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DES\Comu General\_CONTRACTACIÓ\_LICITACIONS I COMPRES\_LICITACIONS\2026\SERVEIS\2026-59-CL-GOAP_NETEJA PORT\2_PLECS\"/>
    </mc:Choice>
  </mc:AlternateContent>
  <xr:revisionPtr revIDLastSave="0" documentId="13_ncr:1_{19E711F1-2EDB-4AA4-89BA-E530206EAE09}" xr6:coauthVersionLast="47" xr6:coauthVersionMax="47" xr10:uidLastSave="{00000000-0000-0000-0000-000000000000}"/>
  <bookViews>
    <workbookView xWindow="-28920" yWindow="-60" windowWidth="29040" windowHeight="15720" xr2:uid="{B9B08BFE-5242-4C4C-BAA3-913F7A7CE355}"/>
  </bookViews>
  <sheets>
    <sheet name="ANNEX 1B_PREUS UNITARIS OK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11" l="1"/>
  <c r="J15" i="11"/>
  <c r="J16" i="11" s="1"/>
  <c r="J17" i="11" s="1"/>
  <c r="J18" i="11" s="1"/>
  <c r="J19" i="11" s="1"/>
  <c r="K8" i="11"/>
  <c r="K15" i="11"/>
  <c r="K16" i="11"/>
  <c r="K17" i="11"/>
  <c r="K18" i="11"/>
  <c r="K19" i="11"/>
  <c r="K14" i="11"/>
  <c r="K9" i="11"/>
  <c r="K10" i="11"/>
  <c r="J9" i="11"/>
  <c r="J10" i="11" s="1"/>
  <c r="J26" i="11" s="1"/>
  <c r="I26" i="11" l="1"/>
  <c r="G26" i="11"/>
  <c r="I19" i="11"/>
  <c r="G19" i="11"/>
  <c r="E19" i="11"/>
  <c r="I18" i="11"/>
  <c r="G18" i="11"/>
  <c r="E18" i="11"/>
  <c r="I17" i="11"/>
  <c r="G17" i="11"/>
  <c r="E17" i="11"/>
  <c r="I16" i="11"/>
  <c r="G16" i="11"/>
  <c r="E16" i="11"/>
  <c r="I15" i="11"/>
  <c r="G15" i="11"/>
  <c r="E15" i="11"/>
  <c r="L15" i="11" s="1"/>
  <c r="I14" i="11"/>
  <c r="E14" i="11"/>
  <c r="I10" i="11"/>
  <c r="G10" i="11"/>
  <c r="E10" i="11"/>
  <c r="I9" i="11"/>
  <c r="G9" i="11"/>
  <c r="E9" i="11"/>
  <c r="I8" i="11"/>
  <c r="E8" i="11"/>
  <c r="E11" i="11" l="1"/>
  <c r="E20" i="11"/>
  <c r="H20" i="11" s="1"/>
  <c r="H17" i="11"/>
  <c r="L17" i="11"/>
  <c r="H10" i="11"/>
  <c r="L10" i="11"/>
  <c r="H18" i="11"/>
  <c r="L18" i="11"/>
  <c r="H14" i="11"/>
  <c r="L14" i="11"/>
  <c r="H19" i="11"/>
  <c r="L19" i="11"/>
  <c r="H16" i="11"/>
  <c r="L16" i="11"/>
  <c r="H9" i="11"/>
  <c r="L9" i="11"/>
  <c r="H8" i="11"/>
  <c r="L8" i="11"/>
  <c r="H15" i="11"/>
  <c r="H23" i="11" s="1"/>
  <c r="E22" i="11" l="1"/>
  <c r="E23" i="11" s="1"/>
  <c r="L20" i="11"/>
  <c r="L11" i="11"/>
  <c r="L22" i="11" l="1"/>
  <c r="L23" i="11" s="1"/>
</calcChain>
</file>

<file path=xl/sharedStrings.xml><?xml version="1.0" encoding="utf-8"?>
<sst xmlns="http://schemas.openxmlformats.org/spreadsheetml/2006/main" count="52" uniqueCount="35">
  <si>
    <t>Import</t>
  </si>
  <si>
    <t>Baixa %</t>
  </si>
  <si>
    <t>Preu anual</t>
  </si>
  <si>
    <t>Import oferta</t>
  </si>
  <si>
    <t>Nocturn laborable</t>
  </si>
  <si>
    <t>Nocturn festiu</t>
  </si>
  <si>
    <t>Diürn laborable</t>
  </si>
  <si>
    <t>Diürn festiu</t>
  </si>
  <si>
    <t>ANNEX 1B. Preus unitaris del pressupost</t>
  </si>
  <si>
    <t>Hores</t>
  </si>
  <si>
    <t>Preu/mes</t>
  </si>
  <si>
    <t>Cal posar la baixa % per al preu/hora. Aquesta baixa serà la mateixa pels diferents tipus d'hora (nocturna/diürna i laborable/festiu)</t>
  </si>
  <si>
    <t>Pressupost licitació</t>
  </si>
  <si>
    <t>Pressupost oferta</t>
  </si>
  <si>
    <t>Preu contracte (2 anys)</t>
  </si>
  <si>
    <t>Preu/hora</t>
  </si>
  <si>
    <t>PREU OFERTA (2 ANYS)</t>
  </si>
  <si>
    <t>PREU OFERTA ANUAL</t>
  </si>
  <si>
    <t>ÚNICAMENT OMPLIR LA CASELLA OMBREJADA EN VERD</t>
  </si>
  <si>
    <t>IMPORTS SENSE IVA</t>
  </si>
  <si>
    <t>SIGNAT</t>
  </si>
  <si>
    <t>Cel·lulosa eixigamans XL</t>
  </si>
  <si>
    <t>Preu/unitat</t>
  </si>
  <si>
    <t>Unitats</t>
  </si>
  <si>
    <t>Cal posar la baixa % per al preu/unitat. Aquesta baixa serà la mateixa pels diferents tipus de productes de neteja.</t>
  </si>
  <si>
    <t>El percentatge de la baixa del preu/hora i la baixa del preu/unitat pot ser diferent.</t>
  </si>
  <si>
    <t xml:space="preserve">Paper higiènic industrial (12 rotllos) </t>
  </si>
  <si>
    <t>Paper higiènic domèstic (48 rotllos)</t>
  </si>
  <si>
    <t>Sabó multi ús (5L)</t>
  </si>
  <si>
    <t>Lleixiu (5L)</t>
  </si>
  <si>
    <t>Sabó nacrat (5L)</t>
  </si>
  <si>
    <t>2026-59-CL-GOAP</t>
  </si>
  <si>
    <t>BADALONA, ____ DE __________ DE 2026</t>
  </si>
  <si>
    <t>Contractació del Servei de neteja d'edificis i canal Port Esportiu i Pesquer de Badalona, amb suport als processos d'inserció sociolaboral i d'exclusió social</t>
  </si>
  <si>
    <t>ELS IMPORTS OMBREJATS EN OCRE, HAN DE COINCIDIR AMB ELS IMPORTS DE L'ANNEX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</si>
</sst>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Verdana Pro Cond Light"/>
      <family val="2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color rgb="FFFF0000"/>
      <name val="Verdana Pro Cond Light"/>
      <family val="2"/>
    </font>
    <font>
      <b/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7" fillId="3" borderId="0" xfId="0" applyFont="1" applyFill="1" applyProtection="1">
      <protection locked="0"/>
    </xf>
    <xf numFmtId="9" fontId="7" fillId="3" borderId="3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43" fontId="4" fillId="0" borderId="0" xfId="4" applyFont="1" applyProtection="1"/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horizontal="right" vertical="top"/>
    </xf>
    <xf numFmtId="0" fontId="6" fillId="0" borderId="6" xfId="0" applyFont="1" applyBorder="1" applyAlignment="1">
      <alignment vertical="top"/>
    </xf>
    <xf numFmtId="0" fontId="0" fillId="0" borderId="6" xfId="0" applyBorder="1"/>
    <xf numFmtId="0" fontId="5" fillId="0" borderId="0" xfId="0" applyFont="1" applyAlignment="1">
      <alignment vertical="top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/>
    <xf numFmtId="43" fontId="7" fillId="0" borderId="3" xfId="0" applyNumberFormat="1" applyFont="1" applyBorder="1"/>
    <xf numFmtId="164" fontId="0" fillId="0" borderId="3" xfId="0" applyNumberFormat="1" applyBorder="1"/>
    <xf numFmtId="10" fontId="0" fillId="4" borderId="3" xfId="2" applyNumberFormat="1" applyFont="1" applyFill="1" applyBorder="1" applyProtection="1"/>
    <xf numFmtId="164" fontId="0" fillId="6" borderId="3" xfId="0" applyNumberFormat="1" applyFill="1" applyBorder="1"/>
    <xf numFmtId="2" fontId="0" fillId="0" borderId="0" xfId="0" applyNumberFormat="1"/>
    <xf numFmtId="2" fontId="8" fillId="0" borderId="0" xfId="0" applyNumberFormat="1" applyFont="1"/>
    <xf numFmtId="10" fontId="0" fillId="0" borderId="3" xfId="2" applyNumberFormat="1" applyFont="1" applyBorder="1" applyProtection="1"/>
    <xf numFmtId="9" fontId="7" fillId="0" borderId="3" xfId="0" applyNumberFormat="1" applyFont="1" applyBorder="1" applyAlignment="1">
      <alignment horizontal="center"/>
    </xf>
    <xf numFmtId="0" fontId="6" fillId="0" borderId="0" xfId="0" applyFont="1"/>
    <xf numFmtId="43" fontId="7" fillId="0" borderId="0" xfId="0" applyNumberFormat="1" applyFont="1"/>
    <xf numFmtId="164" fontId="0" fillId="0" borderId="0" xfId="0" applyNumberFormat="1"/>
    <xf numFmtId="10" fontId="0" fillId="0" borderId="0" xfId="2" applyNumberFormat="1" applyFont="1" applyBorder="1" applyProtection="1"/>
    <xf numFmtId="9" fontId="7" fillId="0" borderId="0" xfId="0" applyNumberFormat="1" applyFont="1" applyAlignment="1">
      <alignment horizontal="center"/>
    </xf>
    <xf numFmtId="164" fontId="2" fillId="0" borderId="3" xfId="0" applyNumberFormat="1" applyFont="1" applyBorder="1"/>
    <xf numFmtId="0" fontId="6" fillId="0" borderId="3" xfId="0" applyFont="1" applyBorder="1" applyAlignment="1">
      <alignment horizontal="center"/>
    </xf>
    <xf numFmtId="0" fontId="6" fillId="0" borderId="7" xfId="0" applyFont="1" applyBorder="1"/>
    <xf numFmtId="0" fontId="7" fillId="0" borderId="3" xfId="0" applyFont="1" applyBorder="1"/>
    <xf numFmtId="44" fontId="7" fillId="0" borderId="3" xfId="1" applyFont="1" applyFill="1" applyBorder="1" applyProtection="1"/>
    <xf numFmtId="44" fontId="7" fillId="0" borderId="3" xfId="0" applyNumberFormat="1" applyFont="1" applyBorder="1"/>
    <xf numFmtId="164" fontId="0" fillId="0" borderId="7" xfId="0" applyNumberFormat="1" applyBorder="1"/>
    <xf numFmtId="0" fontId="7" fillId="0" borderId="0" xfId="0" applyFont="1"/>
    <xf numFmtId="44" fontId="7" fillId="0" borderId="0" xfId="1" applyFont="1" applyFill="1" applyBorder="1" applyProtection="1"/>
    <xf numFmtId="10" fontId="0" fillId="0" borderId="0" xfId="2" applyNumberFormat="1" applyFont="1" applyFill="1" applyBorder="1" applyProtection="1"/>
    <xf numFmtId="10" fontId="0" fillId="0" borderId="0" xfId="0" applyNumberFormat="1"/>
    <xf numFmtId="0" fontId="0" fillId="0" borderId="7" xfId="0" applyBorder="1"/>
    <xf numFmtId="0" fontId="0" fillId="2" borderId="0" xfId="0" applyFill="1"/>
    <xf numFmtId="164" fontId="2" fillId="6" borderId="3" xfId="0" applyNumberFormat="1" applyFont="1" applyFill="1" applyBorder="1"/>
    <xf numFmtId="0" fontId="0" fillId="6" borderId="7" xfId="0" applyFill="1" applyBorder="1"/>
    <xf numFmtId="0" fontId="4" fillId="6" borderId="1" xfId="0" applyFont="1" applyFill="1" applyBorder="1"/>
    <xf numFmtId="0" fontId="4" fillId="6" borderId="8" xfId="0" applyFont="1" applyFill="1" applyBorder="1"/>
    <xf numFmtId="164" fontId="0" fillId="5" borderId="3" xfId="0" applyNumberFormat="1" applyFill="1" applyBorder="1"/>
    <xf numFmtId="10" fontId="0" fillId="5" borderId="7" xfId="2" applyNumberFormat="1" applyFont="1" applyFill="1" applyBorder="1" applyProtection="1"/>
    <xf numFmtId="0" fontId="2" fillId="0" borderId="0" xfId="0" quotePrefix="1" applyFont="1" applyAlignment="1">
      <alignment horizontal="right"/>
    </xf>
    <xf numFmtId="0" fontId="0" fillId="6" borderId="4" xfId="0" applyFill="1" applyBorder="1"/>
    <xf numFmtId="0" fontId="4" fillId="6" borderId="2" xfId="0" applyFont="1" applyFill="1" applyBorder="1"/>
    <xf numFmtId="0" fontId="4" fillId="6" borderId="5" xfId="0" applyFont="1" applyFill="1" applyBorder="1"/>
    <xf numFmtId="0" fontId="2" fillId="0" borderId="7" xfId="0" applyFont="1" applyBorder="1"/>
    <xf numFmtId="0" fontId="0" fillId="0" borderId="8" xfId="0" applyBorder="1"/>
    <xf numFmtId="0" fontId="9" fillId="0" borderId="0" xfId="0" applyFont="1"/>
    <xf numFmtId="0" fontId="10" fillId="0" borderId="0" xfId="0" applyFont="1"/>
    <xf numFmtId="0" fontId="0" fillId="3" borderId="0" xfId="0" applyFill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3" xfId="0" applyBorder="1" applyAlignment="1">
      <alignment horizontal="left"/>
    </xf>
  </cellXfs>
  <cellStyles count="5">
    <cellStyle name="Millares" xfId="4" builtinId="3"/>
    <cellStyle name="Moneda" xfId="1" builtinId="4"/>
    <cellStyle name="Normal" xfId="0" builtinId="0"/>
    <cellStyle name="Normal 11 2" xfId="3" xr:uid="{4277B267-CDBD-427B-8046-56D14AD3A688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D741-BF9B-4803-9822-B41F0AA11EA0}">
  <dimension ref="A1:Z40"/>
  <sheetViews>
    <sheetView tabSelected="1" zoomScaleNormal="100" workbookViewId="0">
      <pane xSplit="47115" topLeftCell="T1"/>
      <selection activeCell="U11" sqref="U11"/>
      <selection pane="topRight" activeCell="W3" sqref="W3"/>
    </sheetView>
  </sheetViews>
  <sheetFormatPr baseColWidth="10" defaultColWidth="11.42578125" defaultRowHeight="14.25" x14ac:dyDescent="0.2"/>
  <cols>
    <col min="1" max="1" width="3.140625" style="3" customWidth="1"/>
    <col min="2" max="2" width="31.7109375" style="3" customWidth="1"/>
    <col min="3" max="3" width="11.140625" style="3" customWidth="1"/>
    <col min="4" max="4" width="13.140625" style="3" customWidth="1"/>
    <col min="5" max="5" width="15.28515625" style="3" customWidth="1"/>
    <col min="6" max="6" width="3.140625" style="3" customWidth="1"/>
    <col min="7" max="7" width="14.5703125" style="3" hidden="1" customWidth="1"/>
    <col min="8" max="8" width="15" style="3" hidden="1" customWidth="1"/>
    <col min="9" max="9" width="13.140625" style="3" hidden="1" customWidth="1"/>
    <col min="10" max="10" width="12.5703125" style="3" customWidth="1"/>
    <col min="11" max="11" width="11.42578125" style="3"/>
    <col min="12" max="12" width="13.85546875" style="3" customWidth="1"/>
    <col min="13" max="13" width="10.140625" style="3" customWidth="1"/>
    <col min="14" max="14" width="6.85546875" style="3" customWidth="1"/>
    <col min="15" max="15" width="3.28515625" style="3" customWidth="1"/>
    <col min="16" max="18" width="11.42578125" style="3"/>
    <col min="19" max="19" width="8.85546875" style="3" customWidth="1"/>
    <col min="20" max="20" width="9.140625" style="3" customWidth="1"/>
    <col min="21" max="22" width="11.42578125" style="3"/>
    <col min="23" max="24" width="11.42578125" style="4"/>
    <col min="25" max="25" width="16.28515625" style="4" bestFit="1" customWidth="1"/>
    <col min="26" max="26" width="20.28515625" style="4" bestFit="1" customWidth="1"/>
    <col min="27" max="27" width="11.42578125" style="3"/>
    <col min="28" max="28" width="15.140625" style="3" customWidth="1"/>
    <col min="29" max="16384" width="11.42578125" style="3"/>
  </cols>
  <sheetData>
    <row r="1" spans="1:14" ht="15" x14ac:dyDescent="0.25">
      <c r="A1"/>
      <c r="B1"/>
      <c r="C1"/>
      <c r="D1"/>
      <c r="E1"/>
      <c r="F1"/>
      <c r="G1"/>
      <c r="H1"/>
      <c r="I1"/>
      <c r="J1"/>
      <c r="K1"/>
      <c r="L1"/>
      <c r="M1"/>
    </row>
    <row r="2" spans="1:14" ht="15.75" x14ac:dyDescent="0.25">
      <c r="A2" s="5"/>
      <c r="B2" s="5" t="s">
        <v>8</v>
      </c>
      <c r="C2" s="6"/>
      <c r="D2"/>
      <c r="E2"/>
      <c r="F2"/>
      <c r="G2"/>
      <c r="H2"/>
      <c r="I2"/>
      <c r="J2"/>
      <c r="K2"/>
      <c r="L2" s="6"/>
      <c r="M2" s="6" t="s">
        <v>31</v>
      </c>
    </row>
    <row r="3" spans="1:14" ht="15" x14ac:dyDescent="0.25">
      <c r="A3"/>
      <c r="B3"/>
      <c r="C3"/>
      <c r="D3"/>
      <c r="E3"/>
      <c r="F3"/>
      <c r="G3"/>
      <c r="H3"/>
      <c r="I3"/>
      <c r="J3"/>
      <c r="K3" s="7"/>
      <c r="L3"/>
      <c r="M3"/>
    </row>
    <row r="4" spans="1:14" ht="15.75" thickBot="1" x14ac:dyDescent="0.3">
      <c r="A4"/>
      <c r="B4" s="8" t="s">
        <v>33</v>
      </c>
      <c r="C4" s="9"/>
      <c r="D4" s="9"/>
      <c r="E4" s="9"/>
      <c r="F4" s="9"/>
      <c r="G4" s="9"/>
      <c r="H4" s="9"/>
      <c r="I4" s="9"/>
      <c r="J4" s="8"/>
      <c r="K4" s="8"/>
      <c r="L4" s="8"/>
      <c r="M4" s="8"/>
      <c r="N4" s="8"/>
    </row>
    <row r="5" spans="1:14" ht="15.75" x14ac:dyDescent="0.25">
      <c r="A5"/>
      <c r="B5" s="10"/>
      <c r="C5"/>
      <c r="D5"/>
      <c r="E5"/>
      <c r="F5"/>
      <c r="G5"/>
      <c r="H5"/>
      <c r="I5"/>
      <c r="J5"/>
      <c r="K5"/>
      <c r="L5"/>
      <c r="M5"/>
    </row>
    <row r="6" spans="1:14" ht="15.75" x14ac:dyDescent="0.25">
      <c r="A6"/>
      <c r="B6" s="10"/>
      <c r="C6" s="55" t="s">
        <v>12</v>
      </c>
      <c r="D6" s="56"/>
      <c r="E6" s="57"/>
      <c r="F6"/>
      <c r="G6" s="55" t="s">
        <v>13</v>
      </c>
      <c r="H6" s="56"/>
      <c r="I6" s="57"/>
      <c r="J6" s="55" t="s">
        <v>13</v>
      </c>
      <c r="K6" s="56"/>
      <c r="L6" s="57"/>
      <c r="M6"/>
    </row>
    <row r="7" spans="1:14" ht="15" x14ac:dyDescent="0.25">
      <c r="A7"/>
      <c r="B7"/>
      <c r="C7" s="12" t="s">
        <v>9</v>
      </c>
      <c r="D7" s="12" t="s">
        <v>15</v>
      </c>
      <c r="E7" s="12" t="s">
        <v>0</v>
      </c>
      <c r="F7"/>
      <c r="G7" s="12" t="s">
        <v>1</v>
      </c>
      <c r="H7" s="12" t="s">
        <v>3</v>
      </c>
      <c r="I7" s="12" t="s">
        <v>15</v>
      </c>
      <c r="J7" s="12" t="s">
        <v>1</v>
      </c>
      <c r="K7" s="12" t="s">
        <v>15</v>
      </c>
      <c r="L7" s="12" t="s">
        <v>3</v>
      </c>
      <c r="M7"/>
    </row>
    <row r="8" spans="1:14" ht="15" x14ac:dyDescent="0.25">
      <c r="A8"/>
      <c r="B8" s="13" t="s">
        <v>6</v>
      </c>
      <c r="C8" s="14">
        <v>4643</v>
      </c>
      <c r="D8" s="15">
        <v>20.48</v>
      </c>
      <c r="E8" s="15">
        <f>+C8*D8</f>
        <v>95088.639999999999</v>
      </c>
      <c r="F8"/>
      <c r="G8" s="16"/>
      <c r="H8" s="15">
        <f>E8*(1-G8)</f>
        <v>95088.639999999999</v>
      </c>
      <c r="I8" s="15">
        <f>D8*(1-G8)</f>
        <v>20.48</v>
      </c>
      <c r="J8" s="2"/>
      <c r="K8" s="17">
        <f>D8*(1-J8)</f>
        <v>20.48</v>
      </c>
      <c r="L8" s="15">
        <f>E8*(1-J$8)</f>
        <v>95088.639999999999</v>
      </c>
      <c r="M8" s="18"/>
      <c r="N8" s="19"/>
    </row>
    <row r="9" spans="1:14" ht="15" x14ac:dyDescent="0.25">
      <c r="A9"/>
      <c r="B9" s="13" t="s">
        <v>7</v>
      </c>
      <c r="C9" s="14">
        <v>684.5</v>
      </c>
      <c r="D9" s="15">
        <v>34.020000000000003</v>
      </c>
      <c r="E9" s="15">
        <f>+C9*D9</f>
        <v>23286.690000000002</v>
      </c>
      <c r="F9"/>
      <c r="G9" s="20" t="str">
        <f>IF(G8="","",G8)</f>
        <v/>
      </c>
      <c r="H9" s="15">
        <f>E9*(1-$G$8)</f>
        <v>23286.690000000002</v>
      </c>
      <c r="I9" s="15">
        <f>D9*(1-G8)</f>
        <v>34.020000000000003</v>
      </c>
      <c r="J9" s="21" t="str">
        <f>IF(J8="","",J8)</f>
        <v/>
      </c>
      <c r="K9" s="17">
        <f t="shared" ref="K9:K10" si="0">D9*(1-J$8)</f>
        <v>34.020000000000003</v>
      </c>
      <c r="L9" s="15">
        <f t="shared" ref="L9:L10" si="1">E9*(1-J$8)</f>
        <v>23286.690000000002</v>
      </c>
      <c r="M9" s="18"/>
      <c r="N9" s="19"/>
    </row>
    <row r="10" spans="1:14" ht="15" x14ac:dyDescent="0.25">
      <c r="A10"/>
      <c r="B10" s="13" t="s">
        <v>5</v>
      </c>
      <c r="C10" s="14">
        <v>30</v>
      </c>
      <c r="D10" s="15">
        <v>38.590000000000003</v>
      </c>
      <c r="E10" s="15">
        <f>+C10*D10</f>
        <v>1157.7</v>
      </c>
      <c r="F10"/>
      <c r="G10" s="20" t="str">
        <f>IF(G8="","",G8)</f>
        <v/>
      </c>
      <c r="H10" s="15">
        <f>E10*(1-$G$8)</f>
        <v>1157.7</v>
      </c>
      <c r="I10" s="15">
        <f>D10*(1-G8)</f>
        <v>38.590000000000003</v>
      </c>
      <c r="J10" s="21" t="str">
        <f>IF(J9="","",J9)</f>
        <v/>
      </c>
      <c r="K10" s="17">
        <f t="shared" si="0"/>
        <v>38.590000000000003</v>
      </c>
      <c r="L10" s="15">
        <f t="shared" si="1"/>
        <v>1157.7</v>
      </c>
      <c r="M10" s="18"/>
      <c r="N10" s="19"/>
    </row>
    <row r="11" spans="1:14" ht="15" x14ac:dyDescent="0.25">
      <c r="A11"/>
      <c r="B11" s="22"/>
      <c r="C11" s="23"/>
      <c r="D11" s="24"/>
      <c r="E11" s="15">
        <f>SUM(E8:E10)</f>
        <v>119533.03</v>
      </c>
      <c r="F11"/>
      <c r="G11" s="25"/>
      <c r="H11" s="24"/>
      <c r="I11" s="24"/>
      <c r="J11" s="26"/>
      <c r="K11" s="24"/>
      <c r="L11" s="27">
        <f>SUM(L8:L10)</f>
        <v>119533.03</v>
      </c>
      <c r="M11" s="18"/>
      <c r="N11" s="19"/>
    </row>
    <row r="12" spans="1:14" ht="16.5" customHeight="1" x14ac:dyDescent="0.25">
      <c r="A12"/>
      <c r="B12"/>
      <c r="C12"/>
      <c r="D12"/>
      <c r="E12"/>
      <c r="F12"/>
      <c r="G12" s="25"/>
      <c r="H12"/>
      <c r="I12"/>
      <c r="J12"/>
      <c r="K12"/>
      <c r="L12"/>
      <c r="M12" s="18"/>
      <c r="N12" s="19"/>
    </row>
    <row r="13" spans="1:14" ht="15" x14ac:dyDescent="0.25">
      <c r="A13"/>
      <c r="B13"/>
      <c r="C13" s="28" t="s">
        <v>23</v>
      </c>
      <c r="D13" s="28" t="s">
        <v>22</v>
      </c>
      <c r="E13" s="28" t="s">
        <v>0</v>
      </c>
      <c r="F13"/>
      <c r="G13" s="12" t="s">
        <v>1</v>
      </c>
      <c r="H13" s="12" t="s">
        <v>3</v>
      </c>
      <c r="I13" s="28" t="s">
        <v>10</v>
      </c>
      <c r="J13" s="12" t="s">
        <v>1</v>
      </c>
      <c r="K13" s="12" t="s">
        <v>22</v>
      </c>
      <c r="L13" s="12" t="s">
        <v>3</v>
      </c>
      <c r="M13" s="18"/>
      <c r="N13" s="19"/>
    </row>
    <row r="14" spans="1:14" ht="15" x14ac:dyDescent="0.25">
      <c r="A14"/>
      <c r="B14" s="29" t="s">
        <v>26</v>
      </c>
      <c r="C14" s="30">
        <v>1100</v>
      </c>
      <c r="D14" s="31">
        <v>1.89</v>
      </c>
      <c r="E14" s="32">
        <f>+C14*D14</f>
        <v>2079</v>
      </c>
      <c r="F14"/>
      <c r="G14" s="16"/>
      <c r="H14" s="15">
        <f>E14*(1-$G$14)</f>
        <v>2079</v>
      </c>
      <c r="I14" s="15">
        <f>D14*(1-$G$14)</f>
        <v>1.89</v>
      </c>
      <c r="J14" s="2"/>
      <c r="K14" s="17">
        <f>D14*(1-J$14)</f>
        <v>1.89</v>
      </c>
      <c r="L14" s="15">
        <f>E14*(1-J$14)</f>
        <v>2079</v>
      </c>
      <c r="M14" s="18"/>
      <c r="N14" s="19"/>
    </row>
    <row r="15" spans="1:14" ht="15" x14ac:dyDescent="0.25">
      <c r="A15"/>
      <c r="B15" s="13" t="s">
        <v>27</v>
      </c>
      <c r="C15" s="30">
        <v>750</v>
      </c>
      <c r="D15" s="31">
        <v>0.34</v>
      </c>
      <c r="E15" s="32">
        <f t="shared" ref="E15:E19" si="2">+C15*D15</f>
        <v>255.00000000000003</v>
      </c>
      <c r="F15"/>
      <c r="G15" s="20" t="str">
        <f>IF($G$14="","",$G$14)</f>
        <v/>
      </c>
      <c r="H15" s="15">
        <f t="shared" ref="H15:H20" si="3">E15*(1-$G$14)</f>
        <v>255.00000000000003</v>
      </c>
      <c r="I15" s="15">
        <f t="shared" ref="I15:I19" si="4">D15*(1-$G$14)</f>
        <v>0.34</v>
      </c>
      <c r="J15" s="21" t="str">
        <f>IF(J14="","",J14)</f>
        <v/>
      </c>
      <c r="K15" s="17">
        <f t="shared" ref="K15:K19" si="5">D15*(1-J$14)</f>
        <v>0.34</v>
      </c>
      <c r="L15" s="15">
        <f t="shared" ref="L15:L19" si="6">E15*(1-J$14)</f>
        <v>255.00000000000003</v>
      </c>
      <c r="M15" s="18"/>
      <c r="N15" s="19"/>
    </row>
    <row r="16" spans="1:14" ht="15" x14ac:dyDescent="0.25">
      <c r="A16"/>
      <c r="B16" s="13" t="s">
        <v>21</v>
      </c>
      <c r="C16" s="30">
        <v>100</v>
      </c>
      <c r="D16" s="31">
        <v>3.9</v>
      </c>
      <c r="E16" s="32">
        <f t="shared" si="2"/>
        <v>390</v>
      </c>
      <c r="F16"/>
      <c r="G16" s="20" t="str">
        <f t="shared" ref="G16:G19" si="7">IF($G$14="","",$G$14)</f>
        <v/>
      </c>
      <c r="H16" s="15">
        <f t="shared" si="3"/>
        <v>390</v>
      </c>
      <c r="I16" s="15">
        <f t="shared" si="4"/>
        <v>3.9</v>
      </c>
      <c r="J16" s="21" t="str">
        <f t="shared" ref="J16:J19" si="8">IF(J15="","",J15)</f>
        <v/>
      </c>
      <c r="K16" s="17">
        <f t="shared" si="5"/>
        <v>3.9</v>
      </c>
      <c r="L16" s="15">
        <f t="shared" si="6"/>
        <v>390</v>
      </c>
      <c r="M16" s="18"/>
      <c r="N16" s="19"/>
    </row>
    <row r="17" spans="1:15" ht="15" x14ac:dyDescent="0.25">
      <c r="A17"/>
      <c r="B17" s="13" t="s">
        <v>28</v>
      </c>
      <c r="C17" s="30">
        <v>240</v>
      </c>
      <c r="D17" s="31">
        <v>8.85</v>
      </c>
      <c r="E17" s="32">
        <f t="shared" si="2"/>
        <v>2124</v>
      </c>
      <c r="F17"/>
      <c r="G17" s="20" t="str">
        <f t="shared" si="7"/>
        <v/>
      </c>
      <c r="H17" s="15">
        <f t="shared" si="3"/>
        <v>2124</v>
      </c>
      <c r="I17" s="15">
        <f t="shared" si="4"/>
        <v>8.85</v>
      </c>
      <c r="J17" s="21" t="str">
        <f t="shared" si="8"/>
        <v/>
      </c>
      <c r="K17" s="17">
        <f t="shared" si="5"/>
        <v>8.85</v>
      </c>
      <c r="L17" s="15">
        <f t="shared" si="6"/>
        <v>2124</v>
      </c>
      <c r="M17" s="18"/>
      <c r="N17" s="19"/>
    </row>
    <row r="18" spans="1:15" ht="15" x14ac:dyDescent="0.25">
      <c r="A18"/>
      <c r="B18" s="13" t="s">
        <v>29</v>
      </c>
      <c r="C18" s="30">
        <v>130</v>
      </c>
      <c r="D18" s="31">
        <v>4.0999999999999996</v>
      </c>
      <c r="E18" s="32">
        <f t="shared" si="2"/>
        <v>533</v>
      </c>
      <c r="F18"/>
      <c r="G18" s="20" t="str">
        <f t="shared" si="7"/>
        <v/>
      </c>
      <c r="H18" s="15">
        <f t="shared" si="3"/>
        <v>533</v>
      </c>
      <c r="I18" s="33">
        <f t="shared" si="4"/>
        <v>4.0999999999999996</v>
      </c>
      <c r="J18" s="21" t="str">
        <f t="shared" si="8"/>
        <v/>
      </c>
      <c r="K18" s="17">
        <f t="shared" si="5"/>
        <v>4.0999999999999996</v>
      </c>
      <c r="L18" s="15">
        <f t="shared" si="6"/>
        <v>533</v>
      </c>
      <c r="M18" s="18"/>
      <c r="N18" s="19"/>
    </row>
    <row r="19" spans="1:15" ht="15" x14ac:dyDescent="0.25">
      <c r="A19"/>
      <c r="B19" s="13" t="s">
        <v>30</v>
      </c>
      <c r="C19" s="30">
        <v>245</v>
      </c>
      <c r="D19" s="31">
        <v>7.5</v>
      </c>
      <c r="E19" s="32">
        <f t="shared" si="2"/>
        <v>1837.5</v>
      </c>
      <c r="F19"/>
      <c r="G19" s="20" t="str">
        <f t="shared" si="7"/>
        <v/>
      </c>
      <c r="H19" s="15">
        <f t="shared" si="3"/>
        <v>1837.5</v>
      </c>
      <c r="I19" s="33">
        <f t="shared" si="4"/>
        <v>7.5</v>
      </c>
      <c r="J19" s="21" t="str">
        <f t="shared" si="8"/>
        <v/>
      </c>
      <c r="K19" s="17">
        <f t="shared" si="5"/>
        <v>7.5</v>
      </c>
      <c r="L19" s="15">
        <f t="shared" si="6"/>
        <v>1837.5</v>
      </c>
      <c r="M19" s="18"/>
      <c r="N19" s="19"/>
    </row>
    <row r="20" spans="1:15" ht="15" x14ac:dyDescent="0.25">
      <c r="A20"/>
      <c r="B20" s="22"/>
      <c r="C20" s="34"/>
      <c r="D20" s="35"/>
      <c r="E20" s="32">
        <f>SUM(E14:E19)</f>
        <v>7218.5</v>
      </c>
      <c r="F20"/>
      <c r="G20" s="25"/>
      <c r="H20" s="24">
        <f t="shared" si="3"/>
        <v>7218.5</v>
      </c>
      <c r="I20" s="24"/>
      <c r="J20" s="26"/>
      <c r="K20" s="24"/>
      <c r="L20" s="27">
        <f>SUM(L14:L19)</f>
        <v>7218.5</v>
      </c>
      <c r="M20" s="18"/>
      <c r="N20" s="19"/>
    </row>
    <row r="21" spans="1:15" ht="15" x14ac:dyDescent="0.25">
      <c r="A21"/>
      <c r="B21" s="22"/>
      <c r="C21" s="24"/>
      <c r="D21"/>
      <c r="E21" s="24"/>
      <c r="F21"/>
      <c r="G21" s="36"/>
      <c r="H21" s="24"/>
      <c r="I21" s="24"/>
      <c r="J21"/>
      <c r="K21"/>
      <c r="L21"/>
      <c r="M21"/>
    </row>
    <row r="22" spans="1:15" ht="15" x14ac:dyDescent="0.25">
      <c r="A22"/>
      <c r="B22"/>
      <c r="C22" s="58" t="s">
        <v>2</v>
      </c>
      <c r="D22" s="58"/>
      <c r="E22" s="15">
        <f>E11+E20</f>
        <v>126751.53</v>
      </c>
      <c r="F22"/>
      <c r="G22" s="37"/>
      <c r="H22" s="15">
        <v>20512.28</v>
      </c>
      <c r="I22" s="38" t="s">
        <v>17</v>
      </c>
      <c r="J22" s="39"/>
      <c r="K22"/>
      <c r="L22" s="40">
        <f>L11+L20</f>
        <v>126751.53</v>
      </c>
      <c r="M22" s="41" t="s">
        <v>17</v>
      </c>
      <c r="N22" s="42"/>
      <c r="O22" s="43"/>
    </row>
    <row r="23" spans="1:15" ht="15" x14ac:dyDescent="0.25">
      <c r="A23"/>
      <c r="B23"/>
      <c r="C23" s="58" t="s">
        <v>14</v>
      </c>
      <c r="D23" s="58"/>
      <c r="E23" s="15">
        <f>(+E22*2)</f>
        <v>253503.06</v>
      </c>
      <c r="F23"/>
      <c r="G23"/>
      <c r="H23" s="44">
        <f>+H22*2</f>
        <v>41024.559999999998</v>
      </c>
      <c r="I23" s="45" t="s">
        <v>16</v>
      </c>
      <c r="J23" s="39"/>
      <c r="K23" s="46"/>
      <c r="L23" s="40">
        <f>L22*2</f>
        <v>253503.06</v>
      </c>
      <c r="M23" s="47" t="s">
        <v>16</v>
      </c>
      <c r="N23" s="48"/>
      <c r="O23" s="49"/>
    </row>
    <row r="24" spans="1:15" ht="15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5" ht="15" x14ac:dyDescent="0.25">
      <c r="A25"/>
      <c r="B25"/>
      <c r="C25"/>
      <c r="D25" s="12" t="s">
        <v>15</v>
      </c>
      <c r="E25"/>
      <c r="F25"/>
      <c r="G25"/>
      <c r="H25"/>
      <c r="I25" s="11" t="s">
        <v>15</v>
      </c>
      <c r="J25" s="12" t="s">
        <v>1</v>
      </c>
      <c r="K25" s="12" t="s">
        <v>15</v>
      </c>
      <c r="L25"/>
      <c r="M25"/>
    </row>
    <row r="26" spans="1:15" ht="13.5" customHeight="1" x14ac:dyDescent="0.25">
      <c r="A26"/>
      <c r="B26" s="50" t="s">
        <v>4</v>
      </c>
      <c r="C26" s="51"/>
      <c r="D26" s="15">
        <v>23.88</v>
      </c>
      <c r="E26"/>
      <c r="F26"/>
      <c r="G26" s="20" t="str">
        <f>IF(G8="","",G8)</f>
        <v/>
      </c>
      <c r="H26"/>
      <c r="I26" s="15">
        <f>D26*(1-G8)</f>
        <v>23.88</v>
      </c>
      <c r="J26" s="21" t="str">
        <f>IF(J10="","",J10)</f>
        <v/>
      </c>
      <c r="K26" s="17">
        <f>D26*(1-J$8)</f>
        <v>23.88</v>
      </c>
      <c r="L26"/>
      <c r="M26"/>
    </row>
    <row r="27" spans="1:15" ht="15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5" ht="15" x14ac:dyDescent="0.25">
      <c r="A28"/>
      <c r="B28" s="52" t="s">
        <v>19</v>
      </c>
      <c r="C28"/>
      <c r="D28"/>
      <c r="E28"/>
      <c r="F28"/>
      <c r="G28"/>
      <c r="H28"/>
      <c r="I28"/>
      <c r="J28"/>
      <c r="K28"/>
      <c r="L28"/>
      <c r="M28"/>
    </row>
    <row r="29" spans="1:15" ht="15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5" ht="15" x14ac:dyDescent="0.25">
      <c r="A30"/>
      <c r="B30" s="34" t="s">
        <v>11</v>
      </c>
      <c r="C30"/>
      <c r="D30"/>
      <c r="E30"/>
      <c r="F30"/>
      <c r="G30"/>
      <c r="H30"/>
      <c r="I30"/>
      <c r="J30"/>
      <c r="K30"/>
      <c r="L30"/>
      <c r="M30"/>
    </row>
    <row r="31" spans="1:15" ht="15" x14ac:dyDescent="0.25">
      <c r="A31"/>
      <c r="B31" s="34" t="s">
        <v>24</v>
      </c>
      <c r="C31"/>
      <c r="D31"/>
      <c r="E31"/>
      <c r="F31"/>
      <c r="G31"/>
      <c r="H31"/>
      <c r="I31"/>
      <c r="J31"/>
      <c r="K31"/>
      <c r="L31"/>
      <c r="M31"/>
    </row>
    <row r="32" spans="1:15" ht="15" x14ac:dyDescent="0.25">
      <c r="A32"/>
      <c r="B32" s="34" t="s">
        <v>25</v>
      </c>
      <c r="C32"/>
      <c r="D32"/>
      <c r="E32"/>
      <c r="F32"/>
      <c r="G32"/>
      <c r="H32"/>
      <c r="I32"/>
      <c r="J32"/>
      <c r="K32"/>
      <c r="L32"/>
      <c r="M32"/>
    </row>
    <row r="33" spans="1:13" ht="15" x14ac:dyDescent="0.25">
      <c r="A33"/>
      <c r="B33" s="34"/>
      <c r="C33"/>
      <c r="D33"/>
      <c r="E33"/>
      <c r="F33"/>
      <c r="G33"/>
      <c r="H33"/>
      <c r="I33"/>
      <c r="J33"/>
      <c r="K33"/>
      <c r="L33"/>
      <c r="M33"/>
    </row>
    <row r="34" spans="1:13" ht="15" x14ac:dyDescent="0.25">
      <c r="A34"/>
      <c r="B34" s="22" t="s">
        <v>18</v>
      </c>
      <c r="C34"/>
      <c r="D34"/>
      <c r="E34"/>
      <c r="F34"/>
      <c r="G34"/>
      <c r="H34"/>
      <c r="I34"/>
      <c r="J34"/>
      <c r="K34"/>
      <c r="L34"/>
      <c r="M34"/>
    </row>
    <row r="35" spans="1:13" ht="15" x14ac:dyDescent="0.25">
      <c r="A35"/>
      <c r="B35" s="6" t="s">
        <v>34</v>
      </c>
      <c r="C35" s="53"/>
      <c r="D35" s="53"/>
      <c r="E35" s="53"/>
      <c r="F35" s="53"/>
      <c r="G35"/>
      <c r="H35"/>
      <c r="I35"/>
      <c r="J35"/>
      <c r="K35"/>
      <c r="L35"/>
      <c r="M35"/>
    </row>
    <row r="36" spans="1:13" ht="15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ht="15" x14ac:dyDescent="0.25">
      <c r="A37"/>
      <c r="B37" s="1" t="s">
        <v>32</v>
      </c>
      <c r="C37" s="54"/>
      <c r="D37" s="39"/>
      <c r="E37"/>
      <c r="F37"/>
      <c r="G37"/>
      <c r="H37"/>
      <c r="I37"/>
      <c r="J37"/>
      <c r="K37"/>
      <c r="L37"/>
      <c r="M37"/>
    </row>
    <row r="38" spans="1:13" ht="15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ht="15" x14ac:dyDescent="0.25">
      <c r="A39"/>
      <c r="B39" t="s">
        <v>20</v>
      </c>
      <c r="C39"/>
      <c r="D39"/>
      <c r="E39"/>
      <c r="F39"/>
      <c r="G39"/>
      <c r="H39"/>
      <c r="I39"/>
      <c r="J39"/>
      <c r="K39"/>
      <c r="L39"/>
      <c r="M39"/>
    </row>
    <row r="40" spans="1:13" ht="15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</sheetData>
  <sheetProtection algorithmName="SHA-512" hashValue="rNh6qpBxHbmTeseI4HuiCf5z4z/EbVCFUwGAnz+elgldR/ij4SICq+sMKoz8tckUzVQLZEuxxjjghRAP3Uaovg==" saltValue="ms42Rtx+YQjWnuV52J+GKA==" spinCount="100000" sheet="1" objects="1" scenarios="1"/>
  <dataConsolidate/>
  <mergeCells count="5">
    <mergeCell ref="C6:E6"/>
    <mergeCell ref="G6:I6"/>
    <mergeCell ref="C22:D22"/>
    <mergeCell ref="C23:D23"/>
    <mergeCell ref="J6:L6"/>
  </mergeCells>
  <pageMargins left="0.70866141732283472" right="0.70866141732283472" top="0.39370078740157483" bottom="0.19685039370078741" header="0.31496062992125984" footer="0.31496062992125984"/>
  <pageSetup paperSize="9" scale="90" fitToHeight="0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7DCA2156B5549B67304C1A3A89C82" ma:contentTypeVersion="13" ma:contentTypeDescription="Crear nuevo documento." ma:contentTypeScope="" ma:versionID="eb15c0cf6eaddd32cabde4724a28d2c2">
  <xsd:schema xmlns:xsd="http://www.w3.org/2001/XMLSchema" xmlns:xs="http://www.w3.org/2001/XMLSchema" xmlns:p="http://schemas.microsoft.com/office/2006/metadata/properties" xmlns:ns3="0ad9a0b9-da6a-4452-9f8f-e34f5cf89a61" xmlns:ns4="9564ad62-6e8d-4571-8f5a-f7363b750e80" targetNamespace="http://schemas.microsoft.com/office/2006/metadata/properties" ma:root="true" ma:fieldsID="c79d7a3ba834c28096f13f921b305b2b" ns3:_="" ns4:_="">
    <xsd:import namespace="0ad9a0b9-da6a-4452-9f8f-e34f5cf89a61"/>
    <xsd:import namespace="9564ad62-6e8d-4571-8f5a-f7363b750e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d9a0b9-da6a-4452-9f8f-e34f5cf89a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64ad62-6e8d-4571-8f5a-f7363b750e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0E5BC2-053D-4B08-90E6-F509748F2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d9a0b9-da6a-4452-9f8f-e34f5cf89a61"/>
    <ds:schemaRef ds:uri="9564ad62-6e8d-4571-8f5a-f7363b750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0E782F-5E8C-43A1-A201-663F608986E2}">
  <ds:schemaRefs>
    <ds:schemaRef ds:uri="http://purl.org/dc/dcmitype/"/>
    <ds:schemaRef ds:uri="9564ad62-6e8d-4571-8f5a-f7363b750e80"/>
    <ds:schemaRef ds:uri="http://purl.org/dc/elements/1.1/"/>
    <ds:schemaRef ds:uri="http://schemas.microsoft.com/office/2006/metadata/properties"/>
    <ds:schemaRef ds:uri="http://purl.org/dc/terms/"/>
    <ds:schemaRef ds:uri="0ad9a0b9-da6a-4452-9f8f-e34f5cf89a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2913782-96F7-441A-B90C-4181D7A46E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1B_PREUS UNITARIS 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Gomez</dc:creator>
  <cp:lastModifiedBy>Natalia Dubinina</cp:lastModifiedBy>
  <cp:lastPrinted>2026-08-07T07:29:27Z</cp:lastPrinted>
  <dcterms:created xsi:type="dcterms:W3CDTF">2021-04-21T15:04:18Z</dcterms:created>
  <dcterms:modified xsi:type="dcterms:W3CDTF">2026-08-11T11:53:45Z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0x010100F7B7DCA2156B5549B67304C1A3A89C82</vt:lpwstr>
  </property>
</Properties>
</file>