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XAVI\Nextcloud\SQVAigua\03 CONTRACTACIÓ\exp 2026-87 Roba Brigada 4 anys\"/>
    </mc:Choice>
  </mc:AlternateContent>
  <xr:revisionPtr revIDLastSave="0" documentId="13_ncr:1_{F6334E1F-1DCD-4443-93CF-B2060681E9A1}" xr6:coauthVersionLast="47" xr6:coauthVersionMax="47" xr10:uidLastSave="{00000000-0000-0000-0000-000000000000}"/>
  <bookViews>
    <workbookView xWindow="-105" yWindow="0" windowWidth="19410" windowHeight="20985" tabRatio="500" xr2:uid="{00000000-000D-0000-FFFF-FFFF00000000}"/>
  </bookViews>
  <sheets>
    <sheet name="LicitaRobaTreballadorsExp87-26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52" i="1" l="1"/>
  <c r="J41" i="1"/>
  <c r="K41" i="1" s="1"/>
  <c r="E41" i="1"/>
  <c r="G41" i="1" s="1"/>
  <c r="J40" i="1"/>
  <c r="K40" i="1" s="1"/>
  <c r="E40" i="1"/>
  <c r="J39" i="1"/>
  <c r="K39" i="1" s="1"/>
  <c r="E39" i="1"/>
  <c r="G39" i="1" s="1"/>
  <c r="J38" i="1"/>
  <c r="K38" i="1" s="1"/>
  <c r="E38" i="1"/>
  <c r="G38" i="1" s="1"/>
  <c r="J37" i="1"/>
  <c r="K37" i="1" s="1"/>
  <c r="E37" i="1"/>
  <c r="G37" i="1" s="1"/>
  <c r="J36" i="1"/>
  <c r="K36" i="1" s="1"/>
  <c r="E36" i="1"/>
  <c r="G36" i="1" s="1"/>
  <c r="J35" i="1"/>
  <c r="K35" i="1" s="1"/>
  <c r="E35" i="1"/>
  <c r="G35" i="1" s="1"/>
  <c r="J34" i="1"/>
  <c r="K34" i="1" s="1"/>
  <c r="E34" i="1"/>
  <c r="G34" i="1" s="1"/>
  <c r="J33" i="1"/>
  <c r="K33" i="1" s="1"/>
  <c r="E33" i="1"/>
  <c r="G33" i="1" s="1"/>
  <c r="J32" i="1"/>
  <c r="K32" i="1" s="1"/>
  <c r="E32" i="1"/>
  <c r="G32" i="1" s="1"/>
  <c r="J31" i="1"/>
  <c r="K31" i="1" s="1"/>
  <c r="E31" i="1"/>
  <c r="G31" i="1" s="1"/>
  <c r="J30" i="1"/>
  <c r="K30" i="1" s="1"/>
  <c r="E30" i="1"/>
  <c r="G30" i="1" s="1"/>
  <c r="J24" i="1"/>
  <c r="K24" i="1" s="1"/>
  <c r="E24" i="1"/>
  <c r="G24" i="1" s="1"/>
  <c r="J23" i="1"/>
  <c r="K23" i="1" s="1"/>
  <c r="E23" i="1"/>
  <c r="G23" i="1" s="1"/>
  <c r="J22" i="1"/>
  <c r="K22" i="1" s="1"/>
  <c r="E22" i="1"/>
  <c r="G22" i="1" s="1"/>
  <c r="J21" i="1"/>
  <c r="K21" i="1" s="1"/>
  <c r="E21" i="1"/>
  <c r="G21" i="1" s="1"/>
  <c r="J20" i="1"/>
  <c r="K20" i="1" s="1"/>
  <c r="E20" i="1"/>
  <c r="G20" i="1" s="1"/>
  <c r="J19" i="1"/>
  <c r="K19" i="1" s="1"/>
  <c r="E19" i="1"/>
  <c r="G19" i="1" s="1"/>
  <c r="J18" i="1"/>
  <c r="K18" i="1" s="1"/>
  <c r="E18" i="1"/>
  <c r="G18" i="1" s="1"/>
  <c r="J17" i="1"/>
  <c r="K17" i="1" s="1"/>
  <c r="E17" i="1"/>
  <c r="G17" i="1" s="1"/>
  <c r="J16" i="1"/>
  <c r="K16" i="1" s="1"/>
  <c r="E16" i="1"/>
  <c r="J15" i="1"/>
  <c r="K15" i="1" s="1"/>
  <c r="K25" i="1" s="1"/>
  <c r="E15" i="1"/>
  <c r="G15" i="1" s="1"/>
  <c r="J9" i="1"/>
  <c r="K9" i="1" s="1"/>
  <c r="E9" i="1"/>
  <c r="G9" i="1" s="1"/>
  <c r="J8" i="1"/>
  <c r="K8" i="1" s="1"/>
  <c r="E8" i="1"/>
  <c r="G8" i="1" s="1"/>
  <c r="J7" i="1"/>
  <c r="K7" i="1" s="1"/>
  <c r="E7" i="1"/>
  <c r="G7" i="1" s="1"/>
  <c r="J6" i="1"/>
  <c r="K6" i="1" s="1"/>
  <c r="E6" i="1"/>
  <c r="G6" i="1" s="1"/>
  <c r="J5" i="1"/>
  <c r="K5" i="1" s="1"/>
  <c r="E5" i="1"/>
  <c r="G5" i="1" s="1"/>
  <c r="J4" i="1"/>
  <c r="K4" i="1" s="1"/>
  <c r="E4" i="1"/>
  <c r="E42" i="1" l="1"/>
  <c r="G40" i="1"/>
  <c r="G42" i="1" s="1"/>
  <c r="E25" i="1"/>
  <c r="G16" i="1"/>
  <c r="G25" i="1" s="1"/>
  <c r="K26" i="1"/>
  <c r="K27" i="1"/>
  <c r="G26" i="1"/>
  <c r="G27" i="1"/>
  <c r="G4" i="1"/>
  <c r="G10" i="1" s="1"/>
  <c r="E10" i="1"/>
  <c r="K42" i="1"/>
  <c r="K10" i="1"/>
  <c r="G12" i="1" l="1"/>
  <c r="G11" i="1"/>
  <c r="G46" i="1"/>
  <c r="G43" i="1"/>
  <c r="G44" i="1" s="1"/>
  <c r="K43" i="1"/>
  <c r="K44" i="1" s="1"/>
  <c r="K46" i="1"/>
  <c r="K11" i="1"/>
  <c r="K12" i="1" s="1"/>
  <c r="E44" i="1"/>
  <c r="G47" i="1" l="1"/>
  <c r="G48" i="1" s="1"/>
  <c r="K47" i="1"/>
  <c r="K48" i="1"/>
</calcChain>
</file>

<file path=xl/sharedStrings.xml><?xml version="1.0" encoding="utf-8"?>
<sst xmlns="http://schemas.openxmlformats.org/spreadsheetml/2006/main" count="85" uniqueCount="45">
  <si>
    <t>Subministrament de la roba del personal tècnic i de la Brigada de l’empresa municipal Serveis Municipals Sant Quirze SLU. – SQVaigua, per quatre anys dins dels exercicis 2026, 2027, 2028, 2029 i 2030. Exp. 87/2026/SMSQV/CO</t>
  </si>
  <si>
    <t>Estiu</t>
  </si>
  <si>
    <t>unitats/any/treballador</t>
  </si>
  <si>
    <t>Tècnics (3)</t>
  </si>
  <si>
    <t>TOTAL</t>
  </si>
  <si>
    <t>Preu Licitació</t>
  </si>
  <si>
    <t>total licitació</t>
  </si>
  <si>
    <t>Preu entrada</t>
  </si>
  <si>
    <t>Polos màniga curta amb logotipus (anual): (*)</t>
  </si>
  <si>
    <t>Samarretes amb logotipus (anual): (*)</t>
  </si>
  <si>
    <t>Pantalons multi-butxaques sense folre (anual)</t>
  </si>
  <si>
    <t>Parells de mitjons. (anual)</t>
  </si>
  <si>
    <t>Gorra amb visera (segons necessitat):</t>
  </si>
  <si>
    <t>Cinturó de pell (segons necessitat): 1 u</t>
  </si>
  <si>
    <t>total</t>
  </si>
  <si>
    <t>Iva 21%</t>
  </si>
  <si>
    <t>Hivern</t>
  </si>
  <si>
    <t>unitats</t>
  </si>
  <si>
    <t>Preu/ut</t>
  </si>
  <si>
    <t>Polos màniga llarga d’hivern amb logotipus (anual): (*)</t>
  </si>
  <si>
    <t>Jersey màniga llarga d’hivern amb logotipus (anual): (*)</t>
  </si>
  <si>
    <t>Pantalons tèrmics (anual):</t>
  </si>
  <si>
    <t>Pantalons tèrmics (amb encoixinat o sense encoixinat):</t>
  </si>
  <si>
    <t>Jersei tipus polar amb cremallera amb logotipus (anual): (*)</t>
  </si>
  <si>
    <t>Caçadora tipus softshell d’alta visibilitat (equivalent a l'anorac) amb logotipus (bianual): (*)</t>
  </si>
  <si>
    <t>Buf (anual):</t>
  </si>
  <si>
    <t>Samarretes tèrmiques màniga llarga (anual):</t>
  </si>
  <si>
    <t>Pantalons malla tèrmiques (anual):</t>
  </si>
  <si>
    <t>Parells de mitjons d’hivern:</t>
  </si>
  <si>
    <t>EPIs</t>
  </si>
  <si>
    <t>Casc amb logotipus (*)</t>
  </si>
  <si>
    <t>Armilla amb butxaques i tancament amb cremallera amb logotipus (*)</t>
  </si>
  <si>
    <t>Armilla amb logotipus (*)</t>
  </si>
  <si>
    <t>Guants protecció mecànica (10 unitats)</t>
  </si>
  <si>
    <t>Ulleres.</t>
  </si>
  <si>
    <t>Mono de treball de protecció de brutícia color blanc</t>
  </si>
  <si>
    <t>Llums frontals.</t>
  </si>
  <si>
    <t>Genolleres. (per la roba)</t>
  </si>
  <si>
    <t>Gorra de seguretat</t>
  </si>
  <si>
    <t>Parell de sabata/bamba de seguretat (segons necessitat):</t>
  </si>
  <si>
    <t>Parell de botes de seguretat (segons necessitat):</t>
  </si>
  <si>
    <t>Parell de botes impermeables (segons necessitat):</t>
  </si>
  <si>
    <t xml:space="preserve">(*) el preu inclou Logotips davant i darrera </t>
  </si>
  <si>
    <t>Emplenar només les caselles de color groc</t>
  </si>
  <si>
    <t>Brigada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</si>
</sst>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\$* #,##0.00_);_(\$* \(#,##0.00\);_(\$* \-??_);_(@_)"/>
    <numFmt numFmtId="165" formatCode="_-* #,##0.00&quot; €&quot;_-;\-* #,##0.00&quot; €&quot;_-;_-* \-??&quot; €&quot;_-;_-@_-"/>
    <numFmt numFmtId="166" formatCode="0&quot; unitats&quot;"/>
    <numFmt numFmtId="167" formatCode="0&quot; treballadors&quot;"/>
    <numFmt numFmtId="168" formatCode="_-* #,##0.00&quot; €/unitat&quot;"/>
  </numFmts>
  <fonts count="7" x14ac:knownFonts="1">
    <font>
      <sz val="11"/>
      <color theme="1"/>
      <name val="Calibri"/>
      <family val="2"/>
      <charset val="1"/>
    </font>
    <font>
      <sz val="11"/>
      <color theme="1"/>
      <name val="Figtree"/>
      <charset val="1"/>
    </font>
    <font>
      <b/>
      <sz val="14"/>
      <color theme="1"/>
      <name val="Figtree"/>
      <charset val="1"/>
    </font>
    <font>
      <b/>
      <sz val="11"/>
      <color rgb="FF000000"/>
      <name val="Figtree"/>
      <charset val="1"/>
    </font>
    <font>
      <b/>
      <sz val="11"/>
      <color theme="1"/>
      <name val="Figtree"/>
      <charset val="1"/>
    </font>
    <font>
      <b/>
      <sz val="16"/>
      <color theme="1"/>
      <name val="Figtree"/>
      <charset val="1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0CECE"/>
      </patternFill>
    </fill>
    <fill>
      <patternFill patternType="solid">
        <fgColor rgb="FFFFFF00"/>
        <bgColor rgb="FFFFFF00"/>
      </patternFill>
    </fill>
    <fill>
      <patternFill patternType="solid">
        <fgColor theme="4" tint="0.79989013336588644"/>
        <bgColor rgb="FFD9D9D9"/>
      </patternFill>
    </fill>
    <fill>
      <patternFill patternType="solid">
        <fgColor theme="7" tint="0.59987182226020086"/>
        <bgColor rgb="FFFFCC99"/>
      </patternFill>
    </fill>
    <fill>
      <patternFill patternType="solid">
        <fgColor theme="2" tint="-9.9978637043366805E-2"/>
        <bgColor rgb="FFD9D9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164" fontId="6" fillId="0" borderId="0"/>
  </cellStyleXfs>
  <cellXfs count="2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6" fontId="1" fillId="0" borderId="1" xfId="0" applyNumberFormat="1" applyFont="1" applyBorder="1" applyAlignment="1">
      <alignment horizontal="left" vertical="center" wrapText="1"/>
    </xf>
    <xf numFmtId="167" fontId="1" fillId="0" borderId="1" xfId="0" applyNumberFormat="1" applyFont="1" applyBorder="1" applyAlignment="1">
      <alignment horizontal="left" vertical="center" wrapText="1"/>
    </xf>
    <xf numFmtId="168" fontId="1" fillId="0" borderId="1" xfId="1" applyNumberFormat="1" applyFont="1" applyBorder="1" applyAlignment="1">
      <alignment horizontal="left" vertical="center" wrapText="1"/>
    </xf>
    <xf numFmtId="165" fontId="1" fillId="0" borderId="1" xfId="1" applyNumberFormat="1" applyFont="1" applyBorder="1" applyAlignment="1">
      <alignment horizontal="left" vertical="center" wrapText="1"/>
    </xf>
    <xf numFmtId="168" fontId="1" fillId="3" borderId="1" xfId="1" applyNumberFormat="1" applyFont="1" applyFill="1" applyBorder="1" applyAlignment="1" applyProtection="1">
      <alignment horizontal="left" vertical="center" wrapText="1"/>
      <protection locked="0"/>
    </xf>
    <xf numFmtId="168" fontId="1" fillId="4" borderId="1" xfId="1" applyNumberFormat="1" applyFont="1" applyFill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left" vertical="center" wrapText="1"/>
    </xf>
    <xf numFmtId="165" fontId="1" fillId="5" borderId="1" xfId="1" applyNumberFormat="1" applyFont="1" applyFill="1" applyBorder="1" applyAlignment="1">
      <alignment horizontal="left" vertical="center" wrapText="1"/>
    </xf>
    <xf numFmtId="165" fontId="4" fillId="0" borderId="1" xfId="1" applyNumberFormat="1" applyFont="1" applyBorder="1" applyAlignment="1">
      <alignment horizontal="left" vertical="center" wrapText="1"/>
    </xf>
    <xf numFmtId="165" fontId="4" fillId="6" borderId="1" xfId="1" applyNumberFormat="1" applyFont="1" applyFill="1" applyBorder="1" applyAlignment="1">
      <alignment horizontal="left" vertical="center" wrapText="1"/>
    </xf>
    <xf numFmtId="165" fontId="4" fillId="5" borderId="1" xfId="1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1" fillId="0" borderId="3" xfId="1" applyNumberFormat="1" applyFont="1" applyBorder="1" applyAlignment="1">
      <alignment horizontal="left" vertical="center" wrapText="1"/>
    </xf>
    <xf numFmtId="165" fontId="1" fillId="5" borderId="3" xfId="1" applyNumberFormat="1" applyFont="1" applyFill="1" applyBorder="1" applyAlignment="1">
      <alignment horizontal="left" vertical="center" wrapText="1"/>
    </xf>
    <xf numFmtId="165" fontId="4" fillId="3" borderId="1" xfId="1" applyNumberFormat="1" applyFont="1" applyFill="1" applyBorder="1" applyAlignment="1">
      <alignment horizontal="left" vertical="center" wrapText="1"/>
    </xf>
    <xf numFmtId="165" fontId="1" fillId="0" borderId="0" xfId="0" applyNumberFormat="1" applyFont="1"/>
    <xf numFmtId="0" fontId="2" fillId="0" borderId="1" xfId="0" applyFont="1" applyBorder="1" applyAlignment="1">
      <alignment horizontal="center" wrapText="1"/>
    </xf>
    <xf numFmtId="0" fontId="5" fillId="3" borderId="4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showGridLines="0" tabSelected="1" zoomScaleNormal="100" workbookViewId="0">
      <selection activeCell="G29" sqref="G29"/>
    </sheetView>
  </sheetViews>
  <sheetFormatPr defaultColWidth="8.85546875" defaultRowHeight="14.25" x14ac:dyDescent="0.2"/>
  <cols>
    <col min="1" max="1" width="52" style="1" customWidth="1"/>
    <col min="2" max="4" width="15.85546875" style="1" customWidth="1"/>
    <col min="5" max="5" width="14" style="1" customWidth="1"/>
    <col min="6" max="6" width="19" style="1" customWidth="1"/>
    <col min="7" max="7" width="15" style="1" customWidth="1"/>
    <col min="8" max="8" width="4.85546875" style="1" customWidth="1"/>
    <col min="9" max="10" width="17.42578125" style="1" customWidth="1"/>
    <col min="11" max="11" width="16.140625" style="1" customWidth="1"/>
    <col min="12" max="16384" width="8.85546875" style="1"/>
  </cols>
  <sheetData>
    <row r="1" spans="1:11" ht="45.7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3" spans="1:11" ht="28.5" customHeight="1" x14ac:dyDescent="0.2">
      <c r="A3" s="2" t="s">
        <v>1</v>
      </c>
      <c r="B3" s="3" t="s">
        <v>2</v>
      </c>
      <c r="C3" s="4" t="s">
        <v>44</v>
      </c>
      <c r="D3" s="4" t="s">
        <v>3</v>
      </c>
      <c r="E3" s="4" t="s">
        <v>4</v>
      </c>
      <c r="F3" s="4" t="s">
        <v>5</v>
      </c>
      <c r="G3" s="4" t="s">
        <v>6</v>
      </c>
      <c r="I3" s="4" t="s">
        <v>7</v>
      </c>
      <c r="J3" s="4" t="s">
        <v>5</v>
      </c>
      <c r="K3" s="4" t="s">
        <v>6</v>
      </c>
    </row>
    <row r="4" spans="1:11" x14ac:dyDescent="0.2">
      <c r="A4" s="5" t="s">
        <v>8</v>
      </c>
      <c r="B4" s="6">
        <v>2</v>
      </c>
      <c r="C4" s="7">
        <v>5</v>
      </c>
      <c r="D4" s="7"/>
      <c r="E4" s="6">
        <f t="shared" ref="E4:E9" si="0">ROUND(B4*(C4+D4),2)</f>
        <v>10</v>
      </c>
      <c r="F4" s="8">
        <v>27.792000000000002</v>
      </c>
      <c r="G4" s="9">
        <f t="shared" ref="G4:G9" si="1">ROUND(F4*E4,2)</f>
        <v>277.92</v>
      </c>
      <c r="I4" s="10">
        <v>0</v>
      </c>
      <c r="J4" s="11">
        <f t="shared" ref="J4:J9" si="2">ROUND(IF(I4&gt;F4,F4,I4),2)</f>
        <v>0</v>
      </c>
      <c r="K4" s="9">
        <f t="shared" ref="K4:K9" si="3">ROUND(J4*E4,2)</f>
        <v>0</v>
      </c>
    </row>
    <row r="5" spans="1:11" x14ac:dyDescent="0.2">
      <c r="A5" s="5" t="s">
        <v>9</v>
      </c>
      <c r="B5" s="6">
        <v>4</v>
      </c>
      <c r="C5" s="7">
        <v>5</v>
      </c>
      <c r="D5" s="7"/>
      <c r="E5" s="6">
        <f t="shared" si="0"/>
        <v>20</v>
      </c>
      <c r="F5" s="8">
        <v>27.396000000000001</v>
      </c>
      <c r="G5" s="9">
        <f t="shared" si="1"/>
        <v>547.91999999999996</v>
      </c>
      <c r="I5" s="10">
        <v>0</v>
      </c>
      <c r="J5" s="11">
        <f t="shared" si="2"/>
        <v>0</v>
      </c>
      <c r="K5" s="9">
        <f t="shared" si="3"/>
        <v>0</v>
      </c>
    </row>
    <row r="6" spans="1:11" x14ac:dyDescent="0.2">
      <c r="A6" s="5" t="s">
        <v>10</v>
      </c>
      <c r="B6" s="6">
        <v>2</v>
      </c>
      <c r="C6" s="7">
        <v>5</v>
      </c>
      <c r="D6" s="7"/>
      <c r="E6" s="6">
        <f t="shared" si="0"/>
        <v>10</v>
      </c>
      <c r="F6" s="8">
        <v>27.84</v>
      </c>
      <c r="G6" s="9">
        <f t="shared" si="1"/>
        <v>278.39999999999998</v>
      </c>
      <c r="I6" s="10">
        <v>0</v>
      </c>
      <c r="J6" s="11">
        <f t="shared" si="2"/>
        <v>0</v>
      </c>
      <c r="K6" s="9">
        <f t="shared" si="3"/>
        <v>0</v>
      </c>
    </row>
    <row r="7" spans="1:11" x14ac:dyDescent="0.2">
      <c r="A7" s="5" t="s">
        <v>11</v>
      </c>
      <c r="B7" s="6">
        <v>3</v>
      </c>
      <c r="C7" s="7">
        <v>5</v>
      </c>
      <c r="D7" s="7"/>
      <c r="E7" s="6">
        <f t="shared" si="0"/>
        <v>15</v>
      </c>
      <c r="F7" s="8">
        <v>3.528</v>
      </c>
      <c r="G7" s="9">
        <f t="shared" si="1"/>
        <v>52.92</v>
      </c>
      <c r="I7" s="10">
        <v>0</v>
      </c>
      <c r="J7" s="11">
        <f t="shared" si="2"/>
        <v>0</v>
      </c>
      <c r="K7" s="9">
        <f t="shared" si="3"/>
        <v>0</v>
      </c>
    </row>
    <row r="8" spans="1:11" x14ac:dyDescent="0.2">
      <c r="A8" s="5" t="s">
        <v>12</v>
      </c>
      <c r="B8" s="6">
        <v>1</v>
      </c>
      <c r="C8" s="7">
        <v>5</v>
      </c>
      <c r="D8" s="7"/>
      <c r="E8" s="6">
        <f t="shared" si="0"/>
        <v>5</v>
      </c>
      <c r="F8" s="8">
        <v>2.2355999999999998</v>
      </c>
      <c r="G8" s="9">
        <f t="shared" si="1"/>
        <v>11.18</v>
      </c>
      <c r="I8" s="10">
        <v>0</v>
      </c>
      <c r="J8" s="11">
        <f t="shared" si="2"/>
        <v>0</v>
      </c>
      <c r="K8" s="9">
        <f t="shared" si="3"/>
        <v>0</v>
      </c>
    </row>
    <row r="9" spans="1:11" x14ac:dyDescent="0.2">
      <c r="A9" s="5" t="s">
        <v>13</v>
      </c>
      <c r="B9" s="6">
        <v>1</v>
      </c>
      <c r="C9" s="7">
        <v>5</v>
      </c>
      <c r="D9" s="7"/>
      <c r="E9" s="6">
        <f t="shared" si="0"/>
        <v>5</v>
      </c>
      <c r="F9" s="8">
        <v>3</v>
      </c>
      <c r="G9" s="9">
        <f t="shared" si="1"/>
        <v>15</v>
      </c>
      <c r="I9" s="10">
        <v>0</v>
      </c>
      <c r="J9" s="11">
        <f t="shared" si="2"/>
        <v>0</v>
      </c>
      <c r="K9" s="9">
        <f t="shared" si="3"/>
        <v>0</v>
      </c>
    </row>
    <row r="10" spans="1:11" x14ac:dyDescent="0.2">
      <c r="E10" s="12">
        <f>ROUND(SUM(E4:E9),2)</f>
        <v>65</v>
      </c>
      <c r="F10" s="9" t="s">
        <v>14</v>
      </c>
      <c r="G10" s="9">
        <f>ROUND(SUM(G4:G9),2)</f>
        <v>1183.3399999999999</v>
      </c>
      <c r="J10" s="13" t="s">
        <v>14</v>
      </c>
      <c r="K10" s="13">
        <f>ROUND(SUM(K4:K9),2)</f>
        <v>0</v>
      </c>
    </row>
    <row r="11" spans="1:11" x14ac:dyDescent="0.2">
      <c r="F11" s="9" t="s">
        <v>15</v>
      </c>
      <c r="G11" s="9">
        <f>ROUND(G10*0.21,2)</f>
        <v>248.5</v>
      </c>
      <c r="J11" s="13" t="s">
        <v>15</v>
      </c>
      <c r="K11" s="13">
        <f>ROUND(K10*0.21,2)</f>
        <v>0</v>
      </c>
    </row>
    <row r="12" spans="1:11" x14ac:dyDescent="0.2">
      <c r="F12" s="14" t="s">
        <v>4</v>
      </c>
      <c r="G12" s="15">
        <f>ROUND(SUM(G10:G11),2)</f>
        <v>1431.84</v>
      </c>
      <c r="J12" s="16" t="s">
        <v>4</v>
      </c>
      <c r="K12" s="16">
        <f>ROUND(SUM(K10:K11),2)</f>
        <v>0</v>
      </c>
    </row>
    <row r="13" spans="1:11" ht="15" customHeight="1" x14ac:dyDescent="0.2"/>
    <row r="14" spans="1:11" ht="28.5" x14ac:dyDescent="0.2">
      <c r="A14" s="3" t="s">
        <v>16</v>
      </c>
      <c r="B14" s="17" t="s">
        <v>17</v>
      </c>
      <c r="C14" s="4" t="s">
        <v>44</v>
      </c>
      <c r="D14" s="4" t="s">
        <v>3</v>
      </c>
      <c r="E14" s="4" t="s">
        <v>4</v>
      </c>
      <c r="F14" s="4" t="s">
        <v>18</v>
      </c>
      <c r="G14" s="4" t="s">
        <v>6</v>
      </c>
      <c r="I14" s="4" t="s">
        <v>7</v>
      </c>
      <c r="J14" s="4" t="s">
        <v>18</v>
      </c>
      <c r="K14" s="4" t="s">
        <v>14</v>
      </c>
    </row>
    <row r="15" spans="1:11" ht="28.5" customHeight="1" x14ac:dyDescent="0.2">
      <c r="A15" s="5" t="s">
        <v>19</v>
      </c>
      <c r="B15" s="6">
        <v>3</v>
      </c>
      <c r="C15" s="7">
        <v>5</v>
      </c>
      <c r="D15" s="7"/>
      <c r="E15" s="6">
        <f t="shared" ref="E15:E24" si="4">ROUND(B15*(C15+D15),2)</f>
        <v>15</v>
      </c>
      <c r="F15" s="8">
        <v>29.664000000000001</v>
      </c>
      <c r="G15" s="9">
        <f t="shared" ref="G15:G24" si="5">ROUND(F15*E15,2)</f>
        <v>444.96</v>
      </c>
      <c r="I15" s="10">
        <v>0</v>
      </c>
      <c r="J15" s="11">
        <f t="shared" ref="J15:J24" si="6">ROUND(IF(I15&gt;F15,F15,I15),2)</f>
        <v>0</v>
      </c>
      <c r="K15" s="9">
        <f t="shared" ref="K15:K24" si="7">ROUND(J15*E15,2)</f>
        <v>0</v>
      </c>
    </row>
    <row r="16" spans="1:11" ht="28.5" customHeight="1" x14ac:dyDescent="0.2">
      <c r="A16" s="5" t="s">
        <v>20</v>
      </c>
      <c r="B16" s="6">
        <v>2</v>
      </c>
      <c r="C16" s="7">
        <v>5</v>
      </c>
      <c r="D16" s="7"/>
      <c r="E16" s="6">
        <f t="shared" si="4"/>
        <v>10</v>
      </c>
      <c r="F16" s="8">
        <v>27.12</v>
      </c>
      <c r="G16" s="9">
        <f t="shared" si="5"/>
        <v>271.2</v>
      </c>
      <c r="I16" s="10">
        <v>0</v>
      </c>
      <c r="J16" s="11">
        <f t="shared" si="6"/>
        <v>0</v>
      </c>
      <c r="K16" s="9">
        <f t="shared" si="7"/>
        <v>0</v>
      </c>
    </row>
    <row r="17" spans="1:11" x14ac:dyDescent="0.2">
      <c r="A17" s="5" t="s">
        <v>21</v>
      </c>
      <c r="B17" s="6">
        <v>2</v>
      </c>
      <c r="C17" s="7">
        <v>5</v>
      </c>
      <c r="D17" s="7"/>
      <c r="E17" s="6">
        <f t="shared" si="4"/>
        <v>10</v>
      </c>
      <c r="F17" s="8">
        <v>27.84</v>
      </c>
      <c r="G17" s="9">
        <f t="shared" si="5"/>
        <v>278.39999999999998</v>
      </c>
      <c r="I17" s="10">
        <v>0</v>
      </c>
      <c r="J17" s="11">
        <f t="shared" si="6"/>
        <v>0</v>
      </c>
      <c r="K17" s="9">
        <f t="shared" si="7"/>
        <v>0</v>
      </c>
    </row>
    <row r="18" spans="1:11" ht="28.5" customHeight="1" x14ac:dyDescent="0.2">
      <c r="A18" s="5" t="s">
        <v>22</v>
      </c>
      <c r="B18" s="6">
        <v>2</v>
      </c>
      <c r="C18" s="7">
        <v>5</v>
      </c>
      <c r="D18" s="7"/>
      <c r="E18" s="6">
        <f t="shared" si="4"/>
        <v>10</v>
      </c>
      <c r="F18" s="8">
        <v>31.007999999999999</v>
      </c>
      <c r="G18" s="9">
        <f t="shared" si="5"/>
        <v>310.08</v>
      </c>
      <c r="I18" s="10">
        <v>0</v>
      </c>
      <c r="J18" s="11">
        <f t="shared" si="6"/>
        <v>0</v>
      </c>
      <c r="K18" s="9">
        <f t="shared" si="7"/>
        <v>0</v>
      </c>
    </row>
    <row r="19" spans="1:11" ht="28.5" customHeight="1" x14ac:dyDescent="0.2">
      <c r="A19" s="5" t="s">
        <v>23</v>
      </c>
      <c r="B19" s="6">
        <v>1</v>
      </c>
      <c r="C19" s="7">
        <v>5</v>
      </c>
      <c r="D19" s="7"/>
      <c r="E19" s="6">
        <f t="shared" si="4"/>
        <v>5</v>
      </c>
      <c r="F19" s="8">
        <v>31.835999999999999</v>
      </c>
      <c r="G19" s="9">
        <f t="shared" si="5"/>
        <v>159.18</v>
      </c>
      <c r="I19" s="10">
        <v>0</v>
      </c>
      <c r="J19" s="11">
        <f t="shared" si="6"/>
        <v>0</v>
      </c>
      <c r="K19" s="9">
        <f t="shared" si="7"/>
        <v>0</v>
      </c>
    </row>
    <row r="20" spans="1:11" ht="28.5" customHeight="1" x14ac:dyDescent="0.2">
      <c r="A20" s="5" t="s">
        <v>24</v>
      </c>
      <c r="B20" s="6">
        <v>1</v>
      </c>
      <c r="C20" s="7">
        <v>5</v>
      </c>
      <c r="D20" s="7">
        <v>3</v>
      </c>
      <c r="E20" s="6">
        <f t="shared" si="4"/>
        <v>8</v>
      </c>
      <c r="F20" s="8">
        <v>48.84</v>
      </c>
      <c r="G20" s="9">
        <f t="shared" si="5"/>
        <v>390.72</v>
      </c>
      <c r="I20" s="10">
        <v>0</v>
      </c>
      <c r="J20" s="11">
        <f t="shared" si="6"/>
        <v>0</v>
      </c>
      <c r="K20" s="9">
        <f t="shared" si="7"/>
        <v>0</v>
      </c>
    </row>
    <row r="21" spans="1:11" x14ac:dyDescent="0.2">
      <c r="A21" s="5" t="s">
        <v>25</v>
      </c>
      <c r="B21" s="6">
        <v>1</v>
      </c>
      <c r="C21" s="7">
        <v>5</v>
      </c>
      <c r="D21" s="7"/>
      <c r="E21" s="6">
        <f t="shared" si="4"/>
        <v>5</v>
      </c>
      <c r="F21" s="8">
        <v>5.64</v>
      </c>
      <c r="G21" s="9">
        <f t="shared" si="5"/>
        <v>28.2</v>
      </c>
      <c r="I21" s="10">
        <v>0</v>
      </c>
      <c r="J21" s="11">
        <f t="shared" si="6"/>
        <v>0</v>
      </c>
      <c r="K21" s="9">
        <f t="shared" si="7"/>
        <v>0</v>
      </c>
    </row>
    <row r="22" spans="1:11" x14ac:dyDescent="0.2">
      <c r="A22" s="5" t="s">
        <v>26</v>
      </c>
      <c r="B22" s="6">
        <v>2</v>
      </c>
      <c r="C22" s="7">
        <v>5</v>
      </c>
      <c r="D22" s="7"/>
      <c r="E22" s="6">
        <f t="shared" si="4"/>
        <v>10</v>
      </c>
      <c r="F22" s="8">
        <v>13.08</v>
      </c>
      <c r="G22" s="9">
        <f t="shared" si="5"/>
        <v>130.80000000000001</v>
      </c>
      <c r="I22" s="10">
        <v>0</v>
      </c>
      <c r="J22" s="11">
        <f t="shared" si="6"/>
        <v>0</v>
      </c>
      <c r="K22" s="9">
        <f t="shared" si="7"/>
        <v>0</v>
      </c>
    </row>
    <row r="23" spans="1:11" x14ac:dyDescent="0.2">
      <c r="A23" s="5" t="s">
        <v>27</v>
      </c>
      <c r="B23" s="6">
        <v>2</v>
      </c>
      <c r="C23" s="7">
        <v>5</v>
      </c>
      <c r="D23" s="7"/>
      <c r="E23" s="6">
        <f t="shared" si="4"/>
        <v>10</v>
      </c>
      <c r="F23" s="8">
        <v>15.071999999999999</v>
      </c>
      <c r="G23" s="9">
        <f t="shared" si="5"/>
        <v>150.72</v>
      </c>
      <c r="I23" s="10">
        <v>0</v>
      </c>
      <c r="J23" s="11">
        <f t="shared" si="6"/>
        <v>0</v>
      </c>
      <c r="K23" s="9">
        <f t="shared" si="7"/>
        <v>0</v>
      </c>
    </row>
    <row r="24" spans="1:11" x14ac:dyDescent="0.2">
      <c r="A24" s="5" t="s">
        <v>28</v>
      </c>
      <c r="B24" s="6">
        <v>3</v>
      </c>
      <c r="C24" s="7">
        <v>5</v>
      </c>
      <c r="D24" s="7"/>
      <c r="E24" s="6">
        <f t="shared" si="4"/>
        <v>15</v>
      </c>
      <c r="F24" s="8">
        <v>11.88</v>
      </c>
      <c r="G24" s="9">
        <f t="shared" si="5"/>
        <v>178.2</v>
      </c>
      <c r="I24" s="10">
        <v>0</v>
      </c>
      <c r="J24" s="11">
        <f t="shared" si="6"/>
        <v>0</v>
      </c>
      <c r="K24" s="9">
        <f t="shared" si="7"/>
        <v>0</v>
      </c>
    </row>
    <row r="25" spans="1:11" x14ac:dyDescent="0.2">
      <c r="E25" s="12">
        <f>ROUND(SUM(E15:E24),2)</f>
        <v>98</v>
      </c>
      <c r="F25" s="9" t="s">
        <v>14</v>
      </c>
      <c r="G25" s="9">
        <f>ROUND(SUM(G15:G24),2)</f>
        <v>2342.46</v>
      </c>
      <c r="J25" s="13" t="s">
        <v>14</v>
      </c>
      <c r="K25" s="13">
        <f>ROUND(SUM(K15:K24),2)</f>
        <v>0</v>
      </c>
    </row>
    <row r="26" spans="1:11" x14ac:dyDescent="0.2">
      <c r="F26" s="9" t="s">
        <v>15</v>
      </c>
      <c r="G26" s="9">
        <f>ROUND(G25*0.21,2)</f>
        <v>491.92</v>
      </c>
      <c r="J26" s="13" t="s">
        <v>15</v>
      </c>
      <c r="K26" s="13">
        <f>ROUND(K25*0.21,2)</f>
        <v>0</v>
      </c>
    </row>
    <row r="27" spans="1:11" x14ac:dyDescent="0.2">
      <c r="F27" s="14" t="s">
        <v>4</v>
      </c>
      <c r="G27" s="15">
        <f>ROUND(SUM(G25:G26),2)</f>
        <v>2834.38</v>
      </c>
      <c r="J27" s="16" t="s">
        <v>4</v>
      </c>
      <c r="K27" s="16">
        <f>ROUND(SUM(K25:K26),2)</f>
        <v>0</v>
      </c>
    </row>
    <row r="29" spans="1:11" ht="28.5" x14ac:dyDescent="0.2">
      <c r="A29" s="2" t="s">
        <v>29</v>
      </c>
      <c r="B29" s="2" t="s">
        <v>17</v>
      </c>
      <c r="C29" s="4" t="s">
        <v>44</v>
      </c>
      <c r="D29" s="4" t="s">
        <v>3</v>
      </c>
      <c r="E29" s="4" t="s">
        <v>4</v>
      </c>
      <c r="F29" s="4" t="s">
        <v>18</v>
      </c>
      <c r="G29" s="4" t="s">
        <v>6</v>
      </c>
      <c r="I29" s="4" t="s">
        <v>7</v>
      </c>
      <c r="J29" s="4" t="s">
        <v>18</v>
      </c>
      <c r="K29" s="4" t="s">
        <v>14</v>
      </c>
    </row>
    <row r="30" spans="1:11" x14ac:dyDescent="0.2">
      <c r="A30" s="5" t="s">
        <v>30</v>
      </c>
      <c r="B30" s="6">
        <v>1</v>
      </c>
      <c r="C30" s="7">
        <v>5</v>
      </c>
      <c r="D30" s="7">
        <v>3</v>
      </c>
      <c r="E30" s="6">
        <f t="shared" ref="E30:E41" si="8">ROUND(B30*(C30+D30),2)</f>
        <v>8</v>
      </c>
      <c r="F30" s="8">
        <v>21.648</v>
      </c>
      <c r="G30" s="9">
        <f t="shared" ref="G30:G41" si="9">ROUND(F30*E30,2)</f>
        <v>173.18</v>
      </c>
      <c r="I30" s="10">
        <v>0</v>
      </c>
      <c r="J30" s="11">
        <f t="shared" ref="J30:J41" si="10">ROUND(IF(I30&gt;F30,F30,I30),2)</f>
        <v>0</v>
      </c>
      <c r="K30" s="9">
        <f t="shared" ref="K30:K41" si="11">ROUND(J30*E30,2)</f>
        <v>0</v>
      </c>
    </row>
    <row r="31" spans="1:11" ht="28.5" customHeight="1" x14ac:dyDescent="0.2">
      <c r="A31" s="5" t="s">
        <v>31</v>
      </c>
      <c r="B31" s="6">
        <v>3</v>
      </c>
      <c r="C31" s="7">
        <v>5</v>
      </c>
      <c r="D31" s="7">
        <v>3</v>
      </c>
      <c r="E31" s="6">
        <f t="shared" si="8"/>
        <v>24</v>
      </c>
      <c r="F31" s="8">
        <v>32.1</v>
      </c>
      <c r="G31" s="9">
        <f t="shared" si="9"/>
        <v>770.4</v>
      </c>
      <c r="I31" s="10">
        <v>0</v>
      </c>
      <c r="J31" s="11">
        <f t="shared" si="10"/>
        <v>0</v>
      </c>
      <c r="K31" s="9">
        <f t="shared" si="11"/>
        <v>0</v>
      </c>
    </row>
    <row r="32" spans="1:11" x14ac:dyDescent="0.2">
      <c r="A32" s="5" t="s">
        <v>32</v>
      </c>
      <c r="B32" s="6">
        <v>1</v>
      </c>
      <c r="C32" s="7">
        <v>5</v>
      </c>
      <c r="D32" s="7">
        <v>3</v>
      </c>
      <c r="E32" s="6">
        <f t="shared" si="8"/>
        <v>8</v>
      </c>
      <c r="F32" s="8">
        <v>19.302</v>
      </c>
      <c r="G32" s="9">
        <f t="shared" si="9"/>
        <v>154.41999999999999</v>
      </c>
      <c r="I32" s="10">
        <v>0</v>
      </c>
      <c r="J32" s="11">
        <f t="shared" si="10"/>
        <v>0</v>
      </c>
      <c r="K32" s="9">
        <f t="shared" si="11"/>
        <v>0</v>
      </c>
    </row>
    <row r="33" spans="1:11" x14ac:dyDescent="0.2">
      <c r="A33" s="5" t="s">
        <v>33</v>
      </c>
      <c r="B33" s="6">
        <v>1</v>
      </c>
      <c r="C33" s="7">
        <v>5</v>
      </c>
      <c r="D33" s="7"/>
      <c r="E33" s="6">
        <f t="shared" si="8"/>
        <v>5</v>
      </c>
      <c r="F33" s="8">
        <v>13.11</v>
      </c>
      <c r="G33" s="9">
        <f t="shared" si="9"/>
        <v>65.55</v>
      </c>
      <c r="I33" s="10">
        <v>0</v>
      </c>
      <c r="J33" s="11">
        <f t="shared" si="10"/>
        <v>0</v>
      </c>
      <c r="K33" s="9">
        <f t="shared" si="11"/>
        <v>0</v>
      </c>
    </row>
    <row r="34" spans="1:11" x14ac:dyDescent="0.2">
      <c r="A34" s="5" t="s">
        <v>34</v>
      </c>
      <c r="B34" s="6">
        <v>1</v>
      </c>
      <c r="C34" s="7">
        <v>5</v>
      </c>
      <c r="D34" s="7"/>
      <c r="E34" s="6">
        <f t="shared" si="8"/>
        <v>5</v>
      </c>
      <c r="F34" s="8">
        <v>3.12</v>
      </c>
      <c r="G34" s="9">
        <f t="shared" si="9"/>
        <v>15.6</v>
      </c>
      <c r="I34" s="10">
        <v>0</v>
      </c>
      <c r="J34" s="11">
        <f t="shared" si="10"/>
        <v>0</v>
      </c>
      <c r="K34" s="9">
        <f t="shared" si="11"/>
        <v>0</v>
      </c>
    </row>
    <row r="35" spans="1:11" ht="28.5" customHeight="1" x14ac:dyDescent="0.2">
      <c r="A35" s="5" t="s">
        <v>35</v>
      </c>
      <c r="B35" s="6">
        <v>50</v>
      </c>
      <c r="C35" s="7">
        <v>5</v>
      </c>
      <c r="D35" s="7"/>
      <c r="E35" s="6">
        <f t="shared" si="8"/>
        <v>250</v>
      </c>
      <c r="F35" s="8">
        <v>8.1419999999999995</v>
      </c>
      <c r="G35" s="9">
        <f t="shared" si="9"/>
        <v>2035.5</v>
      </c>
      <c r="I35" s="10">
        <v>0</v>
      </c>
      <c r="J35" s="11">
        <f t="shared" si="10"/>
        <v>0</v>
      </c>
      <c r="K35" s="9">
        <f t="shared" si="11"/>
        <v>0</v>
      </c>
    </row>
    <row r="36" spans="1:11" x14ac:dyDescent="0.2">
      <c r="A36" s="5" t="s">
        <v>36</v>
      </c>
      <c r="B36" s="6">
        <v>1</v>
      </c>
      <c r="C36" s="7">
        <v>5</v>
      </c>
      <c r="D36" s="7"/>
      <c r="E36" s="6">
        <f t="shared" si="8"/>
        <v>5</v>
      </c>
      <c r="F36" s="8">
        <v>8.1419999999999995</v>
      </c>
      <c r="G36" s="9">
        <f t="shared" si="9"/>
        <v>40.71</v>
      </c>
      <c r="I36" s="10">
        <v>0</v>
      </c>
      <c r="J36" s="11">
        <f t="shared" si="10"/>
        <v>0</v>
      </c>
      <c r="K36" s="9">
        <f t="shared" si="11"/>
        <v>0</v>
      </c>
    </row>
    <row r="37" spans="1:11" x14ac:dyDescent="0.2">
      <c r="A37" s="5" t="s">
        <v>37</v>
      </c>
      <c r="B37" s="6">
        <v>1</v>
      </c>
      <c r="C37" s="7">
        <v>5</v>
      </c>
      <c r="D37" s="7"/>
      <c r="E37" s="6">
        <f t="shared" si="8"/>
        <v>5</v>
      </c>
      <c r="F37" s="8">
        <v>23.321999999999999</v>
      </c>
      <c r="G37" s="9">
        <f t="shared" si="9"/>
        <v>116.61</v>
      </c>
      <c r="I37" s="10">
        <v>0</v>
      </c>
      <c r="J37" s="11">
        <f t="shared" si="10"/>
        <v>0</v>
      </c>
      <c r="K37" s="9">
        <f t="shared" si="11"/>
        <v>0</v>
      </c>
    </row>
    <row r="38" spans="1:11" x14ac:dyDescent="0.2">
      <c r="A38" s="5" t="s">
        <v>38</v>
      </c>
      <c r="B38" s="6">
        <v>1</v>
      </c>
      <c r="C38" s="7">
        <v>5</v>
      </c>
      <c r="D38" s="7"/>
      <c r="E38" s="6">
        <f t="shared" si="8"/>
        <v>5</v>
      </c>
      <c r="F38" s="8">
        <v>16.68</v>
      </c>
      <c r="G38" s="9">
        <f t="shared" si="9"/>
        <v>83.4</v>
      </c>
      <c r="I38" s="10">
        <v>0</v>
      </c>
      <c r="J38" s="11">
        <f t="shared" si="10"/>
        <v>0</v>
      </c>
      <c r="K38" s="9">
        <f t="shared" si="11"/>
        <v>0</v>
      </c>
    </row>
    <row r="39" spans="1:11" ht="28.5" customHeight="1" x14ac:dyDescent="0.2">
      <c r="A39" s="5" t="s">
        <v>39</v>
      </c>
      <c r="B39" s="6">
        <v>1</v>
      </c>
      <c r="C39" s="7">
        <v>5</v>
      </c>
      <c r="D39" s="7">
        <v>3</v>
      </c>
      <c r="E39" s="6">
        <f t="shared" si="8"/>
        <v>8</v>
      </c>
      <c r="F39" s="8">
        <v>50.37</v>
      </c>
      <c r="G39" s="9">
        <f t="shared" si="9"/>
        <v>402.96</v>
      </c>
      <c r="I39" s="10">
        <v>0</v>
      </c>
      <c r="J39" s="11">
        <f t="shared" si="10"/>
        <v>0</v>
      </c>
      <c r="K39" s="9">
        <f t="shared" si="11"/>
        <v>0</v>
      </c>
    </row>
    <row r="40" spans="1:11" x14ac:dyDescent="0.2">
      <c r="A40" s="5" t="s">
        <v>40</v>
      </c>
      <c r="B40" s="6">
        <v>1</v>
      </c>
      <c r="C40" s="7">
        <v>5</v>
      </c>
      <c r="D40" s="7">
        <v>3</v>
      </c>
      <c r="E40" s="6">
        <f t="shared" si="8"/>
        <v>8</v>
      </c>
      <c r="F40" s="8">
        <v>113.712</v>
      </c>
      <c r="G40" s="9">
        <f t="shared" si="9"/>
        <v>909.7</v>
      </c>
      <c r="I40" s="10">
        <v>0</v>
      </c>
      <c r="J40" s="11">
        <f t="shared" si="10"/>
        <v>0</v>
      </c>
      <c r="K40" s="9">
        <f t="shared" si="11"/>
        <v>0</v>
      </c>
    </row>
    <row r="41" spans="1:11" x14ac:dyDescent="0.2">
      <c r="A41" s="5" t="s">
        <v>41</v>
      </c>
      <c r="B41" s="6">
        <v>1</v>
      </c>
      <c r="C41" s="7">
        <v>5</v>
      </c>
      <c r="D41" s="7">
        <v>3</v>
      </c>
      <c r="E41" s="6">
        <f t="shared" si="8"/>
        <v>8</v>
      </c>
      <c r="F41" s="8">
        <v>22.2</v>
      </c>
      <c r="G41" s="9">
        <f t="shared" si="9"/>
        <v>177.6</v>
      </c>
      <c r="I41" s="10">
        <v>0</v>
      </c>
      <c r="J41" s="11">
        <f t="shared" si="10"/>
        <v>0</v>
      </c>
      <c r="K41" s="9">
        <f t="shared" si="11"/>
        <v>0</v>
      </c>
    </row>
    <row r="42" spans="1:11" x14ac:dyDescent="0.2">
      <c r="E42" s="12">
        <f>ROUND(SUM(E30:E41),2)</f>
        <v>339</v>
      </c>
      <c r="F42" s="18" t="s">
        <v>14</v>
      </c>
      <c r="G42" s="18">
        <f>ROUND(SUM(G30:G41),2)</f>
        <v>4945.63</v>
      </c>
      <c r="J42" s="19" t="s">
        <v>14</v>
      </c>
      <c r="K42" s="19">
        <f>ROUND(SUM(K30:K41),2)</f>
        <v>0</v>
      </c>
    </row>
    <row r="43" spans="1:11" x14ac:dyDescent="0.2">
      <c r="F43" s="9" t="s">
        <v>15</v>
      </c>
      <c r="G43" s="9">
        <f>ROUND(G42*0.21,2)</f>
        <v>1038.58</v>
      </c>
      <c r="J43" s="13" t="s">
        <v>15</v>
      </c>
      <c r="K43" s="13">
        <f>ROUND(K42*0.21,2)</f>
        <v>0</v>
      </c>
    </row>
    <row r="44" spans="1:11" x14ac:dyDescent="0.2">
      <c r="A44" s="5" t="s">
        <v>42</v>
      </c>
      <c r="B44" s="8">
        <v>4.2</v>
      </c>
      <c r="E44" s="12">
        <f>ROUND(SUM(E4:E43)/2,2)</f>
        <v>502</v>
      </c>
      <c r="F44" s="14" t="s">
        <v>4</v>
      </c>
      <c r="G44" s="15">
        <f>ROUND(SUM(G42:G43),2)</f>
        <v>5984.21</v>
      </c>
      <c r="J44" s="16" t="s">
        <v>4</v>
      </c>
      <c r="K44" s="16">
        <f>ROUND(SUM(K42:K43),2)</f>
        <v>0</v>
      </c>
    </row>
    <row r="45" spans="1:11" ht="15" customHeight="1" x14ac:dyDescent="0.2"/>
    <row r="46" spans="1:11" ht="20.25" customHeight="1" x14ac:dyDescent="0.3">
      <c r="A46" s="23" t="s">
        <v>43</v>
      </c>
      <c r="B46" s="23"/>
      <c r="F46" s="9" t="s">
        <v>14</v>
      </c>
      <c r="G46" s="9">
        <f>ROUND(G10+G25+G42,2)</f>
        <v>8471.43</v>
      </c>
      <c r="J46" s="13" t="s">
        <v>14</v>
      </c>
      <c r="K46" s="13">
        <f>ROUND(K10+K25+K42,2)</f>
        <v>0</v>
      </c>
    </row>
    <row r="47" spans="1:11" x14ac:dyDescent="0.2">
      <c r="F47" s="9" t="s">
        <v>15</v>
      </c>
      <c r="G47" s="9">
        <f>ROUND(G46*0.21,2)</f>
        <v>1779</v>
      </c>
      <c r="J47" s="13" t="s">
        <v>15</v>
      </c>
      <c r="K47" s="13">
        <f>ROUND(K46*0.21,2)</f>
        <v>0</v>
      </c>
    </row>
    <row r="48" spans="1:11" x14ac:dyDescent="0.2">
      <c r="F48" s="14" t="s">
        <v>4</v>
      </c>
      <c r="G48" s="15">
        <f>ROUND(SUM(G46:G47),2)</f>
        <v>10250.43</v>
      </c>
      <c r="J48" s="20" t="s">
        <v>4</v>
      </c>
      <c r="K48" s="20">
        <f>ROUND(SUM(K46:K47),2)</f>
        <v>0</v>
      </c>
    </row>
    <row r="50" spans="1:11" x14ac:dyDescent="0.2">
      <c r="G50" s="21"/>
      <c r="K50" s="21"/>
    </row>
    <row r="52" spans="1:11" x14ac:dyDescent="0.2">
      <c r="A52" s="1">
        <f>ROUND(26/12*3,2)</f>
        <v>6.5</v>
      </c>
    </row>
  </sheetData>
  <mergeCells count="2">
    <mergeCell ref="A1:K1"/>
    <mergeCell ref="A46:B46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LicitaRobaTreballadorsExp87-26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Ludevid i Massana</dc:creator>
  <dc:description/>
  <cp:lastModifiedBy>XAVIER LUDEVID I MASSANA</cp:lastModifiedBy>
  <cp:revision>0</cp:revision>
  <cp:lastPrinted>2024-04-16T11:19:40Z</cp:lastPrinted>
  <dcterms:created xsi:type="dcterms:W3CDTF">2015-06-05T18:19:34Z</dcterms:created>
  <dcterms:modified xsi:type="dcterms:W3CDTF">2026-10-30T08:32:14Z</dcterms:modified>
  <dc:language>en-US</dc:language>
</cp:coreProperties>
</file>