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AVI\Nextcloud\SQVAigua\03 CONTRACTACIÓ\Exp 2026-75 CB Subm Priorat F3\"/>
    </mc:Choice>
  </mc:AlternateContent>
  <xr:revisionPtr revIDLastSave="0" documentId="13_ncr:1_{D1743BA4-13D7-45C0-8B58-E1409681C470}" xr6:coauthVersionLast="47" xr6:coauthVersionMax="47" xr10:uidLastSave="{00000000-0000-0000-0000-000000000000}"/>
  <bookViews>
    <workbookView xWindow="-120" yWindow="-120" windowWidth="30960" windowHeight="16800" xr2:uid="{2AC2DFC1-403C-4596-AD9B-2CD6C3ECABD3}"/>
  </bookViews>
  <sheets>
    <sheet name="Ful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2" i="1" l="1"/>
  <c r="I62" i="1" s="1"/>
  <c r="F62" i="1"/>
  <c r="H61" i="1"/>
  <c r="I61" i="1" s="1"/>
  <c r="F61" i="1"/>
  <c r="H60" i="1"/>
  <c r="I60" i="1" s="1"/>
  <c r="F60" i="1"/>
  <c r="H59" i="1"/>
  <c r="I59" i="1" s="1"/>
  <c r="F59" i="1"/>
  <c r="F63" i="1" s="1"/>
  <c r="H58" i="1"/>
  <c r="I58" i="1" s="1"/>
  <c r="F58" i="1"/>
  <c r="H57" i="1"/>
  <c r="I57" i="1" s="1"/>
  <c r="F57" i="1"/>
  <c r="H56" i="1"/>
  <c r="I56" i="1" s="1"/>
  <c r="F56" i="1"/>
  <c r="H55" i="1"/>
  <c r="I55" i="1" s="1"/>
  <c r="F55" i="1"/>
  <c r="H54" i="1"/>
  <c r="I54" i="1" s="1"/>
  <c r="F54" i="1"/>
  <c r="H53" i="1"/>
  <c r="I53" i="1" s="1"/>
  <c r="I63" i="1" s="1"/>
  <c r="F53" i="1"/>
  <c r="H44" i="1"/>
  <c r="I44" i="1" s="1"/>
  <c r="F44" i="1"/>
  <c r="H43" i="1"/>
  <c r="I43" i="1" s="1"/>
  <c r="F43" i="1"/>
  <c r="H42" i="1"/>
  <c r="I42" i="1" s="1"/>
  <c r="F42" i="1"/>
  <c r="H41" i="1"/>
  <c r="I41" i="1" s="1"/>
  <c r="I45" i="1" s="1"/>
  <c r="F41" i="1"/>
  <c r="F45" i="1" s="1"/>
  <c r="E32" i="1"/>
  <c r="H31" i="1"/>
  <c r="I31" i="1" s="1"/>
  <c r="F31" i="1"/>
  <c r="H30" i="1"/>
  <c r="I30" i="1" s="1"/>
  <c r="F30" i="1"/>
  <c r="H29" i="1"/>
  <c r="I29" i="1" s="1"/>
  <c r="F29" i="1"/>
  <c r="H28" i="1"/>
  <c r="I28" i="1" s="1"/>
  <c r="F28" i="1"/>
  <c r="H27" i="1"/>
  <c r="I27" i="1" s="1"/>
  <c r="F27" i="1"/>
  <c r="H26" i="1"/>
  <c r="I26" i="1" s="1"/>
  <c r="F26" i="1"/>
  <c r="H25" i="1"/>
  <c r="I25" i="1" s="1"/>
  <c r="F25" i="1"/>
  <c r="H24" i="1"/>
  <c r="I24" i="1" s="1"/>
  <c r="F24" i="1"/>
  <c r="H23" i="1"/>
  <c r="I23" i="1" s="1"/>
  <c r="F23" i="1"/>
  <c r="H16" i="1"/>
  <c r="F16" i="1"/>
  <c r="F17" i="1" s="1"/>
  <c r="H15" i="1"/>
  <c r="I15" i="1" s="1"/>
  <c r="F15" i="1"/>
  <c r="H14" i="1"/>
  <c r="I14" i="1" s="1"/>
  <c r="F14" i="1"/>
  <c r="H13" i="1"/>
  <c r="I13" i="1" s="1"/>
  <c r="F13" i="1"/>
  <c r="H12" i="1"/>
  <c r="I12" i="1" s="1"/>
  <c r="F12" i="1"/>
  <c r="H11" i="1"/>
  <c r="I11" i="1" s="1"/>
  <c r="F11" i="1"/>
  <c r="H10" i="1"/>
  <c r="I10" i="1" s="1"/>
  <c r="F10" i="1"/>
  <c r="H9" i="1"/>
  <c r="I9" i="1" s="1"/>
  <c r="F9" i="1"/>
  <c r="H8" i="1"/>
  <c r="I8" i="1" s="1"/>
  <c r="F8" i="1"/>
  <c r="H7" i="1"/>
  <c r="I7" i="1" s="1"/>
  <c r="F7" i="1"/>
  <c r="H6" i="1"/>
  <c r="I6" i="1" s="1"/>
  <c r="F6" i="1"/>
  <c r="F64" i="1" l="1"/>
  <c r="F65" i="1"/>
  <c r="I64" i="1"/>
  <c r="I65" i="1" s="1"/>
  <c r="I46" i="1"/>
  <c r="I47" i="1"/>
  <c r="F46" i="1"/>
  <c r="F47" i="1"/>
  <c r="H32" i="1"/>
  <c r="I32" i="1" s="1"/>
  <c r="F32" i="1"/>
  <c r="F33" i="1" s="1"/>
  <c r="F34" i="1"/>
  <c r="F35" i="1" s="1"/>
  <c r="I67" i="1"/>
  <c r="I16" i="1"/>
  <c r="I17" i="1" s="1"/>
  <c r="F18" i="1"/>
  <c r="F19" i="1"/>
  <c r="F67" i="1"/>
  <c r="I18" i="1"/>
  <c r="I19" i="1" s="1"/>
  <c r="I33" i="1"/>
  <c r="I68" i="1" l="1"/>
  <c r="I69" i="1"/>
  <c r="F68" i="1"/>
  <c r="F69" i="1"/>
  <c r="I34" i="1"/>
  <c r="I3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</future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<sst xmlns="http://schemas.openxmlformats.org/spreadsheetml/2006/main" count="119" uniqueCount="68">
  <si>
    <t>SUBMINISTRAMENT de Material COMPLEMENTARI per INVERSIONS  del Projecte executiu d'Interconnexió de la xarxa amb una nova canonada al carrer del Priorat. Exp. 75/2026/SQVSLU/CO.</t>
  </si>
  <si>
    <t>columna oculta</t>
  </si>
  <si>
    <t>Contracte Basat Acord Marc</t>
  </si>
  <si>
    <t>El material sol.licitat que no es troba ofertat directament a la taula del Acord Marc s'ha d'ofertar mitjançats els descomptes ofertats per families indicats en l'Acord Marc</t>
  </si>
  <si>
    <t>Codi intern</t>
  </si>
  <si>
    <t>Material LOT 1 Polietilè</t>
  </si>
  <si>
    <t>Imatge</t>
  </si>
  <si>
    <t>Preu Acord Marc</t>
  </si>
  <si>
    <t>Import Acord Marc</t>
  </si>
  <si>
    <t>Preu entrada</t>
  </si>
  <si>
    <t>Preu Oferta</t>
  </si>
  <si>
    <t>Import Oferta</t>
  </si>
  <si>
    <t>888PEEMN225</t>
  </si>
  <si>
    <t>Maniguet de PE 100 electrosoldable de DN 225 mm</t>
  </si>
  <si>
    <t>888PEEMN125</t>
  </si>
  <si>
    <t>Maniguet de PE 100 electrosoldable de DN 125 mm</t>
  </si>
  <si>
    <t>Portabrides de PE 100 electrosoldable de DN 125 mm</t>
  </si>
  <si>
    <t>888PEEPB225</t>
  </si>
  <si>
    <t>Portabrides de PE 100 electrosoldable de DN 225 mm</t>
  </si>
  <si>
    <t>888PEEC4225</t>
  </si>
  <si>
    <t>Colze de 45º de PE 100 electrosoldable de DN 225 mm</t>
  </si>
  <si>
    <t>888PEEC4125</t>
  </si>
  <si>
    <t>Colze de 45º de PE 100 electrosoldable de DN 125 mm</t>
  </si>
  <si>
    <t>Reducció de PE 100 electrosoldable de DN 225/160 mm</t>
  </si>
  <si>
    <t>Reducció de PE 100 electrosoldable de DN 160/125 mm</t>
  </si>
  <si>
    <t>Colze de 90º de PE 100 electrosoldable de DN 225 mm</t>
  </si>
  <si>
    <t>888PEETH225</t>
  </si>
  <si>
    <t>Tub de PE 100 de alta densitat en barra SDR 11 PN16 de DN 225 amb espessor de 20,5 mm</t>
  </si>
  <si>
    <t>888PEETH125</t>
  </si>
  <si>
    <t>Tub de PE 100 de alta densitat en barra SDR 11 PN16 de DN 125 amb espessor de 11,4 mm</t>
  </si>
  <si>
    <t>Base</t>
  </si>
  <si>
    <t>IVA</t>
  </si>
  <si>
    <t>Total</t>
  </si>
  <si>
    <t>Material LOT 2: Fossa</t>
  </si>
  <si>
    <t>Unitats</t>
  </si>
  <si>
    <t>Ventosa de fossa trifuncional connexió roscada de 2"</t>
  </si>
  <si>
    <t>Collarí Fossa de dos peces amb sortida a 2" roscada per DN 225</t>
  </si>
  <si>
    <t>888FOSVC200</t>
  </si>
  <si>
    <t>Vàlvula de comporta quadradet amb tanca elàstica unió B-B DN 200 (F4)</t>
  </si>
  <si>
    <t>Vàlvula de comporta quadradet amb tanca elàstica unió B-B DN 100 (F4)</t>
  </si>
  <si>
    <t>Brida d'acer DN 100 per a portabrides de 125 mm</t>
  </si>
  <si>
    <t>888FOSBD200</t>
  </si>
  <si>
    <t>Brida d'acer DN 200 per a portabrides de 225 mm</t>
  </si>
  <si>
    <t>Carret desmuntatge DN 200</t>
  </si>
  <si>
    <t>Te embridada igual DN 100</t>
  </si>
  <si>
    <t>Te embridada igual DN 200</t>
  </si>
  <si>
    <t>T de fossa reduïda B-B DN 200-100-200 PN16</t>
  </si>
  <si>
    <t>Material LOT 5:</t>
  </si>
  <si>
    <t>Vàlvula bola palanca de Llautó (Tub-F), rosca de l'enllaç exterior DN 63 mm a 2"</t>
  </si>
  <si>
    <t>Maniguet de Llautó de connexió (Tub-M), rosca de l'enllaç exterior DN 63 - 2"</t>
  </si>
  <si>
    <t>Maniguet de Llautó de connexió (Tub-F), rosca de l'enllaç exterior DN 63 - 2"</t>
  </si>
  <si>
    <t>Racor contrarosca de llautó de  2"</t>
  </si>
  <si>
    <t>Material LOT 7: Varis</t>
  </si>
  <si>
    <t>888VARJU200</t>
  </si>
  <si>
    <t>Junta EPDM per a vàlvula de comporta quadradet amb tanca elàstica unió B-B DN 200</t>
  </si>
  <si>
    <t>Junta EPDM per a vàlvula de comporta quadradet amb tanca elàstica unió B-B DN 125</t>
  </si>
  <si>
    <t>Trampilló per  a vàlvula de polipropilè</t>
  </si>
  <si>
    <t>Cinta de senyalització canonada blava inscripció aigua potable rotllo 100 m</t>
  </si>
  <si>
    <t>Caixa de 50 cargols hexagonals zincats DIN 931 qualitat 8.8 de  M16 long 100 mm</t>
  </si>
  <si>
    <t>Caixa de 50 ut Femella hexagonal zincada DIN 934 qualitat 8,8 M16</t>
  </si>
  <si>
    <t>Caixa de 50 ut Volandera zincada DIN 125 qualitat 8,8 M16</t>
  </si>
  <si>
    <t>888VARCH204</t>
  </si>
  <si>
    <t>Caixa de 50 cargols hexagonals zincats DIN 931 qualitat 8.8 de  M20 long 100 mm</t>
  </si>
  <si>
    <t>888VARFHM20</t>
  </si>
  <si>
    <t>Caixa de 50 ut Femella hexagonal zincada DIN 934 qualitat 8,8 M20</t>
  </si>
  <si>
    <t>888VARVZM20</t>
  </si>
  <si>
    <t>Caixa de 50 ut Volandera zincada DIN 125 qualitat 8,8 M20</t>
  </si>
  <si>
    <t>TOTAL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</si>
</sst>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/Ut&quot;"/>
    <numFmt numFmtId="165" formatCode="#,##0.00\ &quot;€&quot;"/>
  </numFmts>
  <fonts count="9" x14ac:knownFonts="1">
    <font>
      <sz val="11"/>
      <color theme="1"/>
      <name val="Figtree"/>
      <family val="2"/>
    </font>
    <font>
      <sz val="11"/>
      <color theme="1"/>
      <name val="Figtree"/>
      <family val="2"/>
    </font>
    <font>
      <sz val="12"/>
      <color theme="1"/>
      <name val="Figtree"/>
    </font>
    <font>
      <b/>
      <sz val="12"/>
      <color theme="1"/>
      <name val="Figtree"/>
    </font>
    <font>
      <b/>
      <sz val="12"/>
      <name val="Figtree"/>
    </font>
    <font>
      <sz val="12"/>
      <color theme="1"/>
      <name val="Aptos Narrow"/>
      <family val="2"/>
      <scheme val="minor"/>
    </font>
    <font>
      <b/>
      <sz val="16"/>
      <color theme="1"/>
      <name val="Figtree"/>
    </font>
    <font>
      <b/>
      <sz val="14"/>
      <color theme="1"/>
      <name val="Figtree"/>
    </font>
    <font>
      <sz val="12"/>
      <name val="Figtree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2" xfId="1" applyNumberFormat="1" applyFont="1" applyFill="1" applyBorder="1" applyAlignment="1" applyProtection="1">
      <alignment horizontal="left" vertical="top" wrapText="1"/>
    </xf>
    <xf numFmtId="0" fontId="3" fillId="0" borderId="3" xfId="1" applyNumberFormat="1" applyFont="1" applyFill="1" applyBorder="1" applyAlignment="1" applyProtection="1">
      <alignment horizontal="left" vertical="top" wrapText="1"/>
    </xf>
    <xf numFmtId="44" fontId="3" fillId="0" borderId="0" xfId="1" applyFont="1" applyFill="1" applyAlignment="1" applyProtection="1">
      <alignment horizontal="center" wrapText="1"/>
    </xf>
    <xf numFmtId="164" fontId="3" fillId="0" borderId="0" xfId="1" applyNumberFormat="1" applyFont="1" applyFill="1" applyAlignment="1" applyProtection="1">
      <alignment horizontal="right" wrapText="1"/>
    </xf>
    <xf numFmtId="44" fontId="3" fillId="0" borderId="0" xfId="1" applyFont="1" applyFill="1" applyAlignment="1" applyProtection="1">
      <alignment horizontal="right" wrapText="1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4" fontId="2" fillId="0" borderId="0" xfId="1" applyFont="1" applyProtection="1"/>
    <xf numFmtId="0" fontId="2" fillId="0" borderId="0" xfId="0" applyFont="1" applyProtection="1"/>
    <xf numFmtId="0" fontId="0" fillId="0" borderId="0" xfId="0" applyProtection="1"/>
    <xf numFmtId="0" fontId="3" fillId="0" borderId="0" xfId="0" applyFont="1" applyAlignment="1" applyProtection="1">
      <alignment horizontal="center"/>
    </xf>
    <xf numFmtId="164" fontId="4" fillId="2" borderId="4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0" fontId="5" fillId="0" borderId="0" xfId="0" applyFont="1" applyProtection="1"/>
    <xf numFmtId="0" fontId="6" fillId="0" borderId="4" xfId="0" applyFont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 wrapText="1"/>
    </xf>
    <xf numFmtId="0" fontId="3" fillId="3" borderId="4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right"/>
    </xf>
    <xf numFmtId="0" fontId="3" fillId="3" borderId="4" xfId="0" applyFont="1" applyFill="1" applyBorder="1" applyAlignment="1" applyProtection="1">
      <alignment horizontal="right"/>
    </xf>
    <xf numFmtId="0" fontId="7" fillId="2" borderId="4" xfId="0" applyFont="1" applyFill="1" applyBorder="1" applyAlignment="1" applyProtection="1">
      <alignment horizontal="right"/>
    </xf>
    <xf numFmtId="0" fontId="2" fillId="0" borderId="4" xfId="0" applyFont="1" applyBorder="1" applyProtection="1"/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164" fontId="2" fillId="3" borderId="4" xfId="0" applyNumberFormat="1" applyFont="1" applyFill="1" applyBorder="1" applyAlignment="1" applyProtection="1">
      <alignment horizontal="center" vertical="center" wrapText="1"/>
    </xf>
    <xf numFmtId="165" fontId="2" fillId="0" borderId="4" xfId="0" applyNumberFormat="1" applyFont="1" applyBorder="1" applyAlignment="1" applyProtection="1">
      <alignment horizontal="center" vertical="center" wrapText="1"/>
    </xf>
    <xf numFmtId="164" fontId="2" fillId="5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Border="1" applyProtection="1"/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right"/>
    </xf>
    <xf numFmtId="165" fontId="3" fillId="0" borderId="4" xfId="0" applyNumberFormat="1" applyFont="1" applyBorder="1" applyAlignment="1" applyProtection="1">
      <alignment horizontal="right"/>
    </xf>
    <xf numFmtId="0" fontId="3" fillId="0" borderId="0" xfId="0" applyFont="1" applyAlignment="1" applyProtection="1">
      <alignment horizontal="right"/>
    </xf>
    <xf numFmtId="165" fontId="3" fillId="0" borderId="0" xfId="0" applyNumberFormat="1" applyFont="1" applyAlignment="1" applyProtection="1">
      <alignment horizontal="right"/>
    </xf>
    <xf numFmtId="0" fontId="2" fillId="0" borderId="1" xfId="0" applyFont="1" applyBorder="1" applyProtection="1"/>
    <xf numFmtId="0" fontId="0" fillId="0" borderId="6" xfId="0" applyBorder="1" applyAlignment="1" applyProtection="1">
      <alignment horizontal="center" vertical="center" wrapText="1"/>
    </xf>
    <xf numFmtId="164" fontId="8" fillId="3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right"/>
    </xf>
    <xf numFmtId="165" fontId="3" fillId="0" borderId="6" xfId="0" applyNumberFormat="1" applyFont="1" applyBorder="1" applyAlignment="1" applyProtection="1">
      <alignment horizontal="right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2" fillId="4" borderId="0" xfId="0" applyFont="1" applyFill="1" applyAlignment="1" applyProtection="1">
      <alignment horizontal="center" vertical="center" wrapText="1"/>
    </xf>
    <xf numFmtId="165" fontId="3" fillId="0" borderId="4" xfId="0" applyNumberFormat="1" applyFont="1" applyBorder="1" applyProtection="1"/>
  </cellXfs>
  <cellStyles count="2">
    <cellStyle name="Moneda" xfId="1" builtinId="4"/>
    <cellStyle name="Normal" xfId="0" builtinId="0"/>
  </cellStyles>
  <dxfs count="4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200772</xdr:colOff>
      <xdr:row>58</xdr:row>
      <xdr:rowOff>457200</xdr:rowOff>
    </xdr:from>
    <xdr:to>
      <xdr:col>3</xdr:col>
      <xdr:colOff>895922</xdr:colOff>
      <xdr:row>60</xdr:row>
      <xdr:rowOff>66648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35A54E-5265-475E-9C70-FE990AD6A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5872" y="18640425"/>
          <a:ext cx="695150" cy="485748"/>
        </a:xfrm>
        <a:prstGeom prst="rect">
          <a:avLst/>
        </a:prstGeom>
      </xdr:spPr>
    </xdr:pic>
    <xdr:clientData/>
  </xdr:twoCellAnchor>
  <xdr:twoCellAnchor editAs="oneCell">
    <xdr:from>
      <xdr:col>3</xdr:col>
      <xdr:colOff>163794</xdr:colOff>
      <xdr:row>60</xdr:row>
      <xdr:rowOff>9524</xdr:rowOff>
    </xdr:from>
    <xdr:to>
      <xdr:col>3</xdr:col>
      <xdr:colOff>791770</xdr:colOff>
      <xdr:row>61</xdr:row>
      <xdr:rowOff>28025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467B8A-A25F-4617-A514-D9A34ADE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78894" y="19069049"/>
          <a:ext cx="627976" cy="62810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60</xdr:row>
      <xdr:rowOff>562748</xdr:rowOff>
    </xdr:from>
    <xdr:to>
      <xdr:col>3</xdr:col>
      <xdr:colOff>1028700</xdr:colOff>
      <xdr:row>62</xdr:row>
      <xdr:rowOff>8029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6CDBB87-FEC5-4247-93E4-89FE9A36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43675" y="19622273"/>
          <a:ext cx="1000125" cy="645431"/>
        </a:xfrm>
        <a:prstGeom prst="rect">
          <a:avLst/>
        </a:prstGeom>
      </xdr:spPr>
    </xdr:pic>
    <xdr:clientData/>
  </xdr:twoCellAnchor>
  <xdr:twoCellAnchor editAs="oneCell">
    <xdr:from>
      <xdr:col>3</xdr:col>
      <xdr:colOff>202052</xdr:colOff>
      <xdr:row>11</xdr:row>
      <xdr:rowOff>103190</xdr:rowOff>
    </xdr:from>
    <xdr:to>
      <xdr:col>3</xdr:col>
      <xdr:colOff>885825</xdr:colOff>
      <xdr:row>12</xdr:row>
      <xdr:rowOff>399504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5545A-C653-4424-831B-2F2A33A81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7152" y="2770190"/>
          <a:ext cx="683773" cy="715414"/>
        </a:xfrm>
        <a:prstGeom prst="rect">
          <a:avLst/>
        </a:prstGeom>
      </xdr:spPr>
    </xdr:pic>
    <xdr:clientData/>
  </xdr:twoCellAnchor>
  <xdr:twoCellAnchor editAs="oneCell">
    <xdr:from>
      <xdr:col>3</xdr:col>
      <xdr:colOff>21134</xdr:colOff>
      <xdr:row>13</xdr:row>
      <xdr:rowOff>94410</xdr:rowOff>
    </xdr:from>
    <xdr:to>
      <xdr:col>4</xdr:col>
      <xdr:colOff>9121</xdr:colOff>
      <xdr:row>13</xdr:row>
      <xdr:rowOff>476249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494566-0599-41FD-8E4F-6CBF1E0A5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6877470" y="3277424"/>
          <a:ext cx="381839" cy="1064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216402</xdr:colOff>
      <xdr:row>28</xdr:row>
      <xdr:rowOff>42614</xdr:rowOff>
    </xdr:from>
    <xdr:to>
      <xdr:col>3</xdr:col>
      <xdr:colOff>735338</xdr:colOff>
      <xdr:row>29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3010152-A83D-469B-8860-F01F3792C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1502" y="7472114"/>
          <a:ext cx="518936" cy="386011"/>
        </a:xfrm>
        <a:prstGeom prst="rect">
          <a:avLst/>
        </a:prstGeom>
      </xdr:spPr>
    </xdr:pic>
    <xdr:clientData/>
  </xdr:twoCellAnchor>
  <xdr:twoCellAnchor editAs="oneCell">
    <xdr:from>
      <xdr:col>3</xdr:col>
      <xdr:colOff>267192</xdr:colOff>
      <xdr:row>30</xdr:row>
      <xdr:rowOff>505956</xdr:rowOff>
    </xdr:from>
    <xdr:to>
      <xdr:col>3</xdr:col>
      <xdr:colOff>733425</xdr:colOff>
      <xdr:row>32</xdr:row>
      <xdr:rowOff>10584</xdr:rowOff>
    </xdr:to>
    <xdr:pic>
      <xdr:nvPicPr>
        <xdr:cNvPr id="8" name="Imagen 11">
          <a:extLst>
            <a:ext uri="{FF2B5EF4-FFF2-40B4-BE49-F238E27FC236}">
              <a16:creationId xmlns:a16="http://schemas.microsoft.com/office/drawing/2014/main" id="{DFF38EE3-60E0-4310-9E26-1BEA2F54D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782292" y="9040356"/>
          <a:ext cx="466233" cy="866703"/>
        </a:xfrm>
        <a:prstGeom prst="rect">
          <a:avLst/>
        </a:prstGeom>
      </xdr:spPr>
    </xdr:pic>
    <xdr:clientData/>
  </xdr:twoCellAnchor>
  <xdr:twoCellAnchor editAs="oneCell">
    <xdr:from>
      <xdr:col>3</xdr:col>
      <xdr:colOff>32645</xdr:colOff>
      <xdr:row>56</xdr:row>
      <xdr:rowOff>11671</xdr:rowOff>
    </xdr:from>
    <xdr:to>
      <xdr:col>3</xdr:col>
      <xdr:colOff>991240</xdr:colOff>
      <xdr:row>56</xdr:row>
      <xdr:rowOff>438150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AC6A4D62-E6DA-4311-B01F-4B639E28C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7745" y="17366221"/>
          <a:ext cx="958595" cy="426479"/>
        </a:xfrm>
        <a:prstGeom prst="rect">
          <a:avLst/>
        </a:prstGeom>
      </xdr:spPr>
    </xdr:pic>
    <xdr:clientData/>
  </xdr:twoCellAnchor>
  <xdr:twoCellAnchor editAs="oneCell">
    <xdr:from>
      <xdr:col>3</xdr:col>
      <xdr:colOff>369910</xdr:colOff>
      <xdr:row>57</xdr:row>
      <xdr:rowOff>19050</xdr:rowOff>
    </xdr:from>
    <xdr:to>
      <xdr:col>3</xdr:col>
      <xdr:colOff>594915</xdr:colOff>
      <xdr:row>57</xdr:row>
      <xdr:rowOff>323592</xdr:rowOff>
    </xdr:to>
    <xdr:pic>
      <xdr:nvPicPr>
        <xdr:cNvPr id="10" name="Imagen 13">
          <a:extLst>
            <a:ext uri="{FF2B5EF4-FFF2-40B4-BE49-F238E27FC236}">
              <a16:creationId xmlns:a16="http://schemas.microsoft.com/office/drawing/2014/main" id="{A84717CA-2DD3-41FD-950D-D7237F92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85010" y="17849850"/>
          <a:ext cx="225005" cy="304542"/>
        </a:xfrm>
        <a:prstGeom prst="rect">
          <a:avLst/>
        </a:prstGeom>
      </xdr:spPr>
    </xdr:pic>
    <xdr:clientData/>
  </xdr:twoCellAnchor>
  <xdr:twoCellAnchor editAs="oneCell">
    <xdr:from>
      <xdr:col>3</xdr:col>
      <xdr:colOff>388244</xdr:colOff>
      <xdr:row>58</xdr:row>
      <xdr:rowOff>28575</xdr:rowOff>
    </xdr:from>
    <xdr:to>
      <xdr:col>3</xdr:col>
      <xdr:colOff>594331</xdr:colOff>
      <xdr:row>58</xdr:row>
      <xdr:rowOff>456601</xdr:rowOff>
    </xdr:to>
    <xdr:pic>
      <xdr:nvPicPr>
        <xdr:cNvPr id="11" name="Imagen 14">
          <a:extLst>
            <a:ext uri="{FF2B5EF4-FFF2-40B4-BE49-F238E27FC236}">
              <a16:creationId xmlns:a16="http://schemas.microsoft.com/office/drawing/2014/main" id="{BF1B9F50-D338-4EF0-A7DF-A36DB52BE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03344" y="18211800"/>
          <a:ext cx="206087" cy="428026"/>
        </a:xfrm>
        <a:prstGeom prst="rect">
          <a:avLst/>
        </a:prstGeom>
      </xdr:spPr>
    </xdr:pic>
    <xdr:clientData/>
  </xdr:twoCellAnchor>
  <xdr:twoCellAnchor editAs="oneCell">
    <xdr:from>
      <xdr:col>3</xdr:col>
      <xdr:colOff>393521</xdr:colOff>
      <xdr:row>54</xdr:row>
      <xdr:rowOff>71549</xdr:rowOff>
    </xdr:from>
    <xdr:to>
      <xdr:col>3</xdr:col>
      <xdr:colOff>571956</xdr:colOff>
      <xdr:row>55</xdr:row>
      <xdr:rowOff>71600</xdr:rowOff>
    </xdr:to>
    <xdr:pic>
      <xdr:nvPicPr>
        <xdr:cNvPr id="12" name="Imagen 8">
          <a:extLst>
            <a:ext uri="{FF2B5EF4-FFF2-40B4-BE49-F238E27FC236}">
              <a16:creationId xmlns:a16="http://schemas.microsoft.com/office/drawing/2014/main" id="{348EF629-E59B-4BB5-870C-3232BD8C3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08621" y="16816499"/>
          <a:ext cx="178435" cy="18102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</richValueRel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2008-6C30-4EF0-9195-D7A655BB7EF0}">
  <dimension ref="A1:L71"/>
  <sheetViews>
    <sheetView showGridLines="0" tabSelected="1" topLeftCell="D43" zoomScale="115" zoomScaleNormal="115" workbookViewId="0">
      <selection activeCell="H54" sqref="H54"/>
    </sheetView>
  </sheetViews>
  <sheetFormatPr defaultColWidth="17.09765625" defaultRowHeight="15.75" x14ac:dyDescent="0.25"/>
  <cols>
    <col min="1" max="1" width="0" style="9" hidden="1" customWidth="1"/>
    <col min="2" max="2" width="62" style="9" customWidth="1"/>
    <col min="3" max="3" width="6.3984375" style="9" bestFit="1" customWidth="1"/>
    <col min="4" max="4" width="11.296875" style="9" customWidth="1"/>
    <col min="5" max="5" width="17" style="9" customWidth="1"/>
    <col min="6" max="6" width="19.09765625" style="9" customWidth="1"/>
    <col min="7" max="9" width="18.296875" style="10" customWidth="1"/>
    <col min="10" max="11" width="17.09765625" style="10"/>
    <col min="12" max="12" width="39.19921875" style="10" bestFit="1" customWidth="1"/>
    <col min="13" max="16384" width="17.09765625" style="9"/>
  </cols>
  <sheetData>
    <row r="1" spans="1:9" ht="45.75" customHeight="1" x14ac:dyDescent="0.25">
      <c r="B1" s="1" t="s">
        <v>0</v>
      </c>
      <c r="C1" s="2"/>
      <c r="D1" s="2"/>
      <c r="E1" s="2"/>
      <c r="F1" s="3"/>
      <c r="G1" s="9"/>
      <c r="H1" s="9"/>
      <c r="I1" s="9"/>
    </row>
    <row r="2" spans="1:9" x14ac:dyDescent="0.25">
      <c r="B2" s="4"/>
      <c r="C2" s="4"/>
      <c r="D2" s="4"/>
      <c r="E2" s="5"/>
      <c r="F2" s="6"/>
      <c r="G2" s="9"/>
      <c r="H2" s="9"/>
      <c r="I2" s="9"/>
    </row>
    <row r="3" spans="1:9" x14ac:dyDescent="0.25">
      <c r="A3" s="11" t="s">
        <v>1</v>
      </c>
      <c r="B3" s="12" t="s">
        <v>2</v>
      </c>
      <c r="C3" s="12"/>
      <c r="D3" s="12"/>
      <c r="E3" s="12"/>
      <c r="F3" s="12"/>
      <c r="G3" s="9"/>
      <c r="H3" s="9"/>
      <c r="I3" s="9"/>
    </row>
    <row r="4" spans="1:9" ht="20.25" x14ac:dyDescent="0.3">
      <c r="B4" s="13" t="s">
        <v>3</v>
      </c>
      <c r="D4" s="14"/>
      <c r="E4" s="14"/>
      <c r="F4" s="14"/>
      <c r="G4" s="9"/>
      <c r="H4" s="15"/>
      <c r="I4" s="15"/>
    </row>
    <row r="5" spans="1:9" ht="18" x14ac:dyDescent="0.25">
      <c r="A5" s="16" t="s">
        <v>4</v>
      </c>
      <c r="B5" s="16" t="s">
        <v>5</v>
      </c>
      <c r="C5" s="17"/>
      <c r="D5" s="18" t="s">
        <v>6</v>
      </c>
      <c r="E5" s="19" t="s">
        <v>7</v>
      </c>
      <c r="F5" s="20" t="s">
        <v>8</v>
      </c>
      <c r="G5" s="21" t="s">
        <v>9</v>
      </c>
      <c r="H5" s="21" t="s">
        <v>10</v>
      </c>
      <c r="I5" s="21" t="s">
        <v>11</v>
      </c>
    </row>
    <row r="6" spans="1:9" x14ac:dyDescent="0.25">
      <c r="A6" s="22" t="s">
        <v>12</v>
      </c>
      <c r="B6" s="23" t="s">
        <v>13</v>
      </c>
      <c r="C6" s="24">
        <v>25</v>
      </c>
      <c r="D6" s="25" t="e" vm="1">
        <v>#VALUE!</v>
      </c>
      <c r="E6" s="26">
        <v>43.764000000000003</v>
      </c>
      <c r="F6" s="27">
        <f t="shared" ref="F6:F16" si="0">C6*E6</f>
        <v>1094.1000000000001</v>
      </c>
      <c r="G6" s="7"/>
      <c r="H6" s="28">
        <f>IF(G6&gt;E6,E6,G6)</f>
        <v>0</v>
      </c>
      <c r="I6" s="27">
        <f>C6*H6</f>
        <v>0</v>
      </c>
    </row>
    <row r="7" spans="1:9" x14ac:dyDescent="0.25">
      <c r="A7" s="29" t="s">
        <v>14</v>
      </c>
      <c r="B7" s="23" t="s">
        <v>15</v>
      </c>
      <c r="C7" s="24">
        <v>8</v>
      </c>
      <c r="D7" s="30"/>
      <c r="E7" s="26">
        <v>11.04</v>
      </c>
      <c r="F7" s="27">
        <f t="shared" si="0"/>
        <v>88.32</v>
      </c>
      <c r="G7" s="7"/>
      <c r="H7" s="28">
        <f t="shared" ref="H7:H16" si="1">IF(G7&gt;E7,E7,G7)</f>
        <v>0</v>
      </c>
      <c r="I7" s="27">
        <f>C7*H7</f>
        <v>0</v>
      </c>
    </row>
    <row r="8" spans="1:9" x14ac:dyDescent="0.25">
      <c r="A8" s="29"/>
      <c r="B8" s="23" t="s">
        <v>16</v>
      </c>
      <c r="C8" s="24">
        <v>4</v>
      </c>
      <c r="D8" s="31" t="e" vm="2">
        <v>#VALUE!</v>
      </c>
      <c r="E8" s="26">
        <v>12</v>
      </c>
      <c r="F8" s="27">
        <f t="shared" si="0"/>
        <v>48</v>
      </c>
      <c r="G8" s="7"/>
      <c r="H8" s="28">
        <f t="shared" si="1"/>
        <v>0</v>
      </c>
      <c r="I8" s="27">
        <f>C8*H8</f>
        <v>0</v>
      </c>
    </row>
    <row r="9" spans="1:9" x14ac:dyDescent="0.25">
      <c r="A9" s="29" t="s">
        <v>17</v>
      </c>
      <c r="B9" s="23" t="s">
        <v>18</v>
      </c>
      <c r="C9" s="24">
        <v>6</v>
      </c>
      <c r="D9" s="31" t="e" vm="2">
        <v>#VALUE!</v>
      </c>
      <c r="E9" s="26">
        <v>41.4876</v>
      </c>
      <c r="F9" s="27">
        <f t="shared" si="0"/>
        <v>248.9256</v>
      </c>
      <c r="G9" s="7"/>
      <c r="H9" s="28">
        <f t="shared" si="1"/>
        <v>0</v>
      </c>
      <c r="I9" s="27">
        <f t="shared" ref="I9:I12" si="2">C9*H9</f>
        <v>0</v>
      </c>
    </row>
    <row r="10" spans="1:9" x14ac:dyDescent="0.25">
      <c r="A10" s="29" t="s">
        <v>19</v>
      </c>
      <c r="B10" s="23" t="s">
        <v>20</v>
      </c>
      <c r="C10" s="24">
        <v>6</v>
      </c>
      <c r="D10" s="25" t="e" vm="3">
        <v>#VALUE!</v>
      </c>
      <c r="E10" s="26">
        <v>234.14999999999998</v>
      </c>
      <c r="F10" s="27">
        <f t="shared" si="0"/>
        <v>1404.8999999999999</v>
      </c>
      <c r="G10" s="7"/>
      <c r="H10" s="28">
        <f t="shared" si="1"/>
        <v>0</v>
      </c>
      <c r="I10" s="27">
        <f t="shared" si="2"/>
        <v>0</v>
      </c>
    </row>
    <row r="11" spans="1:9" x14ac:dyDescent="0.25">
      <c r="A11" s="29" t="s">
        <v>21</v>
      </c>
      <c r="B11" s="23" t="s">
        <v>22</v>
      </c>
      <c r="C11" s="24">
        <v>4</v>
      </c>
      <c r="D11" s="30"/>
      <c r="E11" s="26">
        <v>41.879999999999995</v>
      </c>
      <c r="F11" s="27">
        <f t="shared" si="0"/>
        <v>167.51999999999998</v>
      </c>
      <c r="G11" s="7"/>
      <c r="H11" s="28">
        <f t="shared" si="1"/>
        <v>0</v>
      </c>
      <c r="I11" s="27">
        <f t="shared" si="2"/>
        <v>0</v>
      </c>
    </row>
    <row r="12" spans="1:9" ht="33" customHeight="1" x14ac:dyDescent="0.25">
      <c r="A12" s="29"/>
      <c r="B12" s="23" t="s">
        <v>23</v>
      </c>
      <c r="C12" s="32">
        <v>2</v>
      </c>
      <c r="D12" s="25"/>
      <c r="E12" s="26">
        <v>233.79480000000001</v>
      </c>
      <c r="F12" s="27">
        <f t="shared" si="0"/>
        <v>467.58960000000002</v>
      </c>
      <c r="G12" s="7"/>
      <c r="H12" s="28">
        <f t="shared" si="1"/>
        <v>0</v>
      </c>
      <c r="I12" s="27">
        <f t="shared" si="2"/>
        <v>0</v>
      </c>
    </row>
    <row r="13" spans="1:9" ht="34.5" customHeight="1" x14ac:dyDescent="0.25">
      <c r="A13" s="29"/>
      <c r="B13" s="23" t="s">
        <v>24</v>
      </c>
      <c r="C13" s="32">
        <v>2</v>
      </c>
      <c r="D13" s="30"/>
      <c r="E13" s="26">
        <v>54.948</v>
      </c>
      <c r="F13" s="27">
        <f t="shared" si="0"/>
        <v>109.896</v>
      </c>
      <c r="G13" s="7"/>
      <c r="H13" s="28">
        <f t="shared" si="1"/>
        <v>0</v>
      </c>
      <c r="I13" s="27">
        <f>C13*H13</f>
        <v>0</v>
      </c>
    </row>
    <row r="14" spans="1:9" ht="49.15" customHeight="1" x14ac:dyDescent="0.25">
      <c r="A14" s="29"/>
      <c r="B14" s="23" t="s">
        <v>25</v>
      </c>
      <c r="C14" s="32">
        <v>2</v>
      </c>
      <c r="D14" s="33"/>
      <c r="E14" s="26">
        <v>234.14999999999998</v>
      </c>
      <c r="F14" s="27">
        <f t="shared" si="0"/>
        <v>468.29999999999995</v>
      </c>
      <c r="G14" s="7"/>
      <c r="H14" s="28">
        <f t="shared" si="1"/>
        <v>0</v>
      </c>
      <c r="I14" s="27">
        <f t="shared" ref="I14:I16" si="3">C14*H14</f>
        <v>0</v>
      </c>
    </row>
    <row r="15" spans="1:9" ht="31.5" x14ac:dyDescent="0.25">
      <c r="A15" s="29" t="s">
        <v>26</v>
      </c>
      <c r="B15" s="23" t="s">
        <v>27</v>
      </c>
      <c r="C15" s="32">
        <v>130</v>
      </c>
      <c r="D15" s="25" t="e" vm="4">
        <v>#VALUE!</v>
      </c>
      <c r="E15" s="33">
        <v>47.423999999999999</v>
      </c>
      <c r="F15" s="27">
        <f t="shared" si="0"/>
        <v>6165.12</v>
      </c>
      <c r="G15" s="7"/>
      <c r="H15" s="28">
        <f t="shared" si="1"/>
        <v>0</v>
      </c>
      <c r="I15" s="27">
        <f t="shared" si="3"/>
        <v>0</v>
      </c>
    </row>
    <row r="16" spans="1:9" ht="31.5" x14ac:dyDescent="0.25">
      <c r="A16" s="29" t="s">
        <v>28</v>
      </c>
      <c r="B16" s="23" t="s">
        <v>29</v>
      </c>
      <c r="C16" s="32">
        <v>30</v>
      </c>
      <c r="D16" s="30"/>
      <c r="E16" s="33">
        <v>16.504799999999999</v>
      </c>
      <c r="F16" s="27">
        <f t="shared" si="0"/>
        <v>495.14400000000001</v>
      </c>
      <c r="G16" s="7"/>
      <c r="H16" s="28">
        <f t="shared" si="1"/>
        <v>0</v>
      </c>
      <c r="I16" s="27">
        <f t="shared" si="3"/>
        <v>0</v>
      </c>
    </row>
    <row r="17" spans="1:9" x14ac:dyDescent="0.25">
      <c r="E17" s="34" t="s">
        <v>30</v>
      </c>
      <c r="F17" s="35">
        <f>SUM(F6:F16)</f>
        <v>10757.815200000001</v>
      </c>
      <c r="G17" s="9"/>
      <c r="H17" s="34" t="s">
        <v>30</v>
      </c>
      <c r="I17" s="35">
        <f>SUM(I6:I16)</f>
        <v>0</v>
      </c>
    </row>
    <row r="18" spans="1:9" x14ac:dyDescent="0.25">
      <c r="E18" s="34" t="s">
        <v>31</v>
      </c>
      <c r="F18" s="35">
        <f>F17*0.21</f>
        <v>2259.141192</v>
      </c>
      <c r="G18" s="9"/>
      <c r="H18" s="34" t="s">
        <v>31</v>
      </c>
      <c r="I18" s="35">
        <f>I17*0.21</f>
        <v>0</v>
      </c>
    </row>
    <row r="19" spans="1:9" x14ac:dyDescent="0.25">
      <c r="E19" s="34" t="s">
        <v>32</v>
      </c>
      <c r="F19" s="35">
        <f>F17+F18</f>
        <v>13016.956392</v>
      </c>
      <c r="G19" s="9"/>
      <c r="H19" s="34" t="s">
        <v>32</v>
      </c>
      <c r="I19" s="35">
        <f>I17+I18</f>
        <v>0</v>
      </c>
    </row>
    <row r="20" spans="1:9" x14ac:dyDescent="0.25">
      <c r="E20" s="36"/>
      <c r="F20" s="37"/>
      <c r="G20" s="9"/>
      <c r="H20" s="9"/>
      <c r="I20" s="9"/>
    </row>
    <row r="21" spans="1:9" ht="20.25" x14ac:dyDescent="0.3">
      <c r="A21" s="13"/>
      <c r="B21" s="13" t="s">
        <v>3</v>
      </c>
      <c r="G21" s="9"/>
      <c r="H21" s="15"/>
      <c r="I21" s="15"/>
    </row>
    <row r="22" spans="1:9" ht="18" x14ac:dyDescent="0.25">
      <c r="A22" s="16" t="s">
        <v>4</v>
      </c>
      <c r="B22" s="16" t="s">
        <v>33</v>
      </c>
      <c r="C22" s="17" t="s">
        <v>34</v>
      </c>
      <c r="D22" s="18" t="s">
        <v>6</v>
      </c>
      <c r="E22" s="19" t="s">
        <v>7</v>
      </c>
      <c r="F22" s="20" t="s">
        <v>8</v>
      </c>
      <c r="G22" s="21" t="s">
        <v>9</v>
      </c>
      <c r="H22" s="21" t="s">
        <v>10</v>
      </c>
      <c r="I22" s="21" t="s">
        <v>11</v>
      </c>
    </row>
    <row r="23" spans="1:9" x14ac:dyDescent="0.25">
      <c r="A23" s="38"/>
      <c r="B23" s="23" t="s">
        <v>35</v>
      </c>
      <c r="C23" s="24">
        <v>3</v>
      </c>
      <c r="D23" s="24" t="e" vm="5">
        <v>#VALUE!</v>
      </c>
      <c r="E23" s="26">
        <v>306.72839999999997</v>
      </c>
      <c r="F23" s="27">
        <f t="shared" ref="F23:F32" si="4">C23*E23</f>
        <v>920.1851999999999</v>
      </c>
      <c r="G23" s="7"/>
      <c r="H23" s="28">
        <f>IF(G23&gt;E23,E23,G23)</f>
        <v>0</v>
      </c>
      <c r="I23" s="27">
        <f>C23*H23</f>
        <v>0</v>
      </c>
    </row>
    <row r="24" spans="1:9" x14ac:dyDescent="0.25">
      <c r="A24" s="38"/>
      <c r="B24" s="23" t="s">
        <v>36</v>
      </c>
      <c r="C24" s="24">
        <v>3</v>
      </c>
      <c r="D24" s="24" t="e" vm="6">
        <v>#VALUE!</v>
      </c>
      <c r="E24" s="26">
        <v>88.667999999999992</v>
      </c>
      <c r="F24" s="27">
        <f t="shared" si="4"/>
        <v>266.00399999999996</v>
      </c>
      <c r="G24" s="7"/>
      <c r="H24" s="28">
        <f t="shared" ref="H24:H32" si="5">IF(G24&gt;E24,E24,G24)</f>
        <v>0</v>
      </c>
      <c r="I24" s="27">
        <f t="shared" ref="I24:I32" si="6">C24*H24</f>
        <v>0</v>
      </c>
    </row>
    <row r="25" spans="1:9" x14ac:dyDescent="0.25">
      <c r="A25" s="38" t="s">
        <v>37</v>
      </c>
      <c r="B25" s="23" t="s">
        <v>38</v>
      </c>
      <c r="C25" s="24">
        <v>3</v>
      </c>
      <c r="D25" s="24" t="e" vm="7">
        <v>#VALUE!</v>
      </c>
      <c r="E25" s="33">
        <v>363.46199999999999</v>
      </c>
      <c r="F25" s="27">
        <f t="shared" si="4"/>
        <v>1090.386</v>
      </c>
      <c r="G25" s="7"/>
      <c r="H25" s="28">
        <f t="shared" si="5"/>
        <v>0</v>
      </c>
      <c r="I25" s="27">
        <f t="shared" si="6"/>
        <v>0</v>
      </c>
    </row>
    <row r="26" spans="1:9" x14ac:dyDescent="0.25">
      <c r="A26" s="38"/>
      <c r="B26" s="23" t="s">
        <v>39</v>
      </c>
      <c r="C26" s="24">
        <v>2</v>
      </c>
      <c r="D26" s="24" t="e" vm="7">
        <v>#VALUE!</v>
      </c>
      <c r="E26" s="26">
        <v>135.08399999999997</v>
      </c>
      <c r="F26" s="27">
        <f t="shared" si="4"/>
        <v>270.16799999999995</v>
      </c>
      <c r="G26" s="7"/>
      <c r="H26" s="28">
        <f t="shared" si="5"/>
        <v>0</v>
      </c>
      <c r="I26" s="27">
        <f t="shared" si="6"/>
        <v>0</v>
      </c>
    </row>
    <row r="27" spans="1:9" x14ac:dyDescent="0.25">
      <c r="A27" s="38"/>
      <c r="B27" s="23" t="s">
        <v>40</v>
      </c>
      <c r="C27" s="24">
        <v>8</v>
      </c>
      <c r="D27" s="24" t="e" vm="8">
        <v>#VALUE!</v>
      </c>
      <c r="E27" s="26">
        <v>18.8964</v>
      </c>
      <c r="F27" s="27">
        <f t="shared" si="4"/>
        <v>151.1712</v>
      </c>
      <c r="G27" s="7"/>
      <c r="H27" s="28">
        <f t="shared" si="5"/>
        <v>0</v>
      </c>
      <c r="I27" s="27">
        <f t="shared" si="6"/>
        <v>0</v>
      </c>
    </row>
    <row r="28" spans="1:9" x14ac:dyDescent="0.25">
      <c r="A28" s="38" t="s">
        <v>41</v>
      </c>
      <c r="B28" s="23" t="s">
        <v>42</v>
      </c>
      <c r="C28" s="24">
        <v>8</v>
      </c>
      <c r="D28" s="24" t="e" vm="8">
        <v>#VALUE!</v>
      </c>
      <c r="E28" s="26">
        <v>43.141199999999998</v>
      </c>
      <c r="F28" s="27">
        <f t="shared" si="4"/>
        <v>345.12959999999998</v>
      </c>
      <c r="G28" s="7"/>
      <c r="H28" s="28">
        <f t="shared" si="5"/>
        <v>0</v>
      </c>
      <c r="I28" s="27">
        <f t="shared" si="6"/>
        <v>0</v>
      </c>
    </row>
    <row r="29" spans="1:9" ht="34.15" customHeight="1" x14ac:dyDescent="0.25">
      <c r="A29" s="38"/>
      <c r="B29" s="23" t="s">
        <v>43</v>
      </c>
      <c r="C29" s="24">
        <v>1</v>
      </c>
      <c r="D29" s="24"/>
      <c r="E29" s="26">
        <v>582.3599999999999</v>
      </c>
      <c r="F29" s="27">
        <f t="shared" si="4"/>
        <v>582.3599999999999</v>
      </c>
      <c r="G29" s="7"/>
      <c r="H29" s="28">
        <f t="shared" si="5"/>
        <v>0</v>
      </c>
      <c r="I29" s="27">
        <f t="shared" si="6"/>
        <v>0</v>
      </c>
    </row>
    <row r="30" spans="1:9" ht="53.65" customHeight="1" x14ac:dyDescent="0.25">
      <c r="B30" s="23" t="s">
        <v>44</v>
      </c>
      <c r="C30" s="24">
        <v>1</v>
      </c>
      <c r="D30" s="25" t="e" vm="9">
        <v>#VALUE!</v>
      </c>
      <c r="E30" s="26">
        <v>85.24</v>
      </c>
      <c r="F30" s="27">
        <f t="shared" si="4"/>
        <v>85.24</v>
      </c>
      <c r="G30" s="7"/>
      <c r="H30" s="28">
        <f t="shared" si="5"/>
        <v>0</v>
      </c>
      <c r="I30" s="27">
        <f t="shared" si="6"/>
        <v>0</v>
      </c>
    </row>
    <row r="31" spans="1:9" ht="53.65" customHeight="1" x14ac:dyDescent="0.25">
      <c r="B31" s="23" t="s">
        <v>45</v>
      </c>
      <c r="C31" s="24">
        <v>1</v>
      </c>
      <c r="D31" s="39"/>
      <c r="E31" s="26">
        <v>235.08560000000003</v>
      </c>
      <c r="F31" s="27">
        <f t="shared" si="4"/>
        <v>235.08560000000003</v>
      </c>
      <c r="G31" s="7"/>
      <c r="H31" s="28">
        <f t="shared" si="5"/>
        <v>0</v>
      </c>
      <c r="I31" s="27">
        <f t="shared" si="6"/>
        <v>0</v>
      </c>
    </row>
    <row r="32" spans="1:9" ht="54.4" customHeight="1" x14ac:dyDescent="0.25">
      <c r="B32" s="23" t="s">
        <v>46</v>
      </c>
      <c r="C32" s="24">
        <v>1</v>
      </c>
      <c r="D32" s="24"/>
      <c r="E32" s="40">
        <f>301.48*(1-0.42)</f>
        <v>174.85840000000005</v>
      </c>
      <c r="F32" s="27">
        <f t="shared" si="4"/>
        <v>174.85840000000005</v>
      </c>
      <c r="G32" s="7"/>
      <c r="H32" s="28">
        <f t="shared" si="5"/>
        <v>0</v>
      </c>
      <c r="I32" s="27">
        <f t="shared" si="6"/>
        <v>0</v>
      </c>
    </row>
    <row r="33" spans="2:9" x14ac:dyDescent="0.25">
      <c r="E33" s="41" t="s">
        <v>30</v>
      </c>
      <c r="F33" s="42">
        <f>SUM(F23:F32)</f>
        <v>4120.5879999999988</v>
      </c>
      <c r="G33" s="9"/>
      <c r="H33" s="34" t="s">
        <v>30</v>
      </c>
      <c r="I33" s="35">
        <f>SUM(I23:I32)</f>
        <v>0</v>
      </c>
    </row>
    <row r="34" spans="2:9" x14ac:dyDescent="0.25">
      <c r="E34" s="34" t="s">
        <v>31</v>
      </c>
      <c r="F34" s="35">
        <f>F33*0.21</f>
        <v>865.32347999999968</v>
      </c>
      <c r="G34" s="9"/>
      <c r="H34" s="34" t="s">
        <v>31</v>
      </c>
      <c r="I34" s="35">
        <f>I33*0.21</f>
        <v>0</v>
      </c>
    </row>
    <row r="35" spans="2:9" x14ac:dyDescent="0.25">
      <c r="E35" s="34" t="s">
        <v>32</v>
      </c>
      <c r="F35" s="35">
        <f>F33+F34</f>
        <v>4985.9114799999988</v>
      </c>
      <c r="G35" s="9"/>
      <c r="H35" s="34" t="s">
        <v>32</v>
      </c>
      <c r="I35" s="35">
        <f>I33+I34</f>
        <v>0</v>
      </c>
    </row>
    <row r="36" spans="2:9" x14ac:dyDescent="0.25">
      <c r="E36" s="36"/>
      <c r="F36" s="37"/>
      <c r="G36" s="9"/>
      <c r="H36" s="36"/>
      <c r="I36" s="37"/>
    </row>
    <row r="37" spans="2:9" x14ac:dyDescent="0.25">
      <c r="E37" s="36"/>
      <c r="F37" s="37"/>
      <c r="G37" s="9"/>
      <c r="H37" s="36"/>
      <c r="I37" s="37"/>
    </row>
    <row r="38" spans="2:9" x14ac:dyDescent="0.25">
      <c r="E38" s="36"/>
      <c r="F38" s="37"/>
      <c r="G38" s="9"/>
      <c r="H38" s="9"/>
      <c r="I38" s="9"/>
    </row>
    <row r="39" spans="2:9" ht="20.25" x14ac:dyDescent="0.3">
      <c r="B39" s="13" t="s">
        <v>3</v>
      </c>
      <c r="G39" s="9"/>
      <c r="H39" s="15"/>
      <c r="I39" s="15"/>
    </row>
    <row r="40" spans="2:9" ht="18" x14ac:dyDescent="0.25">
      <c r="B40" s="16" t="s">
        <v>47</v>
      </c>
      <c r="C40" s="17" t="s">
        <v>34</v>
      </c>
      <c r="D40" s="18" t="s">
        <v>6</v>
      </c>
      <c r="E40" s="19" t="s">
        <v>7</v>
      </c>
      <c r="F40" s="20" t="s">
        <v>8</v>
      </c>
      <c r="G40" s="21" t="s">
        <v>9</v>
      </c>
      <c r="H40" s="21" t="s">
        <v>10</v>
      </c>
      <c r="I40" s="21" t="s">
        <v>11</v>
      </c>
    </row>
    <row r="41" spans="2:9" ht="50.65" customHeight="1" x14ac:dyDescent="0.25">
      <c r="B41" s="43" t="s">
        <v>48</v>
      </c>
      <c r="C41" s="44">
        <v>3</v>
      </c>
      <c r="D41" s="24" t="e" vm="10">
        <v>#VALUE!</v>
      </c>
      <c r="E41" s="26">
        <v>76.559999999999988</v>
      </c>
      <c r="F41" s="27">
        <f t="shared" ref="F41:F44" si="7">C41*E41</f>
        <v>229.67999999999995</v>
      </c>
      <c r="G41" s="7"/>
      <c r="H41" s="28">
        <f>IF(G41&gt;E41,E41,G41)</f>
        <v>0</v>
      </c>
      <c r="I41" s="27">
        <f>C41*H41</f>
        <v>0</v>
      </c>
    </row>
    <row r="42" spans="2:9" ht="50.65" customHeight="1" x14ac:dyDescent="0.25">
      <c r="B42" s="43" t="s">
        <v>49</v>
      </c>
      <c r="C42" s="44">
        <v>3</v>
      </c>
      <c r="D42" s="24" t="e" vm="11">
        <v>#VALUE!</v>
      </c>
      <c r="E42" s="26">
        <v>15.331199999999999</v>
      </c>
      <c r="F42" s="27">
        <f t="shared" si="7"/>
        <v>45.993600000000001</v>
      </c>
      <c r="G42" s="7"/>
      <c r="H42" s="28">
        <f t="shared" ref="H42:H44" si="8">IF(G42&gt;E42,E42,G42)</f>
        <v>0</v>
      </c>
      <c r="I42" s="27">
        <f t="shared" ref="I42:I44" si="9">C42*H42</f>
        <v>0</v>
      </c>
    </row>
    <row r="43" spans="2:9" ht="50.65" customHeight="1" x14ac:dyDescent="0.25">
      <c r="B43" s="43" t="s">
        <v>50</v>
      </c>
      <c r="C43" s="44">
        <v>3</v>
      </c>
      <c r="D43" s="24" t="e" vm="12">
        <v>#VALUE!</v>
      </c>
      <c r="E43" s="26">
        <v>15.947999999999999</v>
      </c>
      <c r="F43" s="27">
        <f t="shared" si="7"/>
        <v>47.843999999999994</v>
      </c>
      <c r="G43" s="7"/>
      <c r="H43" s="28">
        <f t="shared" si="8"/>
        <v>0</v>
      </c>
      <c r="I43" s="27">
        <f t="shared" si="9"/>
        <v>0</v>
      </c>
    </row>
    <row r="44" spans="2:9" ht="64.900000000000006" customHeight="1" x14ac:dyDescent="0.25">
      <c r="B44" s="45" t="s">
        <v>51</v>
      </c>
      <c r="C44" s="44">
        <v>3</v>
      </c>
      <c r="D44" s="24" t="e" vm="13">
        <v>#VALUE!</v>
      </c>
      <c r="E44" s="26">
        <v>13.872</v>
      </c>
      <c r="F44" s="27">
        <f t="shared" si="7"/>
        <v>41.616</v>
      </c>
      <c r="G44" s="7"/>
      <c r="H44" s="28">
        <f t="shared" si="8"/>
        <v>0</v>
      </c>
      <c r="I44" s="27">
        <f t="shared" si="9"/>
        <v>0</v>
      </c>
    </row>
    <row r="45" spans="2:9" x14ac:dyDescent="0.25">
      <c r="E45" s="34" t="s">
        <v>30</v>
      </c>
      <c r="F45" s="35">
        <f>SUM(F41:F44)</f>
        <v>365.13359999999994</v>
      </c>
      <c r="G45" s="9"/>
      <c r="H45" s="34" t="s">
        <v>30</v>
      </c>
      <c r="I45" s="35">
        <f>SUM(I41:I44)</f>
        <v>0</v>
      </c>
    </row>
    <row r="46" spans="2:9" x14ac:dyDescent="0.25">
      <c r="E46" s="34" t="s">
        <v>31</v>
      </c>
      <c r="F46" s="35">
        <f>F45*0.21</f>
        <v>76.678055999999984</v>
      </c>
      <c r="G46" s="9"/>
      <c r="H46" s="34" t="s">
        <v>31</v>
      </c>
      <c r="I46" s="35">
        <f>I45*0.21</f>
        <v>0</v>
      </c>
    </row>
    <row r="47" spans="2:9" x14ac:dyDescent="0.25">
      <c r="E47" s="34" t="s">
        <v>32</v>
      </c>
      <c r="F47" s="35">
        <f>F45+F46</f>
        <v>441.81165599999991</v>
      </c>
      <c r="G47" s="9"/>
      <c r="H47" s="34" t="s">
        <v>32</v>
      </c>
      <c r="I47" s="35">
        <f>I45+I46</f>
        <v>0</v>
      </c>
    </row>
    <row r="48" spans="2:9" x14ac:dyDescent="0.25">
      <c r="E48" s="36"/>
      <c r="F48" s="37"/>
      <c r="G48" s="9"/>
      <c r="H48" s="9"/>
      <c r="I48" s="9"/>
    </row>
    <row r="49" spans="1:9" x14ac:dyDescent="0.25">
      <c r="E49" s="36"/>
      <c r="F49" s="37"/>
      <c r="G49" s="9"/>
    </row>
    <row r="50" spans="1:9" x14ac:dyDescent="0.25">
      <c r="G50" s="9"/>
    </row>
    <row r="51" spans="1:9" x14ac:dyDescent="0.25">
      <c r="A51" s="13"/>
      <c r="B51" s="13" t="s">
        <v>3</v>
      </c>
      <c r="G51" s="9"/>
    </row>
    <row r="52" spans="1:9" ht="18" x14ac:dyDescent="0.25">
      <c r="A52" s="16" t="s">
        <v>4</v>
      </c>
      <c r="B52" s="16" t="s">
        <v>52</v>
      </c>
      <c r="C52" s="17" t="s">
        <v>34</v>
      </c>
      <c r="D52" s="18" t="s">
        <v>6</v>
      </c>
      <c r="E52" s="19" t="s">
        <v>7</v>
      </c>
      <c r="F52" s="20" t="s">
        <v>8</v>
      </c>
      <c r="G52" s="21" t="s">
        <v>9</v>
      </c>
      <c r="H52" s="21" t="s">
        <v>10</v>
      </c>
      <c r="I52" s="21" t="s">
        <v>11</v>
      </c>
    </row>
    <row r="53" spans="1:9" ht="31.5" x14ac:dyDescent="0.25">
      <c r="A53" s="22" t="s">
        <v>53</v>
      </c>
      <c r="B53" s="23" t="s">
        <v>54</v>
      </c>
      <c r="C53" s="24">
        <v>12</v>
      </c>
      <c r="D53" s="24" t="e" vm="14">
        <v>#VALUE!</v>
      </c>
      <c r="E53" s="26">
        <v>2.9220000000000002</v>
      </c>
      <c r="F53" s="27">
        <f t="shared" ref="F53:F62" si="10">C53*E53</f>
        <v>35.064</v>
      </c>
      <c r="G53" s="7"/>
      <c r="H53" s="28">
        <f>IF(G53&gt;E53,E53,G53)</f>
        <v>0</v>
      </c>
      <c r="I53" s="27">
        <f>C53*H53</f>
        <v>0</v>
      </c>
    </row>
    <row r="54" spans="1:9" ht="31.5" x14ac:dyDescent="0.25">
      <c r="A54" s="22"/>
      <c r="B54" s="23" t="s">
        <v>55</v>
      </c>
      <c r="C54" s="24">
        <v>6</v>
      </c>
      <c r="D54" s="24" t="e" vm="14">
        <v>#VALUE!</v>
      </c>
      <c r="E54" s="26">
        <v>1.5960000000000001</v>
      </c>
      <c r="F54" s="27">
        <f t="shared" si="10"/>
        <v>9.5760000000000005</v>
      </c>
      <c r="G54" s="7"/>
      <c r="H54" s="28">
        <f t="shared" ref="H54:H62" si="11">IF(G54&gt;E54,E54,G54)</f>
        <v>0</v>
      </c>
      <c r="I54" s="27">
        <f t="shared" ref="I54:I62" si="12">C54*H54</f>
        <v>0</v>
      </c>
    </row>
    <row r="55" spans="1:9" ht="24.4" customHeight="1" x14ac:dyDescent="0.25">
      <c r="A55" s="22"/>
      <c r="B55" s="43" t="s">
        <v>56</v>
      </c>
      <c r="C55" s="24">
        <v>3</v>
      </c>
      <c r="D55" s="24"/>
      <c r="E55" s="26">
        <v>8.5884</v>
      </c>
      <c r="F55" s="27">
        <f t="shared" si="10"/>
        <v>25.7652</v>
      </c>
      <c r="G55" s="7"/>
      <c r="H55" s="28">
        <f t="shared" si="11"/>
        <v>0</v>
      </c>
      <c r="I55" s="27">
        <f t="shared" si="12"/>
        <v>0</v>
      </c>
    </row>
    <row r="56" spans="1:9" ht="24.4" customHeight="1" x14ac:dyDescent="0.25">
      <c r="A56" s="22"/>
      <c r="B56" s="23" t="s">
        <v>57</v>
      </c>
      <c r="C56" s="24">
        <v>2</v>
      </c>
      <c r="D56" s="24" t="e" vm="15">
        <v>#VALUE!</v>
      </c>
      <c r="E56" s="26">
        <v>52.900799999999997</v>
      </c>
      <c r="F56" s="27">
        <f t="shared" si="10"/>
        <v>105.80159999999999</v>
      </c>
      <c r="G56" s="7"/>
      <c r="H56" s="28">
        <f t="shared" si="11"/>
        <v>0</v>
      </c>
      <c r="I56" s="27">
        <f t="shared" si="12"/>
        <v>0</v>
      </c>
    </row>
    <row r="57" spans="1:9" ht="37.5" customHeight="1" x14ac:dyDescent="0.25">
      <c r="A57" s="22"/>
      <c r="B57" s="23" t="s">
        <v>58</v>
      </c>
      <c r="C57" s="24">
        <v>2</v>
      </c>
      <c r="D57" s="24"/>
      <c r="E57" s="26">
        <v>63.359999999999992</v>
      </c>
      <c r="F57" s="27">
        <f t="shared" si="10"/>
        <v>126.71999999999998</v>
      </c>
      <c r="G57" s="7"/>
      <c r="H57" s="28">
        <f t="shared" si="11"/>
        <v>0</v>
      </c>
      <c r="I57" s="27">
        <f t="shared" si="12"/>
        <v>0</v>
      </c>
    </row>
    <row r="58" spans="1:9" ht="28.15" customHeight="1" x14ac:dyDescent="0.25">
      <c r="A58" s="22"/>
      <c r="B58" s="23" t="s">
        <v>59</v>
      </c>
      <c r="C58" s="24">
        <v>2</v>
      </c>
      <c r="D58" s="24"/>
      <c r="E58" s="26">
        <v>7.14</v>
      </c>
      <c r="F58" s="27">
        <f t="shared" si="10"/>
        <v>14.28</v>
      </c>
      <c r="G58" s="7"/>
      <c r="H58" s="28">
        <f t="shared" si="11"/>
        <v>0</v>
      </c>
      <c r="I58" s="27">
        <f t="shared" si="12"/>
        <v>0</v>
      </c>
    </row>
    <row r="59" spans="1:9" ht="37.5" customHeight="1" x14ac:dyDescent="0.25">
      <c r="A59" s="22"/>
      <c r="B59" s="23" t="s">
        <v>60</v>
      </c>
      <c r="C59" s="24">
        <v>2</v>
      </c>
      <c r="D59" s="24"/>
      <c r="E59" s="26">
        <v>14.939999999999998</v>
      </c>
      <c r="F59" s="27">
        <f t="shared" si="10"/>
        <v>29.879999999999995</v>
      </c>
      <c r="G59" s="7"/>
      <c r="H59" s="28">
        <f t="shared" si="11"/>
        <v>0</v>
      </c>
      <c r="I59" s="27">
        <f t="shared" si="12"/>
        <v>0</v>
      </c>
    </row>
    <row r="60" spans="1:9" ht="31.5" customHeight="1" x14ac:dyDescent="0.25">
      <c r="A60" s="22" t="s">
        <v>61</v>
      </c>
      <c r="B60" s="23" t="s">
        <v>62</v>
      </c>
      <c r="C60" s="24">
        <v>2</v>
      </c>
      <c r="D60" s="24"/>
      <c r="E60" s="26">
        <v>43.447800000000001</v>
      </c>
      <c r="F60" s="27">
        <f t="shared" si="10"/>
        <v>86.895600000000002</v>
      </c>
      <c r="G60" s="7"/>
      <c r="H60" s="28">
        <f t="shared" si="11"/>
        <v>0</v>
      </c>
      <c r="I60" s="27">
        <f t="shared" si="12"/>
        <v>0</v>
      </c>
    </row>
    <row r="61" spans="1:9" ht="48" customHeight="1" x14ac:dyDescent="0.25">
      <c r="A61" s="22" t="s">
        <v>63</v>
      </c>
      <c r="B61" s="23" t="s">
        <v>64</v>
      </c>
      <c r="C61" s="24">
        <v>2</v>
      </c>
      <c r="D61" s="24"/>
      <c r="E61" s="26">
        <v>5.6034000000000006</v>
      </c>
      <c r="F61" s="27">
        <f t="shared" si="10"/>
        <v>11.206800000000001</v>
      </c>
      <c r="G61" s="7"/>
      <c r="H61" s="28">
        <f t="shared" si="11"/>
        <v>0</v>
      </c>
      <c r="I61" s="27">
        <f t="shared" si="12"/>
        <v>0</v>
      </c>
    </row>
    <row r="62" spans="1:9" ht="46.9" customHeight="1" x14ac:dyDescent="0.25">
      <c r="A62" s="22" t="s">
        <v>65</v>
      </c>
      <c r="B62" s="23" t="s">
        <v>66</v>
      </c>
      <c r="C62" s="24">
        <v>2</v>
      </c>
      <c r="D62" s="24"/>
      <c r="E62" s="26">
        <v>2.4948000000000001</v>
      </c>
      <c r="F62" s="27">
        <f t="shared" si="10"/>
        <v>4.9896000000000003</v>
      </c>
      <c r="G62" s="7"/>
      <c r="H62" s="28">
        <f t="shared" si="11"/>
        <v>0</v>
      </c>
      <c r="I62" s="27">
        <f t="shared" si="12"/>
        <v>0</v>
      </c>
    </row>
    <row r="63" spans="1:9" x14ac:dyDescent="0.25">
      <c r="E63" s="34" t="s">
        <v>30</v>
      </c>
      <c r="F63" s="35">
        <f>SUM(F53:F62)</f>
        <v>450.17879999999991</v>
      </c>
      <c r="G63" s="9"/>
      <c r="H63" s="34" t="s">
        <v>30</v>
      </c>
      <c r="I63" s="35">
        <f>SUM(I53:I62)</f>
        <v>0</v>
      </c>
    </row>
    <row r="64" spans="1:9" x14ac:dyDescent="0.25">
      <c r="D64" s="46"/>
      <c r="E64" s="34" t="s">
        <v>31</v>
      </c>
      <c r="F64" s="35">
        <f>F63*0.21</f>
        <v>94.537547999999973</v>
      </c>
      <c r="G64" s="9"/>
      <c r="H64" s="34" t="s">
        <v>31</v>
      </c>
      <c r="I64" s="35">
        <f>I63*0.21</f>
        <v>0</v>
      </c>
    </row>
    <row r="65" spans="2:9" x14ac:dyDescent="0.25">
      <c r="B65" s="46"/>
      <c r="D65" s="46"/>
      <c r="E65" s="34" t="s">
        <v>32</v>
      </c>
      <c r="F65" s="35">
        <f>F63+F64</f>
        <v>544.71634799999993</v>
      </c>
      <c r="G65" s="9"/>
      <c r="H65" s="34" t="s">
        <v>32</v>
      </c>
      <c r="I65" s="35">
        <f>I63+I64</f>
        <v>0</v>
      </c>
    </row>
    <row r="66" spans="2:9" x14ac:dyDescent="0.25">
      <c r="B66" s="46"/>
      <c r="E66" s="22"/>
      <c r="F66" s="22"/>
    </row>
    <row r="67" spans="2:9" x14ac:dyDescent="0.25">
      <c r="B67" s="46"/>
      <c r="D67" s="46"/>
      <c r="E67" s="34" t="s">
        <v>67</v>
      </c>
      <c r="F67" s="47">
        <f>SUMIF($E$5:$E$65,"Base",$F$5:$F$65)</f>
        <v>15693.7156</v>
      </c>
      <c r="H67" s="34" t="s">
        <v>67</v>
      </c>
      <c r="I67" s="47">
        <f>SUMIF($H$5:$H$65,"Base",$I$5:$I$65)</f>
        <v>0</v>
      </c>
    </row>
    <row r="68" spans="2:9" x14ac:dyDescent="0.25">
      <c r="B68" s="46"/>
      <c r="D68" s="46"/>
      <c r="E68" s="34" t="s">
        <v>31</v>
      </c>
      <c r="F68" s="47">
        <f>F67*0.21</f>
        <v>3295.6802759999996</v>
      </c>
      <c r="H68" s="34" t="s">
        <v>31</v>
      </c>
      <c r="I68" s="47">
        <f>I67*0.21</f>
        <v>0</v>
      </c>
    </row>
    <row r="69" spans="2:9" x14ac:dyDescent="0.25">
      <c r="E69" s="34" t="s">
        <v>67</v>
      </c>
      <c r="F69" s="47">
        <f>F67+F68</f>
        <v>18989.395875999999</v>
      </c>
      <c r="H69" s="34" t="s">
        <v>67</v>
      </c>
      <c r="I69" s="47">
        <f>I67+I68</f>
        <v>0</v>
      </c>
    </row>
    <row r="71" spans="2:9" x14ac:dyDescent="0.25">
      <c r="F71" s="8"/>
    </row>
  </sheetData>
  <sheetProtection algorithmName="SHA-512" hashValue="7KwjAyNwEtMX231hm0R27lJZGfzO+TKHy6N0nhcvMp6eaSTp1p6qZHb2j/gUtMZTw2IA5akG76eIeD3X6hC+YA==" saltValue="k5wul8dY6bYi3f7h5bOkVw==" spinCount="100000" sheet="1" objects="1" scenarios="1"/>
  <mergeCells count="13">
    <mergeCell ref="D15:D16"/>
    <mergeCell ref="H21:I21"/>
    <mergeCell ref="D30:D31"/>
    <mergeCell ref="H39:I39"/>
    <mergeCell ref="D64:D65"/>
    <mergeCell ref="B65:B68"/>
    <mergeCell ref="D67:D68"/>
    <mergeCell ref="B1:F1"/>
    <mergeCell ref="B3:F3"/>
    <mergeCell ref="H4:I4"/>
    <mergeCell ref="D6:D7"/>
    <mergeCell ref="D10:D11"/>
    <mergeCell ref="D12:D13"/>
  </mergeCells>
  <conditionalFormatting sqref="D14">
    <cfRule type="expression" dxfId="3" priority="4">
      <formula>XFB14&gt;0</formula>
    </cfRule>
  </conditionalFormatting>
  <conditionalFormatting sqref="E9:E11">
    <cfRule type="expression" dxfId="2" priority="3">
      <formula>A9&gt;0</formula>
    </cfRule>
  </conditionalFormatting>
  <conditionalFormatting sqref="E15:E16">
    <cfRule type="expression" dxfId="1" priority="2">
      <formula>A15&gt;0</formula>
    </cfRule>
  </conditionalFormatting>
  <conditionalFormatting sqref="E25">
    <cfRule type="expression" dxfId="0" priority="1">
      <formula>A25&gt;0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LUDEVID I MASSANA</dc:creator>
  <cp:lastModifiedBy>XAVIER LUDEVID I MASSANA</cp:lastModifiedBy>
  <dcterms:created xsi:type="dcterms:W3CDTF">2026-10-07T11:01:40Z</dcterms:created>
  <dcterms:modified xsi:type="dcterms:W3CDTF">2026-10-07T11:05:12Z</dcterms:modified>
</cp:coreProperties>
</file>