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2" documentId="13_ncr:1_{39A19FB2-4A43-44DF-AE0A-FF63553603F3}" xr6:coauthVersionLast="47" xr6:coauthVersionMax="47" xr10:uidLastSave="{EE31D926-F23C-4E56-9E5D-2091B18F13A5}"/>
  <bookViews>
    <workbookView xWindow="-120" yWindow="-120" windowWidth="29040" windowHeight="15720" tabRatio="827" activeTab="3" xr2:uid="{00000000-000D-0000-FFFF-FFFF00000000}"/>
  </bookViews>
  <sheets>
    <sheet name="Condicions" sheetId="1" r:id="rId1"/>
    <sheet name="Full1" sheetId="6" state="hidden" r:id="rId2"/>
    <sheet name="MITJANS i SUPORTS 2" sheetId="16" state="hidden" r:id="rId3"/>
    <sheet name="Comissió d'agència" sheetId="15" r:id="rId4"/>
  </sheets>
  <definedNames>
    <definedName name="_xlnm.Print_Area" localSheetId="3">'Comissió d''agència'!$B$2:$G$13</definedName>
    <definedName name="_xlnm.Print_Area" localSheetId="0">Condicions!$B$2:$G$131</definedName>
    <definedName name="_xlnm.Print_Area" localSheetId="2">'MITJANS i SUPORTS 2'!$C$3:$K$195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K8" i="1"/>
  <c r="L8" i="1" s="1"/>
  <c r="M7" i="1"/>
  <c r="K7" i="1"/>
  <c r="L7" i="1" s="1"/>
  <c r="K117" i="1" l="1"/>
  <c r="L117" i="1" s="1"/>
  <c r="K116" i="1"/>
  <c r="L116" i="1" s="1"/>
  <c r="K115" i="1"/>
  <c r="L115" i="1" s="1"/>
  <c r="K114" i="1"/>
  <c r="L114" i="1" s="1"/>
  <c r="K113" i="1"/>
  <c r="L113" i="1" s="1"/>
  <c r="K112" i="1"/>
  <c r="L112" i="1" s="1"/>
  <c r="K111" i="1"/>
  <c r="L111" i="1" s="1"/>
  <c r="K110" i="1"/>
  <c r="L110" i="1" s="1"/>
  <c r="K109" i="1"/>
  <c r="L109" i="1" s="1"/>
  <c r="M107" i="1"/>
  <c r="K107" i="1"/>
  <c r="L107" i="1" s="1"/>
  <c r="M106" i="1"/>
  <c r="K106" i="1"/>
  <c r="L106" i="1" s="1"/>
  <c r="M105" i="1"/>
  <c r="K105" i="1"/>
  <c r="L105" i="1" s="1"/>
  <c r="M104" i="1"/>
  <c r="K104" i="1"/>
  <c r="L104" i="1" s="1"/>
  <c r="M103" i="1"/>
  <c r="K103" i="1"/>
  <c r="L103" i="1" s="1"/>
  <c r="M102" i="1"/>
  <c r="K102" i="1"/>
  <c r="L102" i="1" s="1"/>
  <c r="M101" i="1"/>
  <c r="K101" i="1"/>
  <c r="L101" i="1" s="1"/>
  <c r="M100" i="1"/>
  <c r="K100" i="1"/>
  <c r="L100" i="1" s="1"/>
  <c r="M99" i="1"/>
  <c r="K99" i="1"/>
  <c r="L99" i="1" s="1"/>
  <c r="M98" i="1"/>
  <c r="K98" i="1"/>
  <c r="L98" i="1" s="1"/>
  <c r="M97" i="1"/>
  <c r="K97" i="1"/>
  <c r="L97" i="1" s="1"/>
  <c r="M96" i="1"/>
  <c r="K96" i="1"/>
  <c r="L96" i="1" s="1"/>
  <c r="M95" i="1"/>
  <c r="K95" i="1"/>
  <c r="L95" i="1" s="1"/>
  <c r="M94" i="1"/>
  <c r="K94" i="1"/>
  <c r="L94" i="1" s="1"/>
  <c r="M93" i="1"/>
  <c r="K93" i="1"/>
  <c r="L93" i="1" s="1"/>
  <c r="M92" i="1"/>
  <c r="K92" i="1"/>
  <c r="L92" i="1" s="1"/>
  <c r="M91" i="1"/>
  <c r="K91" i="1"/>
  <c r="L91" i="1" s="1"/>
  <c r="M90" i="1"/>
  <c r="K90" i="1"/>
  <c r="L90" i="1" s="1"/>
  <c r="M89" i="1"/>
  <c r="K89" i="1"/>
  <c r="L89" i="1" s="1"/>
  <c r="M88" i="1"/>
  <c r="K88" i="1"/>
  <c r="L88" i="1" s="1"/>
  <c r="M87" i="1"/>
  <c r="K87" i="1"/>
  <c r="L87" i="1" s="1"/>
  <c r="M86" i="1"/>
  <c r="K86" i="1"/>
  <c r="L86" i="1" s="1"/>
  <c r="M85" i="1"/>
  <c r="K85" i="1"/>
  <c r="L85" i="1" s="1"/>
  <c r="M84" i="1"/>
  <c r="K84" i="1"/>
  <c r="L84" i="1" s="1"/>
  <c r="M83" i="1"/>
  <c r="K83" i="1"/>
  <c r="L83" i="1" s="1"/>
  <c r="M82" i="1"/>
  <c r="K82" i="1"/>
  <c r="L82" i="1" s="1"/>
  <c r="M81" i="1"/>
  <c r="K81" i="1"/>
  <c r="L81" i="1" s="1"/>
  <c r="M80" i="1"/>
  <c r="K80" i="1"/>
  <c r="L80" i="1" s="1"/>
  <c r="M79" i="1"/>
  <c r="K79" i="1"/>
  <c r="L79" i="1" s="1"/>
  <c r="M78" i="1"/>
  <c r="K78" i="1"/>
  <c r="L78" i="1" s="1"/>
  <c r="M77" i="1"/>
  <c r="K77" i="1"/>
  <c r="L77" i="1" s="1"/>
  <c r="M76" i="1"/>
  <c r="K76" i="1"/>
  <c r="L76" i="1" s="1"/>
  <c r="M75" i="1"/>
  <c r="K75" i="1"/>
  <c r="L75" i="1" s="1"/>
  <c r="M74" i="1"/>
  <c r="K74" i="1"/>
  <c r="L74" i="1" s="1"/>
  <c r="M73" i="1"/>
  <c r="K73" i="1"/>
  <c r="L73" i="1" s="1"/>
  <c r="M72" i="1"/>
  <c r="K72" i="1"/>
  <c r="L72" i="1" s="1"/>
  <c r="M71" i="1"/>
  <c r="K71" i="1"/>
  <c r="L71" i="1" s="1"/>
  <c r="M70" i="1"/>
  <c r="K70" i="1"/>
  <c r="L70" i="1" s="1"/>
  <c r="M69" i="1"/>
  <c r="K69" i="1"/>
  <c r="L69" i="1" s="1"/>
  <c r="M68" i="1"/>
  <c r="K68" i="1"/>
  <c r="L68" i="1" s="1"/>
  <c r="M67" i="1"/>
  <c r="K67" i="1"/>
  <c r="L67" i="1" s="1"/>
  <c r="M66" i="1"/>
  <c r="K66" i="1"/>
  <c r="L66" i="1" s="1"/>
  <c r="M44" i="1"/>
  <c r="K44" i="1"/>
  <c r="L44" i="1" s="1"/>
  <c r="M43" i="1"/>
  <c r="K43" i="1"/>
  <c r="L43" i="1" s="1"/>
  <c r="M42" i="1"/>
  <c r="K42" i="1"/>
  <c r="L42" i="1" s="1"/>
  <c r="M41" i="1"/>
  <c r="K41" i="1"/>
  <c r="L41" i="1" s="1"/>
  <c r="M40" i="1"/>
  <c r="K40" i="1"/>
  <c r="L40" i="1" s="1"/>
  <c r="M39" i="1"/>
  <c r="K39" i="1"/>
  <c r="L39" i="1" s="1"/>
  <c r="M38" i="1"/>
  <c r="K38" i="1"/>
  <c r="L38" i="1" s="1"/>
  <c r="M37" i="1"/>
  <c r="K37" i="1"/>
  <c r="L37" i="1" s="1"/>
  <c r="M36" i="1"/>
  <c r="K36" i="1"/>
  <c r="L36" i="1" s="1"/>
  <c r="M35" i="1"/>
  <c r="K35" i="1"/>
  <c r="L35" i="1" s="1"/>
  <c r="M34" i="1"/>
  <c r="K34" i="1"/>
  <c r="L34" i="1" s="1"/>
  <c r="M33" i="1"/>
  <c r="K33" i="1"/>
  <c r="L33" i="1" s="1"/>
  <c r="M32" i="1"/>
  <c r="K32" i="1"/>
  <c r="L32" i="1" s="1"/>
  <c r="M31" i="1"/>
  <c r="K31" i="1"/>
  <c r="L31" i="1" s="1"/>
  <c r="M30" i="1"/>
  <c r="K30" i="1"/>
  <c r="L30" i="1" s="1"/>
  <c r="M29" i="1"/>
  <c r="K29" i="1"/>
  <c r="L29" i="1" s="1"/>
  <c r="M28" i="1"/>
  <c r="K28" i="1"/>
  <c r="L28" i="1" s="1"/>
  <c r="M27" i="1"/>
  <c r="K27" i="1"/>
  <c r="L27" i="1" s="1"/>
  <c r="M26" i="1"/>
  <c r="K26" i="1"/>
  <c r="L26" i="1" s="1"/>
  <c r="M25" i="1"/>
  <c r="K25" i="1"/>
  <c r="L25" i="1" s="1"/>
  <c r="M24" i="1"/>
  <c r="K24" i="1"/>
  <c r="L24" i="1" s="1"/>
  <c r="M23" i="1"/>
  <c r="K23" i="1"/>
  <c r="L23" i="1" s="1"/>
  <c r="M21" i="1"/>
  <c r="K21" i="1"/>
  <c r="L21" i="1" s="1"/>
  <c r="M20" i="1"/>
  <c r="K20" i="1"/>
  <c r="L20" i="1" s="1"/>
  <c r="M19" i="1"/>
  <c r="K19" i="1"/>
  <c r="L19" i="1" s="1"/>
  <c r="M18" i="1"/>
  <c r="K18" i="1"/>
  <c r="L18" i="1" s="1"/>
  <c r="M17" i="1"/>
  <c r="K17" i="1"/>
  <c r="L17" i="1" s="1"/>
  <c r="M16" i="1"/>
  <c r="K16" i="1"/>
  <c r="L16" i="1" s="1"/>
  <c r="M15" i="1"/>
  <c r="K15" i="1"/>
  <c r="L15" i="1" s="1"/>
  <c r="M14" i="1"/>
  <c r="K14" i="1"/>
  <c r="L14" i="1" s="1"/>
  <c r="M65" i="1"/>
  <c r="K65" i="1"/>
  <c r="L65" i="1" s="1"/>
  <c r="M64" i="1"/>
  <c r="K64" i="1"/>
  <c r="L64" i="1" s="1"/>
  <c r="M63" i="1"/>
  <c r="K63" i="1"/>
  <c r="L63" i="1" s="1"/>
  <c r="M62" i="1"/>
  <c r="K62" i="1"/>
  <c r="L62" i="1" s="1"/>
  <c r="M61" i="1"/>
  <c r="K61" i="1"/>
  <c r="L61" i="1" s="1"/>
  <c r="M60" i="1"/>
  <c r="K60" i="1"/>
  <c r="L60" i="1" s="1"/>
  <c r="M59" i="1"/>
  <c r="K59" i="1"/>
  <c r="L59" i="1" s="1"/>
  <c r="M58" i="1"/>
  <c r="K58" i="1"/>
  <c r="L58" i="1" s="1"/>
  <c r="M57" i="1"/>
  <c r="K57" i="1"/>
  <c r="L57" i="1" s="1"/>
  <c r="M56" i="1"/>
  <c r="K56" i="1"/>
  <c r="L56" i="1" s="1"/>
  <c r="M55" i="1"/>
  <c r="K55" i="1"/>
  <c r="L55" i="1" s="1"/>
  <c r="M54" i="1"/>
  <c r="K54" i="1"/>
  <c r="L54" i="1" s="1"/>
  <c r="M53" i="1"/>
  <c r="K53" i="1"/>
  <c r="L53" i="1" s="1"/>
  <c r="M52" i="1"/>
  <c r="K52" i="1"/>
  <c r="L52" i="1" s="1"/>
  <c r="M51" i="1"/>
  <c r="K51" i="1"/>
  <c r="L51" i="1" s="1"/>
  <c r="M50" i="1"/>
  <c r="K50" i="1"/>
  <c r="L50" i="1" s="1"/>
  <c r="M49" i="1"/>
  <c r="K49" i="1"/>
  <c r="L49" i="1" s="1"/>
  <c r="M48" i="1"/>
  <c r="K48" i="1"/>
  <c r="L48" i="1" s="1"/>
  <c r="M47" i="1"/>
  <c r="K47" i="1"/>
  <c r="L47" i="1" s="1"/>
  <c r="M46" i="1"/>
  <c r="K46" i="1"/>
  <c r="L46" i="1" s="1"/>
  <c r="M45" i="1"/>
  <c r="K45" i="1"/>
  <c r="L45" i="1" s="1"/>
  <c r="M13" i="1"/>
  <c r="K13" i="1"/>
  <c r="L13" i="1" s="1"/>
  <c r="K108" i="1"/>
  <c r="L108" i="1" s="1"/>
  <c r="K22" i="1"/>
  <c r="L22" i="1" s="1"/>
  <c r="M12" i="1"/>
  <c r="K12" i="1"/>
  <c r="L12" i="1" s="1"/>
  <c r="M11" i="1"/>
  <c r="K11" i="1"/>
  <c r="L11" i="1" s="1"/>
  <c r="M10" i="1"/>
  <c r="K10" i="1"/>
  <c r="L10" i="1" s="1"/>
  <c r="M9" i="1"/>
  <c r="K9" i="1"/>
  <c r="L9" i="1" s="1"/>
  <c r="B5" i="1"/>
  <c r="K202" i="16" l="1"/>
  <c r="R148" i="16"/>
  <c r="P148" i="16"/>
  <c r="Q148" i="16" s="1"/>
  <c r="R147" i="16"/>
  <c r="Q147" i="16"/>
  <c r="P147" i="16"/>
  <c r="R144" i="16"/>
  <c r="P144" i="16"/>
  <c r="Q144" i="16" s="1"/>
  <c r="R142" i="16"/>
  <c r="P142" i="16"/>
  <c r="Q142" i="16" s="1"/>
  <c r="R141" i="16"/>
  <c r="P141" i="16"/>
  <c r="Q141" i="16" s="1"/>
  <c r="R140" i="16"/>
  <c r="P140" i="16"/>
  <c r="Q140" i="16" s="1"/>
  <c r="R139" i="16"/>
  <c r="P139" i="16"/>
  <c r="Q139" i="16" s="1"/>
  <c r="R138" i="16"/>
  <c r="P138" i="16"/>
  <c r="Q138" i="16" s="1"/>
  <c r="R137" i="16"/>
  <c r="P137" i="16"/>
  <c r="Q137" i="16" s="1"/>
  <c r="R135" i="16"/>
  <c r="P135" i="16"/>
  <c r="Q135" i="16" s="1"/>
  <c r="R134" i="16"/>
  <c r="P134" i="16"/>
  <c r="Q134" i="16" s="1"/>
  <c r="R133" i="16"/>
  <c r="P133" i="16"/>
  <c r="Q133" i="16" s="1"/>
  <c r="R131" i="16"/>
  <c r="P131" i="16"/>
  <c r="Q131" i="16" s="1"/>
  <c r="R130" i="16"/>
  <c r="P130" i="16"/>
  <c r="Q130" i="16" s="1"/>
  <c r="R129" i="16"/>
  <c r="P129" i="16"/>
  <c r="Q129" i="16" s="1"/>
  <c r="R128" i="16"/>
  <c r="P128" i="16"/>
  <c r="Q128" i="16" s="1"/>
  <c r="R127" i="16"/>
  <c r="P127" i="16"/>
  <c r="Q127" i="16" s="1"/>
  <c r="R126" i="16"/>
  <c r="P126" i="16"/>
  <c r="Q126" i="16" s="1"/>
  <c r="R125" i="16"/>
  <c r="P125" i="16"/>
  <c r="Q125" i="16" s="1"/>
  <c r="R124" i="16"/>
  <c r="P124" i="16"/>
  <c r="Q124" i="16" s="1"/>
  <c r="R123" i="16"/>
  <c r="P123" i="16"/>
  <c r="Q123" i="16" s="1"/>
  <c r="R122" i="16"/>
  <c r="P122" i="16"/>
  <c r="Q122" i="16" s="1"/>
  <c r="R121" i="16"/>
  <c r="P121" i="16"/>
  <c r="Q121" i="16" s="1"/>
  <c r="R120" i="16"/>
  <c r="P120" i="16"/>
  <c r="Q120" i="16" s="1"/>
  <c r="R118" i="16"/>
  <c r="P118" i="16"/>
  <c r="Q118" i="16" s="1"/>
  <c r="R117" i="16"/>
  <c r="P117" i="16"/>
  <c r="Q117" i="16" s="1"/>
  <c r="R116" i="16"/>
  <c r="P116" i="16"/>
  <c r="Q116" i="16" s="1"/>
  <c r="R115" i="16"/>
  <c r="P115" i="16"/>
  <c r="Q115" i="16" s="1"/>
  <c r="R114" i="16"/>
  <c r="P114" i="16"/>
  <c r="Q114" i="16" s="1"/>
  <c r="R111" i="16"/>
  <c r="P111" i="16"/>
  <c r="Q111" i="16" s="1"/>
  <c r="R110" i="16"/>
  <c r="P110" i="16"/>
  <c r="Q110" i="16" s="1"/>
  <c r="R109" i="16"/>
  <c r="P109" i="16"/>
  <c r="Q109" i="16" s="1"/>
  <c r="R108" i="16"/>
  <c r="P108" i="16"/>
  <c r="Q108" i="16" s="1"/>
  <c r="R107" i="16"/>
  <c r="P107" i="16"/>
  <c r="Q107" i="16" s="1"/>
  <c r="R106" i="16"/>
  <c r="P106" i="16"/>
  <c r="Q106" i="16" s="1"/>
  <c r="K203" i="16"/>
  <c r="K204" i="16"/>
  <c r="K205" i="16"/>
  <c r="K206" i="16"/>
  <c r="K207" i="16"/>
  <c r="K208" i="16"/>
  <c r="K209" i="16"/>
  <c r="K210" i="16"/>
  <c r="K211" i="16"/>
  <c r="K212" i="16"/>
  <c r="K213" i="16"/>
  <c r="K214" i="16"/>
  <c r="K215" i="16"/>
  <c r="K216" i="16"/>
  <c r="K217" i="16"/>
  <c r="K218" i="16"/>
  <c r="K219" i="16"/>
  <c r="K220" i="16"/>
  <c r="K221" i="16"/>
  <c r="K222" i="16"/>
  <c r="K223" i="16"/>
  <c r="K224" i="16"/>
  <c r="K225" i="16"/>
  <c r="K226" i="16"/>
  <c r="K227" i="16"/>
  <c r="K228" i="16"/>
  <c r="K229" i="16"/>
  <c r="K230" i="16"/>
  <c r="K231" i="16"/>
  <c r="K232" i="16"/>
  <c r="K233" i="16"/>
  <c r="K234" i="16"/>
  <c r="K235" i="16"/>
  <c r="K236" i="16"/>
  <c r="K237" i="16"/>
  <c r="K238" i="16"/>
  <c r="K239" i="16"/>
  <c r="K240" i="16"/>
  <c r="K241" i="16"/>
  <c r="K242" i="16"/>
  <c r="K243" i="16"/>
  <c r="K244" i="16"/>
  <c r="K245" i="16"/>
  <c r="K246" i="16"/>
  <c r="K247" i="16"/>
  <c r="K248" i="16"/>
  <c r="K249" i="16"/>
  <c r="K250" i="16"/>
  <c r="K251" i="16"/>
  <c r="K252" i="16"/>
  <c r="K253" i="16"/>
  <c r="K254" i="16"/>
  <c r="K255" i="16"/>
  <c r="R104" i="16"/>
  <c r="P104" i="16"/>
  <c r="Q104" i="16" s="1"/>
  <c r="R103" i="16"/>
  <c r="P103" i="16"/>
  <c r="Q103" i="16" s="1"/>
  <c r="R102" i="16"/>
  <c r="P102" i="16"/>
  <c r="Q102" i="16" s="1"/>
  <c r="R101" i="16"/>
  <c r="P101" i="16"/>
  <c r="Q101" i="16" s="1"/>
  <c r="R100" i="16"/>
  <c r="P100" i="16"/>
  <c r="Q100" i="16" s="1"/>
  <c r="R99" i="16"/>
  <c r="P99" i="16"/>
  <c r="Q99" i="16" s="1"/>
  <c r="R98" i="16"/>
  <c r="P98" i="16"/>
  <c r="Q98" i="16" s="1"/>
  <c r="R38" i="16"/>
  <c r="P38" i="16"/>
  <c r="Q38" i="16" s="1"/>
  <c r="R47" i="16"/>
  <c r="P47" i="16"/>
  <c r="Q47" i="16" s="1"/>
  <c r="R46" i="16"/>
  <c r="P46" i="16"/>
  <c r="Q46" i="16" s="1"/>
  <c r="R39" i="16"/>
  <c r="P39" i="16"/>
  <c r="Q39" i="16" s="1"/>
  <c r="G288" i="16"/>
  <c r="R32" i="16"/>
  <c r="P32" i="16"/>
  <c r="Q32" i="16" s="1"/>
  <c r="R31" i="16"/>
  <c r="P31" i="16"/>
  <c r="Q31" i="16" s="1"/>
  <c r="R30" i="16"/>
  <c r="P30" i="16"/>
  <c r="Q30" i="16" s="1"/>
  <c r="R29" i="16"/>
  <c r="P29" i="16"/>
  <c r="Q29" i="16" s="1"/>
  <c r="R14" i="16"/>
  <c r="P14" i="16"/>
  <c r="Q14" i="16" s="1"/>
  <c r="R13" i="16"/>
  <c r="P13" i="16"/>
  <c r="Q13" i="16" s="1"/>
  <c r="R12" i="16"/>
  <c r="P12" i="16"/>
  <c r="Q12" i="16" s="1"/>
  <c r="R11" i="16"/>
  <c r="P11" i="16"/>
  <c r="Q11" i="16" s="1"/>
  <c r="R10" i="16"/>
  <c r="P10" i="16"/>
  <c r="Q10" i="16" s="1"/>
  <c r="R9" i="16"/>
  <c r="P9" i="16"/>
  <c r="Q9" i="16" s="1"/>
  <c r="R8" i="16"/>
  <c r="P8" i="16"/>
  <c r="Q8" i="16" s="1"/>
  <c r="R89" i="16" l="1"/>
  <c r="P89" i="16"/>
  <c r="Q89" i="16" s="1"/>
  <c r="R88" i="16"/>
  <c r="P88" i="16"/>
  <c r="Q88" i="16" s="1"/>
  <c r="R87" i="16"/>
  <c r="P87" i="16"/>
  <c r="Q87" i="16" s="1"/>
  <c r="R86" i="16"/>
  <c r="P86" i="16"/>
  <c r="Q86" i="16" s="1"/>
  <c r="R85" i="16"/>
  <c r="P85" i="16"/>
  <c r="Q85" i="16" s="1"/>
  <c r="R84" i="16"/>
  <c r="P84" i="16"/>
  <c r="Q84" i="16" s="1"/>
  <c r="R83" i="16"/>
  <c r="P83" i="16"/>
  <c r="Q83" i="16" s="1"/>
  <c r="R81" i="16"/>
  <c r="P81" i="16"/>
  <c r="Q81" i="16" s="1"/>
  <c r="R79" i="16"/>
  <c r="P79" i="16"/>
  <c r="Q79" i="16" s="1"/>
  <c r="R77" i="16"/>
  <c r="P77" i="16"/>
  <c r="Q77" i="16" s="1"/>
  <c r="R72" i="16"/>
  <c r="P72" i="16"/>
  <c r="Q72" i="16" s="1"/>
  <c r="R23" i="16"/>
  <c r="P23" i="16"/>
  <c r="Q23" i="16" s="1"/>
  <c r="R22" i="16"/>
  <c r="P22" i="16"/>
  <c r="Q22" i="16" s="1"/>
  <c r="R21" i="16"/>
  <c r="P21" i="16"/>
  <c r="Q21" i="16" s="1"/>
  <c r="R20" i="16"/>
  <c r="P20" i="16"/>
  <c r="Q20" i="16" s="1"/>
  <c r="R19" i="16"/>
  <c r="P19" i="16"/>
  <c r="Q19" i="16" s="1"/>
  <c r="R18" i="16"/>
  <c r="P18" i="16"/>
  <c r="Q18" i="16" s="1"/>
  <c r="P176" i="16"/>
  <c r="Q176" i="16" s="1"/>
  <c r="P175" i="16"/>
  <c r="Q175" i="16" s="1"/>
  <c r="P174" i="16"/>
  <c r="Q174" i="16" s="1"/>
  <c r="P173" i="16"/>
  <c r="Q173" i="16" s="1"/>
  <c r="P172" i="16"/>
  <c r="Q172" i="16" s="1"/>
  <c r="P171" i="16"/>
  <c r="Q171" i="16" s="1"/>
  <c r="P170" i="16"/>
  <c r="Q170" i="16" s="1"/>
  <c r="P169" i="16"/>
  <c r="Q169" i="16" s="1"/>
  <c r="P168" i="16"/>
  <c r="Q168" i="16" s="1"/>
  <c r="P167" i="16"/>
  <c r="Q167" i="16" s="1"/>
  <c r="P166" i="16"/>
  <c r="Q166" i="16" s="1"/>
  <c r="P165" i="16"/>
  <c r="Q165" i="16" s="1"/>
  <c r="P164" i="16"/>
  <c r="Q164" i="16" s="1"/>
  <c r="R163" i="16"/>
  <c r="P163" i="16"/>
  <c r="Q163" i="16" s="1"/>
  <c r="R162" i="16"/>
  <c r="P162" i="16"/>
  <c r="Q162" i="16" s="1"/>
  <c r="R161" i="16"/>
  <c r="P161" i="16"/>
  <c r="Q161" i="16" s="1"/>
  <c r="R160" i="16"/>
  <c r="P160" i="16"/>
  <c r="Q160" i="16" s="1"/>
  <c r="R159" i="16"/>
  <c r="P159" i="16"/>
  <c r="Q159" i="16" s="1"/>
  <c r="R158" i="16"/>
  <c r="P158" i="16"/>
  <c r="Q158" i="16" s="1"/>
  <c r="R157" i="16"/>
  <c r="P157" i="16"/>
  <c r="Q157" i="16" s="1"/>
  <c r="R156" i="16"/>
  <c r="P156" i="16"/>
  <c r="Q156" i="16" s="1"/>
  <c r="R155" i="16"/>
  <c r="P155" i="16"/>
  <c r="Q155" i="16" s="1"/>
  <c r="R154" i="16"/>
  <c r="P154" i="16"/>
  <c r="Q154" i="16" s="1"/>
  <c r="R153" i="16"/>
  <c r="P153" i="16"/>
  <c r="Q153" i="16" s="1"/>
  <c r="R152" i="16"/>
  <c r="P152" i="16"/>
  <c r="Q152" i="16" s="1"/>
  <c r="R151" i="16"/>
  <c r="P151" i="16"/>
  <c r="Q151" i="16" s="1"/>
  <c r="R150" i="16"/>
  <c r="P150" i="16"/>
  <c r="Q150" i="16" s="1"/>
  <c r="R149" i="16"/>
  <c r="P149" i="16"/>
  <c r="Q149" i="16" s="1"/>
  <c r="R146" i="16"/>
  <c r="P146" i="16"/>
  <c r="Q146" i="16" s="1"/>
  <c r="R145" i="16"/>
  <c r="P145" i="16"/>
  <c r="Q145" i="16" s="1"/>
  <c r="R143" i="16"/>
  <c r="P143" i="16"/>
  <c r="Q143" i="16" s="1"/>
  <c r="R136" i="16"/>
  <c r="P136" i="16"/>
  <c r="Q136" i="16" s="1"/>
  <c r="R132" i="16"/>
  <c r="P132" i="16"/>
  <c r="Q132" i="16" s="1"/>
  <c r="R119" i="16"/>
  <c r="P119" i="16"/>
  <c r="Q119" i="16" s="1"/>
  <c r="R113" i="16"/>
  <c r="P113" i="16"/>
  <c r="Q113" i="16" s="1"/>
  <c r="R112" i="16"/>
  <c r="P112" i="16"/>
  <c r="Q112" i="16" s="1"/>
  <c r="R105" i="16"/>
  <c r="P105" i="16"/>
  <c r="Q105" i="16" s="1"/>
  <c r="R97" i="16"/>
  <c r="P97" i="16"/>
  <c r="Q97" i="16" s="1"/>
  <c r="R96" i="16"/>
  <c r="P96" i="16"/>
  <c r="Q96" i="16" s="1"/>
  <c r="R95" i="16"/>
  <c r="P95" i="16"/>
  <c r="Q95" i="16" s="1"/>
  <c r="R94" i="16"/>
  <c r="P94" i="16"/>
  <c r="Q94" i="16" s="1"/>
  <c r="R93" i="16"/>
  <c r="P93" i="16"/>
  <c r="Q93" i="16" s="1"/>
  <c r="R92" i="16"/>
  <c r="P92" i="16"/>
  <c r="Q92" i="16" s="1"/>
  <c r="R91" i="16"/>
  <c r="P91" i="16"/>
  <c r="Q91" i="16" s="1"/>
  <c r="R90" i="16"/>
  <c r="P90" i="16"/>
  <c r="Q90" i="16" s="1"/>
  <c r="R74" i="16"/>
  <c r="P74" i="16"/>
  <c r="Q74" i="16" s="1"/>
  <c r="R71" i="16"/>
  <c r="P71" i="16"/>
  <c r="Q71" i="16" s="1"/>
  <c r="R82" i="16"/>
  <c r="P82" i="16"/>
  <c r="Q82" i="16" s="1"/>
  <c r="R80" i="16"/>
  <c r="P80" i="16"/>
  <c r="Q80" i="16" s="1"/>
  <c r="R78" i="16"/>
  <c r="P78" i="16"/>
  <c r="Q78" i="16" s="1"/>
  <c r="R76" i="16"/>
  <c r="P76" i="16"/>
  <c r="Q76" i="16" s="1"/>
  <c r="R75" i="16"/>
  <c r="P75" i="16"/>
  <c r="Q75" i="16" s="1"/>
  <c r="R73" i="16"/>
  <c r="P73" i="16"/>
  <c r="Q73" i="16" s="1"/>
  <c r="R70" i="16"/>
  <c r="P70" i="16"/>
  <c r="Q70" i="16" s="1"/>
  <c r="R69" i="16"/>
  <c r="P69" i="16"/>
  <c r="Q69" i="16" s="1"/>
  <c r="R68" i="16"/>
  <c r="P68" i="16"/>
  <c r="Q68" i="16" s="1"/>
  <c r="R67" i="16"/>
  <c r="P67" i="16"/>
  <c r="Q67" i="16" s="1"/>
  <c r="R66" i="16"/>
  <c r="P66" i="16"/>
  <c r="Q66" i="16" s="1"/>
  <c r="R65" i="16"/>
  <c r="P65" i="16"/>
  <c r="Q65" i="16" s="1"/>
  <c r="R64" i="16"/>
  <c r="P64" i="16"/>
  <c r="Q64" i="16" s="1"/>
  <c r="R63" i="16"/>
  <c r="P63" i="16"/>
  <c r="Q63" i="16" s="1"/>
  <c r="R62" i="16"/>
  <c r="P62" i="16"/>
  <c r="Q62" i="16" s="1"/>
  <c r="R61" i="16"/>
  <c r="P61" i="16"/>
  <c r="Q61" i="16" s="1"/>
  <c r="R60" i="16"/>
  <c r="P60" i="16"/>
  <c r="Q60" i="16" s="1"/>
  <c r="R58" i="16"/>
  <c r="P58" i="16"/>
  <c r="Q58" i="16" s="1"/>
  <c r="R57" i="16"/>
  <c r="P57" i="16"/>
  <c r="Q57" i="16" s="1"/>
  <c r="R56" i="16"/>
  <c r="P56" i="16"/>
  <c r="Q56" i="16" s="1"/>
  <c r="R55" i="16"/>
  <c r="P55" i="16"/>
  <c r="Q55" i="16" s="1"/>
  <c r="R54" i="16"/>
  <c r="P54" i="16"/>
  <c r="Q54" i="16" s="1"/>
  <c r="R53" i="16"/>
  <c r="P53" i="16"/>
  <c r="Q53" i="16" s="1"/>
  <c r="R52" i="16"/>
  <c r="P52" i="16"/>
  <c r="Q52" i="16" s="1"/>
  <c r="R51" i="16"/>
  <c r="P51" i="16"/>
  <c r="Q51" i="16" s="1"/>
  <c r="R50" i="16"/>
  <c r="P50" i="16"/>
  <c r="Q50" i="16" s="1"/>
  <c r="R49" i="16"/>
  <c r="P49" i="16"/>
  <c r="Q49" i="16" s="1"/>
  <c r="R48" i="16"/>
  <c r="P48" i="16"/>
  <c r="Q48" i="16" s="1"/>
  <c r="R45" i="16"/>
  <c r="P45" i="16"/>
  <c r="Q45" i="16" s="1"/>
  <c r="R44" i="16"/>
  <c r="P44" i="16"/>
  <c r="Q44" i="16" s="1"/>
  <c r="R43" i="16"/>
  <c r="P43" i="16"/>
  <c r="Q43" i="16" s="1"/>
  <c r="R42" i="16"/>
  <c r="P42" i="16"/>
  <c r="Q42" i="16" s="1"/>
  <c r="R41" i="16"/>
  <c r="P41" i="16"/>
  <c r="Q41" i="16" s="1"/>
  <c r="R40" i="16"/>
  <c r="P40" i="16"/>
  <c r="Q40" i="16" s="1"/>
  <c r="R37" i="16"/>
  <c r="P37" i="16"/>
  <c r="Q37" i="16" s="1"/>
  <c r="R36" i="16"/>
  <c r="P36" i="16"/>
  <c r="Q36" i="16" s="1"/>
  <c r="R35" i="16"/>
  <c r="P35" i="16"/>
  <c r="Q35" i="16" s="1"/>
  <c r="R34" i="16"/>
  <c r="P34" i="16"/>
  <c r="Q34" i="16" s="1"/>
  <c r="P33" i="16"/>
  <c r="Q33" i="16" s="1"/>
  <c r="R28" i="16"/>
  <c r="P28" i="16"/>
  <c r="Q28" i="16" s="1"/>
  <c r="R27" i="16"/>
  <c r="P27" i="16"/>
  <c r="Q27" i="16" s="1"/>
  <c r="R26" i="16"/>
  <c r="P26" i="16"/>
  <c r="Q26" i="16" s="1"/>
  <c r="R25" i="16"/>
  <c r="P25" i="16"/>
  <c r="Q25" i="16" s="1"/>
  <c r="R24" i="16"/>
  <c r="P24" i="16"/>
  <c r="Q24" i="16" s="1"/>
  <c r="R17" i="16"/>
  <c r="P17" i="16"/>
  <c r="Q17" i="16" s="1"/>
  <c r="R16" i="16"/>
  <c r="P16" i="16"/>
  <c r="Q16" i="16" s="1"/>
  <c r="R15" i="16"/>
  <c r="P15" i="16"/>
  <c r="Q15" i="16" s="1"/>
  <c r="C6" i="16"/>
  <c r="E55" i="6" l="1"/>
  <c r="E54" i="6"/>
  <c r="E50" i="6"/>
  <c r="E49" i="6"/>
  <c r="E47" i="6"/>
  <c r="E46" i="6"/>
  <c r="E38" i="6"/>
  <c r="E37" i="6"/>
  <c r="E22" i="6"/>
</calcChain>
</file>

<file path=xl/sharedStrings.xml><?xml version="1.0" encoding="utf-8"?>
<sst xmlns="http://schemas.openxmlformats.org/spreadsheetml/2006/main" count="2732" uniqueCount="608">
  <si>
    <t>(NOM empresa)</t>
  </si>
  <si>
    <t>(NIF empresa)</t>
  </si>
  <si>
    <t xml:space="preserve"> </t>
  </si>
  <si>
    <t>Oferta AM PR-2025-556 (a títol merament informatiu)</t>
  </si>
  <si>
    <t>Punts</t>
  </si>
  <si>
    <t>MITJÀ</t>
  </si>
  <si>
    <t>Suport</t>
  </si>
  <si>
    <t>Concepte</t>
  </si>
  <si>
    <t>Oferta AM*</t>
  </si>
  <si>
    <t>Oferta EXP*</t>
  </si>
  <si>
    <t>Oferta Expedient</t>
  </si>
  <si>
    <t>Valor a comparar</t>
  </si>
  <si>
    <t>UNIVERSAL MCCANN</t>
  </si>
  <si>
    <t>CARAT</t>
  </si>
  <si>
    <t>HAVAS MEDIA</t>
  </si>
  <si>
    <t>WAVEMAKER</t>
  </si>
  <si>
    <t>TV Linial</t>
  </si>
  <si>
    <t>TV3</t>
  </si>
  <si>
    <r>
      <t xml:space="preserve">C/GRP 20" Màxim*
</t>
    </r>
    <r>
      <rPr>
        <b/>
        <sz val="8"/>
        <color theme="1"/>
        <rFont val="Calibri"/>
        <family val="2"/>
        <scheme val="minor"/>
      </rPr>
      <t>gener-febrer</t>
    </r>
  </si>
  <si>
    <t>... €</t>
  </si>
  <si>
    <t>...€</t>
  </si>
  <si>
    <r>
      <t xml:space="preserve">C/GRP 20" Màxim*
</t>
    </r>
    <r>
      <rPr>
        <b/>
        <sz val="8"/>
        <color theme="1"/>
        <rFont val="Calibri"/>
        <family val="2"/>
        <scheme val="minor"/>
      </rPr>
      <t>març-juny</t>
    </r>
  </si>
  <si>
    <r>
      <t xml:space="preserve">C/GRP 20" Màxim*
</t>
    </r>
    <r>
      <rPr>
        <b/>
        <sz val="8"/>
        <color theme="1"/>
        <rFont val="Calibri"/>
        <family val="2"/>
        <scheme val="minor"/>
      </rPr>
      <t>juliol</t>
    </r>
  </si>
  <si>
    <r>
      <t xml:space="preserve">C/GRP 20" Màxim*
</t>
    </r>
    <r>
      <rPr>
        <b/>
        <sz val="8"/>
        <color theme="1"/>
        <rFont val="Calibri"/>
        <family val="2"/>
        <scheme val="minor"/>
      </rPr>
      <t xml:space="preserve">agost </t>
    </r>
  </si>
  <si>
    <t>...%</t>
  </si>
  <si>
    <t>Canals 324, 33, Esport 3</t>
  </si>
  <si>
    <t>DESCOMPTE Mínim*</t>
  </si>
  <si>
    <t>Canal SX3</t>
  </si>
  <si>
    <t>Altres suports de 3cat</t>
  </si>
  <si>
    <t>BTV</t>
  </si>
  <si>
    <t>LA XARXA</t>
  </si>
  <si>
    <t>TDI</t>
  </si>
  <si>
    <t>TVLOCAL.CAT</t>
  </si>
  <si>
    <t>CTPL</t>
  </si>
  <si>
    <t>Altres cadenes d'àmbit català</t>
  </si>
  <si>
    <t>TV Connectada</t>
  </si>
  <si>
    <t>3cat</t>
  </si>
  <si>
    <t>CPM 20" Màxim*</t>
  </si>
  <si>
    <t>Plataformes d'streaming de BVOD
(contingut digital TVs linials:
Atresplayer, Mediaset, etc)</t>
  </si>
  <si>
    <t>Plataformes d'streaming de VOD
(Movistar, Prime, Netflix, etc)</t>
  </si>
  <si>
    <t>TV Connectada programàtica mercat català/estatal</t>
  </si>
  <si>
    <t>TV</t>
  </si>
  <si>
    <t>COST Net pujada i baixada 1 espot (plataforma d’intercanvi d’arxius)</t>
  </si>
  <si>
    <t>DIGITAL - Webs</t>
  </si>
  <si>
    <t>Webs grup CCMA</t>
  </si>
  <si>
    <t>Webs grup ATRESMEDIA</t>
  </si>
  <si>
    <t>Webs grup MEDIASET</t>
  </si>
  <si>
    <t>Webs grup GODÓ</t>
  </si>
  <si>
    <t>Webs grup PRENSA IBÉRICA</t>
  </si>
  <si>
    <t>Webs grup HERMES</t>
  </si>
  <si>
    <t>Webs grup ARA</t>
  </si>
  <si>
    <t>Webs grup PRISA</t>
  </si>
  <si>
    <t>Webs grup VOCENTO</t>
  </si>
  <si>
    <t>Webs grup UNIDAD EDITORIAL</t>
  </si>
  <si>
    <t>Webs La Razón</t>
  </si>
  <si>
    <t>Webs 20Minutos i grup Henneo</t>
  </si>
  <si>
    <t>Webs ElConfidencial</t>
  </si>
  <si>
    <t>Webs OKDiario</t>
  </si>
  <si>
    <t>Webs Público</t>
  </si>
  <si>
    <t>Webs ElNacional</t>
  </si>
  <si>
    <t>Webs NacioDigital</t>
  </si>
  <si>
    <t>Webs Vilaweb</t>
  </si>
  <si>
    <t>Webs ElMon</t>
  </si>
  <si>
    <t>Webs Diario.es</t>
  </si>
  <si>
    <t>Webs Grupo de Medios Global</t>
  </si>
  <si>
    <t>Resta webs catalanes o espanyoles</t>
  </si>
  <si>
    <t>Webs ACPC</t>
  </si>
  <si>
    <t>Webs AMIC</t>
  </si>
  <si>
    <t>Webs APPEC</t>
  </si>
  <si>
    <t>DIGITAL - Plataformes</t>
  </si>
  <si>
    <t>Plataformes de compra programàtica</t>
  </si>
  <si>
    <t>Plataformes de música i podcast</t>
  </si>
  <si>
    <t>DIGITAL - Cercadors</t>
  </si>
  <si>
    <t>Cercadors</t>
  </si>
  <si>
    <t>DIGITAL - Xarxes socials</t>
  </si>
  <si>
    <t>Meta</t>
  </si>
  <si>
    <t>X</t>
  </si>
  <si>
    <t>TikTok</t>
  </si>
  <si>
    <t>Youtube</t>
  </si>
  <si>
    <t>CPM Màxim* no saltable (segm. 3 nivells*)</t>
  </si>
  <si>
    <t>DIGITAL - Tecnologia</t>
  </si>
  <si>
    <t>COST TECNOLÒGIC* 
Display Standard</t>
  </si>
  <si>
    <t>CPM Màxim*</t>
  </si>
  <si>
    <t>COST TECNOLÒGIC*
Vídeo Standard</t>
  </si>
  <si>
    <t>COST TECNOLÒGIC*
Display Rich Media</t>
  </si>
  <si>
    <t>COST TECNOLÒGIC*
Vídeo 10Mb</t>
  </si>
  <si>
    <t>MITJÀ IMPRÈS</t>
  </si>
  <si>
    <t>La Vanguardia
i publicacions grup Godó</t>
  </si>
  <si>
    <t>El Periódico, Sport, Regió 7,
Diari de Girona i publicacions Prensa Ibérica</t>
  </si>
  <si>
    <t>El Punt Avui, L'Esportiu i publicacions Hermes Comunicacions</t>
  </si>
  <si>
    <t>Ara i publicacións Premsa Periòdica Ara</t>
  </si>
  <si>
    <t>El País, As, Cinco Días i publicacions Grup Prisa</t>
  </si>
  <si>
    <t>El Mundo, Marca, Expansión i publicacions Unidad Editorial</t>
  </si>
  <si>
    <t>Abc i publicacions grup Vocento</t>
  </si>
  <si>
    <t>La Razón</t>
  </si>
  <si>
    <t>Diari de Tarragona</t>
  </si>
  <si>
    <t>Segre i publicacions Grup Segre</t>
  </si>
  <si>
    <t>La Mañana</t>
  </si>
  <si>
    <t>El 9 Nou</t>
  </si>
  <si>
    <t>Diari de Sabadell</t>
  </si>
  <si>
    <t>Diari de Terrassa</t>
  </si>
  <si>
    <t>20 Minutos i publicacions grup Henneo</t>
  </si>
  <si>
    <t>Diari Més</t>
  </si>
  <si>
    <t>Pronto i publicacions Grup Heres</t>
  </si>
  <si>
    <t>Lecturas i publicacións RBA Revistas</t>
  </si>
  <si>
    <t>Diez Minutos i publicacions Hearst Magazines</t>
  </si>
  <si>
    <t>Suports impresos ACPC</t>
  </si>
  <si>
    <t>Suports impresos AMIC</t>
  </si>
  <si>
    <t>Suports impresos APPEC</t>
  </si>
  <si>
    <t>Altres suports impresos d'àmbit català o espanyol</t>
  </si>
  <si>
    <t>RÀDIO</t>
  </si>
  <si>
    <t>Emissores grup Godó</t>
  </si>
  <si>
    <t>Catalunya Ràdio</t>
  </si>
  <si>
    <t>Resta d'emissores CCMA</t>
  </si>
  <si>
    <t>Emissores grup Flaix</t>
  </si>
  <si>
    <t>Emissores grup PRISA</t>
  </si>
  <si>
    <t>Emissores grup COPE</t>
  </si>
  <si>
    <t>Emissores grup Atresmedia</t>
  </si>
  <si>
    <t>Radio TeleTaxi</t>
  </si>
  <si>
    <t>Kiss FM i suports Grupo Kiss Media</t>
  </si>
  <si>
    <t>Radio Marca</t>
  </si>
  <si>
    <t xml:space="preserve">Altres ràdios d'àmbit català o espanyol </t>
  </si>
  <si>
    <t>EXTERIOR</t>
  </si>
  <si>
    <t>Opis Metro (TMB)</t>
  </si>
  <si>
    <t xml:space="preserve">Opis Renfe (àmbit Catalunya) </t>
  </si>
  <si>
    <t>Opis FGC</t>
  </si>
  <si>
    <t>Mobiliari urbà Clear Chanel</t>
  </si>
  <si>
    <t>Mobiliari urbà  JCDecaux</t>
  </si>
  <si>
    <t xml:space="preserve">Mobiliari urbà (resta d'exclusivistes àmbit Catalunya) </t>
  </si>
  <si>
    <t>Opis centres comercials (Catalunya)</t>
  </si>
  <si>
    <t>Autobusos Global
(àmbit Catalunya)</t>
  </si>
  <si>
    <t>Autobusos Publicesa
(àmbit Catalunya)</t>
  </si>
  <si>
    <t>Autobusos Alpha Publicidad
(àmbit Catalunya)</t>
  </si>
  <si>
    <t>Cinema Moviedis
(àmbit Catalunya)</t>
  </si>
  <si>
    <t>Cost per Mil Espectadors 20" Màxim*</t>
  </si>
  <si>
    <t>Cinema 014 Media
(àmbit Catalunya)</t>
  </si>
  <si>
    <t>Cinema
(àmbit Catalunya)</t>
  </si>
  <si>
    <t>DESCOMPTE Mínim* (NO extrapolables de Cost per Mil Espectadors 20")</t>
  </si>
  <si>
    <t>Altres suports d'exterior d'àmbit català i espanyol</t>
  </si>
  <si>
    <t>Opis Metro - Preu Net  Producció 200 Cares 1 Creativitat (abans d'IVA)</t>
  </si>
  <si>
    <t>Opis Metro - Preu Net  Producció 200 Cares 2 Creativitats (abans d'IVA)</t>
  </si>
  <si>
    <t>Opis Renfe - Preu Net  Producció 95 Cares 1 Creativitat (abans d'IVA)</t>
  </si>
  <si>
    <t>Opis Renfe - Preu Net Producció 95 Cares 2 Creativitats (abans d'IVA)</t>
  </si>
  <si>
    <t>Opis FGC - Preu Net  Producció 60 Cares 1 Creativitat (abans d'IVA)</t>
  </si>
  <si>
    <t>Opis FGC - Preu Net  Producció 60 Cares 2 Creativitats (abans d'IVA)</t>
  </si>
  <si>
    <t>Autobusos Global - Preu Net Producció 1 Autobús (abans d'IVA)</t>
  </si>
  <si>
    <t>Autobusos Publicesa - Preu Net Producció 1 Autobús (abans d'IVA)</t>
  </si>
  <si>
    <t>Autobusos Alpha Publicidad - Preu Net Producció 1 Autobús (abans d'IVA)</t>
  </si>
  <si>
    <t>Cinema Moviedis - Preu Net  Producció 1 Creativitat (abans d'IVA)</t>
  </si>
  <si>
    <t>Cinema Moviedis - Preu Net  Producció 2 Creativitats (abans d'IVA)</t>
  </si>
  <si>
    <t>Cinema 014 Media - Preu Net  Producció 1 Creativitat (abans d'IVA)</t>
  </si>
  <si>
    <t>Cinema 014 Media - Preu Net  Producció 2 Creativitats (abans d'IVA)</t>
  </si>
  <si>
    <t>TV, Digital,
M.Imprès, Ràdio,
Exterior</t>
  </si>
  <si>
    <r>
      <t xml:space="preserve">Oferta AM*: </t>
    </r>
    <r>
      <rPr>
        <sz val="8"/>
        <color theme="1"/>
        <rFont val="Calibri"/>
        <family val="2"/>
        <scheme val="minor"/>
      </rPr>
      <t>en aquesta columna cal detallar la condició econòmica presentada a l'Acord Marc PR-2025-556. A títol informatiu, a la dreta de tot es detallen les condicions que va presentar cada una de les empreses adjudicatàries de l'Acord Marc.</t>
    </r>
  </si>
  <si>
    <r>
      <t xml:space="preserve">Oferta EXP*: </t>
    </r>
    <r>
      <rPr>
        <sz val="8"/>
        <color theme="1"/>
        <rFont val="Calibri"/>
        <family val="2"/>
        <scheme val="minor"/>
      </rPr>
      <t>en aquesta columna cal detallar la condició econòmica que es presenta per a l'expedient en licitació. Cal igualar o millorar la condició presentada a l'Acord Marc.</t>
    </r>
  </si>
  <si>
    <r>
      <t xml:space="preserve">C/GRP 20" Màxim*: </t>
    </r>
    <r>
      <rPr>
        <sz val="8"/>
        <color theme="1"/>
        <rFont val="Calibri"/>
        <family val="2"/>
        <scheme val="minor"/>
      </rPr>
      <t xml:space="preserve">cost per Gross Rating Point màxim per a </t>
    </r>
    <r>
      <rPr>
        <u/>
        <sz val="8"/>
        <color theme="1"/>
        <rFont val="Calibri"/>
        <family val="2"/>
        <scheme val="minor"/>
      </rPr>
      <t>espot 20"</t>
    </r>
    <r>
      <rPr>
        <sz val="8"/>
        <color theme="1"/>
        <rFont val="Calibri"/>
        <family val="2"/>
        <scheme val="minor"/>
      </rPr>
      <t xml:space="preserve"> (indiv +16; mínim 45% en Prime Time), abans de la comissió d'agència i de l'IVA. 
</t>
    </r>
    <r>
      <rPr>
        <b/>
        <sz val="8"/>
        <color theme="1"/>
        <rFont val="Calibri"/>
        <family val="2"/>
        <scheme val="minor"/>
      </rPr>
      <t>És extrapolable a altres durades</t>
    </r>
    <r>
      <rPr>
        <sz val="8"/>
        <color theme="1"/>
        <rFont val="Calibri"/>
        <family val="2"/>
        <scheme val="minor"/>
      </rPr>
      <t xml:space="preserve"> segons les equivalències publicades en les polítiques comercials de les cadenes de televisió.</t>
    </r>
  </si>
  <si>
    <t>TV Linial, Digital,
M.Imprès, Ràdio,
Exterior</t>
  </si>
  <si>
    <r>
      <t xml:space="preserve">DESCOMPTE Mínim*: </t>
    </r>
    <r>
      <rPr>
        <sz val="8"/>
        <color theme="1"/>
        <rFont val="Calibri"/>
        <family val="2"/>
        <scheme val="minor"/>
      </rPr>
      <t xml:space="preserve">descompte mínim que s’aplicarà sobre qualsevol format </t>
    </r>
    <r>
      <rPr>
        <b/>
        <u/>
        <sz val="8"/>
        <color theme="1"/>
        <rFont val="Calibri"/>
        <family val="2"/>
        <scheme val="minor"/>
      </rPr>
      <t>convencional</t>
    </r>
    <r>
      <rPr>
        <sz val="8"/>
        <color theme="1"/>
        <rFont val="Calibri"/>
        <family val="2"/>
        <scheme val="minor"/>
      </rPr>
      <t xml:space="preserve">, entès com tot aquell que té una tarifa publicada a partir de la qual s'aplica el descompte. Inclou tots els descomptes i càrrecs abans de la comissió d'agència i de l'IVA. </t>
    </r>
  </si>
  <si>
    <r>
      <t xml:space="preserve">CPM 20" Màxim*: </t>
    </r>
    <r>
      <rPr>
        <sz val="8"/>
        <color theme="1"/>
        <rFont val="Calibri"/>
        <family val="2"/>
        <scheme val="minor"/>
      </rPr>
      <t xml:space="preserve">cost per cada mil impressions màxim per a </t>
    </r>
    <r>
      <rPr>
        <u/>
        <sz val="8"/>
        <color theme="1"/>
        <rFont val="Calibri"/>
        <family val="2"/>
        <scheme val="minor"/>
      </rPr>
      <t>espot 20"</t>
    </r>
    <r>
      <rPr>
        <sz val="8"/>
        <color theme="1"/>
        <rFont val="Calibri"/>
        <family val="2"/>
        <scheme val="minor"/>
      </rPr>
      <t xml:space="preserve"> (indiv +18 de Catalunya) abans de la comissió d'agència i de l'IVA.
</t>
    </r>
    <r>
      <rPr>
        <b/>
        <sz val="8"/>
        <color theme="1"/>
        <rFont val="Calibri"/>
        <family val="2"/>
        <scheme val="minor"/>
      </rPr>
      <t>És extrapolable a altres durades</t>
    </r>
    <r>
      <rPr>
        <sz val="8"/>
        <color theme="1"/>
        <rFont val="Calibri"/>
        <family val="2"/>
        <scheme val="minor"/>
      </rPr>
      <t xml:space="preserve"> segons les equivalències publicades en les polítiques comercials en cada cas.</t>
    </r>
  </si>
  <si>
    <r>
      <t xml:space="preserve">Recàrrec en Televisió Connectada*: </t>
    </r>
    <r>
      <rPr>
        <sz val="8"/>
        <rFont val="Calibri"/>
        <family val="2"/>
        <scheme val="minor"/>
      </rPr>
      <t>en el cas de segmentacions sociodemogràfiques diferents a individus +18 Catalunya.</t>
    </r>
  </si>
  <si>
    <t>DIGITAL - 
Plataformes,
cercadors
i xarxes socials</t>
  </si>
  <si>
    <r>
      <t xml:space="preserve">CPM Màxim*: </t>
    </r>
    <r>
      <rPr>
        <sz val="8"/>
        <color theme="1"/>
        <rFont val="Calibri"/>
        <family val="2"/>
        <scheme val="minor"/>
      </rPr>
      <t>cost per cada mil impressions màxim abans de la comissió d'agència i de l'IVA.</t>
    </r>
  </si>
  <si>
    <r>
      <t xml:space="preserve">CPV Màxim*: </t>
    </r>
    <r>
      <rPr>
        <sz val="8"/>
        <color theme="1"/>
        <rFont val="Calibri"/>
        <family val="2"/>
        <scheme val="minor"/>
      </rPr>
      <t>Cost per cada visualització màxim abans de la comissió d'agència i de l'IVA.</t>
    </r>
  </si>
  <si>
    <r>
      <t xml:space="preserve">CPC Màxim*: </t>
    </r>
    <r>
      <rPr>
        <sz val="8"/>
        <color theme="1"/>
        <rFont val="Calibri"/>
        <family val="2"/>
        <scheme val="minor"/>
      </rPr>
      <t>Cost per cada clic màxim abans de la comissió d'agència i de l'IVA.</t>
    </r>
  </si>
  <si>
    <r>
      <t xml:space="preserve">Segm. 3 nivells*: </t>
    </r>
    <r>
      <rPr>
        <sz val="8"/>
        <color theme="1"/>
        <rFont val="Calibri"/>
        <family val="2"/>
        <scheme val="minor"/>
      </rPr>
      <t>cost basat en una segmentació de 3 nivells, un dels quals és geogràfic (IP Catalunya) i els altres dos poden variar.</t>
    </r>
  </si>
  <si>
    <r>
      <t xml:space="preserve">Segm. 4 o més nivells*: </t>
    </r>
    <r>
      <rPr>
        <sz val="8"/>
        <color theme="1"/>
        <rFont val="Calibri"/>
        <family val="2"/>
        <scheme val="minor"/>
      </rPr>
      <t xml:space="preserve">segmentació de 4 o més nivells, un dels quals és geogràfic (IP Catalunya)
i els altres tres poden variar. </t>
    </r>
  </si>
  <si>
    <r>
      <t>Segmentació d'IPs diferents a IP Catalunya*: segmentació geogràfica diferent a IP Catalunya</t>
    </r>
    <r>
      <rPr>
        <sz val="8"/>
        <color theme="1"/>
        <rFont val="Calibri"/>
        <family val="2"/>
        <scheme val="minor"/>
      </rPr>
      <t xml:space="preserve"> (tant sigui més local català, com àmbit fora Catalunya, tant Espanya com internacional).</t>
    </r>
  </si>
  <si>
    <t>DIGITAL</t>
  </si>
  <si>
    <r>
      <t>COST TECNOLÒGIC*:</t>
    </r>
    <r>
      <rPr>
        <sz val="8"/>
        <color theme="1"/>
        <rFont val="Calibri"/>
        <family val="2"/>
        <scheme val="minor"/>
      </rPr>
      <t xml:space="preserve"> els costos tecnològics aplicats a les campanyes no portaran comissió d'agència.</t>
    </r>
  </si>
  <si>
    <t>EXTERIOR - Cinema</t>
  </si>
  <si>
    <r>
      <t xml:space="preserve">Cost per Mil Espectadors 20" Màxim*: </t>
    </r>
    <r>
      <rPr>
        <sz val="8"/>
        <color theme="1"/>
        <rFont val="Calibri"/>
        <family val="2"/>
        <scheme val="minor"/>
      </rPr>
      <t xml:space="preserve">cost per cada mil espectadors màximper a </t>
    </r>
    <r>
      <rPr>
        <u/>
        <sz val="8"/>
        <color theme="1"/>
        <rFont val="Calibri"/>
        <family val="2"/>
        <scheme val="minor"/>
      </rPr>
      <t>espot 20"</t>
    </r>
    <r>
      <rPr>
        <sz val="8"/>
        <color theme="1"/>
        <rFont val="Calibri"/>
        <family val="2"/>
        <scheme val="minor"/>
      </rPr>
      <t xml:space="preserve"> (indiv +18 de Catalunya) abans de la comissió d'agència i de l'IVA. 
</t>
    </r>
    <r>
      <rPr>
        <b/>
        <sz val="8"/>
        <color theme="1"/>
        <rFont val="Calibri"/>
        <family val="2"/>
        <scheme val="minor"/>
      </rPr>
      <t>És extrapolable a altres durades</t>
    </r>
    <r>
      <rPr>
        <sz val="8"/>
        <color theme="1"/>
        <rFont val="Calibri"/>
        <family val="2"/>
        <scheme val="minor"/>
      </rPr>
      <t xml:space="preserve"> segons les equivalències publicades en les polítiques comercials en cada cas.</t>
    </r>
  </si>
  <si>
    <t>Cal omplir totes les caselles en TARONJA (referents a l'Acord Marc -AM- ) i les caselles en GROC (referents a l'Expedient actual -EXP- ).</t>
  </si>
  <si>
    <t>En el cas que per necessitats sorbevingudes s'hagi d'inserir publicitat en algun mitjà o suport no detallat en aquest excel de proposició econòmica desglossada, caldrà respectar sempre les condicions ofertes a l'Acord Marc PR-2025-556.</t>
  </si>
  <si>
    <t>Tipologia de compra
i Format</t>
  </si>
  <si>
    <t>Tarifa 2022</t>
  </si>
  <si>
    <t>Tarifa 2023*</t>
  </si>
  <si>
    <t>Preu Net 1 ins. Falca 20" (extrapolable)* Dl-Dv (7h-10h)</t>
  </si>
  <si>
    <t>(omplir)</t>
  </si>
  <si>
    <t>Preu Net 1 ins. Falca 20" (extrapolable)* Dl-Dv (13h-24h)</t>
  </si>
  <si>
    <t>Catalunya Informació</t>
  </si>
  <si>
    <t>Preu Net 1 ins. Falca 20" (extrapolable)* Tota la graella</t>
  </si>
  <si>
    <t>Catalunya Música</t>
  </si>
  <si>
    <t>iCat FM</t>
  </si>
  <si>
    <t>Rac 1</t>
  </si>
  <si>
    <t>Preu Net 1 ins. Falca 20" (extrapolable)* El Mon a Rac 1/La Competència/El Barça juga a Rac1</t>
  </si>
  <si>
    <t>Preu Net 1 ins. Falca 20" (extrapolable)* Vostè Primer/Versió Rac1/Islàndia/Via Lliure/L'Espanyol juga a Rac1</t>
  </si>
  <si>
    <t>Rac 105</t>
  </si>
  <si>
    <t>Preu Net 1 ins. Falca 20" (extrapolable)* Dl-Dv (7h-11h)</t>
  </si>
  <si>
    <t>Preu Net 1 ins. Falca 20" (extrapolable)* Resta programació</t>
  </si>
  <si>
    <t>Flaixbac</t>
  </si>
  <si>
    <t>Preu Net 1 ins. Falca 20" (extrapolable)* Dl-Dv (6h-11h) 
+Va de Barça</t>
  </si>
  <si>
    <t>Flaix FM</t>
  </si>
  <si>
    <t>Preu Net 1 ins. Falca 20" (extrapolable)* Dl-Dv (6h-11h)</t>
  </si>
  <si>
    <t>Ser Regional Cat.</t>
  </si>
  <si>
    <t>Preu Net 1 ins. Falca 20" (extrapolable)* Dl-Dv (6h-10h)</t>
  </si>
  <si>
    <t>Preu Net 1 ins. Falca 20" (extrapolable)* Dl-Dv (16h-20h)</t>
  </si>
  <si>
    <t>Ser Catalunya</t>
  </si>
  <si>
    <t>Preu Net 1 ins. Falca 20" (extrapolable)* Dl-Dv (7h-12h)</t>
  </si>
  <si>
    <t>Los 40 Cat.</t>
  </si>
  <si>
    <t>Preu Net 1 ins. Falca 20" (extrapolable)* Dl-Dv (11h-21h)</t>
  </si>
  <si>
    <t>Dial Cat.</t>
  </si>
  <si>
    <t>Preu Net 1 ins. Falca 20" (extrapolable)* Dl-Dv (11h-23h)</t>
  </si>
  <si>
    <t>Los 40 Classic Cat.</t>
  </si>
  <si>
    <t>Europa FM Cat.</t>
  </si>
  <si>
    <t>Preu Net 1 ins. Falca 20" (extrapolable)* Dl-Dv (14h-17h)</t>
  </si>
  <si>
    <t>Onda Cero Cat.</t>
  </si>
  <si>
    <t>Preu Net 1 ins. Falca 20" (extrapolable)* Dl-Dv (14-15h)</t>
  </si>
  <si>
    <t>Melodia FM Cat.</t>
  </si>
  <si>
    <t>Preu Net 1 ins. Falca 20" (extrapolable)* Dl-Dv (10h-22h)</t>
  </si>
  <si>
    <t>Cadena 100 Cat.</t>
  </si>
  <si>
    <t>Preu Net 1 ins. Falca 20" (extrapolable)* Ds (9h-14h)</t>
  </si>
  <si>
    <t>Cope Cat.</t>
  </si>
  <si>
    <t>Preu Net 1 ins. Falca 20" (extrapolable)* Herrera en la Cope</t>
  </si>
  <si>
    <t>Rock FM Cat.</t>
  </si>
  <si>
    <t>Preu Net 1 ins. Falca 20" (extrapolable)* Dl-Dv (6h-14,30h)</t>
  </si>
  <si>
    <t>Ràdio Tele Taxi</t>
  </si>
  <si>
    <t>Kiss FM Cat.</t>
  </si>
  <si>
    <t>Preu Net 1 ins. Falca 20" (extrapolable)* Dl-Dv (11h-15h)</t>
  </si>
  <si>
    <t>Digital Hits</t>
  </si>
  <si>
    <t>Preu Net 1 ins. Falca 20" (extrapolable)* Dl-Dg (8h-20h)</t>
  </si>
  <si>
    <t>Ràdio Marca Bcn</t>
  </si>
  <si>
    <t>Preu Net 1 ins. Falca 20" (extrapolable)* Marcador (Dl-Dv)</t>
  </si>
  <si>
    <t>Los 40 Urban Bcn</t>
  </si>
  <si>
    <t>(-)</t>
  </si>
  <si>
    <t>TIPUS DE SERVEI</t>
  </si>
  <si>
    <t>Comissió Agència AM*</t>
  </si>
  <si>
    <t>Només compra d'espais en suports i formats que no requereixen estratègia ni negociació, només requereixen tramitar la compra, enviar material i fer el seguiment. Aplica tant a formats amb tarifes publicades, com a formats ad hoc que no tenen tarifa publicada.</t>
  </si>
  <si>
    <t>Contractació de campanyes o d'espais en suports i formats convencionals que requereix estratègia, planificació i negociació.</t>
  </si>
  <si>
    <t>Contractació de campanyes que requereixen estratègia, planificació i negociació en suports i formats convencionals, però també en espais i formats especials adaptats a una estratègia concreta que exigeixen gestions o tasques que van més enllà del dia a dia dels planificadors.</t>
  </si>
  <si>
    <t>Cal omplir totes les caselles en TARONJA (referents a l'Acord Marc -AM- ).</t>
  </si>
  <si>
    <t>Exp. PR-2026-357</t>
  </si>
  <si>
    <t>Tarifa (si escau)</t>
  </si>
  <si>
    <r>
      <t xml:space="preserve">C/GRP 20" Màxim*
</t>
    </r>
    <r>
      <rPr>
        <b/>
        <sz val="8"/>
        <color theme="1"/>
        <rFont val="Calibri"/>
        <family val="2"/>
        <scheme val="minor"/>
      </rPr>
      <t xml:space="preserve">setembre </t>
    </r>
  </si>
  <si>
    <r>
      <t xml:space="preserve">C/GRP 20" Màxim*
</t>
    </r>
    <r>
      <rPr>
        <b/>
        <sz val="8"/>
        <color theme="1"/>
        <rFont val="Calibri"/>
        <family val="2"/>
        <scheme val="minor"/>
      </rPr>
      <t xml:space="preserve">octubre-24 desembre </t>
    </r>
  </si>
  <si>
    <r>
      <t xml:space="preserve">C/GRP 20" Màxim*
</t>
    </r>
    <r>
      <rPr>
        <b/>
        <sz val="8"/>
        <color theme="1"/>
        <rFont val="Calibri"/>
        <family val="2"/>
        <scheme val="minor"/>
      </rPr>
      <t>25-31 desembre</t>
    </r>
  </si>
  <si>
    <t>Matí 1</t>
  </si>
  <si>
    <t>Matí 2</t>
  </si>
  <si>
    <t>Migdia-Tarda</t>
  </si>
  <si>
    <t xml:space="preserve">Vespre </t>
  </si>
  <si>
    <t xml:space="preserve">Prime Time </t>
  </si>
  <si>
    <t>Matinada</t>
  </si>
  <si>
    <t>DT 20"</t>
  </si>
  <si>
    <t>PT 20"</t>
  </si>
  <si>
    <t xml:space="preserve">Preu Net Màxim per espot 20"* </t>
  </si>
  <si>
    <t>CANAL TARONJA (Altres cadenes d'àmbit català)</t>
  </si>
  <si>
    <t>PROVEÏDOR</t>
  </si>
  <si>
    <t>FORMAT</t>
  </si>
  <si>
    <t>TARIFA 2026</t>
  </si>
  <si>
    <t>La Vanguardia</t>
  </si>
  <si>
    <t>Grupo Godó</t>
  </si>
  <si>
    <t>El Periódico Cat.</t>
  </si>
  <si>
    <t>Prensa Ibérica</t>
  </si>
  <si>
    <t>Punt Avui</t>
  </si>
  <si>
    <t>Hermes Comunicacions</t>
  </si>
  <si>
    <t>Ara</t>
  </si>
  <si>
    <t>El País Cat.</t>
  </si>
  <si>
    <t>Grupo Prisa</t>
  </si>
  <si>
    <t>El Mundo Cat.</t>
  </si>
  <si>
    <t>Unidad Editorial</t>
  </si>
  <si>
    <t>ABC Cat.</t>
  </si>
  <si>
    <t>Vocento</t>
  </si>
  <si>
    <t>La Razón Cat.</t>
  </si>
  <si>
    <t>20 Minutos Ed. Barcelona</t>
  </si>
  <si>
    <t>Alayans</t>
  </si>
  <si>
    <t>Diari de Girona</t>
  </si>
  <si>
    <t>Més Tarragona</t>
  </si>
  <si>
    <t>Segre</t>
  </si>
  <si>
    <t>Marca Cat</t>
  </si>
  <si>
    <t>As Cat</t>
  </si>
  <si>
    <t>Expansión Cat.</t>
  </si>
  <si>
    <t>Cinco Días Cat.</t>
  </si>
  <si>
    <t>Mundo Deportivo Cat.</t>
  </si>
  <si>
    <t>Sport Cat</t>
  </si>
  <si>
    <t>L'Esportiu</t>
  </si>
  <si>
    <t>Regió 7</t>
  </si>
  <si>
    <t>Regio-7</t>
  </si>
  <si>
    <t>Diari Sabadell</t>
  </si>
  <si>
    <t>Diari Terrassa</t>
  </si>
  <si>
    <t>Pronto</t>
  </si>
  <si>
    <t>Grup Heres</t>
  </si>
  <si>
    <t>Lecturas</t>
  </si>
  <si>
    <t>RBA</t>
  </si>
  <si>
    <t>Diez Minutos</t>
  </si>
  <si>
    <t>Hearst</t>
  </si>
  <si>
    <t>Plana Color Dll-Ds</t>
  </si>
  <si>
    <t>Plana Color Dll-Dv</t>
  </si>
  <si>
    <t>Plana Color Dl-Dv</t>
  </si>
  <si>
    <t>Plana Color Dm a Dv</t>
  </si>
  <si>
    <t>Plana Color Dll-Dg</t>
  </si>
  <si>
    <t>Plana Color Dll</t>
  </si>
  <si>
    <t>Plana Color Dv</t>
  </si>
  <si>
    <t>Plana Color Dm i Dj</t>
  </si>
  <si>
    <t>Plana Color Dss</t>
  </si>
  <si>
    <t>Plana Color Dg/Dll i dies partit post partit</t>
  </si>
  <si>
    <t>Plana Color Dll a Dg</t>
  </si>
  <si>
    <t xml:space="preserve">Plana Color general Dm-Ds </t>
  </si>
  <si>
    <t>Plana Color Setmanal</t>
  </si>
  <si>
    <t>Oferta AM*: en aquesta columna cal detallar la condició econòmica presentada a l'Acord Marc PR-2025-556. A títol informatiu, a la dreta de tot es detallen les condicions que va presentar cada una de les empreses adjudicatàries de l'Acord Marc.</t>
  </si>
  <si>
    <t>Oferta EXP*: en aquesta columna cal detallar la condició econòmica que es presenta per a l'expedient en licitació. Cal igualar o millorar la condició presentada a l'Acord Marc.</t>
  </si>
  <si>
    <t>C/GRP 20" Màxim*: cost per Gross Rating Point màxim per a espot 20" (indiv +16; mínim 45% en Prime Time), abans de la comissió d'agència i de l'IVA. 
És extrapolable a altres durades segons les equivalències publicades en les polítiques comercials de les cadenes de televisió.</t>
  </si>
  <si>
    <t xml:space="preserve">DESCOMPTE Mínim*: descompte mínim que s’aplicarà sobre qualsevol format convencional, entès com tot aquell que té una tarifa publicada a partir de la qual s'aplica el descompte. Inclou tots els descomptes i càrrecs abans de la comissió d'agència i de l'IVA. </t>
  </si>
  <si>
    <t>CPM 20" Màxim*: cost per cada mil impressions màxim per a espot 20" (indiv +18 de Catalunya) abans de la comissió d'agència i de l'IVA.
És extrapolable a altres durades segons les equivalències publicades en les polítiques comercials en cada cas.</t>
  </si>
  <si>
    <t>Recàrrec en Televisió Connectada*: en el cas de segmentacions sociodemogràfiques diferents a individus +18 Catalunya.</t>
  </si>
  <si>
    <t>CPM Màxim*: cost per cada mil impressions màxim abans de la comissió d'agència i de l'IVA.</t>
  </si>
  <si>
    <t>CPV Màxim*: Cost per cada visualització màxim abans de la comissió d'agència i de l'IVA.</t>
  </si>
  <si>
    <t>CPC Màxim*: Cost per cada clic màxim abans de la comissió d'agència i de l'IVA.</t>
  </si>
  <si>
    <t>Segm. 3 nivells*: cost basat en una segmentació de 3 nivells, un dels quals és geogràfic (IP Catalunya) i els altres dos poden variar.</t>
  </si>
  <si>
    <t xml:space="preserve">Segm. 4 o més nivells*: segmentació de 4 o més nivells, un dels quals és geogràfic (IP Catalunya)
i els altres tres poden variar. </t>
  </si>
  <si>
    <t>Segmentació d'IPs diferents a IP Catalunya*: segmentació geogràfica diferent a IP Catalunya (tant sigui més local català, com àmbit fora Catalunya, tant Espanya com internacional).</t>
  </si>
  <si>
    <t>COST TECNOLÒGIC*: els costos tecnològics aplicats a les campanyes no portaran comissió d'agència.</t>
  </si>
  <si>
    <t>Cost per Mil Espectadors 20" Màxim*: cost per cada mil espectadors màximper a espot 20" (indiv +18 de Catalunya) abans de la comissió d'agència i de l'IVA. 
És extrapolable a altres durades segons les equivalències publicades en les polítiques comercials en cada cas.</t>
  </si>
  <si>
    <t>SUPORT / PROGRAMA</t>
  </si>
  <si>
    <t>HORA</t>
  </si>
  <si>
    <t>DUR</t>
  </si>
  <si>
    <t>EL MON A RAC 1</t>
  </si>
  <si>
    <t>6:00-12:00</t>
  </si>
  <si>
    <t>LA COMPETÈCIA</t>
  </si>
  <si>
    <t>12:00-13:00</t>
  </si>
  <si>
    <t>VOSTE PRIMER</t>
  </si>
  <si>
    <t>13:00-14:00</t>
  </si>
  <si>
    <t>VERSIÓ RAC1</t>
  </si>
  <si>
    <t>15:00-20:00</t>
  </si>
  <si>
    <t>VIA LLIURE</t>
  </si>
  <si>
    <t>07:00-14:00</t>
  </si>
  <si>
    <t>06:00-12:00</t>
  </si>
  <si>
    <t>CATALUNYA MIGDIA</t>
  </si>
  <si>
    <t>14:00-16:05</t>
  </si>
  <si>
    <t>LA TARDA</t>
  </si>
  <si>
    <t>16:05-19:00</t>
  </si>
  <si>
    <t>TOT COSTA</t>
  </si>
  <si>
    <t>19:00-21:00</t>
  </si>
  <si>
    <t>CATALUNYA NIT</t>
  </si>
  <si>
    <t>22:00-24:00</t>
  </si>
  <si>
    <t>EL SUPLEMENT</t>
  </si>
  <si>
    <t>06:00-13:00</t>
  </si>
  <si>
    <t>TOT GIRA</t>
  </si>
  <si>
    <t>16:00-21:00</t>
  </si>
  <si>
    <t>HOY POR HOY</t>
  </si>
  <si>
    <t>6:00-12:20</t>
  </si>
  <si>
    <t>LA VENTANA</t>
  </si>
  <si>
    <t>16:00-19:00</t>
  </si>
  <si>
    <t>8:00-12:00</t>
  </si>
  <si>
    <t>13:00-13:30</t>
  </si>
  <si>
    <t>HORA 14</t>
  </si>
  <si>
    <t>14:00-14:30</t>
  </si>
  <si>
    <t>ROTACIÓ</t>
  </si>
  <si>
    <t>06:00-21:00</t>
  </si>
  <si>
    <t>06:00-11:00</t>
  </si>
  <si>
    <t xml:space="preserve">ANDA YA </t>
  </si>
  <si>
    <t>06:00-11:0</t>
  </si>
  <si>
    <t>11:00-21:00</t>
  </si>
  <si>
    <t>DEL 40 AL 1</t>
  </si>
  <si>
    <t>10:00-14:00</t>
  </si>
  <si>
    <t xml:space="preserve">MORNING </t>
  </si>
  <si>
    <t>07:00-12:00</t>
  </si>
  <si>
    <t>12:00-21:00</t>
  </si>
  <si>
    <t>NOMÉS EXITS</t>
  </si>
  <si>
    <t>12:00-16:00</t>
  </si>
  <si>
    <t>FEEDBAC</t>
  </si>
  <si>
    <t>16:00-20:00</t>
  </si>
  <si>
    <t>6:00-11:00</t>
  </si>
  <si>
    <t>EL PODER DEL RITME</t>
  </si>
  <si>
    <t>11:00-17:00</t>
  </si>
  <si>
    <t>INTERACTUA</t>
  </si>
  <si>
    <t>17:00-20:00</t>
  </si>
  <si>
    <t>LA LINTERNA</t>
  </si>
  <si>
    <t>19:00-23:30</t>
  </si>
  <si>
    <t>MATINA CODINA</t>
  </si>
  <si>
    <t>12:00-14:00</t>
  </si>
  <si>
    <t>JA TARDES</t>
  </si>
  <si>
    <t>17:00-21:00</t>
  </si>
  <si>
    <t>06:00-12:20</t>
  </si>
  <si>
    <t>LA CIUTAT</t>
  </si>
  <si>
    <t>12:20-13:00</t>
  </si>
  <si>
    <t>POR FIN</t>
  </si>
  <si>
    <t>15:00-19:00</t>
  </si>
  <si>
    <t>JULIA EN LA ONDA</t>
  </si>
  <si>
    <t>08:00-12:00</t>
  </si>
  <si>
    <t>ANTONIO HYESO</t>
  </si>
  <si>
    <t>11:00-14:00</t>
  </si>
  <si>
    <t>8:00-22:00</t>
  </si>
  <si>
    <t>LAS MAÑANA KISS</t>
  </si>
  <si>
    <t>11:00-15:00</t>
  </si>
  <si>
    <t>CUERPOS ESPECIALES</t>
  </si>
  <si>
    <t>7:00-11:00</t>
  </si>
  <si>
    <t>11:00-23:00</t>
  </si>
  <si>
    <t>ME PONES?</t>
  </si>
  <si>
    <t>09:00-21:00</t>
  </si>
  <si>
    <t>LA TRIBU</t>
  </si>
  <si>
    <t>07:00-10:00</t>
  </si>
  <si>
    <t>LA PIZARRA DE QUINTANA</t>
  </si>
  <si>
    <t>10:00-13:00</t>
  </si>
  <si>
    <t>EL PROGRAMA DE ORTEGA</t>
  </si>
  <si>
    <t>17:00-19:00</t>
  </si>
  <si>
    <t>Los 40 Urban</t>
  </si>
  <si>
    <t>Webs Eleconomista.es</t>
  </si>
  <si>
    <t>Linkedin</t>
  </si>
  <si>
    <t>Suports d'exterior de l'aeroport (Catalunya)</t>
  </si>
  <si>
    <t>Pàrquings (àmbit Catalunya)</t>
  </si>
  <si>
    <t>Tanques 8x3 (àmbit Catalunya)</t>
  </si>
  <si>
    <t>Descompte AM*</t>
  </si>
  <si>
    <t>Descompte EXP*</t>
  </si>
  <si>
    <t>Webs del grup CCMA</t>
  </si>
  <si>
    <t>Doble roba</t>
  </si>
  <si>
    <t>Webs del grup ATRESMEDIA</t>
  </si>
  <si>
    <t>Preroll/Midroll espot 20"/25"</t>
  </si>
  <si>
    <t>Webs del grup MEDIASET</t>
  </si>
  <si>
    <t>Preroll/Midroll fins 20"</t>
  </si>
  <si>
    <t>Webs del grup GODÓ</t>
  </si>
  <si>
    <t>Webs del grup PRENSA IBÉRICA_Periodico</t>
  </si>
  <si>
    <t>Webs del grup PRENSA IBÉRICA_Sport</t>
  </si>
  <si>
    <t>Webs del grup HERMES</t>
  </si>
  <si>
    <t>Webs del grup ARA</t>
  </si>
  <si>
    <t>Webs del grup PRISA</t>
  </si>
  <si>
    <t>Webs del grup VOCENTO</t>
  </si>
  <si>
    <t>Webs del grup UNIDAD EDITORIAL_Mundo</t>
  </si>
  <si>
    <t>Webs del grup UNIDAD EDITORIAL_Expansión</t>
  </si>
  <si>
    <t>Webs del grup UNIDAD EDITORIAL_Marca</t>
  </si>
  <si>
    <t>Webs de La Razón</t>
  </si>
  <si>
    <t>Webs de 20Minutos i grup Henneo</t>
  </si>
  <si>
    <t>Webs d'ElConfidencial</t>
  </si>
  <si>
    <t>Webs d'OKDiario</t>
  </si>
  <si>
    <t>Webs de Público</t>
  </si>
  <si>
    <t>Webs d'ElNacional</t>
  </si>
  <si>
    <t>Webs de NacioDigital</t>
  </si>
  <si>
    <t>Webs de Vilaweb</t>
  </si>
  <si>
    <t>Webs d'ElMon</t>
  </si>
  <si>
    <t>Webs de Diario.es</t>
  </si>
  <si>
    <t>Webs de Grupo de Medios Global</t>
  </si>
  <si>
    <t>Webs d'Eleconomista.es</t>
  </si>
  <si>
    <t>Webs de l'ACPC</t>
  </si>
  <si>
    <t>Webs de l'AMIC</t>
  </si>
  <si>
    <t>Webs de l'APPEC</t>
  </si>
  <si>
    <t>CPM Doble Roba Màxim*</t>
  </si>
  <si>
    <t>Periódico</t>
  </si>
  <si>
    <t>Sport</t>
  </si>
  <si>
    <t>Mundo</t>
  </si>
  <si>
    <t>Expansión</t>
  </si>
  <si>
    <t>Marca</t>
  </si>
  <si>
    <t>CronicaGlobal</t>
  </si>
  <si>
    <t>Diario.es</t>
  </si>
  <si>
    <t>ElMon</t>
  </si>
  <si>
    <t>Vilaweb</t>
  </si>
  <si>
    <t>NacioDigital</t>
  </si>
  <si>
    <t>ElNacional</t>
  </si>
  <si>
    <t>Público</t>
  </si>
  <si>
    <t>OKDiario</t>
  </si>
  <si>
    <t>ElConfidencial</t>
  </si>
  <si>
    <t>20Minutos</t>
  </si>
  <si>
    <t>ABC</t>
  </si>
  <si>
    <t>ElPais</t>
  </si>
  <si>
    <t>ElPuntAvui</t>
  </si>
  <si>
    <t>LaVanguardia</t>
  </si>
  <si>
    <t>MundoDeportivo</t>
  </si>
  <si>
    <t>Eleconomista</t>
  </si>
  <si>
    <t>EL MATí DE CATALUNYA RÀDIO</t>
  </si>
  <si>
    <t>EL MATI I LA MARE...</t>
  </si>
  <si>
    <t>FLAIX MATÍ</t>
  </si>
  <si>
    <t>A VIVIR QUE SON DOS DÍAS</t>
  </si>
  <si>
    <t>TOT ES COMÈDIA</t>
  </si>
  <si>
    <t>AQUÍ CATALUNYA</t>
  </si>
  <si>
    <t>ATRÉVETE</t>
  </si>
  <si>
    <t>rotació</t>
  </si>
  <si>
    <t>BUENOS DÍAS JAVI Y MAR</t>
  </si>
  <si>
    <t>HERRERA EN LA COPE</t>
  </si>
  <si>
    <t>FÓRMULA KISS</t>
  </si>
  <si>
    <t>EUROPA FÓRMULA</t>
  </si>
  <si>
    <t>MÁS DE UNO</t>
  </si>
  <si>
    <t>Falca 20"*</t>
  </si>
  <si>
    <t xml:space="preserve">Preu Net Màxim </t>
  </si>
  <si>
    <t xml:space="preserve"> (</t>
  </si>
  <si>
    <t xml:space="preserve">) </t>
  </si>
  <si>
    <t xml:space="preserve">RAC 1 - </t>
  </si>
  <si>
    <t xml:space="preserve">RAC 105 - </t>
  </si>
  <si>
    <t xml:space="preserve">CATALUNYA RÀDIO - </t>
  </si>
  <si>
    <t xml:space="preserve">CATALUNYA INFORMACIÓ - </t>
  </si>
  <si>
    <t xml:space="preserve">FLAIXBAC - </t>
  </si>
  <si>
    <t xml:space="preserve">FLAIX FM - </t>
  </si>
  <si>
    <t xml:space="preserve">SER REGIONAL CATALUNYA - </t>
  </si>
  <si>
    <t xml:space="preserve">SER CATALUNYA - </t>
  </si>
  <si>
    <t xml:space="preserve">LOS 40 - </t>
  </si>
  <si>
    <t xml:space="preserve">DIAL REGIONAL CATALUNYA - </t>
  </si>
  <si>
    <t xml:space="preserve">LOS 40 URBAN - </t>
  </si>
  <si>
    <t xml:space="preserve">CADENA 100 CATALUNYA - </t>
  </si>
  <si>
    <t xml:space="preserve">COPE CAT - </t>
  </si>
  <si>
    <t xml:space="preserve">TELETAXI CAT - </t>
  </si>
  <si>
    <t xml:space="preserve">KISS FM - </t>
  </si>
  <si>
    <t xml:space="preserve">EUROPA FM CATALUNYA - </t>
  </si>
  <si>
    <t xml:space="preserve">ONDA CERO - </t>
  </si>
  <si>
    <t xml:space="preserve">RADIO MARCA - </t>
  </si>
  <si>
    <t xml:space="preserve">RÀDIO ESTEL - </t>
  </si>
  <si>
    <t xml:space="preserve">UA1 RÀDIO - </t>
  </si>
  <si>
    <t>Preu Net Màxim EL MON A RAC 1 (6:00-12:00) Falca 20"*</t>
  </si>
  <si>
    <t>Preu Net Màxim RAC 1 - LA COMPETÈCIA (12:00-13:00) Falca 20"*</t>
  </si>
  <si>
    <t>Preu Net Màxim RAC 1 - VOSTE PRIMER (13:00-14:00) Falca 20"*</t>
  </si>
  <si>
    <t>Preu Net Màxim RAC 1 - VERSIÓ RAC1 (15:00-20:00) Falca 20"*</t>
  </si>
  <si>
    <t>Preu Net Màxim RAC 1 - VIA LLIURE (07:00-14:00) Falca 20"*</t>
  </si>
  <si>
    <t>Preu Net Màxim RAC 105 - MATINA CODINA (06:00-12:00) Falca 20"*</t>
  </si>
  <si>
    <t>Preu Net Màxim RAC 105 -   (12:00-14:00) Falca 20"*</t>
  </si>
  <si>
    <t>Preu Net Màxim RAC 105 - JA TARDES (17:00-21:00) Falca 20"*</t>
  </si>
  <si>
    <t>Preu Net Màxim CATALUNYA RÀDIO - EL MATí DE CATALUNYA RÀDIO (06:00-12:00) Falca 20"*</t>
  </si>
  <si>
    <t>Preu Net Màxim CATALUNYA RÀDIO - CATALUNYA MIGDIA (14:00-16:05) Falca 20"*</t>
  </si>
  <si>
    <t>Preu Net Màxim CATALUNYA RÀDIO - LA TARDA (16:05-19:00) Falca 20"*</t>
  </si>
  <si>
    <t>Preu Net Màxim CATALUNYA RÀDIO - TOT COSTA (19:00-21:00) Falca 20"*</t>
  </si>
  <si>
    <t>Preu Net Màxim CATALUNYA RÀDIO - CATALUNYA NIT (22:00-24:00) Falca 20"*</t>
  </si>
  <si>
    <t>Preu Net Màxim CATALUNYA RÀDIO - EL SUPLEMENT (06:00-13:00) Falca 20"*</t>
  </si>
  <si>
    <t>Preu Net Màxim CATALUNYA RÀDIO - TOT GIRA (16:00-21:00) Falca 20"*</t>
  </si>
  <si>
    <t>Preu Net Màxim CATALUNYA INFORMACIÓ - ROTACIÓ (06:00-21:00) Falca 20"*</t>
  </si>
  <si>
    <t>Preu Net Màxim FLAIXBAC - EL MATI I LA MARE... (6:00-12:00) Falca 20"*</t>
  </si>
  <si>
    <t>Preu Net Màxim FLAIXBAC - NOMÉS EXITS (12:00-16:00) Falca 20"*</t>
  </si>
  <si>
    <t>Preu Net Màxim FLAIXBAC - FEEDBAC (16:00-20:00) Falca 20"*</t>
  </si>
  <si>
    <t>Preu Net Màxim FLAIX FM - FLAIX MATÍ (6:00-11:00) Falca 20"*</t>
  </si>
  <si>
    <t>Preu Net Màxim FLAIX FM - EL PODER DEL RITME (11:00-17:00) Falca 20"*</t>
  </si>
  <si>
    <t>Preu Net Màxim FLAIX FM - INTERACTUA (17:00-20:00) Falca 20"*</t>
  </si>
  <si>
    <t>Preu Net Màxim SER REGIONAL CATALUNYA - HOY POR HOY (6:00-12:20) Falca 20"*</t>
  </si>
  <si>
    <t>Preu Net Màxim SER REGIONAL CATALUNYA - LA VENTANA (16:00-19:00) Falca 20"*</t>
  </si>
  <si>
    <t>Preu Net Màxim SER REGIONAL CATALUNYA - A VIVIR QUE SON DOS DÍAS (8:00-12:00) Falca 20"*</t>
  </si>
  <si>
    <t>Preu Net Màxim SER REGIONAL CATALUNYA - TOT ES COMÈDIA (13:00-13:30) Falca 20"*</t>
  </si>
  <si>
    <t>Preu Net Màxim SER REGIONAL CATALUNYA - HORA 14 (14:00-14:30) Falca 20"*</t>
  </si>
  <si>
    <t>Preu Net Màxim SER CATALUNYA - AQUÍ CATALUNYA (06:00-11:00) Falca 20"*</t>
  </si>
  <si>
    <t>Preu Net Màxim LOS 40 - ANDA YA  (06:00-11:0) Falca 20"*</t>
  </si>
  <si>
    <t>Preu Net Màxim LOS 40 -   (11:00-21:00) Falca 20"*</t>
  </si>
  <si>
    <t>Preu Net Màxim LOS 40 - DEL 40 AL 1 (10:00-14:00) Falca 20"*</t>
  </si>
  <si>
    <t>Preu Net Màxim DIAL REGIONAL CATALUNYA - ATRÉVETE (6:00-11:00) Falca 20"*</t>
  </si>
  <si>
    <t>Preu Net Màxim DIAL REGIONAL CATALUNYA -   (11:00-21:00) Falca 20"*</t>
  </si>
  <si>
    <t>Preu Net Màxim LOS 40 URBAN - MORNING  (07:00-12:00) Falca 20"*</t>
  </si>
  <si>
    <t>Preu Net Màxim LOS 40 URBAN - rotació (12:00-21:00) Falca 20"*</t>
  </si>
  <si>
    <t>Preu Net Màxim COPE CAT - HERRERA EN LA COPE (06:00-13:00) Falca 20"*</t>
  </si>
  <si>
    <t>Preu Net Màxim COPE CAT - LA LINTERNA (19:00-23:30) Falca 20"*</t>
  </si>
  <si>
    <t>Preu Net Màxim CADENA 100 CATALUNYA - BUENOS DÍAS JAVI Y MAR (06:00-11:00) Falca 20"*</t>
  </si>
  <si>
    <t>Preu Net Màxim CADENA 100 CATALUNYA - ANTONIO HYESO (11:00-14:00) Falca 20"*</t>
  </si>
  <si>
    <t>Preu Net Màxim ONDA CERO - MÁS DE UNO (06:00-12:20) Falca 20"*</t>
  </si>
  <si>
    <t>Preu Net Màxim ONDA CERO - LA CIUTAT (12:20-13:00) Falca 20"*</t>
  </si>
  <si>
    <t>Preu Net Màxim ONDA CERO - POR FIN (15:00-19:00) Falca 20"*</t>
  </si>
  <si>
    <t>Preu Net Màxim ONDA CERO - JULIA EN LA ONDA (08:00-12:00) Falca 20"*</t>
  </si>
  <si>
    <t>Preu Net Màxim EUROPA FM CATALUNYA - CUERPOS ESPECIALES (7:00-11:00) Falca 20"*</t>
  </si>
  <si>
    <t>Preu Net Màxim EUROPA FM CATALUNYA - EUROPA FÓRMULA (11:00-23:00) Falca 20"*</t>
  </si>
  <si>
    <t>Preu Net Màxim EUROPA FM CATALUNYA - ME PONES? (10:00-14:00) Falca 20"*</t>
  </si>
  <si>
    <t>Preu Net Màxim TELETAXI CAT - rotació (8:00-22:00) Falca 20"*</t>
  </si>
  <si>
    <t>Preu Net Màxim KISS FM - LAS MAÑANA KISS (06:00-11:00) Falca 20"*</t>
  </si>
  <si>
    <t>Preu Net Màxim KISS FM - FÓRMULA KISS (11:00-15:00) Falca 20"*</t>
  </si>
  <si>
    <t>Preu Net Màxim RADIO MARCA - LA TRIBU (07:00-10:00) Falca 20"*</t>
  </si>
  <si>
    <t>Preu Net Màxim RADIO MARCA - LA PIZARRA DE QUINTANA (10:00-13:00) Falca 20"*</t>
  </si>
  <si>
    <t>Preu Net Màxim RADIO MARCA - EL PROGRAMA DE ORTEGA (17:00-19:00) Falca 20"*</t>
  </si>
  <si>
    <t>SUPORTS</t>
  </si>
  <si>
    <t xml:space="preserve">Nº DE CARES </t>
  </si>
  <si>
    <t>CIRCUITO</t>
  </si>
  <si>
    <t>PERIODE CONTRACTACIÓ</t>
  </si>
  <si>
    <t>TARIFES 2026</t>
  </si>
  <si>
    <t>PAPEL</t>
  </si>
  <si>
    <t>Semanal</t>
  </si>
  <si>
    <t>Opis Renfe (àmbit Catalunya)</t>
  </si>
  <si>
    <t>Mobiliari urbà Clear Channel</t>
  </si>
  <si>
    <t>Mobiliari urbà JCDecaux</t>
  </si>
  <si>
    <t>Mobiliari urbà (resta d'exclusivistes àmbit Catalunya) - Exterior Plus</t>
  </si>
  <si>
    <t>Mobiliari urbà (resta d'exclusivistes àmbit Catalunya) - Alpha Publicidad</t>
  </si>
  <si>
    <t>Opis centres comercials (àmbit Catalunya) - JcDecaux</t>
  </si>
  <si>
    <t>Opis centres comercials (àmbit Catalunya) - Clear Channel</t>
  </si>
  <si>
    <t>Opis centres comercials (àmbit Catalunya) - Exterior Plus</t>
  </si>
  <si>
    <t>Opis centres comercials (àmbit Catalunya) - Iwall</t>
  </si>
  <si>
    <t>Suports d'exterior de l'aeroport (àmbit Catalunya)</t>
  </si>
  <si>
    <t>Mes</t>
  </si>
  <si>
    <t>Autobusos Global (àmbit Catalunya)</t>
  </si>
  <si>
    <t>GRAN LATERAL PLUS</t>
  </si>
  <si>
    <t>2 semanas</t>
  </si>
  <si>
    <t>Autobusos Publicesa (àmbit Catalunya)</t>
  </si>
  <si>
    <t>TRASERA INTEGRAL PLUS</t>
  </si>
  <si>
    <t>Autobusos Alpha Publicidad (àmbit Catalunya)</t>
  </si>
  <si>
    <t>Tramvies (àmbit Catalunya)</t>
  </si>
  <si>
    <t>INTEGRAL</t>
  </si>
  <si>
    <t>Preu Net Màxim Circuit 200 Cares (paper) 1 setmana</t>
  </si>
  <si>
    <t>Opis Catalunya</t>
  </si>
  <si>
    <t>Preu Net Màxim Circuit 790 Cares (paper) 1 setmana</t>
  </si>
  <si>
    <t>Preu Net Màxim Circuit 95 Cares (paper) 1 setmana</t>
  </si>
  <si>
    <t>Preu Net Màxim Circuit 60 Cares (paper) 1 setmana</t>
  </si>
  <si>
    <t>Preu Net Màxim 10 busos Gran Lateral Plus 2 setmanes</t>
  </si>
  <si>
    <t>Preu Net Màxim 1 autobús Darrera Integral Plus 1 mes</t>
  </si>
  <si>
    <t>Preu Net Màxim 1 autobús Darrera Integral Plus 2 setmanes</t>
  </si>
  <si>
    <t>Avaluació de resultats qualitativa de campanya (IPSOS) - Preu unitari per campanya</t>
  </si>
  <si>
    <t>Altres</t>
  </si>
  <si>
    <t>TV Linial, Digital, M.Imprès, Ràdio, Exterior</t>
  </si>
  <si>
    <t>TV, Digital, M.Imprès, Ràdio, Exterior</t>
  </si>
  <si>
    <r>
      <t xml:space="preserve">Comissió d'Agència AM*: la comissió d'agència no s'avaluarà en aquest expedient en licitació, simplement cal detallar </t>
    </r>
    <r>
      <rPr>
        <sz val="9"/>
        <color theme="1"/>
        <rFont val="Calibri"/>
        <family val="2"/>
        <scheme val="minor"/>
      </rPr>
      <t>en aquesta columna la comissió d'agència presentada a l'Acord Marc PR-2025-556.</t>
    </r>
  </si>
  <si>
    <t>Plataformes d'streaming de BVOD (contingut digital TVs linials: Atresplayer, Mediaset, etc)</t>
  </si>
  <si>
    <t>Plataformes d'streaming de VOD (Movistar, Prime, Netflix, etc)</t>
  </si>
  <si>
    <t>DESCOMPTE Mínim* (NO extrapolable C/GRP 20")</t>
  </si>
  <si>
    <t>CPM Màxim* Display (segm. 3 nivells*)</t>
  </si>
  <si>
    <t>CPM Màxim* Vídeo (segm. 3 nivells*)</t>
  </si>
  <si>
    <t>CPV Màxim* Vídeo (segm. 3 nivells*)</t>
  </si>
  <si>
    <t>CPM Màxim* (segm. 3 nivells*)</t>
  </si>
  <si>
    <t>CPC Màxim* (segm. 3 nivells*)</t>
  </si>
  <si>
    <t>CPV Màxim* (segm. 3 nivells*)</t>
  </si>
  <si>
    <t>CPV Màxim* True View (segm. 3 nivells*)</t>
  </si>
  <si>
    <r>
      <t xml:space="preserve">Cost per Mil Espectadors 20" Màxim*: </t>
    </r>
    <r>
      <rPr>
        <sz val="8"/>
        <color theme="1"/>
        <rFont val="Calibri"/>
        <family val="2"/>
        <scheme val="minor"/>
      </rPr>
      <t xml:space="preserve">cost per cada mil espectadors màxim per a </t>
    </r>
    <r>
      <rPr>
        <u/>
        <sz val="8"/>
        <color theme="1"/>
        <rFont val="Calibri"/>
        <family val="2"/>
        <scheme val="minor"/>
      </rPr>
      <t>espot 20"</t>
    </r>
    <r>
      <rPr>
        <sz val="8"/>
        <color theme="1"/>
        <rFont val="Calibri"/>
        <family val="2"/>
        <scheme val="minor"/>
      </rPr>
      <t xml:space="preserve"> (indiv +18 de Catalunya) abans de la comissió d'agència i de l'IVA. 
</t>
    </r>
    <r>
      <rPr>
        <b/>
        <sz val="8"/>
        <color theme="1"/>
        <rFont val="Calibri"/>
        <family val="2"/>
        <scheme val="minor"/>
      </rPr>
      <t>És extrapolable a altres durades</t>
    </r>
    <r>
      <rPr>
        <sz val="8"/>
        <color theme="1"/>
        <rFont val="Calibri"/>
        <family val="2"/>
        <scheme val="minor"/>
      </rPr>
      <t xml:space="preserve"> segons les equivalències publicades en les polítiques comercials en cada cas.</t>
    </r>
  </si>
  <si>
    <r>
      <t xml:space="preserve">En el cas que per necessitats sobrevingudes s'hagi d'inserir publicitat en algun mitjà o suport no detallat en aquest excel de proposició econòmica desglossada, </t>
    </r>
    <r>
      <rPr>
        <b/>
        <u/>
        <sz val="9"/>
        <color theme="1"/>
        <rFont val="Calibri"/>
        <family val="2"/>
        <scheme val="minor"/>
      </rPr>
      <t>caldrà respectar o millorar les condicions ofertes a l'Acord Marc PR-2025-556.</t>
    </r>
  </si>
  <si>
    <t>Campanya T'obrim la porta_Acció</t>
  </si>
  <si>
    <t>Campanya T'obrim la porta_Acció_2a onada</t>
  </si>
  <si>
    <r>
      <t xml:space="preserve">C/GRP 20" Màxim* </t>
    </r>
    <r>
      <rPr>
        <b/>
        <sz val="8"/>
        <color theme="1"/>
        <rFont val="Calibri"/>
        <family val="2"/>
        <scheme val="minor"/>
      </rPr>
      <t xml:space="preserve">octubre-24 desembre </t>
    </r>
  </si>
  <si>
    <r>
      <t xml:space="preserve">C/GRP 20" Màxim* </t>
    </r>
    <r>
      <rPr>
        <b/>
        <sz val="8"/>
        <color theme="1"/>
        <rFont val="Calibri"/>
        <family val="2"/>
        <scheme val="minor"/>
      </rPr>
      <t>25-31 desembre</t>
    </r>
  </si>
  <si>
    <t>Recàrrec TV Connectada* segmentacions diferents a indiv +18 Cat.</t>
  </si>
  <si>
    <r>
      <t xml:space="preserve">Recàrrec en </t>
    </r>
    <r>
      <rPr>
        <b/>
        <sz val="8"/>
        <color rgb="FFFF0000"/>
        <rFont val="Calibri"/>
        <family val="2"/>
        <scheme val="minor"/>
      </rPr>
      <t xml:space="preserve">segm. 4 o més nivells* </t>
    </r>
  </si>
  <si>
    <r>
      <t xml:space="preserve">Recàrrec </t>
    </r>
    <r>
      <rPr>
        <b/>
        <sz val="8"/>
        <color rgb="FFFF0000"/>
        <rFont val="Calibri"/>
        <family val="2"/>
        <scheme val="minor"/>
      </rPr>
      <t>segm.
d'IPs diferents*</t>
    </r>
    <r>
      <rPr>
        <sz val="8"/>
        <color rgb="FFFF0000"/>
        <rFont val="Calibri"/>
        <family val="2"/>
        <scheme val="minor"/>
      </rPr>
      <t xml:space="preserve"> i altres criteris de segmentació </t>
    </r>
  </si>
  <si>
    <r>
      <t xml:space="preserve">Recàrrec en Televisió Connectada*: aquest recàrrec </t>
    </r>
    <r>
      <rPr>
        <sz val="8"/>
        <color rgb="FFFF0000"/>
        <rFont val="Calibri"/>
        <family val="2"/>
        <scheme val="minor"/>
      </rPr>
      <t>no s'avaluarà en aquest expedient en licitació, simplement cal detallar en aquesta columna recàrrec en TV connectada presentat a l'Acord Marc PR-2025-556.</t>
    </r>
  </si>
  <si>
    <r>
      <t xml:space="preserve">Recàrrec en segm. 4 o més nivells*:  aquest recàrrec no s'avaluarà en aquest expedient en licitació, </t>
    </r>
    <r>
      <rPr>
        <sz val="8"/>
        <color rgb="FFFF0000"/>
        <rFont val="Calibri"/>
        <family val="2"/>
        <scheme val="minor"/>
      </rPr>
      <t>simplement cal detallar el recàrrec presentat a l'Acord Marc PR-2025-556.</t>
    </r>
  </si>
  <si>
    <r>
      <t>Recàrrec segm. d'IPs diferents* i altres criteris de segmentació:  aquest recàrrec no s'avaluarà en aquest expedient en licitació</t>
    </r>
    <r>
      <rPr>
        <sz val="8"/>
        <color rgb="FFFF0000"/>
        <rFont val="Calibri"/>
        <family val="2"/>
        <scheme val="minor"/>
      </rPr>
      <t>, simplement cal detallar el recàrrec presentat a l'Acord Marc PR-2025-556.</t>
    </r>
  </si>
  <si>
    <r>
      <t>COST TECNOLÒGIC*:</t>
    </r>
    <r>
      <rPr>
        <sz val="8"/>
        <color rgb="FFFF0000"/>
        <rFont val="Calibri"/>
        <family val="2"/>
        <scheme val="minor"/>
      </rPr>
      <t xml:space="preserve"> els costos tecnològics </t>
    </r>
    <r>
      <rPr>
        <b/>
        <sz val="8"/>
        <color rgb="FFFF0000"/>
        <rFont val="Calibri"/>
        <family val="2"/>
        <scheme val="minor"/>
      </rPr>
      <t xml:space="preserve">no s'avaluaran en aquest expedient en licitació, </t>
    </r>
    <r>
      <rPr>
        <sz val="8"/>
        <color rgb="FFFF0000"/>
        <rFont val="Calibri"/>
        <family val="2"/>
        <scheme val="minor"/>
      </rPr>
      <t>simplement cal detallar els costos tecnològics presentats a l'Acord Marc PR-2025-556.</t>
    </r>
  </si>
  <si>
    <r>
      <t>COST TECNOLÒGIC*:</t>
    </r>
    <r>
      <rPr>
        <sz val="8"/>
        <color theme="1"/>
        <rFont val="Calibri"/>
        <family val="2"/>
        <scheme val="minor"/>
      </rPr>
      <t xml:space="preserve"> els costos tecnològics aplicats a les campanyes no portaran comissió d'agència.</t>
    </r>
    <r>
      <rPr>
        <b/>
        <sz val="8"/>
        <color theme="1"/>
        <rFont val="Calibri"/>
        <family val="2"/>
        <scheme val="minor"/>
      </rPr>
      <t xml:space="preserve"> </t>
    </r>
  </si>
  <si>
    <t>Exp. ACCIO-2026-52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</si>
</sst>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0.000"/>
    <numFmt numFmtId="166" formatCode="0.000000"/>
    <numFmt numFmtId="167" formatCode="_-* #,##0.000\ &quot;€&quot;_-;\-* #,##0.000\ &quot;€&quot;_-;_-* &quot;-&quot;?\ &quot;€&quot;_-;_-@_-"/>
    <numFmt numFmtId="168" formatCode="#,##0_ ;\-#,##0\ "/>
    <numFmt numFmtId="169" formatCode="0.000%"/>
    <numFmt numFmtId="170" formatCode="#,##0.000\ &quot;€&quot;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 tint="-0.499984740745262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sz val="8"/>
      <color theme="0" tint="-0.34998626667073579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8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color rgb="FF0000FF"/>
      <name val="Calibri"/>
      <family val="2"/>
      <scheme val="minor"/>
    </font>
    <font>
      <i/>
      <sz val="8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i/>
      <sz val="8"/>
      <color theme="0" tint="-0.499984740745262"/>
      <name val="Calibri"/>
      <family val="2"/>
      <scheme val="minor"/>
    </font>
    <font>
      <b/>
      <i/>
      <sz val="8"/>
      <color theme="0" tint="-0.499984740745262"/>
      <name val="Calibri"/>
      <family val="2"/>
      <scheme val="minor"/>
    </font>
    <font>
      <b/>
      <i/>
      <sz val="8"/>
      <color rgb="FF0000FF"/>
      <name val="Calibri"/>
      <family val="2"/>
      <scheme val="minor"/>
    </font>
    <font>
      <i/>
      <sz val="8"/>
      <color rgb="FF0000FF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b/>
      <u/>
      <sz val="8"/>
      <name val="Calibri"/>
      <family val="2"/>
      <scheme val="minor"/>
    </font>
    <font>
      <b/>
      <u/>
      <sz val="8"/>
      <color theme="0" tint="-0.499984740745262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Geneva"/>
    </font>
    <font>
      <sz val="10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b/>
      <u/>
      <sz val="9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rgb="FF0000FF"/>
      <name val="Calibri"/>
      <family val="2"/>
      <scheme val="minor"/>
    </font>
    <font>
      <i/>
      <sz val="8"/>
      <color rgb="FFFF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Trellis">
        <fgColor theme="6"/>
        <bgColor theme="0"/>
      </patternFill>
    </fill>
    <fill>
      <patternFill patternType="lightTrellis">
        <fgColor theme="6"/>
        <bgColor theme="2"/>
      </patternFill>
    </fill>
    <fill>
      <patternFill patternType="lightTrellis">
        <fgColor theme="6"/>
        <bgColor theme="8" tint="0.79998168889431442"/>
      </patternFill>
    </fill>
    <fill>
      <patternFill patternType="solid">
        <fgColor theme="1"/>
        <bgColor theme="6"/>
      </patternFill>
    </fill>
    <fill>
      <patternFill patternType="solid">
        <fgColor rgb="FFFFFFFF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66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CC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8" fillId="0" borderId="0"/>
    <xf numFmtId="0" fontId="1" fillId="0" borderId="0"/>
    <xf numFmtId="44" fontId="1" fillId="0" borderId="0" applyFont="0" applyFill="0" applyBorder="0" applyAlignment="0" applyProtection="0"/>
    <xf numFmtId="44" fontId="38" fillId="0" borderId="0" applyFont="0" applyFill="0" applyBorder="0" applyAlignment="0" applyProtection="0"/>
    <xf numFmtId="0" fontId="1" fillId="0" borderId="0"/>
    <xf numFmtId="44" fontId="33" fillId="0" borderId="0" applyFont="0" applyFill="0" applyBorder="0" applyAlignment="0" applyProtection="0"/>
  </cellStyleXfs>
  <cellXfs count="341">
    <xf numFmtId="0" fontId="0" fillId="0" borderId="0" xfId="0"/>
    <xf numFmtId="0" fontId="0" fillId="2" borderId="0" xfId="0" applyFill="1" applyAlignment="1">
      <alignment vertical="center"/>
    </xf>
    <xf numFmtId="0" fontId="7" fillId="2" borderId="0" xfId="0" applyFont="1" applyFill="1" applyAlignment="1">
      <alignment vertical="center"/>
    </xf>
    <xf numFmtId="165" fontId="8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0" fontId="4" fillId="2" borderId="4" xfId="2" applyNumberFormat="1" applyFont="1" applyFill="1" applyBorder="1" applyAlignment="1">
      <alignment horizontal="center" vertical="center" wrapText="1"/>
    </xf>
    <xf numFmtId="10" fontId="8" fillId="2" borderId="4" xfId="0" applyNumberFormat="1" applyFont="1" applyFill="1" applyBorder="1" applyAlignment="1">
      <alignment horizontal="center" vertical="center" wrapText="1"/>
    </xf>
    <xf numFmtId="44" fontId="10" fillId="2" borderId="4" xfId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/>
    </xf>
    <xf numFmtId="165" fontId="7" fillId="2" borderId="0" xfId="0" applyNumberFormat="1" applyFont="1" applyFill="1" applyAlignment="1">
      <alignment vertical="center"/>
    </xf>
    <xf numFmtId="44" fontId="10" fillId="2" borderId="0" xfId="1" applyFont="1" applyFill="1" applyBorder="1" applyAlignment="1">
      <alignment horizontal="center" vertical="center" wrapText="1"/>
    </xf>
    <xf numFmtId="165" fontId="12" fillId="2" borderId="0" xfId="0" applyNumberFormat="1" applyFont="1" applyFill="1" applyAlignment="1">
      <alignment horizontal="center" vertical="center"/>
    </xf>
    <xf numFmtId="10" fontId="10" fillId="2" borderId="0" xfId="1" applyNumberFormat="1" applyFont="1" applyFill="1" applyBorder="1" applyAlignment="1">
      <alignment horizontal="center" vertical="center"/>
    </xf>
    <xf numFmtId="10" fontId="10" fillId="2" borderId="0" xfId="1" quotePrefix="1" applyNumberFormat="1" applyFont="1" applyFill="1" applyBorder="1" applyAlignment="1">
      <alignment horizontal="right" vertical="center"/>
    </xf>
    <xf numFmtId="164" fontId="9" fillId="2" borderId="0" xfId="0" applyNumberFormat="1" applyFont="1" applyFill="1" applyAlignment="1">
      <alignment horizontal="right" vertical="center"/>
    </xf>
    <xf numFmtId="0" fontId="3" fillId="2" borderId="4" xfId="0" applyFont="1" applyFill="1" applyBorder="1" applyAlignment="1">
      <alignment horizontal="left" vertical="top" wrapText="1"/>
    </xf>
    <xf numFmtId="44" fontId="9" fillId="2" borderId="0" xfId="1" applyFont="1" applyFill="1" applyAlignment="1">
      <alignment vertical="center"/>
    </xf>
    <xf numFmtId="0" fontId="4" fillId="2" borderId="4" xfId="0" applyFont="1" applyFill="1" applyBorder="1" applyAlignment="1">
      <alignment horizontal="left" vertical="top"/>
    </xf>
    <xf numFmtId="164" fontId="3" fillId="2" borderId="4" xfId="1" applyNumberFormat="1" applyFont="1" applyFill="1" applyBorder="1" applyAlignment="1">
      <alignment horizontal="right" vertical="top"/>
    </xf>
    <xf numFmtId="0" fontId="7" fillId="2" borderId="4" xfId="0" applyFont="1" applyFill="1" applyBorder="1" applyAlignment="1">
      <alignment horizontal="left" vertical="top" wrapText="1"/>
    </xf>
    <xf numFmtId="164" fontId="7" fillId="7" borderId="4" xfId="1" quotePrefix="1" applyNumberFormat="1" applyFont="1" applyFill="1" applyBorder="1" applyAlignment="1">
      <alignment horizontal="right" vertical="top"/>
    </xf>
    <xf numFmtId="164" fontId="3" fillId="8" borderId="0" xfId="1" applyNumberFormat="1" applyFont="1" applyFill="1" applyAlignment="1">
      <alignment horizontal="right" vertical="center"/>
    </xf>
    <xf numFmtId="0" fontId="2" fillId="8" borderId="0" xfId="0" applyFont="1" applyFill="1" applyAlignment="1">
      <alignment vertical="center"/>
    </xf>
    <xf numFmtId="44" fontId="4" fillId="8" borderId="0" xfId="1" applyFont="1" applyFill="1" applyBorder="1" applyAlignment="1">
      <alignment horizontal="center" vertical="center"/>
    </xf>
    <xf numFmtId="164" fontId="4" fillId="8" borderId="0" xfId="1" applyNumberFormat="1" applyFont="1" applyFill="1" applyBorder="1" applyAlignment="1">
      <alignment horizontal="center" vertical="center"/>
    </xf>
    <xf numFmtId="44" fontId="3" fillId="8" borderId="0" xfId="1" applyFont="1" applyFill="1" applyAlignment="1">
      <alignment horizontal="center" vertical="center"/>
    </xf>
    <xf numFmtId="164" fontId="3" fillId="8" borderId="0" xfId="1" applyNumberFormat="1" applyFont="1" applyFill="1" applyAlignment="1">
      <alignment horizontal="center" vertical="center"/>
    </xf>
    <xf numFmtId="0" fontId="4" fillId="8" borderId="4" xfId="0" applyFont="1" applyFill="1" applyBorder="1" applyAlignment="1">
      <alignment horizontal="center" vertical="center" wrapText="1"/>
    </xf>
    <xf numFmtId="164" fontId="4" fillId="8" borderId="4" xfId="1" applyNumberFormat="1" applyFont="1" applyFill="1" applyBorder="1" applyAlignment="1">
      <alignment horizontal="center" vertical="center" wrapText="1"/>
    </xf>
    <xf numFmtId="0" fontId="7" fillId="8" borderId="0" xfId="0" applyFont="1" applyFill="1" applyAlignment="1">
      <alignment vertical="center"/>
    </xf>
    <xf numFmtId="10" fontId="20" fillId="8" borderId="4" xfId="0" applyNumberFormat="1" applyFont="1" applyFill="1" applyBorder="1" applyAlignment="1">
      <alignment horizontal="center" vertical="center" wrapText="1"/>
    </xf>
    <xf numFmtId="44" fontId="13" fillId="8" borderId="0" xfId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44" fontId="7" fillId="8" borderId="0" xfId="1" applyFont="1" applyFill="1" applyBorder="1" applyAlignment="1">
      <alignment vertical="center"/>
    </xf>
    <xf numFmtId="44" fontId="17" fillId="8" borderId="0" xfId="1" applyFont="1" applyFill="1" applyBorder="1" applyAlignment="1">
      <alignment vertical="center"/>
    </xf>
    <xf numFmtId="0" fontId="3" fillId="8" borderId="0" xfId="0" applyFont="1" applyFill="1" applyAlignment="1">
      <alignment vertical="center"/>
    </xf>
    <xf numFmtId="164" fontId="3" fillId="8" borderId="0" xfId="0" applyNumberFormat="1" applyFont="1" applyFill="1" applyAlignment="1">
      <alignment vertical="center"/>
    </xf>
    <xf numFmtId="10" fontId="21" fillId="8" borderId="0" xfId="1" applyNumberFormat="1" applyFont="1" applyFill="1" applyBorder="1" applyAlignment="1">
      <alignment horizontal="center" vertical="center"/>
    </xf>
    <xf numFmtId="0" fontId="17" fillId="8" borderId="0" xfId="0" applyFont="1" applyFill="1" applyAlignment="1">
      <alignment vertical="center"/>
    </xf>
    <xf numFmtId="44" fontId="3" fillId="8" borderId="0" xfId="1" applyFont="1" applyFill="1" applyAlignment="1">
      <alignment vertical="center"/>
    </xf>
    <xf numFmtId="164" fontId="3" fillId="6" borderId="4" xfId="2" applyNumberFormat="1" applyFont="1" applyFill="1" applyBorder="1" applyAlignment="1">
      <alignment horizontal="right" vertical="top"/>
    </xf>
    <xf numFmtId="44" fontId="22" fillId="8" borderId="0" xfId="1" applyFont="1" applyFill="1" applyBorder="1" applyAlignment="1">
      <alignment horizontal="right" vertical="center"/>
    </xf>
    <xf numFmtId="10" fontId="16" fillId="2" borderId="10" xfId="0" applyNumberFormat="1" applyFont="1" applyFill="1" applyBorder="1" applyAlignment="1">
      <alignment horizontal="center" vertical="center" wrapText="1"/>
    </xf>
    <xf numFmtId="2" fontId="23" fillId="11" borderId="0" xfId="0" applyNumberFormat="1" applyFont="1" applyFill="1" applyAlignment="1">
      <alignment horizontal="left" vertical="center"/>
    </xf>
    <xf numFmtId="2" fontId="23" fillId="8" borderId="0" xfId="0" applyNumberFormat="1" applyFont="1" applyFill="1" applyAlignment="1">
      <alignment horizontal="left" vertical="center"/>
    </xf>
    <xf numFmtId="2" fontId="23" fillId="11" borderId="0" xfId="1" applyNumberFormat="1" applyFont="1" applyFill="1" applyAlignment="1">
      <alignment horizontal="left" vertical="center" wrapText="1"/>
    </xf>
    <xf numFmtId="2" fontId="23" fillId="8" borderId="0" xfId="1" applyNumberFormat="1" applyFont="1" applyFill="1" applyAlignment="1">
      <alignment horizontal="left" vertical="center" wrapText="1"/>
    </xf>
    <xf numFmtId="2" fontId="23" fillId="11" borderId="0" xfId="1" applyNumberFormat="1" applyFont="1" applyFill="1" applyBorder="1" applyAlignment="1">
      <alignment horizontal="left" vertical="center" wrapText="1"/>
    </xf>
    <xf numFmtId="2" fontId="23" fillId="8" borderId="0" xfId="1" applyNumberFormat="1" applyFont="1" applyFill="1" applyBorder="1" applyAlignment="1">
      <alignment horizontal="left" vertical="center" wrapText="1"/>
    </xf>
    <xf numFmtId="2" fontId="23" fillId="8" borderId="0" xfId="1" applyNumberFormat="1" applyFont="1" applyFill="1" applyBorder="1" applyAlignment="1">
      <alignment horizontal="left" vertical="center"/>
    </xf>
    <xf numFmtId="2" fontId="23" fillId="8" borderId="0" xfId="1" applyNumberFormat="1" applyFont="1" applyFill="1" applyAlignment="1">
      <alignment horizontal="left" vertical="center"/>
    </xf>
    <xf numFmtId="165" fontId="11" fillId="2" borderId="4" xfId="0" applyNumberFormat="1" applyFont="1" applyFill="1" applyBorder="1" applyAlignment="1">
      <alignment horizontal="center" vertical="center"/>
    </xf>
    <xf numFmtId="164" fontId="12" fillId="5" borderId="4" xfId="1" quotePrefix="1" applyNumberFormat="1" applyFont="1" applyFill="1" applyBorder="1" applyAlignment="1">
      <alignment horizontal="right" vertical="center" wrapText="1"/>
    </xf>
    <xf numFmtId="164" fontId="13" fillId="14" borderId="4" xfId="1" applyNumberFormat="1" applyFont="1" applyFill="1" applyBorder="1" applyAlignment="1">
      <alignment horizontal="right" vertical="center" wrapText="1"/>
    </xf>
    <xf numFmtId="164" fontId="3" fillId="9" borderId="4" xfId="1" applyNumberFormat="1" applyFont="1" applyFill="1" applyBorder="1" applyAlignment="1">
      <alignment horizontal="right" vertical="center" wrapText="1"/>
    </xf>
    <xf numFmtId="164" fontId="3" fillId="9" borderId="4" xfId="1" applyNumberFormat="1" applyFont="1" applyFill="1" applyBorder="1" applyAlignment="1">
      <alignment horizontal="right" vertical="center"/>
    </xf>
    <xf numFmtId="165" fontId="7" fillId="8" borderId="0" xfId="0" applyNumberFormat="1" applyFont="1" applyFill="1" applyAlignment="1">
      <alignment horizontal="center" vertical="center"/>
    </xf>
    <xf numFmtId="164" fontId="19" fillId="8" borderId="4" xfId="1" quotePrefix="1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165" fontId="12" fillId="2" borderId="4" xfId="0" applyNumberFormat="1" applyFont="1" applyFill="1" applyBorder="1" applyAlignment="1">
      <alignment horizontal="center" vertical="center"/>
    </xf>
    <xf numFmtId="10" fontId="12" fillId="13" borderId="4" xfId="2" applyNumberFormat="1" applyFont="1" applyFill="1" applyBorder="1" applyAlignment="1">
      <alignment horizontal="center" vertical="center"/>
    </xf>
    <xf numFmtId="10" fontId="13" fillId="6" borderId="4" xfId="2" applyNumberFormat="1" applyFont="1" applyFill="1" applyBorder="1" applyAlignment="1">
      <alignment horizontal="center" vertical="center"/>
    </xf>
    <xf numFmtId="10" fontId="3" fillId="10" borderId="4" xfId="2" applyNumberFormat="1" applyFont="1" applyFill="1" applyBorder="1" applyAlignment="1">
      <alignment horizontal="center" vertical="center"/>
    </xf>
    <xf numFmtId="4" fontId="3" fillId="10" borderId="4" xfId="1" applyNumberFormat="1" applyFont="1" applyFill="1" applyBorder="1" applyAlignment="1">
      <alignment horizontal="center" vertical="center"/>
    </xf>
    <xf numFmtId="10" fontId="19" fillId="8" borderId="4" xfId="2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2" fontId="23" fillId="11" borderId="0" xfId="1" applyNumberFormat="1" applyFont="1" applyFill="1" applyBorder="1" applyAlignment="1">
      <alignment horizontal="left" vertical="center"/>
    </xf>
    <xf numFmtId="164" fontId="3" fillId="8" borderId="0" xfId="1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 wrapText="1"/>
    </xf>
    <xf numFmtId="165" fontId="9" fillId="2" borderId="0" xfId="0" quotePrefix="1" applyNumberFormat="1" applyFont="1" applyFill="1" applyAlignment="1">
      <alignment vertical="center"/>
    </xf>
    <xf numFmtId="2" fontId="23" fillId="11" borderId="0" xfId="1" applyNumberFormat="1" applyFont="1" applyFill="1" applyAlignment="1">
      <alignment horizontal="left" vertical="center"/>
    </xf>
    <xf numFmtId="2" fontId="23" fillId="2" borderId="0" xfId="0" applyNumberFormat="1" applyFont="1" applyFill="1" applyAlignment="1">
      <alignment horizontal="left" vertical="center"/>
    </xf>
    <xf numFmtId="0" fontId="17" fillId="2" borderId="0" xfId="0" applyFont="1" applyFill="1" applyAlignment="1">
      <alignment vertical="center"/>
    </xf>
    <xf numFmtId="2" fontId="23" fillId="0" borderId="0" xfId="0" applyNumberFormat="1" applyFont="1" applyAlignment="1">
      <alignment horizontal="left" vertical="center"/>
    </xf>
    <xf numFmtId="44" fontId="10" fillId="2" borderId="0" xfId="1" quotePrefix="1" applyFont="1" applyFill="1" applyBorder="1" applyAlignment="1">
      <alignment horizontal="right" vertical="center"/>
    </xf>
    <xf numFmtId="164" fontId="10" fillId="2" borderId="0" xfId="1" applyNumberFormat="1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vertical="center"/>
    </xf>
    <xf numFmtId="44" fontId="9" fillId="2" borderId="0" xfId="1" quotePrefix="1" applyFont="1" applyFill="1" applyBorder="1" applyAlignment="1">
      <alignment horizontal="right" vertical="center"/>
    </xf>
    <xf numFmtId="165" fontId="9" fillId="2" borderId="0" xfId="0" quotePrefix="1" applyNumberFormat="1" applyFont="1" applyFill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 wrapText="1"/>
    </xf>
    <xf numFmtId="167" fontId="4" fillId="8" borderId="0" xfId="0" applyNumberFormat="1" applyFont="1" applyFill="1" applyAlignment="1">
      <alignment horizontal="left" vertical="center" wrapText="1"/>
    </xf>
    <xf numFmtId="0" fontId="26" fillId="4" borderId="2" xfId="0" applyFont="1" applyFill="1" applyBorder="1" applyAlignment="1">
      <alignment vertical="center"/>
    </xf>
    <xf numFmtId="0" fontId="9" fillId="8" borderId="0" xfId="0" applyFont="1" applyFill="1" applyAlignment="1">
      <alignment vertical="center"/>
    </xf>
    <xf numFmtId="165" fontId="27" fillId="2" borderId="0" xfId="0" applyNumberFormat="1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 wrapText="1"/>
    </xf>
    <xf numFmtId="165" fontId="4" fillId="2" borderId="0" xfId="0" applyNumberFormat="1" applyFont="1" applyFill="1" applyAlignment="1">
      <alignment horizontal="center" vertical="center" wrapText="1"/>
    </xf>
    <xf numFmtId="166" fontId="9" fillId="8" borderId="0" xfId="0" applyNumberFormat="1" applyFont="1" applyFill="1" applyAlignment="1">
      <alignment vertical="center"/>
    </xf>
    <xf numFmtId="44" fontId="3" fillId="8" borderId="0" xfId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 indent="1"/>
    </xf>
    <xf numFmtId="165" fontId="11" fillId="2" borderId="4" xfId="1" applyNumberFormat="1" applyFont="1" applyFill="1" applyBorder="1" applyAlignment="1">
      <alignment horizontal="center" vertical="center"/>
    </xf>
    <xf numFmtId="10" fontId="19" fillId="8" borderId="4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165" fontId="27" fillId="2" borderId="0" xfId="0" applyNumberFormat="1" applyFont="1" applyFill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 indent="1"/>
    </xf>
    <xf numFmtId="0" fontId="4" fillId="3" borderId="1" xfId="0" applyFont="1" applyFill="1" applyBorder="1" applyAlignment="1">
      <alignment horizontal="left" vertical="center" indent="1"/>
    </xf>
    <xf numFmtId="0" fontId="26" fillId="4" borderId="1" xfId="0" applyFont="1" applyFill="1" applyBorder="1" applyAlignment="1">
      <alignment horizontal="left" vertical="center" indent="1"/>
    </xf>
    <xf numFmtId="0" fontId="7" fillId="2" borderId="0" xfId="0" applyFont="1" applyFill="1" applyAlignment="1">
      <alignment horizontal="left" vertical="center" wrapText="1" indent="1"/>
    </xf>
    <xf numFmtId="0" fontId="7" fillId="2" borderId="4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indent="1"/>
    </xf>
    <xf numFmtId="0" fontId="26" fillId="4" borderId="2" xfId="0" applyFont="1" applyFill="1" applyBorder="1" applyAlignment="1">
      <alignment horizontal="left" vertical="center" indent="1"/>
    </xf>
    <xf numFmtId="0" fontId="23" fillId="2" borderId="0" xfId="0" applyFont="1" applyFill="1" applyAlignment="1">
      <alignment horizontal="left" vertical="center" wrapText="1" indent="1"/>
    </xf>
    <xf numFmtId="0" fontId="7" fillId="2" borderId="11" xfId="0" applyFont="1" applyFill="1" applyBorder="1" applyAlignment="1">
      <alignment horizontal="left" vertical="center" wrapText="1" indent="1"/>
    </xf>
    <xf numFmtId="10" fontId="16" fillId="2" borderId="11" xfId="0" applyNumberFormat="1" applyFont="1" applyFill="1" applyBorder="1" applyAlignment="1">
      <alignment horizontal="left" vertical="center" wrapText="1" indent="1"/>
    </xf>
    <xf numFmtId="10" fontId="10" fillId="2" borderId="0" xfId="1" applyNumberFormat="1" applyFont="1" applyFill="1" applyBorder="1" applyAlignment="1">
      <alignment horizontal="left" vertical="center" indent="1"/>
    </xf>
    <xf numFmtId="0" fontId="7" fillId="2" borderId="2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165" fontId="3" fillId="2" borderId="4" xfId="0" applyNumberFormat="1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vertical="center"/>
    </xf>
    <xf numFmtId="0" fontId="26" fillId="4" borderId="3" xfId="0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center" vertical="center"/>
    </xf>
    <xf numFmtId="10" fontId="19" fillId="8" borderId="4" xfId="2" quotePrefix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44" fontId="13" fillId="8" borderId="2" xfId="1" applyFont="1" applyFill="1" applyBorder="1" applyAlignment="1">
      <alignment horizontal="centerContinuous" vertical="center"/>
    </xf>
    <xf numFmtId="44" fontId="13" fillId="8" borderId="3" xfId="1" applyFont="1" applyFill="1" applyBorder="1" applyAlignment="1">
      <alignment horizontal="centerContinuous" vertical="center"/>
    </xf>
    <xf numFmtId="44" fontId="20" fillId="8" borderId="1" xfId="1" applyFont="1" applyFill="1" applyBorder="1" applyAlignment="1">
      <alignment horizontal="centerContinuous" vertical="center"/>
    </xf>
    <xf numFmtId="164" fontId="13" fillId="8" borderId="0" xfId="1" applyNumberFormat="1" applyFont="1" applyFill="1" applyBorder="1" applyAlignment="1">
      <alignment horizontal="right" vertical="center"/>
    </xf>
    <xf numFmtId="0" fontId="7" fillId="15" borderId="0" xfId="0" applyFont="1" applyFill="1" applyAlignment="1">
      <alignment vertical="center"/>
    </xf>
    <xf numFmtId="0" fontId="7" fillId="15" borderId="0" xfId="0" applyFont="1" applyFill="1" applyAlignment="1">
      <alignment horizontal="center" vertical="center"/>
    </xf>
    <xf numFmtId="0" fontId="7" fillId="15" borderId="0" xfId="0" applyFont="1" applyFill="1" applyAlignment="1">
      <alignment horizontal="left" vertical="center" indent="1"/>
    </xf>
    <xf numFmtId="2" fontId="23" fillId="15" borderId="0" xfId="0" applyNumberFormat="1" applyFont="1" applyFill="1" applyAlignment="1">
      <alignment horizontal="left" vertical="center"/>
    </xf>
    <xf numFmtId="0" fontId="17" fillId="15" borderId="0" xfId="0" applyFont="1" applyFill="1" applyAlignment="1">
      <alignment vertical="center"/>
    </xf>
    <xf numFmtId="165" fontId="29" fillId="15" borderId="0" xfId="0" applyNumberFormat="1" applyFont="1" applyFill="1" applyAlignment="1">
      <alignment vertical="center"/>
    </xf>
    <xf numFmtId="0" fontId="9" fillId="15" borderId="0" xfId="0" applyFont="1" applyFill="1" applyAlignment="1">
      <alignment vertical="center"/>
    </xf>
    <xf numFmtId="0" fontId="29" fillId="11" borderId="0" xfId="0" applyFont="1" applyFill="1" applyAlignment="1">
      <alignment horizontal="center" vertical="center"/>
    </xf>
    <xf numFmtId="0" fontId="29" fillId="11" borderId="0" xfId="0" applyFont="1" applyFill="1" applyAlignment="1">
      <alignment vertical="center"/>
    </xf>
    <xf numFmtId="44" fontId="29" fillId="11" borderId="0" xfId="1" applyFont="1" applyFill="1" applyAlignment="1">
      <alignment vertical="center" wrapText="1"/>
    </xf>
    <xf numFmtId="168" fontId="29" fillId="11" borderId="0" xfId="1" applyNumberFormat="1" applyFont="1" applyFill="1" applyBorder="1" applyAlignment="1">
      <alignment horizontal="right" vertical="center" wrapText="1"/>
    </xf>
    <xf numFmtId="44" fontId="29" fillId="11" borderId="0" xfId="1" applyFont="1" applyFill="1" applyBorder="1" applyAlignment="1">
      <alignment horizontal="right" vertical="center" wrapText="1"/>
    </xf>
    <xf numFmtId="44" fontId="30" fillId="11" borderId="0" xfId="1" applyFont="1" applyFill="1" applyBorder="1" applyAlignment="1">
      <alignment horizontal="right" vertical="center" wrapText="1"/>
    </xf>
    <xf numFmtId="10" fontId="30" fillId="11" borderId="0" xfId="2" applyNumberFormat="1" applyFont="1" applyFill="1" applyBorder="1" applyAlignment="1">
      <alignment horizontal="center" vertical="center"/>
    </xf>
    <xf numFmtId="0" fontId="31" fillId="11" borderId="0" xfId="0" applyFont="1" applyFill="1" applyAlignment="1">
      <alignment vertical="center"/>
    </xf>
    <xf numFmtId="0" fontId="30" fillId="11" borderId="0" xfId="0" applyFont="1" applyFill="1" applyAlignment="1">
      <alignment vertical="center"/>
    </xf>
    <xf numFmtId="44" fontId="30" fillId="11" borderId="0" xfId="1" applyFont="1" applyFill="1" applyBorder="1" applyAlignment="1">
      <alignment horizontal="center" vertical="center" wrapText="1"/>
    </xf>
    <xf numFmtId="44" fontId="30" fillId="11" borderId="0" xfId="1" applyFont="1" applyFill="1" applyBorder="1" applyAlignment="1">
      <alignment horizontal="right" vertical="center"/>
    </xf>
    <xf numFmtId="44" fontId="30" fillId="11" borderId="0" xfId="1" applyFont="1" applyFill="1" applyAlignment="1">
      <alignment vertical="center"/>
    </xf>
    <xf numFmtId="44" fontId="30" fillId="11" borderId="0" xfId="1" applyFont="1" applyFill="1" applyAlignment="1">
      <alignment vertical="center" wrapText="1"/>
    </xf>
    <xf numFmtId="44" fontId="29" fillId="11" borderId="0" xfId="1" applyFont="1" applyFill="1" applyBorder="1" applyAlignment="1">
      <alignment horizontal="right" vertical="center"/>
    </xf>
    <xf numFmtId="44" fontId="29" fillId="11" borderId="0" xfId="1" applyFont="1" applyFill="1" applyAlignment="1">
      <alignment vertical="center"/>
    </xf>
    <xf numFmtId="0" fontId="9" fillId="0" borderId="0" xfId="0" applyFont="1" applyAlignment="1">
      <alignment vertical="center"/>
    </xf>
    <xf numFmtId="165" fontId="9" fillId="2" borderId="0" xfId="0" quotePrefix="1" applyNumberFormat="1" applyFont="1" applyFill="1" applyAlignment="1">
      <alignment horizontal="left" vertical="center" wrapText="1" indent="1"/>
    </xf>
    <xf numFmtId="0" fontId="7" fillId="11" borderId="0" xfId="0" applyFont="1" applyFill="1" applyAlignment="1">
      <alignment vertical="center"/>
    </xf>
    <xf numFmtId="0" fontId="7" fillId="11" borderId="0" xfId="0" applyFont="1" applyFill="1" applyAlignment="1">
      <alignment horizontal="center" vertical="center"/>
    </xf>
    <xf numFmtId="0" fontId="7" fillId="11" borderId="0" xfId="0" applyFont="1" applyFill="1" applyAlignment="1">
      <alignment horizontal="left" vertical="center"/>
    </xf>
    <xf numFmtId="0" fontId="24" fillId="1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 indent="1"/>
    </xf>
    <xf numFmtId="0" fontId="0" fillId="2" borderId="12" xfId="0" applyFill="1" applyBorder="1" applyAlignment="1">
      <alignment horizontal="left" vertical="center" indent="1"/>
    </xf>
    <xf numFmtId="0" fontId="0" fillId="2" borderId="4" xfId="0" applyFill="1" applyBorder="1" applyAlignment="1">
      <alignment horizontal="left" vertical="center" wrapText="1" indent="1"/>
    </xf>
    <xf numFmtId="44" fontId="7" fillId="2" borderId="4" xfId="1" applyFont="1" applyFill="1" applyBorder="1" applyAlignment="1">
      <alignment horizontal="left" vertical="center" wrapText="1" indent="1"/>
    </xf>
    <xf numFmtId="44" fontId="32" fillId="0" borderId="4" xfId="5" applyFont="1" applyFill="1" applyBorder="1" applyAlignment="1">
      <alignment horizontal="center" vertical="center"/>
    </xf>
    <xf numFmtId="44" fontId="32" fillId="16" borderId="4" xfId="5" applyFont="1" applyFill="1" applyBorder="1" applyAlignment="1">
      <alignment horizontal="center" vertical="center"/>
    </xf>
    <xf numFmtId="44" fontId="0" fillId="0" borderId="4" xfId="5" applyFont="1" applyFill="1" applyBorder="1" applyAlignment="1">
      <alignment horizontal="center" vertical="center"/>
    </xf>
    <xf numFmtId="44" fontId="0" fillId="16" borderId="4" xfId="5" applyFont="1" applyFill="1" applyBorder="1" applyAlignment="1">
      <alignment horizontal="center" vertical="center"/>
    </xf>
    <xf numFmtId="0" fontId="12" fillId="15" borderId="0" xfId="0" applyFont="1" applyFill="1" applyAlignment="1">
      <alignment vertical="center"/>
    </xf>
    <xf numFmtId="0" fontId="12" fillId="8" borderId="0" xfId="0" applyFont="1" applyFill="1" applyAlignment="1">
      <alignment vertical="center"/>
    </xf>
    <xf numFmtId="0" fontId="34" fillId="8" borderId="0" xfId="0" applyFont="1" applyFill="1" applyAlignment="1">
      <alignment vertical="center"/>
    </xf>
    <xf numFmtId="44" fontId="35" fillId="8" borderId="0" xfId="1" applyFont="1" applyFill="1" applyBorder="1" applyAlignment="1">
      <alignment horizontal="right" vertical="center" wrapText="1"/>
    </xf>
    <xf numFmtId="0" fontId="36" fillId="8" borderId="0" xfId="0" applyFont="1" applyFill="1" applyAlignment="1">
      <alignment vertical="center"/>
    </xf>
    <xf numFmtId="0" fontId="35" fillId="8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2" fillId="11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26" fillId="4" borderId="0" xfId="0" applyFont="1" applyFill="1" applyAlignment="1">
      <alignment horizontal="right" vertical="center"/>
    </xf>
    <xf numFmtId="10" fontId="13" fillId="6" borderId="0" xfId="2" applyNumberFormat="1" applyFont="1" applyFill="1" applyBorder="1" applyAlignment="1">
      <alignment horizontal="center" vertical="center"/>
    </xf>
    <xf numFmtId="164" fontId="13" fillId="14" borderId="0" xfId="1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 indent="1"/>
    </xf>
    <xf numFmtId="164" fontId="0" fillId="0" borderId="4" xfId="0" applyNumberFormat="1" applyBorder="1" applyAlignment="1">
      <alignment horizontal="center" vertical="center" wrapText="1"/>
    </xf>
    <xf numFmtId="0" fontId="0" fillId="18" borderId="12" xfId="0" applyFill="1" applyBorder="1" applyAlignment="1">
      <alignment horizontal="left" vertical="center" indent="1"/>
    </xf>
    <xf numFmtId="0" fontId="0" fillId="18" borderId="4" xfId="0" applyFill="1" applyBorder="1" applyAlignment="1">
      <alignment horizontal="left" vertical="center" wrapText="1" indent="1"/>
    </xf>
    <xf numFmtId="164" fontId="37" fillId="18" borderId="4" xfId="0" applyNumberFormat="1" applyFont="1" applyFill="1" applyBorder="1" applyAlignment="1">
      <alignment horizontal="center" vertical="center" wrapText="1"/>
    </xf>
    <xf numFmtId="0" fontId="0" fillId="18" borderId="4" xfId="0" applyFill="1" applyBorder="1" applyAlignment="1">
      <alignment horizontal="left" vertical="center" indent="1"/>
    </xf>
    <xf numFmtId="164" fontId="32" fillId="18" borderId="4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24" fillId="17" borderId="4" xfId="0" applyFont="1" applyFill="1" applyBorder="1" applyAlignment="1">
      <alignment horizontal="center" vertical="center" wrapText="1"/>
    </xf>
    <xf numFmtId="165" fontId="11" fillId="19" borderId="4" xfId="0" applyNumberFormat="1" applyFont="1" applyFill="1" applyBorder="1" applyAlignment="1">
      <alignment horizontal="center" vertical="center"/>
    </xf>
    <xf numFmtId="165" fontId="3" fillId="19" borderId="1" xfId="0" applyNumberFormat="1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left" vertical="center" wrapText="1" indent="1"/>
    </xf>
    <xf numFmtId="0" fontId="3" fillId="18" borderId="4" xfId="0" applyFont="1" applyFill="1" applyBorder="1" applyAlignment="1">
      <alignment horizontal="left" vertical="center" wrapText="1" indent="1"/>
    </xf>
    <xf numFmtId="44" fontId="7" fillId="18" borderId="4" xfId="1" applyFont="1" applyFill="1" applyBorder="1" applyAlignment="1">
      <alignment horizontal="left" vertical="center" wrapText="1" indent="1"/>
    </xf>
    <xf numFmtId="0" fontId="24" fillId="21" borderId="4" xfId="0" applyFont="1" applyFill="1" applyBorder="1" applyAlignment="1">
      <alignment horizontal="center" vertical="center" wrapText="1"/>
    </xf>
    <xf numFmtId="164" fontId="37" fillId="3" borderId="4" xfId="0" applyNumberFormat="1" applyFont="1" applyFill="1" applyBorder="1" applyAlignment="1">
      <alignment horizontal="center" vertical="center" wrapText="1"/>
    </xf>
    <xf numFmtId="164" fontId="32" fillId="0" borderId="4" xfId="0" applyNumberFormat="1" applyFont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left" vertical="center" wrapText="1" indent="1"/>
    </xf>
    <xf numFmtId="0" fontId="7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 indent="1"/>
    </xf>
    <xf numFmtId="0" fontId="7" fillId="3" borderId="4" xfId="0" applyFont="1" applyFill="1" applyBorder="1" applyAlignment="1">
      <alignment horizontal="left" vertical="center" wrapText="1" indent="1"/>
    </xf>
    <xf numFmtId="44" fontId="32" fillId="3" borderId="4" xfId="5" applyFont="1" applyFill="1" applyBorder="1" applyAlignment="1">
      <alignment horizontal="center" vertical="center"/>
    </xf>
    <xf numFmtId="165" fontId="12" fillId="22" borderId="4" xfId="0" applyNumberFormat="1" applyFont="1" applyFill="1" applyBorder="1" applyAlignment="1">
      <alignment horizontal="center" vertical="center"/>
    </xf>
    <xf numFmtId="0" fontId="7" fillId="22" borderId="4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left" vertical="center" wrapText="1" indent="1"/>
    </xf>
    <xf numFmtId="0" fontId="7" fillId="22" borderId="4" xfId="0" applyFont="1" applyFill="1" applyBorder="1" applyAlignment="1">
      <alignment horizontal="left" vertical="center" wrapText="1" indent="1"/>
    </xf>
    <xf numFmtId="0" fontId="3" fillId="22" borderId="4" xfId="0" applyFont="1" applyFill="1" applyBorder="1" applyAlignment="1">
      <alignment horizontal="center" vertical="center" wrapText="1"/>
    </xf>
    <xf numFmtId="164" fontId="14" fillId="0" borderId="4" xfId="0" applyNumberFormat="1" applyFont="1" applyBorder="1" applyAlignment="1">
      <alignment horizontal="center"/>
    </xf>
    <xf numFmtId="0" fontId="14" fillId="20" borderId="1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/>
    </xf>
    <xf numFmtId="44" fontId="14" fillId="0" borderId="4" xfId="1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7" fillId="22" borderId="8" xfId="0" applyFont="1" applyFill="1" applyBorder="1" applyAlignment="1">
      <alignment horizontal="left" vertical="center" wrapText="1" indent="1"/>
    </xf>
    <xf numFmtId="0" fontId="14" fillId="2" borderId="0" xfId="0" applyFont="1" applyFill="1" applyAlignment="1">
      <alignment horizontal="center" vertical="center"/>
    </xf>
    <xf numFmtId="0" fontId="41" fillId="2" borderId="2" xfId="0" applyFont="1" applyFill="1" applyBorder="1" applyAlignment="1">
      <alignment vertical="center"/>
    </xf>
    <xf numFmtId="0" fontId="41" fillId="2" borderId="3" xfId="0" applyFont="1" applyFill="1" applyBorder="1" applyAlignment="1">
      <alignment vertical="center"/>
    </xf>
    <xf numFmtId="0" fontId="42" fillId="4" borderId="1" xfId="0" applyFont="1" applyFill="1" applyBorder="1" applyAlignment="1">
      <alignment horizontal="left" vertical="center" indent="1"/>
    </xf>
    <xf numFmtId="0" fontId="42" fillId="4" borderId="2" xfId="0" applyFont="1" applyFill="1" applyBorder="1" applyAlignment="1">
      <alignment vertical="center"/>
    </xf>
    <xf numFmtId="0" fontId="42" fillId="4" borderId="3" xfId="0" applyFont="1" applyFill="1" applyBorder="1" applyAlignment="1">
      <alignment horizontal="right" vertical="center"/>
    </xf>
    <xf numFmtId="0" fontId="41" fillId="2" borderId="0" xfId="0" applyFont="1" applyFill="1" applyAlignment="1">
      <alignment vertical="center" wrapText="1"/>
    </xf>
    <xf numFmtId="165" fontId="43" fillId="2" borderId="0" xfId="0" applyNumberFormat="1" applyFont="1" applyFill="1" applyAlignment="1">
      <alignment horizontal="left" vertical="center"/>
    </xf>
    <xf numFmtId="165" fontId="43" fillId="2" borderId="0" xfId="0" applyNumberFormat="1" applyFont="1" applyFill="1" applyAlignment="1">
      <alignment horizontal="center" vertical="center"/>
    </xf>
    <xf numFmtId="0" fontId="36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164" fontId="39" fillId="2" borderId="0" xfId="0" applyNumberFormat="1" applyFont="1" applyFill="1" applyAlignment="1">
      <alignment horizontal="right" vertical="center"/>
    </xf>
    <xf numFmtId="0" fontId="39" fillId="2" borderId="0" xfId="0" applyFont="1" applyFill="1" applyAlignment="1">
      <alignment vertical="center" wrapText="1"/>
    </xf>
    <xf numFmtId="165" fontId="39" fillId="2" borderId="0" xfId="0" quotePrefix="1" applyNumberFormat="1" applyFont="1" applyFill="1" applyAlignment="1">
      <alignment vertical="center"/>
    </xf>
    <xf numFmtId="165" fontId="39" fillId="2" borderId="0" xfId="0" quotePrefix="1" applyNumberFormat="1" applyFont="1" applyFill="1" applyAlignment="1">
      <alignment horizontal="left" vertical="center" wrapText="1" indent="1"/>
    </xf>
    <xf numFmtId="0" fontId="14" fillId="2" borderId="0" xfId="0" applyFont="1" applyFill="1" applyAlignment="1">
      <alignment horizontal="left" vertical="center" indent="1"/>
    </xf>
    <xf numFmtId="0" fontId="42" fillId="4" borderId="2" xfId="0" applyFont="1" applyFill="1" applyBorder="1" applyAlignment="1">
      <alignment horizontal="left" vertical="center" indent="1"/>
    </xf>
    <xf numFmtId="0" fontId="14" fillId="2" borderId="0" xfId="0" applyFont="1" applyFill="1" applyAlignment="1">
      <alignment horizontal="left" vertical="center" wrapText="1" indent="1"/>
    </xf>
    <xf numFmtId="0" fontId="40" fillId="2" borderId="0" xfId="0" applyFont="1" applyFill="1" applyAlignment="1">
      <alignment horizontal="left" vertical="center" wrapText="1" indent="1"/>
    </xf>
    <xf numFmtId="165" fontId="15" fillId="2" borderId="0" xfId="0" applyNumberFormat="1" applyFont="1" applyFill="1" applyAlignment="1">
      <alignment horizontal="center" vertical="center" wrapText="1"/>
    </xf>
    <xf numFmtId="0" fontId="39" fillId="2" borderId="0" xfId="0" applyFont="1" applyFill="1" applyAlignment="1">
      <alignment horizontal="left" vertical="center" wrapText="1"/>
    </xf>
    <xf numFmtId="0" fontId="24" fillId="12" borderId="12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left" vertical="center"/>
    </xf>
    <xf numFmtId="165" fontId="4" fillId="2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10" fontId="4" fillId="2" borderId="4" xfId="2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164" fontId="7" fillId="8" borderId="0" xfId="0" applyNumberFormat="1" applyFont="1" applyFill="1" applyAlignment="1">
      <alignment vertical="center"/>
    </xf>
    <xf numFmtId="0" fontId="3" fillId="2" borderId="4" xfId="0" applyFont="1" applyFill="1" applyBorder="1" applyAlignment="1">
      <alignment horizontal="left" vertical="center" wrapText="1"/>
    </xf>
    <xf numFmtId="7" fontId="19" fillId="8" borderId="4" xfId="1" applyNumberFormat="1" applyFont="1" applyFill="1" applyBorder="1" applyAlignment="1">
      <alignment vertical="center"/>
    </xf>
    <xf numFmtId="44" fontId="13" fillId="23" borderId="4" xfId="1" applyFont="1" applyFill="1" applyBorder="1" applyAlignment="1">
      <alignment horizontal="center" vertical="center"/>
    </xf>
    <xf numFmtId="10" fontId="7" fillId="2" borderId="0" xfId="0" applyNumberFormat="1" applyFont="1" applyFill="1" applyAlignment="1">
      <alignment vertical="center"/>
    </xf>
    <xf numFmtId="44" fontId="23" fillId="8" borderId="0" xfId="1" applyFont="1" applyFill="1" applyBorder="1" applyAlignment="1">
      <alignment horizontal="right" vertical="center" wrapText="1"/>
    </xf>
    <xf numFmtId="164" fontId="19" fillId="8" borderId="4" xfId="1" quotePrefix="1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24" fillId="17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44" fontId="13" fillId="2" borderId="2" xfId="1" applyFont="1" applyFill="1" applyBorder="1" applyAlignment="1">
      <alignment horizontal="center" vertical="center"/>
    </xf>
    <xf numFmtId="0" fontId="23" fillId="8" borderId="0" xfId="0" applyFont="1" applyFill="1" applyAlignment="1">
      <alignment vertical="center"/>
    </xf>
    <xf numFmtId="10" fontId="10" fillId="2" borderId="2" xfId="0" applyNumberFormat="1" applyFont="1" applyFill="1" applyBorder="1" applyAlignment="1">
      <alignment horizontal="left" vertical="center"/>
    </xf>
    <xf numFmtId="2" fontId="40" fillId="11" borderId="0" xfId="0" applyNumberFormat="1" applyFont="1" applyFill="1" applyAlignment="1">
      <alignment horizontal="left" vertical="center"/>
    </xf>
    <xf numFmtId="2" fontId="40" fillId="8" borderId="0" xfId="0" applyNumberFormat="1" applyFont="1" applyFill="1" applyAlignment="1">
      <alignment horizontal="left" vertical="center"/>
    </xf>
    <xf numFmtId="0" fontId="15" fillId="8" borderId="0" xfId="0" applyFont="1" applyFill="1" applyAlignment="1">
      <alignment horizontal="center" vertical="center"/>
    </xf>
    <xf numFmtId="164" fontId="15" fillId="8" borderId="0" xfId="1" applyNumberFormat="1" applyFont="1" applyFill="1" applyAlignment="1">
      <alignment horizontal="right" vertical="center"/>
    </xf>
    <xf numFmtId="0" fontId="41" fillId="8" borderId="0" xfId="0" applyFont="1" applyFill="1" applyAlignment="1">
      <alignment horizontal="left" vertical="center" wrapText="1"/>
    </xf>
    <xf numFmtId="167" fontId="41" fillId="8" borderId="0" xfId="0" applyNumberFormat="1" applyFont="1" applyFill="1" applyAlignment="1">
      <alignment horizontal="left" vertical="center" wrapText="1"/>
    </xf>
    <xf numFmtId="164" fontId="45" fillId="8" borderId="0" xfId="1" applyNumberFormat="1" applyFont="1" applyFill="1" applyBorder="1" applyAlignment="1">
      <alignment horizontal="right" vertical="center"/>
    </xf>
    <xf numFmtId="0" fontId="14" fillId="8" borderId="0" xfId="0" applyFont="1" applyFill="1" applyAlignment="1">
      <alignment vertical="center"/>
    </xf>
    <xf numFmtId="0" fontId="42" fillId="4" borderId="2" xfId="0" applyFont="1" applyFill="1" applyBorder="1" applyAlignment="1">
      <alignment horizontal="left" vertical="center"/>
    </xf>
    <xf numFmtId="44" fontId="41" fillId="8" borderId="0" xfId="1" applyFont="1" applyFill="1" applyBorder="1" applyAlignment="1">
      <alignment horizontal="center" vertical="center"/>
    </xf>
    <xf numFmtId="164" fontId="41" fillId="8" borderId="0" xfId="1" applyNumberFormat="1" applyFont="1" applyFill="1" applyBorder="1" applyAlignment="1">
      <alignment horizontal="center" vertical="center"/>
    </xf>
    <xf numFmtId="44" fontId="14" fillId="8" borderId="0" xfId="1" applyFont="1" applyFill="1" applyBorder="1" applyAlignment="1">
      <alignment vertical="center"/>
    </xf>
    <xf numFmtId="44" fontId="45" fillId="8" borderId="0" xfId="1" applyFont="1" applyFill="1" applyBorder="1" applyAlignment="1">
      <alignment horizontal="right" vertical="center"/>
    </xf>
    <xf numFmtId="0" fontId="12" fillId="2" borderId="4" xfId="0" quotePrefix="1" applyFont="1" applyFill="1" applyBorder="1" applyAlignment="1">
      <alignment horizontal="center" vertical="center"/>
    </xf>
    <xf numFmtId="165" fontId="15" fillId="2" borderId="0" xfId="0" applyNumberFormat="1" applyFont="1" applyFill="1" applyAlignment="1">
      <alignment horizontal="left" vertical="center" wrapText="1" indent="1"/>
    </xf>
    <xf numFmtId="0" fontId="39" fillId="2" borderId="0" xfId="0" applyFont="1" applyFill="1" applyAlignment="1">
      <alignment horizontal="left" vertical="center" wrapText="1" indent="2"/>
    </xf>
    <xf numFmtId="0" fontId="41" fillId="3" borderId="1" xfId="0" applyFont="1" applyFill="1" applyBorder="1" applyAlignment="1">
      <alignment horizontal="left" vertical="center" indent="1"/>
    </xf>
    <xf numFmtId="0" fontId="41" fillId="3" borderId="2" xfId="0" applyFont="1" applyFill="1" applyBorder="1" applyAlignment="1">
      <alignment horizontal="left" vertical="center"/>
    </xf>
    <xf numFmtId="165" fontId="11" fillId="3" borderId="4" xfId="0" applyNumberFormat="1" applyFont="1" applyFill="1" applyBorder="1" applyAlignment="1">
      <alignment horizontal="center" vertical="center"/>
    </xf>
    <xf numFmtId="165" fontId="12" fillId="3" borderId="4" xfId="0" applyNumberFormat="1" applyFont="1" applyFill="1" applyBorder="1" applyAlignment="1">
      <alignment horizontal="center" vertical="center"/>
    </xf>
    <xf numFmtId="165" fontId="11" fillId="3" borderId="4" xfId="1" applyNumberFormat="1" applyFont="1" applyFill="1" applyBorder="1" applyAlignment="1">
      <alignment horizontal="center" vertical="center"/>
    </xf>
    <xf numFmtId="165" fontId="28" fillId="3" borderId="4" xfId="0" applyNumberFormat="1" applyFont="1" applyFill="1" applyBorder="1" applyAlignment="1">
      <alignment horizontal="center" vertical="center"/>
    </xf>
    <xf numFmtId="0" fontId="23" fillId="2" borderId="4" xfId="0" quotePrefix="1" applyFont="1" applyFill="1" applyBorder="1" applyAlignment="1">
      <alignment horizontal="center" vertical="center"/>
    </xf>
    <xf numFmtId="165" fontId="23" fillId="2" borderId="4" xfId="0" applyNumberFormat="1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left" vertical="center" indent="1"/>
    </xf>
    <xf numFmtId="0" fontId="3" fillId="2" borderId="4" xfId="0" applyFont="1" applyFill="1" applyBorder="1" applyAlignment="1">
      <alignment horizontal="fill" vertical="center"/>
    </xf>
    <xf numFmtId="169" fontId="46" fillId="8" borderId="4" xfId="2" applyNumberFormat="1" applyFont="1" applyFill="1" applyBorder="1" applyAlignment="1">
      <alignment horizontal="center" vertical="center"/>
    </xf>
    <xf numFmtId="0" fontId="23" fillId="12" borderId="12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169" fontId="46" fillId="8" borderId="4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3" fillId="2" borderId="4" xfId="0" applyFont="1" applyFill="1" applyBorder="1" applyAlignment="1">
      <alignment horizontal="left" vertical="center" wrapText="1" indent="1"/>
    </xf>
    <xf numFmtId="170" fontId="46" fillId="8" borderId="4" xfId="1" quotePrefix="1" applyNumberFormat="1" applyFont="1" applyFill="1" applyBorder="1" applyAlignment="1">
      <alignment horizontal="center" vertical="center" wrapText="1"/>
    </xf>
    <xf numFmtId="0" fontId="23" fillId="12" borderId="4" xfId="0" applyFont="1" applyFill="1" applyBorder="1" applyAlignment="1">
      <alignment horizontal="center" vertical="center" wrapText="1"/>
    </xf>
    <xf numFmtId="0" fontId="23" fillId="2" borderId="0" xfId="0" quotePrefix="1" applyFont="1" applyFill="1" applyAlignment="1">
      <alignment horizontal="center" vertical="center"/>
    </xf>
    <xf numFmtId="170" fontId="46" fillId="8" borderId="0" xfId="1" quotePrefix="1" applyNumberFormat="1" applyFont="1" applyFill="1" applyBorder="1" applyAlignment="1">
      <alignment horizontal="center" vertical="center" wrapText="1"/>
    </xf>
    <xf numFmtId="0" fontId="23" fillId="12" borderId="0" xfId="0" applyFont="1" applyFill="1" applyAlignment="1">
      <alignment horizontal="center" vertical="center" wrapText="1"/>
    </xf>
    <xf numFmtId="164" fontId="12" fillId="2" borderId="0" xfId="1" quotePrefix="1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left" vertical="center" wrapText="1" indent="1"/>
    </xf>
    <xf numFmtId="165" fontId="39" fillId="2" borderId="4" xfId="0" quotePrefix="1" applyNumberFormat="1" applyFont="1" applyFill="1" applyBorder="1" applyAlignment="1">
      <alignment horizontal="left" vertical="center" wrapText="1" indent="1"/>
    </xf>
    <xf numFmtId="0" fontId="24" fillId="12" borderId="12" xfId="0" applyFont="1" applyFill="1" applyBorder="1" applyAlignment="1">
      <alignment horizontal="center" vertical="center" wrapText="1"/>
    </xf>
    <xf numFmtId="0" fontId="24" fillId="12" borderId="14" xfId="0" applyFont="1" applyFill="1" applyBorder="1" applyAlignment="1">
      <alignment horizontal="center" vertical="center" wrapText="1"/>
    </xf>
    <xf numFmtId="0" fontId="24" fillId="12" borderId="8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center" wrapText="1" indent="1"/>
    </xf>
    <xf numFmtId="0" fontId="29" fillId="2" borderId="4" xfId="0" applyFont="1" applyFill="1" applyBorder="1" applyAlignment="1">
      <alignment horizontal="left" vertical="center" wrapText="1" indent="1"/>
    </xf>
    <xf numFmtId="0" fontId="29" fillId="2" borderId="1" xfId="0" applyFont="1" applyFill="1" applyBorder="1" applyAlignment="1">
      <alignment horizontal="left" vertical="center" wrapText="1" indent="1"/>
    </xf>
    <xf numFmtId="0" fontId="29" fillId="2" borderId="2" xfId="0" applyFont="1" applyFill="1" applyBorder="1" applyAlignment="1">
      <alignment horizontal="left" vertical="center" wrapText="1" indent="1"/>
    </xf>
    <xf numFmtId="0" fontId="29" fillId="2" borderId="3" xfId="0" applyFont="1" applyFill="1" applyBorder="1" applyAlignment="1">
      <alignment horizontal="left" vertical="center" wrapText="1" indent="1"/>
    </xf>
    <xf numFmtId="0" fontId="9" fillId="2" borderId="1" xfId="0" applyFont="1" applyFill="1" applyBorder="1" applyAlignment="1">
      <alignment horizontal="left" vertical="center" wrapText="1" indent="1"/>
    </xf>
    <xf numFmtId="0" fontId="9" fillId="2" borderId="2" xfId="0" applyFont="1" applyFill="1" applyBorder="1" applyAlignment="1">
      <alignment horizontal="left" vertical="center" wrapText="1" indent="1"/>
    </xf>
    <xf numFmtId="0" fontId="9" fillId="2" borderId="3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4" fillId="2" borderId="3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165" fontId="9" fillId="2" borderId="1" xfId="0" quotePrefix="1" applyNumberFormat="1" applyFont="1" applyFill="1" applyBorder="1" applyAlignment="1">
      <alignment horizontal="left" vertical="center" wrapText="1" indent="1"/>
    </xf>
    <xf numFmtId="165" fontId="9" fillId="2" borderId="2" xfId="0" quotePrefix="1" applyNumberFormat="1" applyFont="1" applyFill="1" applyBorder="1" applyAlignment="1">
      <alignment horizontal="left" vertical="center" wrapText="1" indent="1"/>
    </xf>
    <xf numFmtId="165" fontId="9" fillId="2" borderId="3" xfId="0" quotePrefix="1" applyNumberFormat="1" applyFont="1" applyFill="1" applyBorder="1" applyAlignment="1">
      <alignment horizontal="left" vertical="center" wrapText="1" indent="1"/>
    </xf>
    <xf numFmtId="0" fontId="24" fillId="12" borderId="4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3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 indent="1"/>
    </xf>
    <xf numFmtId="0" fontId="7" fillId="2" borderId="2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0" fontId="39" fillId="2" borderId="4" xfId="0" applyFont="1" applyFill="1" applyBorder="1" applyAlignment="1">
      <alignment horizontal="left" vertical="center" wrapText="1" indent="1"/>
    </xf>
  </cellXfs>
  <cellStyles count="14">
    <cellStyle name="Moneda" xfId="1" builtinId="4"/>
    <cellStyle name="Moneda 10 2" xfId="11" xr:uid="{FBBACBB3-CF55-459F-809F-2D1FB3CF7C0F}"/>
    <cellStyle name="Moneda 11 3 7 2 3 2 2 2" xfId="10" xr:uid="{3BBB1856-C002-4731-BD6F-817D9155C684}"/>
    <cellStyle name="Moneda 2" xfId="3" xr:uid="{00000000-0005-0000-0000-000001000000}"/>
    <cellStyle name="Moneda 3" xfId="6" xr:uid="{D9D88C09-D2EA-4913-805A-534556CE5F81}"/>
    <cellStyle name="Moneda 9 2 2 2" xfId="5" xr:uid="{4E0DE083-69F2-43B3-BB5D-4222D54F6265}"/>
    <cellStyle name="Moneda 9 2 2 2 2" xfId="13" xr:uid="{DC06DDF6-04FE-44C3-8C49-76EE1657713D}"/>
    <cellStyle name="Normal" xfId="0" builtinId="0"/>
    <cellStyle name="Normal 10" xfId="8" xr:uid="{3AEEFD3E-A930-47F7-A6A2-C2A40106DACA}"/>
    <cellStyle name="Normal 138 2 3" xfId="12" xr:uid="{B6A8ACE6-3AC1-46AA-A547-90A11B537910}"/>
    <cellStyle name="Normal 2 26 2 2" xfId="4" xr:uid="{F30BE7F1-404F-4AA0-B18D-38BD9F7FA8B3}"/>
    <cellStyle name="Normal 93 3 9 2 2 2" xfId="7" xr:uid="{B4FB7A6E-B6B3-4D72-AB87-8E0F65C4F3EC}"/>
    <cellStyle name="Normal 93 3 9 2 3 2 2 2" xfId="9" xr:uid="{48ACA456-44DB-4B63-ABB0-9CD675D1BE0C}"/>
    <cellStyle name="Percentatge" xfId="2" builtinId="5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66FFFF"/>
      <color rgb="FF66FFCC"/>
      <color rgb="FFFFFF99"/>
      <color rgb="FFCCFF66"/>
      <color rgb="FFFFDA65"/>
      <color rgb="FFCB35C7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H149"/>
  <sheetViews>
    <sheetView zoomScaleNormal="100" workbookViewId="0">
      <selection activeCell="B2" sqref="B2"/>
    </sheetView>
  </sheetViews>
  <sheetFormatPr defaultColWidth="8.7109375" defaultRowHeight="18" customHeight="1"/>
  <cols>
    <col min="1" max="1" width="1.5703125" style="63" customWidth="1"/>
    <col min="2" max="2" width="5.42578125" style="2" customWidth="1"/>
    <col min="3" max="3" width="11.85546875" style="107" customWidth="1"/>
    <col min="4" max="4" width="19.85546875" style="141" customWidth="1"/>
    <col min="5" max="5" width="24.140625" style="141" customWidth="1"/>
    <col min="6" max="7" width="9.42578125" style="63" customWidth="1"/>
    <col min="8" max="8" width="1.5703125" style="63" customWidth="1"/>
    <col min="9" max="10" width="5.5703125" style="78" customWidth="1"/>
    <col min="11" max="13" width="8.7109375" style="63" customWidth="1"/>
    <col min="14" max="14" width="2.7109375" style="63" customWidth="1"/>
    <col min="15" max="18" width="9.140625" style="77" customWidth="1"/>
    <col min="19" max="19" width="50.5703125" style="63" bestFit="1" customWidth="1"/>
    <col min="20" max="20" width="8.85546875" style="63" bestFit="1" customWidth="1"/>
    <col min="21" max="21" width="9.28515625" style="63" bestFit="1" customWidth="1"/>
    <col min="22" max="16384" width="8.7109375" style="63"/>
  </cols>
  <sheetData>
    <row r="1" spans="1:31" s="2" customFormat="1" ht="18" customHeight="1">
      <c r="C1" s="107"/>
      <c r="D1" s="140"/>
      <c r="E1" s="140"/>
      <c r="I1" s="48"/>
      <c r="J1" s="49"/>
      <c r="K1" s="34"/>
      <c r="L1" s="34"/>
      <c r="M1" s="34"/>
      <c r="N1" s="34"/>
      <c r="O1" s="34"/>
      <c r="P1" s="34"/>
      <c r="Q1" s="34"/>
      <c r="R1" s="34"/>
      <c r="S1" s="34"/>
    </row>
    <row r="2" spans="1:31" s="13" customFormat="1" ht="18" customHeight="1">
      <c r="B2" s="289" t="s">
        <v>607</v>
      </c>
      <c r="C2" s="290"/>
      <c r="D2" s="230" t="s">
        <v>596</v>
      </c>
      <c r="E2" s="230"/>
      <c r="F2" s="230"/>
      <c r="G2" s="231"/>
      <c r="I2" s="273"/>
      <c r="J2" s="274"/>
      <c r="K2" s="275"/>
      <c r="L2" s="276"/>
      <c r="M2" s="277"/>
      <c r="N2" s="278"/>
      <c r="O2" s="279"/>
      <c r="P2" s="279"/>
      <c r="Q2" s="279"/>
      <c r="R2" s="279"/>
      <c r="S2" s="280"/>
    </row>
    <row r="3" spans="1:31" s="13" customFormat="1" ht="18" customHeight="1">
      <c r="B3" s="232" t="s">
        <v>0</v>
      </c>
      <c r="C3" s="281"/>
      <c r="D3" s="233"/>
      <c r="E3" s="233"/>
      <c r="F3" s="233"/>
      <c r="G3" s="234" t="s">
        <v>1</v>
      </c>
      <c r="I3" s="273"/>
      <c r="J3" s="274"/>
      <c r="K3" s="282"/>
      <c r="L3" s="283"/>
      <c r="M3" s="284"/>
      <c r="N3" s="278"/>
      <c r="O3" s="284"/>
      <c r="P3" s="284"/>
      <c r="Q3" s="284"/>
      <c r="R3" s="284"/>
      <c r="S3" s="280"/>
    </row>
    <row r="4" spans="1:31" s="2" customFormat="1" ht="18" customHeight="1">
      <c r="A4" s="73"/>
      <c r="B4" s="91"/>
      <c r="C4" s="108"/>
      <c r="D4" s="140" t="s">
        <v>2</v>
      </c>
      <c r="E4" s="251"/>
      <c r="F4" s="92"/>
      <c r="G4" s="93"/>
      <c r="H4" s="73"/>
      <c r="I4" s="48"/>
      <c r="J4" s="49"/>
      <c r="K4" s="30"/>
      <c r="L4" s="31"/>
      <c r="M4" s="90"/>
      <c r="N4" s="88"/>
      <c r="O4" s="36"/>
      <c r="P4" s="36"/>
      <c r="Q4" s="36"/>
      <c r="R4" s="36"/>
      <c r="S4" s="34"/>
    </row>
    <row r="5" spans="1:31" s="2" customFormat="1" ht="18" customHeight="1">
      <c r="A5" s="73"/>
      <c r="B5" s="294">
        <f>SUM(B7:B117)</f>
        <v>99.999999999999929</v>
      </c>
      <c r="C5" s="108"/>
      <c r="D5" s="140"/>
      <c r="E5" s="251"/>
      <c r="F5" s="92"/>
      <c r="G5" s="93"/>
      <c r="H5" s="73"/>
      <c r="I5" s="48"/>
      <c r="J5" s="49"/>
      <c r="K5" s="30"/>
      <c r="L5" s="31"/>
      <c r="M5" s="90"/>
      <c r="N5" s="88"/>
      <c r="O5" s="144" t="s">
        <v>3</v>
      </c>
      <c r="P5" s="142"/>
      <c r="Q5" s="142"/>
      <c r="R5" s="143"/>
      <c r="S5" s="34"/>
    </row>
    <row r="6" spans="1:31" s="2" customFormat="1" ht="18" customHeight="1">
      <c r="A6" s="8"/>
      <c r="B6" s="3" t="s">
        <v>4</v>
      </c>
      <c r="C6" s="252" t="s">
        <v>5</v>
      </c>
      <c r="D6" s="253" t="s">
        <v>6</v>
      </c>
      <c r="E6" s="254" t="s">
        <v>7</v>
      </c>
      <c r="F6" s="6" t="s">
        <v>8</v>
      </c>
      <c r="G6" s="7" t="s">
        <v>9</v>
      </c>
      <c r="H6" s="8"/>
      <c r="I6" s="50"/>
      <c r="J6" s="51"/>
      <c r="K6" s="32" t="s">
        <v>10</v>
      </c>
      <c r="L6" s="33" t="s">
        <v>11</v>
      </c>
      <c r="M6" s="94"/>
      <c r="N6" s="34"/>
      <c r="O6" s="35" t="s">
        <v>12</v>
      </c>
      <c r="P6" s="35" t="s">
        <v>13</v>
      </c>
      <c r="Q6" s="35" t="s">
        <v>14</v>
      </c>
      <c r="R6" s="35" t="s">
        <v>15</v>
      </c>
      <c r="S6" s="34"/>
    </row>
    <row r="7" spans="1:31" ht="21.95" customHeight="1">
      <c r="A7" s="8"/>
      <c r="B7" s="291">
        <v>3</v>
      </c>
      <c r="C7" s="114" t="s">
        <v>16</v>
      </c>
      <c r="D7" s="255" t="s">
        <v>17</v>
      </c>
      <c r="E7" s="255" t="s">
        <v>597</v>
      </c>
      <c r="F7" s="57" t="s">
        <v>20</v>
      </c>
      <c r="G7" s="58" t="s">
        <v>20</v>
      </c>
      <c r="H7" s="8"/>
      <c r="I7" s="52"/>
      <c r="J7" s="53"/>
      <c r="K7" s="59" t="str">
        <f t="shared" ref="K7:K8" si="0">G7</f>
        <v>...€</v>
      </c>
      <c r="L7" s="60" t="str">
        <f t="shared" ref="L7:L8" si="1">K7</f>
        <v>...€</v>
      </c>
      <c r="M7" s="61" t="e">
        <f t="shared" ref="M7:M8" si="2">G7-F7</f>
        <v>#VALUE!</v>
      </c>
      <c r="N7" s="34"/>
      <c r="O7" s="62">
        <v>235.95</v>
      </c>
      <c r="P7" s="62">
        <v>245</v>
      </c>
      <c r="Q7" s="62">
        <v>253</v>
      </c>
      <c r="R7" s="62">
        <v>276</v>
      </c>
      <c r="S7" s="256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1" ht="18" customHeight="1">
      <c r="A8" s="8"/>
      <c r="B8" s="291">
        <v>1</v>
      </c>
      <c r="C8" s="114" t="s">
        <v>16</v>
      </c>
      <c r="D8" s="255" t="s">
        <v>17</v>
      </c>
      <c r="E8" s="255" t="s">
        <v>598</v>
      </c>
      <c r="F8" s="57" t="s">
        <v>20</v>
      </c>
      <c r="G8" s="58" t="s">
        <v>20</v>
      </c>
      <c r="H8" s="8"/>
      <c r="I8" s="52"/>
      <c r="J8" s="53"/>
      <c r="K8" s="59" t="str">
        <f t="shared" si="0"/>
        <v>...€</v>
      </c>
      <c r="L8" s="60" t="str">
        <f t="shared" si="1"/>
        <v>...€</v>
      </c>
      <c r="M8" s="61" t="e">
        <f t="shared" si="2"/>
        <v>#VALUE!</v>
      </c>
      <c r="N8" s="34"/>
      <c r="O8" s="62">
        <v>212.36</v>
      </c>
      <c r="P8" s="62">
        <v>224</v>
      </c>
      <c r="Q8" s="62">
        <v>210</v>
      </c>
      <c r="R8" s="62">
        <v>249</v>
      </c>
      <c r="S8" s="256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1" ht="18" customHeight="1">
      <c r="A9" s="8"/>
      <c r="B9" s="292">
        <v>3</v>
      </c>
      <c r="C9" s="114" t="s">
        <v>35</v>
      </c>
      <c r="D9" s="257" t="s">
        <v>36</v>
      </c>
      <c r="E9" s="255" t="s">
        <v>37</v>
      </c>
      <c r="F9" s="57" t="s">
        <v>20</v>
      </c>
      <c r="G9" s="58" t="s">
        <v>20</v>
      </c>
      <c r="H9" s="8"/>
      <c r="I9" s="52"/>
      <c r="J9" s="53"/>
      <c r="K9" s="59" t="str">
        <f t="shared" ref="K9:K12" si="3">G9</f>
        <v>...€</v>
      </c>
      <c r="L9" s="60" t="str">
        <f t="shared" ref="L9:L12" si="4">K9</f>
        <v>...€</v>
      </c>
      <c r="M9" s="61" t="e">
        <f t="shared" ref="M9:M12" si="5">G9-F9</f>
        <v>#VALUE!</v>
      </c>
      <c r="N9" s="34"/>
      <c r="O9" s="258">
        <v>21.45</v>
      </c>
      <c r="P9" s="258">
        <v>21.8</v>
      </c>
      <c r="Q9" s="258">
        <v>20.5</v>
      </c>
      <c r="R9" s="258">
        <v>23</v>
      </c>
      <c r="S9" s="256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ht="45.95" customHeight="1">
      <c r="A10" s="70"/>
      <c r="B10" s="292">
        <v>3</v>
      </c>
      <c r="C10" s="114" t="s">
        <v>35</v>
      </c>
      <c r="D10" s="257" t="s">
        <v>583</v>
      </c>
      <c r="E10" s="255" t="s">
        <v>37</v>
      </c>
      <c r="F10" s="57" t="s">
        <v>20</v>
      </c>
      <c r="G10" s="58" t="s">
        <v>20</v>
      </c>
      <c r="H10" s="8"/>
      <c r="I10" s="52"/>
      <c r="J10" s="53"/>
      <c r="K10" s="59" t="str">
        <f t="shared" si="3"/>
        <v>...€</v>
      </c>
      <c r="L10" s="60" t="str">
        <f t="shared" si="4"/>
        <v>...€</v>
      </c>
      <c r="M10" s="61" t="e">
        <f t="shared" si="5"/>
        <v>#VALUE!</v>
      </c>
      <c r="N10" s="34"/>
      <c r="O10" s="258">
        <v>20.25</v>
      </c>
      <c r="P10" s="258">
        <v>17.5</v>
      </c>
      <c r="Q10" s="258">
        <v>21.5</v>
      </c>
      <c r="R10" s="258">
        <v>25</v>
      </c>
      <c r="S10" s="256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24.95" customHeight="1">
      <c r="A11" s="70"/>
      <c r="B11" s="292">
        <v>4</v>
      </c>
      <c r="C11" s="114" t="s">
        <v>35</v>
      </c>
      <c r="D11" s="257" t="s">
        <v>584</v>
      </c>
      <c r="E11" s="255" t="s">
        <v>37</v>
      </c>
      <c r="F11" s="57" t="s">
        <v>20</v>
      </c>
      <c r="G11" s="58" t="s">
        <v>20</v>
      </c>
      <c r="H11" s="8"/>
      <c r="I11" s="52"/>
      <c r="J11" s="53"/>
      <c r="K11" s="59" t="str">
        <f t="shared" si="3"/>
        <v>...€</v>
      </c>
      <c r="L11" s="60" t="str">
        <f t="shared" si="4"/>
        <v>...€</v>
      </c>
      <c r="M11" s="61" t="e">
        <f t="shared" si="5"/>
        <v>#VALUE!</v>
      </c>
      <c r="N11" s="34"/>
      <c r="O11" s="258">
        <v>22.19</v>
      </c>
      <c r="P11" s="258">
        <v>24</v>
      </c>
      <c r="Q11" s="258">
        <v>23</v>
      </c>
      <c r="R11" s="258">
        <v>30</v>
      </c>
      <c r="S11" s="256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1" ht="24" customHeight="1">
      <c r="A12" s="70"/>
      <c r="B12" s="292">
        <v>2</v>
      </c>
      <c r="C12" s="114" t="s">
        <v>35</v>
      </c>
      <c r="D12" s="257" t="s">
        <v>40</v>
      </c>
      <c r="E12" s="255" t="s">
        <v>37</v>
      </c>
      <c r="F12" s="57" t="s">
        <v>20</v>
      </c>
      <c r="G12" s="58" t="s">
        <v>20</v>
      </c>
      <c r="H12" s="8"/>
      <c r="I12" s="52"/>
      <c r="J12" s="53"/>
      <c r="K12" s="59" t="str">
        <f t="shared" si="3"/>
        <v>...€</v>
      </c>
      <c r="L12" s="60" t="str">
        <f t="shared" si="4"/>
        <v>...€</v>
      </c>
      <c r="M12" s="61" t="e">
        <f t="shared" si="5"/>
        <v>#VALUE!</v>
      </c>
      <c r="N12" s="34"/>
      <c r="O12" s="258">
        <v>15.9</v>
      </c>
      <c r="P12" s="258">
        <v>10</v>
      </c>
      <c r="Q12" s="258">
        <v>16</v>
      </c>
      <c r="R12" s="258">
        <v>28</v>
      </c>
      <c r="S12" s="256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1" ht="21.95" customHeight="1">
      <c r="A13" s="8"/>
      <c r="B13" s="292">
        <v>0.1</v>
      </c>
      <c r="C13" s="114" t="s">
        <v>16</v>
      </c>
      <c r="D13" s="257" t="s">
        <v>17</v>
      </c>
      <c r="E13" s="255" t="s">
        <v>585</v>
      </c>
      <c r="F13" s="65" t="s">
        <v>24</v>
      </c>
      <c r="G13" s="66" t="s">
        <v>24</v>
      </c>
      <c r="H13" s="8"/>
      <c r="I13" s="48"/>
      <c r="J13" s="49"/>
      <c r="K13" s="67" t="str">
        <f>G13</f>
        <v>...%</v>
      </c>
      <c r="L13" s="68" t="e">
        <f>1-(1*K13)</f>
        <v>#VALUE!</v>
      </c>
      <c r="M13" s="61" t="e">
        <f>G13-F13</f>
        <v>#VALUE!</v>
      </c>
      <c r="N13" s="34"/>
      <c r="O13" s="69">
        <v>0.80500000000000005</v>
      </c>
      <c r="P13" s="69">
        <v>0.8</v>
      </c>
      <c r="Q13" s="69">
        <v>0.8</v>
      </c>
      <c r="R13" s="69">
        <v>0.8</v>
      </c>
      <c r="S13" s="34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18" customHeight="1">
      <c r="A14" s="70"/>
      <c r="B14" s="292">
        <v>0.1</v>
      </c>
      <c r="C14" s="114" t="s">
        <v>16</v>
      </c>
      <c r="D14" s="257" t="s">
        <v>25</v>
      </c>
      <c r="E14" s="255" t="s">
        <v>26</v>
      </c>
      <c r="F14" s="65" t="s">
        <v>24</v>
      </c>
      <c r="G14" s="66" t="s">
        <v>24</v>
      </c>
      <c r="H14" s="8"/>
      <c r="I14" s="48"/>
      <c r="J14" s="49"/>
      <c r="K14" s="67" t="str">
        <f t="shared" ref="K14:K21" si="6">G14</f>
        <v>...%</v>
      </c>
      <c r="L14" s="68" t="e">
        <f t="shared" ref="L14:L21" si="7">1-(1*K14)</f>
        <v>#VALUE!</v>
      </c>
      <c r="M14" s="61" t="e">
        <f t="shared" ref="M14:M21" si="8">G14-F14</f>
        <v>#VALUE!</v>
      </c>
      <c r="N14" s="34"/>
      <c r="O14" s="69">
        <v>0.76600000000000001</v>
      </c>
      <c r="P14" s="69">
        <v>0.77</v>
      </c>
      <c r="Q14" s="69">
        <v>0.76</v>
      </c>
      <c r="R14" s="69">
        <v>0.9</v>
      </c>
      <c r="S14" s="34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18" customHeight="1">
      <c r="A15" s="70"/>
      <c r="B15" s="292">
        <v>0.1</v>
      </c>
      <c r="C15" s="114" t="s">
        <v>16</v>
      </c>
      <c r="D15" s="257" t="s">
        <v>28</v>
      </c>
      <c r="E15" s="255" t="s">
        <v>26</v>
      </c>
      <c r="F15" s="65" t="s">
        <v>24</v>
      </c>
      <c r="G15" s="66" t="s">
        <v>24</v>
      </c>
      <c r="H15" s="8"/>
      <c r="I15" s="48"/>
      <c r="J15" s="49"/>
      <c r="K15" s="67" t="str">
        <f t="shared" si="6"/>
        <v>...%</v>
      </c>
      <c r="L15" s="68" t="e">
        <f t="shared" si="7"/>
        <v>#VALUE!</v>
      </c>
      <c r="M15" s="61" t="e">
        <f t="shared" si="8"/>
        <v>#VALUE!</v>
      </c>
      <c r="N15" s="34"/>
      <c r="O15" s="69">
        <v>0.75629999999999997</v>
      </c>
      <c r="P15" s="69">
        <v>0.72</v>
      </c>
      <c r="Q15" s="69">
        <v>0.75</v>
      </c>
      <c r="R15" s="69">
        <v>0.95</v>
      </c>
      <c r="S15" s="34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8" customHeight="1">
      <c r="A16" s="70"/>
      <c r="B16" s="292">
        <v>0.1</v>
      </c>
      <c r="C16" s="114" t="s">
        <v>16</v>
      </c>
      <c r="D16" s="257" t="s">
        <v>29</v>
      </c>
      <c r="E16" s="255" t="s">
        <v>26</v>
      </c>
      <c r="F16" s="65" t="s">
        <v>24</v>
      </c>
      <c r="G16" s="66" t="s">
        <v>24</v>
      </c>
      <c r="H16" s="8"/>
      <c r="I16" s="48"/>
      <c r="J16" s="49"/>
      <c r="K16" s="67" t="str">
        <f t="shared" si="6"/>
        <v>...%</v>
      </c>
      <c r="L16" s="68" t="e">
        <f t="shared" si="7"/>
        <v>#VALUE!</v>
      </c>
      <c r="M16" s="61" t="e">
        <f t="shared" si="8"/>
        <v>#VALUE!</v>
      </c>
      <c r="N16" s="34"/>
      <c r="O16" s="69">
        <v>0.83799999999999997</v>
      </c>
      <c r="P16" s="69">
        <v>0.84</v>
      </c>
      <c r="Q16" s="69">
        <v>0.82</v>
      </c>
      <c r="R16" s="69">
        <v>0.82</v>
      </c>
      <c r="S16" s="34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42" ht="18" customHeight="1">
      <c r="A17" s="70"/>
      <c r="B17" s="292">
        <v>0.2</v>
      </c>
      <c r="C17" s="114" t="s">
        <v>16</v>
      </c>
      <c r="D17" s="257" t="s">
        <v>30</v>
      </c>
      <c r="E17" s="255" t="s">
        <v>26</v>
      </c>
      <c r="F17" s="65" t="s">
        <v>24</v>
      </c>
      <c r="G17" s="66" t="s">
        <v>24</v>
      </c>
      <c r="H17" s="8"/>
      <c r="I17" s="48"/>
      <c r="J17" s="49"/>
      <c r="K17" s="67" t="str">
        <f t="shared" si="6"/>
        <v>...%</v>
      </c>
      <c r="L17" s="68" t="e">
        <f t="shared" si="7"/>
        <v>#VALUE!</v>
      </c>
      <c r="M17" s="61" t="e">
        <f t="shared" si="8"/>
        <v>#VALUE!</v>
      </c>
      <c r="N17" s="34"/>
      <c r="O17" s="69">
        <v>0.56999999999999995</v>
      </c>
      <c r="P17" s="69">
        <v>0.57999999999999996</v>
      </c>
      <c r="Q17" s="69">
        <v>0.62</v>
      </c>
      <c r="R17" s="69">
        <v>0.56999999999999995</v>
      </c>
      <c r="S17" s="34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42" ht="18" customHeight="1">
      <c r="A18" s="70"/>
      <c r="B18" s="292">
        <v>0.5</v>
      </c>
      <c r="C18" s="114" t="s">
        <v>16</v>
      </c>
      <c r="D18" s="257" t="s">
        <v>31</v>
      </c>
      <c r="E18" s="255" t="s">
        <v>26</v>
      </c>
      <c r="F18" s="65" t="s">
        <v>24</v>
      </c>
      <c r="G18" s="66" t="s">
        <v>24</v>
      </c>
      <c r="H18" s="8"/>
      <c r="I18" s="48"/>
      <c r="J18" s="49"/>
      <c r="K18" s="67" t="str">
        <f t="shared" si="6"/>
        <v>...%</v>
      </c>
      <c r="L18" s="68" t="e">
        <f t="shared" si="7"/>
        <v>#VALUE!</v>
      </c>
      <c r="M18" s="61" t="e">
        <f t="shared" si="8"/>
        <v>#VALUE!</v>
      </c>
      <c r="N18" s="34"/>
      <c r="O18" s="69">
        <v>0.9</v>
      </c>
      <c r="P18" s="69">
        <v>0.4</v>
      </c>
      <c r="Q18" s="69">
        <v>0.4</v>
      </c>
      <c r="R18" s="69">
        <v>0.5</v>
      </c>
      <c r="S18" s="34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42" ht="18" customHeight="1">
      <c r="A19" s="70"/>
      <c r="B19" s="292">
        <v>0.1</v>
      </c>
      <c r="C19" s="114" t="s">
        <v>16</v>
      </c>
      <c r="D19" s="257" t="s">
        <v>32</v>
      </c>
      <c r="E19" s="255" t="s">
        <v>26</v>
      </c>
      <c r="F19" s="65" t="s">
        <v>24</v>
      </c>
      <c r="G19" s="66" t="s">
        <v>24</v>
      </c>
      <c r="H19" s="8"/>
      <c r="I19" s="48"/>
      <c r="J19" s="49"/>
      <c r="K19" s="67" t="str">
        <f t="shared" si="6"/>
        <v>...%</v>
      </c>
      <c r="L19" s="68" t="e">
        <f t="shared" si="7"/>
        <v>#VALUE!</v>
      </c>
      <c r="M19" s="61" t="e">
        <f t="shared" si="8"/>
        <v>#VALUE!</v>
      </c>
      <c r="N19" s="34"/>
      <c r="O19" s="69">
        <v>0.9</v>
      </c>
      <c r="P19" s="69">
        <v>0.51</v>
      </c>
      <c r="Q19" s="69">
        <v>0.6</v>
      </c>
      <c r="R19" s="69">
        <v>0.5</v>
      </c>
      <c r="S19" s="34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42" ht="18" customHeight="1">
      <c r="A20" s="70"/>
      <c r="B20" s="292">
        <v>0.5</v>
      </c>
      <c r="C20" s="114" t="s">
        <v>16</v>
      </c>
      <c r="D20" s="257" t="s">
        <v>33</v>
      </c>
      <c r="E20" s="255" t="s">
        <v>26</v>
      </c>
      <c r="F20" s="65" t="s">
        <v>24</v>
      </c>
      <c r="G20" s="66" t="s">
        <v>24</v>
      </c>
      <c r="H20" s="8"/>
      <c r="I20" s="48"/>
      <c r="J20" s="49"/>
      <c r="K20" s="67" t="str">
        <f t="shared" si="6"/>
        <v>...%</v>
      </c>
      <c r="L20" s="68" t="e">
        <f t="shared" si="7"/>
        <v>#VALUE!</v>
      </c>
      <c r="M20" s="61" t="e">
        <f t="shared" si="8"/>
        <v>#VALUE!</v>
      </c>
      <c r="N20" s="34"/>
      <c r="O20" s="69">
        <v>0.9</v>
      </c>
      <c r="P20" s="69">
        <v>0.35</v>
      </c>
      <c r="Q20" s="69">
        <v>0.5</v>
      </c>
      <c r="R20" s="69">
        <v>0.35</v>
      </c>
      <c r="S20" s="34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42" ht="18" customHeight="1">
      <c r="A21" s="70"/>
      <c r="B21" s="292">
        <v>0.1</v>
      </c>
      <c r="C21" s="114" t="s">
        <v>16</v>
      </c>
      <c r="D21" s="257" t="s">
        <v>34</v>
      </c>
      <c r="E21" s="255" t="s">
        <v>26</v>
      </c>
      <c r="F21" s="65" t="s">
        <v>24</v>
      </c>
      <c r="G21" s="66" t="s">
        <v>24</v>
      </c>
      <c r="H21" s="8"/>
      <c r="I21" s="48"/>
      <c r="J21" s="49"/>
      <c r="K21" s="67" t="str">
        <f t="shared" si="6"/>
        <v>...%</v>
      </c>
      <c r="L21" s="68" t="e">
        <f t="shared" si="7"/>
        <v>#VALUE!</v>
      </c>
      <c r="M21" s="61" t="e">
        <f t="shared" si="8"/>
        <v>#VALUE!</v>
      </c>
      <c r="N21" s="34"/>
      <c r="O21" s="69">
        <v>0.1</v>
      </c>
      <c r="P21" s="69">
        <v>0.1</v>
      </c>
      <c r="Q21" s="69">
        <v>0.1</v>
      </c>
      <c r="R21" s="69">
        <v>0.1</v>
      </c>
      <c r="S21" s="34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42" s="2" customFormat="1" ht="18" customHeight="1">
      <c r="B22" s="292">
        <v>0.2</v>
      </c>
      <c r="C22" s="114" t="s">
        <v>41</v>
      </c>
      <c r="D22" s="328" t="s">
        <v>42</v>
      </c>
      <c r="E22" s="329"/>
      <c r="F22" s="259"/>
      <c r="G22" s="58" t="s">
        <v>20</v>
      </c>
      <c r="I22" s="52"/>
      <c r="J22" s="53"/>
      <c r="K22" s="59" t="str">
        <f>G22</f>
        <v>...€</v>
      </c>
      <c r="L22" s="60" t="str">
        <f>K22</f>
        <v>...€</v>
      </c>
      <c r="M22" s="61"/>
      <c r="N22" s="34"/>
      <c r="O22" s="39"/>
      <c r="P22" s="39"/>
      <c r="Q22" s="39"/>
      <c r="R22" s="39"/>
      <c r="S22" s="183" t="s">
        <v>42</v>
      </c>
      <c r="T22" s="260"/>
      <c r="U22" s="63"/>
      <c r="V22" s="63"/>
      <c r="W22" s="63"/>
    </row>
    <row r="23" spans="1:42" ht="18" customHeight="1">
      <c r="A23" s="8"/>
      <c r="B23" s="293">
        <v>2</v>
      </c>
      <c r="C23" s="173" t="s">
        <v>43</v>
      </c>
      <c r="D23" s="257" t="s">
        <v>44</v>
      </c>
      <c r="E23" s="255" t="s">
        <v>26</v>
      </c>
      <c r="F23" s="65" t="s">
        <v>24</v>
      </c>
      <c r="G23" s="66" t="s">
        <v>24</v>
      </c>
      <c r="H23" s="8"/>
      <c r="I23" s="48"/>
      <c r="J23" s="49"/>
      <c r="K23" s="67" t="str">
        <f t="shared" ref="K23:K44" si="9">G23</f>
        <v>...%</v>
      </c>
      <c r="L23" s="68" t="e">
        <f t="shared" ref="L23:L44" si="10">1-(1*K23)</f>
        <v>#VALUE!</v>
      </c>
      <c r="M23" s="61" t="e">
        <f t="shared" ref="M23:M44" si="11">G23-F23</f>
        <v>#VALUE!</v>
      </c>
      <c r="N23" s="34"/>
      <c r="O23" s="99">
        <v>0.88500000000000001</v>
      </c>
      <c r="P23" s="99">
        <v>0.94510000000000005</v>
      </c>
      <c r="Q23" s="99">
        <v>0.89</v>
      </c>
      <c r="R23" s="99">
        <v>0.89</v>
      </c>
      <c r="S23" s="34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42" ht="18" customHeight="1">
      <c r="A24" s="8"/>
      <c r="B24" s="293">
        <v>3</v>
      </c>
      <c r="C24" s="173" t="s">
        <v>43</v>
      </c>
      <c r="D24" s="257" t="s">
        <v>47</v>
      </c>
      <c r="E24" s="255" t="s">
        <v>26</v>
      </c>
      <c r="F24" s="65" t="s">
        <v>24</v>
      </c>
      <c r="G24" s="66" t="s">
        <v>24</v>
      </c>
      <c r="H24" s="8"/>
      <c r="I24" s="48"/>
      <c r="J24" s="49"/>
      <c r="K24" s="67" t="str">
        <f t="shared" si="9"/>
        <v>...%</v>
      </c>
      <c r="L24" s="68" t="e">
        <f t="shared" si="10"/>
        <v>#VALUE!</v>
      </c>
      <c r="M24" s="61" t="e">
        <f t="shared" si="11"/>
        <v>#VALUE!</v>
      </c>
      <c r="N24" s="34"/>
      <c r="O24" s="99">
        <v>0.91500000000000004</v>
      </c>
      <c r="P24" s="99">
        <v>0.92569999999999997</v>
      </c>
      <c r="Q24" s="99">
        <v>0.9</v>
      </c>
      <c r="R24" s="99">
        <v>0.9</v>
      </c>
      <c r="S24" s="34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ht="18" customHeight="1">
      <c r="A25" s="8"/>
      <c r="B25" s="293">
        <v>3</v>
      </c>
      <c r="C25" s="173" t="s">
        <v>43</v>
      </c>
      <c r="D25" s="257" t="s">
        <v>48</v>
      </c>
      <c r="E25" s="255" t="s">
        <v>26</v>
      </c>
      <c r="F25" s="65" t="s">
        <v>24</v>
      </c>
      <c r="G25" s="66" t="s">
        <v>24</v>
      </c>
      <c r="H25" s="8"/>
      <c r="I25" s="48"/>
      <c r="J25" s="49"/>
      <c r="K25" s="67" t="str">
        <f t="shared" si="9"/>
        <v>...%</v>
      </c>
      <c r="L25" s="68" t="e">
        <f t="shared" si="10"/>
        <v>#VALUE!</v>
      </c>
      <c r="M25" s="61" t="e">
        <f t="shared" si="11"/>
        <v>#VALUE!</v>
      </c>
      <c r="N25" s="34"/>
      <c r="O25" s="99">
        <v>0.93</v>
      </c>
      <c r="P25" s="99">
        <v>0.93500000000000005</v>
      </c>
      <c r="Q25" s="99">
        <v>0.64</v>
      </c>
      <c r="R25" s="99">
        <v>0.6</v>
      </c>
      <c r="S25" s="34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 ht="18" customHeight="1">
      <c r="A26" s="8"/>
      <c r="B26" s="293">
        <v>0.6</v>
      </c>
      <c r="C26" s="173" t="s">
        <v>43</v>
      </c>
      <c r="D26" s="257" t="s">
        <v>49</v>
      </c>
      <c r="E26" s="255" t="s">
        <v>26</v>
      </c>
      <c r="F26" s="65" t="s">
        <v>24</v>
      </c>
      <c r="G26" s="66" t="s">
        <v>24</v>
      </c>
      <c r="H26" s="8"/>
      <c r="I26" s="48"/>
      <c r="J26" s="49"/>
      <c r="K26" s="67" t="str">
        <f t="shared" si="9"/>
        <v>...%</v>
      </c>
      <c r="L26" s="68" t="e">
        <f t="shared" si="10"/>
        <v>#VALUE!</v>
      </c>
      <c r="M26" s="61" t="e">
        <f t="shared" si="11"/>
        <v>#VALUE!</v>
      </c>
      <c r="N26" s="34"/>
      <c r="O26" s="99">
        <v>0.61499999999999999</v>
      </c>
      <c r="P26" s="99">
        <v>0.55000000000000004</v>
      </c>
      <c r="Q26" s="99">
        <v>0.55000000000000004</v>
      </c>
      <c r="R26" s="99">
        <v>0.4</v>
      </c>
      <c r="S26" s="34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 ht="18" customHeight="1">
      <c r="A27" s="8"/>
      <c r="B27" s="293">
        <v>0.6</v>
      </c>
      <c r="C27" s="173" t="s">
        <v>43</v>
      </c>
      <c r="D27" s="257" t="s">
        <v>50</v>
      </c>
      <c r="E27" s="255" t="s">
        <v>26</v>
      </c>
      <c r="F27" s="65" t="s">
        <v>24</v>
      </c>
      <c r="G27" s="66" t="s">
        <v>24</v>
      </c>
      <c r="H27" s="8"/>
      <c r="I27" s="48"/>
      <c r="J27" s="49"/>
      <c r="K27" s="67" t="str">
        <f t="shared" si="9"/>
        <v>...%</v>
      </c>
      <c r="L27" s="68" t="e">
        <f t="shared" si="10"/>
        <v>#VALUE!</v>
      </c>
      <c r="M27" s="61" t="e">
        <f t="shared" si="11"/>
        <v>#VALUE!</v>
      </c>
      <c r="N27" s="34"/>
      <c r="O27" s="99">
        <v>0.77</v>
      </c>
      <c r="P27" s="99">
        <v>0.81499999999999995</v>
      </c>
      <c r="Q27" s="99">
        <v>0.77</v>
      </c>
      <c r="R27" s="99">
        <v>0.77</v>
      </c>
      <c r="S27" s="34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 ht="18" customHeight="1">
      <c r="A28" s="8"/>
      <c r="B28" s="293">
        <v>0.8</v>
      </c>
      <c r="C28" s="173" t="s">
        <v>43</v>
      </c>
      <c r="D28" s="257" t="s">
        <v>51</v>
      </c>
      <c r="E28" s="255" t="s">
        <v>26</v>
      </c>
      <c r="F28" s="65" t="s">
        <v>24</v>
      </c>
      <c r="G28" s="66" t="s">
        <v>24</v>
      </c>
      <c r="H28" s="8"/>
      <c r="I28" s="48"/>
      <c r="J28" s="49"/>
      <c r="K28" s="67" t="str">
        <f t="shared" si="9"/>
        <v>...%</v>
      </c>
      <c r="L28" s="68" t="e">
        <f t="shared" si="10"/>
        <v>#VALUE!</v>
      </c>
      <c r="M28" s="61" t="e">
        <f t="shared" si="11"/>
        <v>#VALUE!</v>
      </c>
      <c r="N28" s="34"/>
      <c r="O28" s="99">
        <v>0.91900000000000004</v>
      </c>
      <c r="P28" s="99">
        <v>0.92010000000000003</v>
      </c>
      <c r="Q28" s="99">
        <v>0.88500000000000001</v>
      </c>
      <c r="R28" s="99">
        <v>0.85</v>
      </c>
      <c r="S28" s="34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 ht="18" customHeight="1">
      <c r="A29" s="8"/>
      <c r="B29" s="293">
        <v>0.8</v>
      </c>
      <c r="C29" s="173" t="s">
        <v>43</v>
      </c>
      <c r="D29" s="257" t="s">
        <v>53</v>
      </c>
      <c r="E29" s="255" t="s">
        <v>26</v>
      </c>
      <c r="F29" s="65" t="s">
        <v>24</v>
      </c>
      <c r="G29" s="66" t="s">
        <v>24</v>
      </c>
      <c r="H29" s="8"/>
      <c r="I29" s="48"/>
      <c r="J29" s="49"/>
      <c r="K29" s="67" t="str">
        <f t="shared" si="9"/>
        <v>...%</v>
      </c>
      <c r="L29" s="68" t="e">
        <f t="shared" si="10"/>
        <v>#VALUE!</v>
      </c>
      <c r="M29" s="61" t="e">
        <f t="shared" si="11"/>
        <v>#VALUE!</v>
      </c>
      <c r="N29" s="34"/>
      <c r="O29" s="99">
        <v>0.92500000000000004</v>
      </c>
      <c r="P29" s="99">
        <v>0.93500000000000005</v>
      </c>
      <c r="Q29" s="99">
        <v>0.92800000000000005</v>
      </c>
      <c r="R29" s="99">
        <v>0.9</v>
      </c>
      <c r="S29" s="34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42" ht="18" customHeight="1">
      <c r="A30" s="8"/>
      <c r="B30" s="293">
        <v>0.5</v>
      </c>
      <c r="C30" s="173" t="s">
        <v>43</v>
      </c>
      <c r="D30" s="257" t="s">
        <v>55</v>
      </c>
      <c r="E30" s="255" t="s">
        <v>26</v>
      </c>
      <c r="F30" s="65" t="s">
        <v>24</v>
      </c>
      <c r="G30" s="66" t="s">
        <v>24</v>
      </c>
      <c r="H30" s="8"/>
      <c r="I30" s="48"/>
      <c r="J30" s="49"/>
      <c r="K30" s="67" t="str">
        <f t="shared" si="9"/>
        <v>...%</v>
      </c>
      <c r="L30" s="68" t="e">
        <f t="shared" si="10"/>
        <v>#VALUE!</v>
      </c>
      <c r="M30" s="61" t="e">
        <f t="shared" si="11"/>
        <v>#VALUE!</v>
      </c>
      <c r="N30" s="34"/>
      <c r="O30" s="99">
        <v>0.96</v>
      </c>
      <c r="P30" s="99">
        <v>0.95620000000000005</v>
      </c>
      <c r="Q30" s="99">
        <v>0.93500000000000005</v>
      </c>
      <c r="R30" s="99">
        <v>0.93500000000000005</v>
      </c>
      <c r="S30" s="34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ht="18" customHeight="1">
      <c r="A31" s="8"/>
      <c r="B31" s="293">
        <v>0.2</v>
      </c>
      <c r="C31" s="173" t="s">
        <v>43</v>
      </c>
      <c r="D31" s="257" t="s">
        <v>56</v>
      </c>
      <c r="E31" s="255" t="s">
        <v>26</v>
      </c>
      <c r="F31" s="65" t="s">
        <v>24</v>
      </c>
      <c r="G31" s="66" t="s">
        <v>24</v>
      </c>
      <c r="H31" s="8"/>
      <c r="I31" s="48"/>
      <c r="J31" s="49"/>
      <c r="K31" s="67" t="str">
        <f t="shared" si="9"/>
        <v>...%</v>
      </c>
      <c r="L31" s="68" t="e">
        <f t="shared" si="10"/>
        <v>#VALUE!</v>
      </c>
      <c r="M31" s="61" t="e">
        <f t="shared" si="11"/>
        <v>#VALUE!</v>
      </c>
      <c r="N31" s="34"/>
      <c r="O31" s="99">
        <v>0.95</v>
      </c>
      <c r="P31" s="99">
        <v>0.93140000000000001</v>
      </c>
      <c r="Q31" s="99">
        <v>0.92</v>
      </c>
      <c r="R31" s="99">
        <v>0.92</v>
      </c>
      <c r="S31" s="34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42" s="2" customFormat="1" ht="18" customHeight="1">
      <c r="A32" s="8"/>
      <c r="B32" s="293">
        <v>0.1</v>
      </c>
      <c r="C32" s="173" t="s">
        <v>43</v>
      </c>
      <c r="D32" s="257" t="s">
        <v>57</v>
      </c>
      <c r="E32" s="255" t="s">
        <v>26</v>
      </c>
      <c r="F32" s="65" t="s">
        <v>24</v>
      </c>
      <c r="G32" s="66" t="s">
        <v>24</v>
      </c>
      <c r="H32" s="8"/>
      <c r="I32" s="48"/>
      <c r="J32" s="49"/>
      <c r="K32" s="67" t="str">
        <f t="shared" si="9"/>
        <v>...%</v>
      </c>
      <c r="L32" s="68" t="e">
        <f t="shared" si="10"/>
        <v>#VALUE!</v>
      </c>
      <c r="M32" s="61" t="e">
        <f t="shared" si="11"/>
        <v>#VALUE!</v>
      </c>
      <c r="N32" s="34"/>
      <c r="O32" s="99">
        <v>0.97</v>
      </c>
      <c r="P32" s="99">
        <v>0.94830000000000003</v>
      </c>
      <c r="Q32" s="99">
        <v>0.93</v>
      </c>
      <c r="R32" s="99">
        <v>0.95</v>
      </c>
      <c r="S32" s="34"/>
    </row>
    <row r="33" spans="1:42" s="2" customFormat="1" ht="18" customHeight="1">
      <c r="A33" s="8"/>
      <c r="B33" s="293">
        <v>0.2</v>
      </c>
      <c r="C33" s="173" t="s">
        <v>43</v>
      </c>
      <c r="D33" s="257" t="s">
        <v>58</v>
      </c>
      <c r="E33" s="255" t="s">
        <v>26</v>
      </c>
      <c r="F33" s="65" t="s">
        <v>24</v>
      </c>
      <c r="G33" s="66" t="s">
        <v>24</v>
      </c>
      <c r="H33" s="8"/>
      <c r="I33" s="48"/>
      <c r="J33" s="49"/>
      <c r="K33" s="67" t="str">
        <f t="shared" si="9"/>
        <v>...%</v>
      </c>
      <c r="L33" s="68" t="e">
        <f t="shared" si="10"/>
        <v>#VALUE!</v>
      </c>
      <c r="M33" s="61" t="e">
        <f t="shared" si="11"/>
        <v>#VALUE!</v>
      </c>
      <c r="N33" s="34"/>
      <c r="O33" s="99">
        <v>0.97899999999999998</v>
      </c>
      <c r="P33" s="99">
        <v>0.97199999999999998</v>
      </c>
      <c r="Q33" s="99">
        <v>0.96</v>
      </c>
      <c r="R33" s="99">
        <v>0.97199999999999998</v>
      </c>
      <c r="S33" s="34"/>
    </row>
    <row r="34" spans="1:42" s="2" customFormat="1" ht="18" customHeight="1">
      <c r="A34" s="8"/>
      <c r="B34" s="293">
        <v>1</v>
      </c>
      <c r="C34" s="173" t="s">
        <v>43</v>
      </c>
      <c r="D34" s="257" t="s">
        <v>59</v>
      </c>
      <c r="E34" s="255" t="s">
        <v>26</v>
      </c>
      <c r="F34" s="65" t="s">
        <v>24</v>
      </c>
      <c r="G34" s="66" t="s">
        <v>24</v>
      </c>
      <c r="H34" s="8"/>
      <c r="I34" s="48"/>
      <c r="J34" s="49"/>
      <c r="K34" s="67" t="str">
        <f t="shared" si="9"/>
        <v>...%</v>
      </c>
      <c r="L34" s="68" t="e">
        <f t="shared" si="10"/>
        <v>#VALUE!</v>
      </c>
      <c r="M34" s="61" t="e">
        <f t="shared" si="11"/>
        <v>#VALUE!</v>
      </c>
      <c r="N34" s="34"/>
      <c r="O34" s="99">
        <v>0.89729999999999999</v>
      </c>
      <c r="P34" s="99">
        <v>0.89729999999999999</v>
      </c>
      <c r="Q34" s="99">
        <v>0.87</v>
      </c>
      <c r="R34" s="99">
        <v>0.88</v>
      </c>
      <c r="S34" s="34"/>
    </row>
    <row r="35" spans="1:42" s="2" customFormat="1" ht="18" customHeight="1">
      <c r="A35" s="8"/>
      <c r="B35" s="293">
        <v>0.5</v>
      </c>
      <c r="C35" s="173" t="s">
        <v>43</v>
      </c>
      <c r="D35" s="257" t="s">
        <v>60</v>
      </c>
      <c r="E35" s="255" t="s">
        <v>26</v>
      </c>
      <c r="F35" s="65" t="s">
        <v>24</v>
      </c>
      <c r="G35" s="66" t="s">
        <v>24</v>
      </c>
      <c r="H35" s="8"/>
      <c r="I35" s="48"/>
      <c r="J35" s="49"/>
      <c r="K35" s="67" t="str">
        <f t="shared" si="9"/>
        <v>...%</v>
      </c>
      <c r="L35" s="68" t="e">
        <f t="shared" si="10"/>
        <v>#VALUE!</v>
      </c>
      <c r="M35" s="61" t="e">
        <f t="shared" si="11"/>
        <v>#VALUE!</v>
      </c>
      <c r="N35" s="34"/>
      <c r="O35" s="99">
        <v>0.8</v>
      </c>
      <c r="P35" s="99">
        <v>0.86</v>
      </c>
      <c r="Q35" s="99">
        <v>0.76</v>
      </c>
      <c r="R35" s="99">
        <v>0.79</v>
      </c>
      <c r="S35" s="34"/>
    </row>
    <row r="36" spans="1:42" s="101" customFormat="1" ht="18" customHeight="1">
      <c r="A36" s="8"/>
      <c r="B36" s="293">
        <v>0.3</v>
      </c>
      <c r="C36" s="173" t="s">
        <v>43</v>
      </c>
      <c r="D36" s="257" t="s">
        <v>61</v>
      </c>
      <c r="E36" s="255" t="s">
        <v>26</v>
      </c>
      <c r="F36" s="65" t="s">
        <v>24</v>
      </c>
      <c r="G36" s="66" t="s">
        <v>24</v>
      </c>
      <c r="H36" s="8"/>
      <c r="I36" s="48"/>
      <c r="J36" s="49"/>
      <c r="K36" s="67" t="str">
        <f t="shared" si="9"/>
        <v>...%</v>
      </c>
      <c r="L36" s="68" t="e">
        <f t="shared" si="10"/>
        <v>#VALUE!</v>
      </c>
      <c r="M36" s="61" t="e">
        <f t="shared" si="11"/>
        <v>#VALUE!</v>
      </c>
      <c r="N36" s="34"/>
      <c r="O36" s="99">
        <v>0.65</v>
      </c>
      <c r="P36" s="99">
        <v>0.66500000000000004</v>
      </c>
      <c r="Q36" s="99">
        <v>0.7</v>
      </c>
      <c r="R36" s="99">
        <v>0.65</v>
      </c>
      <c r="S36" s="34"/>
    </row>
    <row r="37" spans="1:42" s="2" customFormat="1" ht="18" customHeight="1">
      <c r="A37" s="8"/>
      <c r="B37" s="293">
        <v>0.3</v>
      </c>
      <c r="C37" s="173" t="s">
        <v>43</v>
      </c>
      <c r="D37" s="257" t="s">
        <v>62</v>
      </c>
      <c r="E37" s="255" t="s">
        <v>26</v>
      </c>
      <c r="F37" s="65" t="s">
        <v>24</v>
      </c>
      <c r="G37" s="66" t="s">
        <v>24</v>
      </c>
      <c r="H37" s="8"/>
      <c r="I37" s="48"/>
      <c r="J37" s="49"/>
      <c r="K37" s="67" t="str">
        <f t="shared" si="9"/>
        <v>...%</v>
      </c>
      <c r="L37" s="68" t="e">
        <f t="shared" si="10"/>
        <v>#VALUE!</v>
      </c>
      <c r="M37" s="61" t="e">
        <f t="shared" si="11"/>
        <v>#VALUE!</v>
      </c>
      <c r="N37" s="34"/>
      <c r="O37" s="99">
        <v>0.47499999999999998</v>
      </c>
      <c r="P37" s="99">
        <v>0.32500000000000001</v>
      </c>
      <c r="Q37" s="99">
        <v>0.5</v>
      </c>
      <c r="R37" s="99">
        <v>0.4</v>
      </c>
      <c r="S37" s="34"/>
    </row>
    <row r="38" spans="1:42" s="2" customFormat="1" ht="18" customHeight="1">
      <c r="A38" s="8"/>
      <c r="B38" s="293">
        <v>0.3</v>
      </c>
      <c r="C38" s="173" t="s">
        <v>43</v>
      </c>
      <c r="D38" s="257" t="s">
        <v>63</v>
      </c>
      <c r="E38" s="255" t="s">
        <v>26</v>
      </c>
      <c r="F38" s="65" t="s">
        <v>24</v>
      </c>
      <c r="G38" s="66" t="s">
        <v>24</v>
      </c>
      <c r="H38" s="8"/>
      <c r="I38" s="48"/>
      <c r="J38" s="49"/>
      <c r="K38" s="67" t="str">
        <f t="shared" si="9"/>
        <v>...%</v>
      </c>
      <c r="L38" s="68" t="e">
        <f t="shared" si="10"/>
        <v>#VALUE!</v>
      </c>
      <c r="M38" s="61" t="e">
        <f t="shared" si="11"/>
        <v>#VALUE!</v>
      </c>
      <c r="N38" s="34"/>
      <c r="O38" s="99">
        <v>0.91749999999999998</v>
      </c>
      <c r="P38" s="99">
        <v>0.92400000000000004</v>
      </c>
      <c r="Q38" s="99">
        <v>0.89</v>
      </c>
      <c r="R38" s="99">
        <v>0.89</v>
      </c>
      <c r="S38" s="34"/>
    </row>
    <row r="39" spans="1:42" s="2" customFormat="1" ht="18" customHeight="1">
      <c r="A39" s="8"/>
      <c r="B39" s="293">
        <v>0.3</v>
      </c>
      <c r="C39" s="173" t="s">
        <v>43</v>
      </c>
      <c r="D39" s="257" t="s">
        <v>64</v>
      </c>
      <c r="E39" s="255" t="s">
        <v>26</v>
      </c>
      <c r="F39" s="65" t="s">
        <v>24</v>
      </c>
      <c r="G39" s="66" t="s">
        <v>24</v>
      </c>
      <c r="H39" s="8"/>
      <c r="I39" s="48"/>
      <c r="J39" s="49"/>
      <c r="K39" s="67" t="str">
        <f t="shared" si="9"/>
        <v>...%</v>
      </c>
      <c r="L39" s="68" t="e">
        <f t="shared" si="10"/>
        <v>#VALUE!</v>
      </c>
      <c r="M39" s="61" t="e">
        <f t="shared" si="11"/>
        <v>#VALUE!</v>
      </c>
      <c r="N39" s="34"/>
      <c r="O39" s="99">
        <v>0.25</v>
      </c>
      <c r="P39" s="99">
        <v>0.1</v>
      </c>
      <c r="Q39" s="99">
        <v>0.01</v>
      </c>
      <c r="R39" s="99">
        <v>0.02</v>
      </c>
      <c r="S39" s="34"/>
    </row>
    <row r="40" spans="1:42" ht="18" customHeight="1">
      <c r="A40" s="8"/>
      <c r="B40" s="293">
        <v>0.3</v>
      </c>
      <c r="C40" s="173" t="s">
        <v>43</v>
      </c>
      <c r="D40" s="257" t="s">
        <v>395</v>
      </c>
      <c r="E40" s="255" t="s">
        <v>26</v>
      </c>
      <c r="F40" s="65" t="s">
        <v>24</v>
      </c>
      <c r="G40" s="66" t="s">
        <v>24</v>
      </c>
      <c r="H40" s="8"/>
      <c r="I40" s="48"/>
      <c r="J40" s="49"/>
      <c r="K40" s="67" t="str">
        <f t="shared" si="9"/>
        <v>...%</v>
      </c>
      <c r="L40" s="68" t="e">
        <f t="shared" si="10"/>
        <v>#VALUE!</v>
      </c>
      <c r="M40" s="61" t="e">
        <f t="shared" si="11"/>
        <v>#VALUE!</v>
      </c>
      <c r="N40" s="34"/>
      <c r="O40" s="99">
        <v>0.92500000000000004</v>
      </c>
      <c r="P40" s="99">
        <v>0.93740000000000001</v>
      </c>
      <c r="Q40" s="99">
        <v>0.9</v>
      </c>
      <c r="R40" s="99">
        <v>0.9</v>
      </c>
      <c r="S40" s="34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21.95" customHeight="1">
      <c r="A41" s="8"/>
      <c r="B41" s="293">
        <v>0.1</v>
      </c>
      <c r="C41" s="173" t="s">
        <v>43</v>
      </c>
      <c r="D41" s="257" t="s">
        <v>65</v>
      </c>
      <c r="E41" s="255" t="s">
        <v>26</v>
      </c>
      <c r="F41" s="65" t="s">
        <v>24</v>
      </c>
      <c r="G41" s="66" t="s">
        <v>24</v>
      </c>
      <c r="H41" s="8"/>
      <c r="I41" s="48"/>
      <c r="J41" s="49"/>
      <c r="K41" s="67" t="str">
        <f t="shared" si="9"/>
        <v>...%</v>
      </c>
      <c r="L41" s="68" t="e">
        <f t="shared" si="10"/>
        <v>#VALUE!</v>
      </c>
      <c r="M41" s="61" t="e">
        <f t="shared" si="11"/>
        <v>#VALUE!</v>
      </c>
      <c r="N41" s="34"/>
      <c r="O41" s="99">
        <v>0.1</v>
      </c>
      <c r="P41" s="99">
        <v>0.1</v>
      </c>
      <c r="Q41" s="99">
        <v>0.1</v>
      </c>
      <c r="R41" s="99">
        <v>0.1</v>
      </c>
      <c r="S41" s="34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s="2" customFormat="1" ht="18" customHeight="1">
      <c r="A42" s="8"/>
      <c r="B42" s="293">
        <v>0.3</v>
      </c>
      <c r="C42" s="173" t="s">
        <v>43</v>
      </c>
      <c r="D42" s="257" t="s">
        <v>66</v>
      </c>
      <c r="E42" s="255" t="s">
        <v>26</v>
      </c>
      <c r="F42" s="65" t="s">
        <v>24</v>
      </c>
      <c r="G42" s="66" t="s">
        <v>24</v>
      </c>
      <c r="H42" s="8"/>
      <c r="I42" s="48"/>
      <c r="J42" s="49"/>
      <c r="K42" s="67" t="str">
        <f t="shared" si="9"/>
        <v>...%</v>
      </c>
      <c r="L42" s="68" t="e">
        <f t="shared" si="10"/>
        <v>#VALUE!</v>
      </c>
      <c r="M42" s="61" t="e">
        <f t="shared" si="11"/>
        <v>#VALUE!</v>
      </c>
      <c r="N42" s="34"/>
      <c r="O42" s="99">
        <v>0.23499999999999999</v>
      </c>
      <c r="P42" s="99">
        <v>0.19</v>
      </c>
      <c r="Q42" s="99">
        <v>0.2</v>
      </c>
      <c r="R42" s="99">
        <v>0.1</v>
      </c>
      <c r="S42" s="34"/>
    </row>
    <row r="43" spans="1:42" s="2" customFormat="1" ht="18" customHeight="1">
      <c r="A43" s="8"/>
      <c r="B43" s="293">
        <v>0.3</v>
      </c>
      <c r="C43" s="173" t="s">
        <v>43</v>
      </c>
      <c r="D43" s="257" t="s">
        <v>67</v>
      </c>
      <c r="E43" s="255" t="s">
        <v>26</v>
      </c>
      <c r="F43" s="65" t="s">
        <v>24</v>
      </c>
      <c r="G43" s="66" t="s">
        <v>24</v>
      </c>
      <c r="H43" s="8"/>
      <c r="I43" s="48"/>
      <c r="J43" s="49"/>
      <c r="K43" s="67" t="str">
        <f t="shared" si="9"/>
        <v>...%</v>
      </c>
      <c r="L43" s="68" t="e">
        <f t="shared" si="10"/>
        <v>#VALUE!</v>
      </c>
      <c r="M43" s="61" t="e">
        <f t="shared" si="11"/>
        <v>#VALUE!</v>
      </c>
      <c r="N43" s="34"/>
      <c r="O43" s="99">
        <v>0.25030000000000002</v>
      </c>
      <c r="P43" s="99">
        <v>0.25</v>
      </c>
      <c r="Q43" s="99">
        <v>0.23</v>
      </c>
      <c r="R43" s="99">
        <v>0.25</v>
      </c>
      <c r="S43" s="261"/>
    </row>
    <row r="44" spans="1:42" s="2" customFormat="1" ht="18" customHeight="1">
      <c r="A44" s="8"/>
      <c r="B44" s="293">
        <v>0.3</v>
      </c>
      <c r="C44" s="173" t="s">
        <v>43</v>
      </c>
      <c r="D44" s="257" t="s">
        <v>68</v>
      </c>
      <c r="E44" s="255" t="s">
        <v>26</v>
      </c>
      <c r="F44" s="65" t="s">
        <v>24</v>
      </c>
      <c r="G44" s="66" t="s">
        <v>24</v>
      </c>
      <c r="H44" s="8"/>
      <c r="I44" s="48"/>
      <c r="J44" s="49"/>
      <c r="K44" s="67" t="str">
        <f t="shared" si="9"/>
        <v>...%</v>
      </c>
      <c r="L44" s="68" t="e">
        <f t="shared" si="10"/>
        <v>#VALUE!</v>
      </c>
      <c r="M44" s="61" t="e">
        <f t="shared" si="11"/>
        <v>#VALUE!</v>
      </c>
      <c r="N44" s="34"/>
      <c r="O44" s="99">
        <v>0.38369999999999999</v>
      </c>
      <c r="P44" s="99">
        <v>0.41</v>
      </c>
      <c r="Q44" s="99">
        <v>0.3856</v>
      </c>
      <c r="R44" s="99">
        <v>0.38369999999999999</v>
      </c>
      <c r="S44" s="261"/>
    </row>
    <row r="45" spans="1:42" s="2" customFormat="1" ht="21.95" customHeight="1">
      <c r="A45" s="8"/>
      <c r="B45" s="293">
        <v>0.2</v>
      </c>
      <c r="C45" s="250" t="s">
        <v>69</v>
      </c>
      <c r="D45" s="257" t="s">
        <v>70</v>
      </c>
      <c r="E45" s="255" t="s">
        <v>586</v>
      </c>
      <c r="F45" s="57" t="s">
        <v>20</v>
      </c>
      <c r="G45" s="58" t="s">
        <v>20</v>
      </c>
      <c r="H45" s="8"/>
      <c r="I45" s="52"/>
      <c r="J45" s="53"/>
      <c r="K45" s="59" t="str">
        <f t="shared" ref="K45:K79" si="12">G45</f>
        <v>...€</v>
      </c>
      <c r="L45" s="60" t="str">
        <f t="shared" ref="L45:L65" si="13">K45</f>
        <v>...€</v>
      </c>
      <c r="M45" s="61" t="e">
        <f t="shared" ref="M45:M79" si="14">G45-F45</f>
        <v>#VALUE!</v>
      </c>
      <c r="N45" s="34"/>
      <c r="O45" s="262">
        <v>1.25</v>
      </c>
      <c r="P45" s="262">
        <v>1.6</v>
      </c>
      <c r="Q45" s="262">
        <v>2</v>
      </c>
      <c r="R45" s="262">
        <v>2</v>
      </c>
      <c r="S45" s="256"/>
    </row>
    <row r="46" spans="1:42" s="2" customFormat="1" ht="21.95" customHeight="1">
      <c r="A46" s="8"/>
      <c r="B46" s="293">
        <v>0.2</v>
      </c>
      <c r="C46" s="250" t="s">
        <v>69</v>
      </c>
      <c r="D46" s="257" t="s">
        <v>70</v>
      </c>
      <c r="E46" s="255" t="s">
        <v>587</v>
      </c>
      <c r="F46" s="57" t="s">
        <v>20</v>
      </c>
      <c r="G46" s="58" t="s">
        <v>20</v>
      </c>
      <c r="H46" s="8"/>
      <c r="I46" s="52"/>
      <c r="J46" s="53"/>
      <c r="K46" s="59" t="str">
        <f t="shared" si="12"/>
        <v>...€</v>
      </c>
      <c r="L46" s="60" t="str">
        <f t="shared" si="13"/>
        <v>...€</v>
      </c>
      <c r="M46" s="61" t="e">
        <f t="shared" si="14"/>
        <v>#VALUE!</v>
      </c>
      <c r="N46" s="34"/>
      <c r="O46" s="262">
        <v>6</v>
      </c>
      <c r="P46" s="262">
        <v>4.4000000000000004</v>
      </c>
      <c r="Q46" s="262">
        <v>6.5</v>
      </c>
      <c r="R46" s="262">
        <v>4</v>
      </c>
      <c r="S46" s="256"/>
    </row>
    <row r="47" spans="1:42" s="2" customFormat="1" ht="21.95" customHeight="1">
      <c r="A47" s="8"/>
      <c r="B47" s="293">
        <v>0.2</v>
      </c>
      <c r="C47" s="250" t="s">
        <v>69</v>
      </c>
      <c r="D47" s="257" t="s">
        <v>70</v>
      </c>
      <c r="E47" s="255" t="s">
        <v>588</v>
      </c>
      <c r="F47" s="57" t="s">
        <v>20</v>
      </c>
      <c r="G47" s="58" t="s">
        <v>20</v>
      </c>
      <c r="H47" s="8"/>
      <c r="I47" s="52"/>
      <c r="J47" s="53"/>
      <c r="K47" s="59" t="str">
        <f t="shared" si="12"/>
        <v>...€</v>
      </c>
      <c r="L47" s="60" t="str">
        <f t="shared" si="13"/>
        <v>...€</v>
      </c>
      <c r="M47" s="61" t="e">
        <f t="shared" si="14"/>
        <v>#VALUE!</v>
      </c>
      <c r="N47" s="34"/>
      <c r="O47" s="262">
        <v>0.02</v>
      </c>
      <c r="P47" s="262">
        <v>0.01</v>
      </c>
      <c r="Q47" s="262">
        <v>0.01</v>
      </c>
      <c r="R47" s="262">
        <v>0.15</v>
      </c>
      <c r="S47" s="256"/>
    </row>
    <row r="48" spans="1:42" s="2" customFormat="1" ht="21.95" customHeight="1">
      <c r="A48" s="8"/>
      <c r="B48" s="293">
        <v>0.3</v>
      </c>
      <c r="C48" s="250" t="s">
        <v>69</v>
      </c>
      <c r="D48" s="257" t="s">
        <v>71</v>
      </c>
      <c r="E48" s="255" t="s">
        <v>589</v>
      </c>
      <c r="F48" s="57" t="s">
        <v>20</v>
      </c>
      <c r="G48" s="58" t="s">
        <v>20</v>
      </c>
      <c r="H48" s="8"/>
      <c r="I48" s="52"/>
      <c r="J48" s="53"/>
      <c r="K48" s="59" t="str">
        <f t="shared" si="12"/>
        <v>...€</v>
      </c>
      <c r="L48" s="60" t="str">
        <f t="shared" si="13"/>
        <v>...€</v>
      </c>
      <c r="M48" s="61" t="e">
        <f t="shared" si="14"/>
        <v>#VALUE!</v>
      </c>
      <c r="N48" s="34"/>
      <c r="O48" s="262">
        <v>4.2</v>
      </c>
      <c r="P48" s="262">
        <v>3.65</v>
      </c>
      <c r="Q48" s="262">
        <v>4.5</v>
      </c>
      <c r="R48" s="262">
        <v>5</v>
      </c>
      <c r="S48" s="256"/>
    </row>
    <row r="49" spans="1:42" s="2" customFormat="1" ht="21.95" customHeight="1">
      <c r="A49" s="8"/>
      <c r="B49" s="293">
        <v>0.1</v>
      </c>
      <c r="C49" s="250" t="s">
        <v>72</v>
      </c>
      <c r="D49" s="257" t="s">
        <v>73</v>
      </c>
      <c r="E49" s="255" t="s">
        <v>590</v>
      </c>
      <c r="F49" s="57" t="s">
        <v>20</v>
      </c>
      <c r="G49" s="58" t="s">
        <v>20</v>
      </c>
      <c r="H49" s="8"/>
      <c r="I49" s="52"/>
      <c r="J49" s="53"/>
      <c r="K49" s="59" t="str">
        <f t="shared" si="12"/>
        <v>...€</v>
      </c>
      <c r="L49" s="60" t="str">
        <f t="shared" si="13"/>
        <v>...€</v>
      </c>
      <c r="M49" s="61" t="e">
        <f t="shared" si="14"/>
        <v>#VALUE!</v>
      </c>
      <c r="N49" s="34"/>
      <c r="O49" s="262">
        <v>0.15</v>
      </c>
      <c r="P49" s="262">
        <v>0.25</v>
      </c>
      <c r="Q49" s="262">
        <v>0.1</v>
      </c>
      <c r="R49" s="262">
        <v>0.25</v>
      </c>
      <c r="S49" s="256"/>
    </row>
    <row r="50" spans="1:42" s="2" customFormat="1" ht="21.95" customHeight="1">
      <c r="A50" s="8"/>
      <c r="B50" s="293">
        <v>2</v>
      </c>
      <c r="C50" s="250" t="s">
        <v>74</v>
      </c>
      <c r="D50" s="263" t="s">
        <v>75</v>
      </c>
      <c r="E50" s="255" t="s">
        <v>589</v>
      </c>
      <c r="F50" s="57" t="s">
        <v>20</v>
      </c>
      <c r="G50" s="58" t="s">
        <v>20</v>
      </c>
      <c r="H50" s="8"/>
      <c r="I50" s="52"/>
      <c r="J50" s="53"/>
      <c r="K50" s="59" t="str">
        <f t="shared" si="12"/>
        <v>...€</v>
      </c>
      <c r="L50" s="60" t="str">
        <f t="shared" si="13"/>
        <v>...€</v>
      </c>
      <c r="M50" s="61" t="e">
        <f t="shared" si="14"/>
        <v>#VALUE!</v>
      </c>
      <c r="N50" s="34"/>
      <c r="O50" s="262">
        <v>0.73</v>
      </c>
      <c r="P50" s="262">
        <v>0.8</v>
      </c>
      <c r="Q50" s="262">
        <v>1.2</v>
      </c>
      <c r="R50" s="262">
        <v>1</v>
      </c>
      <c r="S50" s="256"/>
    </row>
    <row r="51" spans="1:42" s="2" customFormat="1" ht="21.95" customHeight="1">
      <c r="A51" s="8"/>
      <c r="B51" s="293">
        <v>2</v>
      </c>
      <c r="C51" s="250" t="s">
        <v>74</v>
      </c>
      <c r="D51" s="263" t="s">
        <v>75</v>
      </c>
      <c r="E51" s="255" t="s">
        <v>591</v>
      </c>
      <c r="F51" s="57" t="s">
        <v>20</v>
      </c>
      <c r="G51" s="58" t="s">
        <v>20</v>
      </c>
      <c r="H51" s="8"/>
      <c r="I51" s="52"/>
      <c r="J51" s="53"/>
      <c r="K51" s="59" t="str">
        <f t="shared" si="12"/>
        <v>...€</v>
      </c>
      <c r="L51" s="60" t="str">
        <f t="shared" si="13"/>
        <v>...€</v>
      </c>
      <c r="M51" s="61" t="e">
        <f t="shared" si="14"/>
        <v>#VALUE!</v>
      </c>
      <c r="N51" s="34"/>
      <c r="O51" s="262">
        <v>0.02</v>
      </c>
      <c r="P51" s="262">
        <v>0.02</v>
      </c>
      <c r="Q51" s="262">
        <v>0.02</v>
      </c>
      <c r="R51" s="262">
        <v>0.1</v>
      </c>
      <c r="S51" s="256"/>
    </row>
    <row r="52" spans="1:42" s="2" customFormat="1" ht="21.95" customHeight="1">
      <c r="A52" s="8"/>
      <c r="B52" s="293">
        <v>2</v>
      </c>
      <c r="C52" s="250" t="s">
        <v>74</v>
      </c>
      <c r="D52" s="263" t="s">
        <v>75</v>
      </c>
      <c r="E52" s="255" t="s">
        <v>590</v>
      </c>
      <c r="F52" s="57" t="s">
        <v>20</v>
      </c>
      <c r="G52" s="58" t="s">
        <v>20</v>
      </c>
      <c r="H52" s="8"/>
      <c r="I52" s="52"/>
      <c r="J52" s="53"/>
      <c r="K52" s="59" t="str">
        <f t="shared" si="12"/>
        <v>...€</v>
      </c>
      <c r="L52" s="60" t="str">
        <f t="shared" si="13"/>
        <v>...€</v>
      </c>
      <c r="M52" s="61" t="e">
        <f t="shared" si="14"/>
        <v>#VALUE!</v>
      </c>
      <c r="N52" s="34"/>
      <c r="O52" s="262">
        <v>0.22500000000000001</v>
      </c>
      <c r="P52" s="262">
        <v>0.3</v>
      </c>
      <c r="Q52" s="262">
        <v>0.2</v>
      </c>
      <c r="R52" s="262">
        <v>0.9</v>
      </c>
      <c r="S52" s="256"/>
    </row>
    <row r="53" spans="1:42" s="2" customFormat="1" ht="21.95" customHeight="1">
      <c r="A53" s="8"/>
      <c r="B53" s="293">
        <v>0.2</v>
      </c>
      <c r="C53" s="250" t="s">
        <v>74</v>
      </c>
      <c r="D53" s="263" t="s">
        <v>76</v>
      </c>
      <c r="E53" s="255" t="s">
        <v>589</v>
      </c>
      <c r="F53" s="57" t="s">
        <v>20</v>
      </c>
      <c r="G53" s="58" t="s">
        <v>20</v>
      </c>
      <c r="H53" s="8"/>
      <c r="I53" s="52"/>
      <c r="J53" s="53"/>
      <c r="K53" s="59" t="str">
        <f t="shared" si="12"/>
        <v>...€</v>
      </c>
      <c r="L53" s="60" t="str">
        <f t="shared" si="13"/>
        <v>...€</v>
      </c>
      <c r="M53" s="61" t="e">
        <f t="shared" si="14"/>
        <v>#VALUE!</v>
      </c>
      <c r="N53" s="34"/>
      <c r="O53" s="262">
        <v>1.1299999999999999</v>
      </c>
      <c r="P53" s="262">
        <v>0.8</v>
      </c>
      <c r="Q53" s="262">
        <v>1.5</v>
      </c>
      <c r="R53" s="262">
        <v>1</v>
      </c>
      <c r="S53" s="256"/>
    </row>
    <row r="54" spans="1:42" s="2" customFormat="1" ht="21.95" customHeight="1">
      <c r="A54" s="8"/>
      <c r="B54" s="293">
        <v>0.2</v>
      </c>
      <c r="C54" s="250" t="s">
        <v>74</v>
      </c>
      <c r="D54" s="263" t="s">
        <v>76</v>
      </c>
      <c r="E54" s="255" t="s">
        <v>591</v>
      </c>
      <c r="F54" s="57" t="s">
        <v>20</v>
      </c>
      <c r="G54" s="58" t="s">
        <v>20</v>
      </c>
      <c r="H54" s="8"/>
      <c r="I54" s="52"/>
      <c r="J54" s="53"/>
      <c r="K54" s="59" t="str">
        <f t="shared" si="12"/>
        <v>...€</v>
      </c>
      <c r="L54" s="60" t="str">
        <f t="shared" si="13"/>
        <v>...€</v>
      </c>
      <c r="M54" s="61" t="e">
        <f t="shared" si="14"/>
        <v>#VALUE!</v>
      </c>
      <c r="N54" s="34"/>
      <c r="O54" s="262">
        <v>0.02</v>
      </c>
      <c r="P54" s="262">
        <v>0.02</v>
      </c>
      <c r="Q54" s="262">
        <v>0.02</v>
      </c>
      <c r="R54" s="262">
        <v>0.02</v>
      </c>
      <c r="S54" s="256"/>
    </row>
    <row r="55" spans="1:42" s="2" customFormat="1" ht="21.95" customHeight="1">
      <c r="A55" s="8"/>
      <c r="B55" s="293">
        <v>0.2</v>
      </c>
      <c r="C55" s="250" t="s">
        <v>74</v>
      </c>
      <c r="D55" s="263" t="s">
        <v>76</v>
      </c>
      <c r="E55" s="255" t="s">
        <v>590</v>
      </c>
      <c r="F55" s="57" t="s">
        <v>20</v>
      </c>
      <c r="G55" s="58" t="s">
        <v>20</v>
      </c>
      <c r="H55" s="8"/>
      <c r="I55" s="52"/>
      <c r="J55" s="53"/>
      <c r="K55" s="59" t="str">
        <f t="shared" si="12"/>
        <v>...€</v>
      </c>
      <c r="L55" s="60" t="str">
        <f t="shared" si="13"/>
        <v>...€</v>
      </c>
      <c r="M55" s="61" t="e">
        <f t="shared" si="14"/>
        <v>#VALUE!</v>
      </c>
      <c r="N55" s="34"/>
      <c r="O55" s="262">
        <v>0.313</v>
      </c>
      <c r="P55" s="262">
        <v>0.3</v>
      </c>
      <c r="Q55" s="262">
        <v>1.1000000000000001</v>
      </c>
      <c r="R55" s="262">
        <v>0.8</v>
      </c>
      <c r="S55" s="256"/>
    </row>
    <row r="56" spans="1:42" s="2" customFormat="1" ht="21.95" customHeight="1">
      <c r="A56" s="8"/>
      <c r="B56" s="293">
        <v>0.2</v>
      </c>
      <c r="C56" s="250" t="s">
        <v>74</v>
      </c>
      <c r="D56" s="263" t="s">
        <v>77</v>
      </c>
      <c r="E56" s="255" t="s">
        <v>589</v>
      </c>
      <c r="F56" s="57" t="s">
        <v>20</v>
      </c>
      <c r="G56" s="58" t="s">
        <v>20</v>
      </c>
      <c r="H56" s="8"/>
      <c r="I56" s="52"/>
      <c r="J56" s="53"/>
      <c r="K56" s="59" t="str">
        <f t="shared" si="12"/>
        <v>...€</v>
      </c>
      <c r="L56" s="60" t="str">
        <f t="shared" si="13"/>
        <v>...€</v>
      </c>
      <c r="M56" s="61" t="e">
        <f t="shared" si="14"/>
        <v>#VALUE!</v>
      </c>
      <c r="N56" s="34"/>
      <c r="O56" s="262">
        <v>0.76</v>
      </c>
      <c r="P56" s="262">
        <v>1.2</v>
      </c>
      <c r="Q56" s="262">
        <v>1.2</v>
      </c>
      <c r="R56" s="262">
        <v>1</v>
      </c>
      <c r="S56" s="256"/>
    </row>
    <row r="57" spans="1:42" s="2" customFormat="1" ht="21.95" customHeight="1">
      <c r="A57" s="8"/>
      <c r="B57" s="293">
        <v>0.2</v>
      </c>
      <c r="C57" s="250" t="s">
        <v>74</v>
      </c>
      <c r="D57" s="263" t="s">
        <v>77</v>
      </c>
      <c r="E57" s="255" t="s">
        <v>591</v>
      </c>
      <c r="F57" s="57" t="s">
        <v>20</v>
      </c>
      <c r="G57" s="58" t="s">
        <v>20</v>
      </c>
      <c r="H57" s="8"/>
      <c r="I57" s="52"/>
      <c r="J57" s="53"/>
      <c r="K57" s="59" t="str">
        <f t="shared" si="12"/>
        <v>...€</v>
      </c>
      <c r="L57" s="60" t="str">
        <f t="shared" si="13"/>
        <v>...€</v>
      </c>
      <c r="M57" s="61" t="e">
        <f t="shared" si="14"/>
        <v>#VALUE!</v>
      </c>
      <c r="N57" s="34"/>
      <c r="O57" s="262">
        <v>2.1000000000000001E-2</v>
      </c>
      <c r="P57" s="262">
        <v>0.02</v>
      </c>
      <c r="Q57" s="262">
        <v>0.03</v>
      </c>
      <c r="R57" s="262">
        <v>0.02</v>
      </c>
      <c r="S57" s="256"/>
    </row>
    <row r="58" spans="1:42" s="2" customFormat="1" ht="21.95" customHeight="1">
      <c r="A58" s="8"/>
      <c r="B58" s="293">
        <v>0.2</v>
      </c>
      <c r="C58" s="250" t="s">
        <v>74</v>
      </c>
      <c r="D58" s="263" t="s">
        <v>77</v>
      </c>
      <c r="E58" s="255" t="s">
        <v>590</v>
      </c>
      <c r="F58" s="57" t="s">
        <v>20</v>
      </c>
      <c r="G58" s="58" t="s">
        <v>20</v>
      </c>
      <c r="H58" s="8"/>
      <c r="I58" s="52"/>
      <c r="J58" s="53"/>
      <c r="K58" s="59" t="str">
        <f t="shared" si="12"/>
        <v>...€</v>
      </c>
      <c r="L58" s="60" t="str">
        <f t="shared" si="13"/>
        <v>...€</v>
      </c>
      <c r="M58" s="61" t="e">
        <f t="shared" si="14"/>
        <v>#VALUE!</v>
      </c>
      <c r="N58" s="34"/>
      <c r="O58" s="262">
        <v>0.23599999999999999</v>
      </c>
      <c r="P58" s="262">
        <v>0.3</v>
      </c>
      <c r="Q58" s="262">
        <v>0.8</v>
      </c>
      <c r="R58" s="262">
        <v>0.9</v>
      </c>
      <c r="S58" s="256"/>
    </row>
    <row r="59" spans="1:42" s="2" customFormat="1" ht="21.95" customHeight="1">
      <c r="A59" s="8"/>
      <c r="B59" s="293">
        <v>0.1</v>
      </c>
      <c r="C59" s="264" t="s">
        <v>74</v>
      </c>
      <c r="D59" s="257" t="s">
        <v>396</v>
      </c>
      <c r="E59" s="255" t="s">
        <v>590</v>
      </c>
      <c r="F59" s="57" t="s">
        <v>20</v>
      </c>
      <c r="G59" s="58" t="s">
        <v>20</v>
      </c>
      <c r="H59" s="8"/>
      <c r="I59" s="52"/>
      <c r="J59" s="53"/>
      <c r="K59" s="59" t="str">
        <f t="shared" si="12"/>
        <v>...€</v>
      </c>
      <c r="L59" s="60" t="str">
        <f t="shared" si="13"/>
        <v>...€</v>
      </c>
      <c r="M59" s="61" t="e">
        <f t="shared" si="14"/>
        <v>#VALUE!</v>
      </c>
      <c r="N59" s="34"/>
      <c r="O59" s="262">
        <v>2.2000000000000002</v>
      </c>
      <c r="P59" s="262">
        <v>4</v>
      </c>
      <c r="Q59" s="262">
        <v>2.5</v>
      </c>
      <c r="R59" s="262">
        <v>6</v>
      </c>
      <c r="S59" s="256"/>
    </row>
    <row r="60" spans="1:42" s="2" customFormat="1" ht="21.95" customHeight="1">
      <c r="A60" s="8"/>
      <c r="B60" s="293">
        <v>2</v>
      </c>
      <c r="C60" s="250" t="s">
        <v>74</v>
      </c>
      <c r="D60" s="263" t="s">
        <v>78</v>
      </c>
      <c r="E60" s="255" t="s">
        <v>592</v>
      </c>
      <c r="F60" s="57" t="s">
        <v>20</v>
      </c>
      <c r="G60" s="58" t="s">
        <v>20</v>
      </c>
      <c r="H60" s="8"/>
      <c r="I60" s="52"/>
      <c r="J60" s="53"/>
      <c r="K60" s="59" t="str">
        <f t="shared" si="12"/>
        <v>...€</v>
      </c>
      <c r="L60" s="60" t="str">
        <f t="shared" si="13"/>
        <v>...€</v>
      </c>
      <c r="M60" s="61" t="e">
        <f t="shared" si="14"/>
        <v>#VALUE!</v>
      </c>
      <c r="N60" s="34"/>
      <c r="O60" s="262">
        <v>8.9999999999999993E-3</v>
      </c>
      <c r="P60" s="262">
        <v>1.7000000000000001E-2</v>
      </c>
      <c r="Q60" s="262">
        <v>1.4999999999999999E-2</v>
      </c>
      <c r="R60" s="262">
        <v>0.01</v>
      </c>
      <c r="S60" s="256"/>
    </row>
    <row r="61" spans="1:42" s="2" customFormat="1" ht="21.95" customHeight="1">
      <c r="A61" s="8"/>
      <c r="B61" s="293">
        <v>2</v>
      </c>
      <c r="C61" s="250" t="s">
        <v>74</v>
      </c>
      <c r="D61" s="263" t="s">
        <v>78</v>
      </c>
      <c r="E61" s="255" t="s">
        <v>79</v>
      </c>
      <c r="F61" s="57" t="s">
        <v>20</v>
      </c>
      <c r="G61" s="58" t="s">
        <v>20</v>
      </c>
      <c r="H61" s="8"/>
      <c r="I61" s="52"/>
      <c r="J61" s="53"/>
      <c r="K61" s="59" t="str">
        <f t="shared" si="12"/>
        <v>...€</v>
      </c>
      <c r="L61" s="60" t="str">
        <f t="shared" si="13"/>
        <v>...€</v>
      </c>
      <c r="M61" s="61" t="e">
        <f t="shared" si="14"/>
        <v>#VALUE!</v>
      </c>
      <c r="N61" s="34"/>
      <c r="O61" s="262">
        <v>2.4</v>
      </c>
      <c r="P61" s="262">
        <v>4</v>
      </c>
      <c r="Q61" s="262">
        <v>4.5</v>
      </c>
      <c r="R61" s="262">
        <v>4.5</v>
      </c>
      <c r="S61" s="256"/>
    </row>
    <row r="62" spans="1:42" ht="21.95" customHeight="1">
      <c r="A62" s="8"/>
      <c r="B62" s="293">
        <v>0.1</v>
      </c>
      <c r="C62" s="250" t="s">
        <v>80</v>
      </c>
      <c r="D62" s="257" t="s">
        <v>81</v>
      </c>
      <c r="E62" s="255" t="s">
        <v>82</v>
      </c>
      <c r="F62" s="57" t="s">
        <v>20</v>
      </c>
      <c r="G62" s="58" t="s">
        <v>20</v>
      </c>
      <c r="H62" s="8"/>
      <c r="I62" s="52"/>
      <c r="J62" s="53"/>
      <c r="K62" s="59" t="str">
        <f t="shared" si="12"/>
        <v>...€</v>
      </c>
      <c r="L62" s="60" t="str">
        <f t="shared" si="13"/>
        <v>...€</v>
      </c>
      <c r="M62" s="61" t="e">
        <f t="shared" si="14"/>
        <v>#VALUE!</v>
      </c>
      <c r="N62" s="34"/>
      <c r="O62" s="262">
        <v>0.02</v>
      </c>
      <c r="P62" s="262">
        <v>0.02</v>
      </c>
      <c r="Q62" s="262">
        <v>0.05</v>
      </c>
      <c r="R62" s="262">
        <v>1E-3</v>
      </c>
      <c r="S62" s="256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21.95" customHeight="1">
      <c r="A63" s="8"/>
      <c r="B63" s="293">
        <v>0.1</v>
      </c>
      <c r="C63" s="250" t="s">
        <v>80</v>
      </c>
      <c r="D63" s="257" t="s">
        <v>83</v>
      </c>
      <c r="E63" s="255" t="s">
        <v>82</v>
      </c>
      <c r="F63" s="57" t="s">
        <v>20</v>
      </c>
      <c r="G63" s="58" t="s">
        <v>20</v>
      </c>
      <c r="H63" s="8"/>
      <c r="I63" s="52"/>
      <c r="J63" s="53"/>
      <c r="K63" s="59" t="str">
        <f t="shared" si="12"/>
        <v>...€</v>
      </c>
      <c r="L63" s="60" t="str">
        <f t="shared" si="13"/>
        <v>...€</v>
      </c>
      <c r="M63" s="61" t="e">
        <f t="shared" si="14"/>
        <v>#VALUE!</v>
      </c>
      <c r="N63" s="34"/>
      <c r="O63" s="262">
        <v>0.18</v>
      </c>
      <c r="P63" s="262">
        <v>0.17</v>
      </c>
      <c r="Q63" s="262">
        <v>0.28000000000000003</v>
      </c>
      <c r="R63" s="262">
        <v>1E-3</v>
      </c>
      <c r="S63" s="256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21.95" customHeight="1">
      <c r="A64" s="8"/>
      <c r="B64" s="293">
        <v>0.1</v>
      </c>
      <c r="C64" s="250" t="s">
        <v>80</v>
      </c>
      <c r="D64" s="257" t="s">
        <v>84</v>
      </c>
      <c r="E64" s="255" t="s">
        <v>82</v>
      </c>
      <c r="F64" s="57" t="s">
        <v>20</v>
      </c>
      <c r="G64" s="58" t="s">
        <v>20</v>
      </c>
      <c r="H64" s="8"/>
      <c r="I64" s="52"/>
      <c r="J64" s="53"/>
      <c r="K64" s="59" t="str">
        <f t="shared" si="12"/>
        <v>...€</v>
      </c>
      <c r="L64" s="60" t="str">
        <f t="shared" si="13"/>
        <v>...€</v>
      </c>
      <c r="M64" s="61" t="e">
        <f t="shared" si="14"/>
        <v>#VALUE!</v>
      </c>
      <c r="N64" s="34"/>
      <c r="O64" s="262">
        <v>0.09</v>
      </c>
      <c r="P64" s="262">
        <v>7.0000000000000007E-2</v>
      </c>
      <c r="Q64" s="262">
        <v>0.17</v>
      </c>
      <c r="R64" s="262">
        <v>1E-3</v>
      </c>
      <c r="S64" s="256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3" s="2" customFormat="1" ht="21.95" customHeight="1">
      <c r="A65" s="265"/>
      <c r="B65" s="293">
        <v>0.1</v>
      </c>
      <c r="C65" s="173" t="s">
        <v>80</v>
      </c>
      <c r="D65" s="257" t="s">
        <v>85</v>
      </c>
      <c r="E65" s="255" t="s">
        <v>82</v>
      </c>
      <c r="F65" s="57" t="s">
        <v>20</v>
      </c>
      <c r="G65" s="58" t="s">
        <v>20</v>
      </c>
      <c r="H65" s="8"/>
      <c r="I65" s="52"/>
      <c r="J65" s="53"/>
      <c r="K65" s="59" t="str">
        <f t="shared" si="12"/>
        <v>...€</v>
      </c>
      <c r="L65" s="60" t="str">
        <f t="shared" si="13"/>
        <v>...€</v>
      </c>
      <c r="M65" s="61" t="e">
        <f t="shared" si="14"/>
        <v>#VALUE!</v>
      </c>
      <c r="N65" s="34"/>
      <c r="O65" s="262">
        <v>0.18</v>
      </c>
      <c r="P65" s="262">
        <v>0.17</v>
      </c>
      <c r="Q65" s="262">
        <v>0.28000000000000003</v>
      </c>
      <c r="R65" s="262">
        <v>1E-3</v>
      </c>
      <c r="S65" s="256"/>
      <c r="AQ65" s="63"/>
    </row>
    <row r="66" spans="1:43" s="81" customFormat="1" ht="21.95" customHeight="1">
      <c r="A66" s="2"/>
      <c r="B66" s="292">
        <v>7.5</v>
      </c>
      <c r="C66" s="266" t="s">
        <v>86</v>
      </c>
      <c r="D66" s="257" t="s">
        <v>87</v>
      </c>
      <c r="E66" s="255" t="s">
        <v>26</v>
      </c>
      <c r="F66" s="65" t="s">
        <v>24</v>
      </c>
      <c r="G66" s="66" t="s">
        <v>24</v>
      </c>
      <c r="H66" s="8"/>
      <c r="I66" s="48"/>
      <c r="J66" s="49"/>
      <c r="K66" s="67" t="str">
        <f t="shared" si="12"/>
        <v>...%</v>
      </c>
      <c r="L66" s="68" t="e">
        <f t="shared" ref="L66:L107" si="15">1-(1*K66)</f>
        <v>#VALUE!</v>
      </c>
      <c r="M66" s="61" t="e">
        <f t="shared" si="14"/>
        <v>#VALUE!</v>
      </c>
      <c r="N66" s="34"/>
      <c r="O66" s="69">
        <v>0.6</v>
      </c>
      <c r="P66" s="69">
        <v>0.61</v>
      </c>
      <c r="Q66" s="69">
        <v>0.6</v>
      </c>
      <c r="R66" s="69">
        <v>0.6</v>
      </c>
      <c r="S66" s="34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43" s="2" customFormat="1" ht="33" customHeight="1">
      <c r="B67" s="292">
        <v>6</v>
      </c>
      <c r="C67" s="266" t="s">
        <v>86</v>
      </c>
      <c r="D67" s="257" t="s">
        <v>88</v>
      </c>
      <c r="E67" s="255" t="s">
        <v>26</v>
      </c>
      <c r="F67" s="65" t="s">
        <v>24</v>
      </c>
      <c r="G67" s="66" t="s">
        <v>24</v>
      </c>
      <c r="H67" s="8"/>
      <c r="I67" s="48"/>
      <c r="J67" s="49"/>
      <c r="K67" s="67" t="str">
        <f t="shared" si="12"/>
        <v>...%</v>
      </c>
      <c r="L67" s="68" t="e">
        <f t="shared" si="15"/>
        <v>#VALUE!</v>
      </c>
      <c r="M67" s="61" t="e">
        <f t="shared" si="14"/>
        <v>#VALUE!</v>
      </c>
      <c r="N67" s="34"/>
      <c r="O67" s="69">
        <v>0.58450000000000002</v>
      </c>
      <c r="P67" s="69">
        <v>0.45</v>
      </c>
      <c r="Q67" s="69">
        <v>0.52</v>
      </c>
      <c r="R67" s="69">
        <v>0.6</v>
      </c>
      <c r="S67" s="34"/>
    </row>
    <row r="68" spans="1:43" s="2" customFormat="1" ht="33" customHeight="1">
      <c r="B68" s="292">
        <v>3</v>
      </c>
      <c r="C68" s="266" t="s">
        <v>86</v>
      </c>
      <c r="D68" s="257" t="s">
        <v>89</v>
      </c>
      <c r="E68" s="255" t="s">
        <v>26</v>
      </c>
      <c r="F68" s="65" t="s">
        <v>24</v>
      </c>
      <c r="G68" s="66" t="s">
        <v>24</v>
      </c>
      <c r="H68" s="8"/>
      <c r="I68" s="48"/>
      <c r="J68" s="49"/>
      <c r="K68" s="67" t="str">
        <f t="shared" si="12"/>
        <v>...%</v>
      </c>
      <c r="L68" s="68" t="e">
        <f t="shared" si="15"/>
        <v>#VALUE!</v>
      </c>
      <c r="M68" s="61" t="e">
        <f t="shared" si="14"/>
        <v>#VALUE!</v>
      </c>
      <c r="N68" s="34"/>
      <c r="O68" s="69">
        <v>0.28999999999999998</v>
      </c>
      <c r="P68" s="69">
        <v>0.37</v>
      </c>
      <c r="Q68" s="69">
        <v>0.3</v>
      </c>
      <c r="R68" s="69">
        <v>0.41</v>
      </c>
      <c r="S68" s="34"/>
    </row>
    <row r="69" spans="1:43" s="81" customFormat="1" ht="21.95" customHeight="1">
      <c r="A69" s="2"/>
      <c r="B69" s="292">
        <v>1.5</v>
      </c>
      <c r="C69" s="266" t="s">
        <v>86</v>
      </c>
      <c r="D69" s="257" t="s">
        <v>90</v>
      </c>
      <c r="E69" s="255" t="s">
        <v>26</v>
      </c>
      <c r="F69" s="65" t="s">
        <v>24</v>
      </c>
      <c r="G69" s="66" t="s">
        <v>24</v>
      </c>
      <c r="H69" s="8"/>
      <c r="I69" s="48"/>
      <c r="J69" s="49"/>
      <c r="K69" s="67" t="str">
        <f t="shared" si="12"/>
        <v>...%</v>
      </c>
      <c r="L69" s="68" t="e">
        <f t="shared" si="15"/>
        <v>#VALUE!</v>
      </c>
      <c r="M69" s="61" t="e">
        <f t="shared" si="14"/>
        <v>#VALUE!</v>
      </c>
      <c r="N69" s="34"/>
      <c r="O69" s="69">
        <v>0.85</v>
      </c>
      <c r="P69" s="69">
        <v>0.84</v>
      </c>
      <c r="Q69" s="69">
        <v>0.85</v>
      </c>
      <c r="R69" s="69">
        <v>0.85</v>
      </c>
      <c r="S69" s="34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spans="1:43" s="2" customFormat="1" ht="21.95" customHeight="1">
      <c r="A70" s="15"/>
      <c r="B70" s="292">
        <v>2</v>
      </c>
      <c r="C70" s="266" t="s">
        <v>86</v>
      </c>
      <c r="D70" s="257" t="s">
        <v>91</v>
      </c>
      <c r="E70" s="255" t="s">
        <v>26</v>
      </c>
      <c r="F70" s="65" t="s">
        <v>24</v>
      </c>
      <c r="G70" s="66" t="s">
        <v>24</v>
      </c>
      <c r="H70" s="8"/>
      <c r="I70" s="48"/>
      <c r="J70" s="49"/>
      <c r="K70" s="67" t="str">
        <f t="shared" si="12"/>
        <v>...%</v>
      </c>
      <c r="L70" s="68" t="e">
        <f t="shared" si="15"/>
        <v>#VALUE!</v>
      </c>
      <c r="M70" s="61" t="e">
        <f t="shared" si="14"/>
        <v>#VALUE!</v>
      </c>
      <c r="N70" s="34"/>
      <c r="O70" s="69">
        <v>0.81499999999999995</v>
      </c>
      <c r="P70" s="69">
        <v>0.78</v>
      </c>
      <c r="Q70" s="69">
        <v>0.8</v>
      </c>
      <c r="R70" s="69">
        <v>0.8</v>
      </c>
      <c r="S70" s="34"/>
    </row>
    <row r="71" spans="1:43" s="2" customFormat="1" ht="21.95" customHeight="1">
      <c r="B71" s="292">
        <v>2</v>
      </c>
      <c r="C71" s="266" t="s">
        <v>86</v>
      </c>
      <c r="D71" s="257" t="s">
        <v>92</v>
      </c>
      <c r="E71" s="255" t="s">
        <v>26</v>
      </c>
      <c r="F71" s="65" t="s">
        <v>24</v>
      </c>
      <c r="G71" s="66" t="s">
        <v>24</v>
      </c>
      <c r="H71" s="8"/>
      <c r="I71" s="48"/>
      <c r="J71" s="49"/>
      <c r="K71" s="67" t="str">
        <f t="shared" si="12"/>
        <v>...%</v>
      </c>
      <c r="L71" s="68" t="e">
        <f t="shared" si="15"/>
        <v>#VALUE!</v>
      </c>
      <c r="M71" s="61" t="e">
        <f t="shared" si="14"/>
        <v>#VALUE!</v>
      </c>
      <c r="N71" s="34"/>
      <c r="O71" s="69">
        <v>0.80449999999999999</v>
      </c>
      <c r="P71" s="69">
        <v>0.79</v>
      </c>
      <c r="Q71" s="69">
        <v>0.79</v>
      </c>
      <c r="R71" s="69">
        <v>0.8</v>
      </c>
      <c r="S71" s="34"/>
    </row>
    <row r="72" spans="1:43" s="2" customFormat="1" ht="18" customHeight="1">
      <c r="A72" s="9"/>
      <c r="B72" s="292">
        <v>1.3</v>
      </c>
      <c r="C72" s="266" t="s">
        <v>86</v>
      </c>
      <c r="D72" s="257" t="s">
        <v>95</v>
      </c>
      <c r="E72" s="255" t="s">
        <v>26</v>
      </c>
      <c r="F72" s="65" t="s">
        <v>24</v>
      </c>
      <c r="G72" s="66" t="s">
        <v>24</v>
      </c>
      <c r="H72" s="8"/>
      <c r="I72" s="48"/>
      <c r="J72" s="49"/>
      <c r="K72" s="67" t="str">
        <f t="shared" si="12"/>
        <v>...%</v>
      </c>
      <c r="L72" s="68" t="e">
        <f t="shared" si="15"/>
        <v>#VALUE!</v>
      </c>
      <c r="M72" s="61" t="e">
        <f t="shared" si="14"/>
        <v>#VALUE!</v>
      </c>
      <c r="N72" s="34"/>
      <c r="O72" s="69">
        <v>0.31169999999999998</v>
      </c>
      <c r="P72" s="69">
        <v>0.3</v>
      </c>
      <c r="Q72" s="69">
        <v>0.19</v>
      </c>
      <c r="R72" s="69">
        <v>0.19</v>
      </c>
      <c r="S72" s="34"/>
    </row>
    <row r="73" spans="1:43" s="81" customFormat="1" ht="18" customHeight="1">
      <c r="A73" s="9"/>
      <c r="B73" s="292">
        <v>1</v>
      </c>
      <c r="C73" s="266" t="s">
        <v>86</v>
      </c>
      <c r="D73" s="257" t="s">
        <v>96</v>
      </c>
      <c r="E73" s="255" t="s">
        <v>26</v>
      </c>
      <c r="F73" s="65" t="s">
        <v>24</v>
      </c>
      <c r="G73" s="66" t="s">
        <v>24</v>
      </c>
      <c r="H73" s="8"/>
      <c r="I73" s="48"/>
      <c r="J73" s="49"/>
      <c r="K73" s="67" t="str">
        <f t="shared" si="12"/>
        <v>...%</v>
      </c>
      <c r="L73" s="68" t="e">
        <f t="shared" si="15"/>
        <v>#VALUE!</v>
      </c>
      <c r="M73" s="61" t="e">
        <f t="shared" si="14"/>
        <v>#VALUE!</v>
      </c>
      <c r="N73" s="34"/>
      <c r="O73" s="69">
        <v>0.63490000000000002</v>
      </c>
      <c r="P73" s="69">
        <v>0.53</v>
      </c>
      <c r="Q73" s="69">
        <v>0.56999999999999995</v>
      </c>
      <c r="R73" s="69">
        <v>0.56999999999999995</v>
      </c>
      <c r="S73" s="34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spans="1:43" s="2" customFormat="1" ht="18" customHeight="1">
      <c r="A74" s="73"/>
      <c r="B74" s="292">
        <v>1</v>
      </c>
      <c r="C74" s="266" t="s">
        <v>86</v>
      </c>
      <c r="D74" s="257" t="s">
        <v>97</v>
      </c>
      <c r="E74" s="255" t="s">
        <v>26</v>
      </c>
      <c r="F74" s="65" t="s">
        <v>24</v>
      </c>
      <c r="G74" s="66" t="s">
        <v>24</v>
      </c>
      <c r="H74" s="8"/>
      <c r="I74" s="48"/>
      <c r="J74" s="49"/>
      <c r="K74" s="67" t="str">
        <f t="shared" si="12"/>
        <v>...%</v>
      </c>
      <c r="L74" s="68" t="e">
        <f t="shared" si="15"/>
        <v>#VALUE!</v>
      </c>
      <c r="M74" s="61" t="e">
        <f t="shared" si="14"/>
        <v>#VALUE!</v>
      </c>
      <c r="N74" s="34"/>
      <c r="O74" s="69">
        <v>0.8</v>
      </c>
      <c r="P74" s="69">
        <v>0.54</v>
      </c>
      <c r="Q74" s="69">
        <v>0.52</v>
      </c>
      <c r="R74" s="69">
        <v>0.54</v>
      </c>
      <c r="S74" s="34"/>
    </row>
    <row r="75" spans="1:43" s="2" customFormat="1" ht="18" customHeight="1">
      <c r="A75" s="73"/>
      <c r="B75" s="292">
        <v>1</v>
      </c>
      <c r="C75" s="266" t="s">
        <v>86</v>
      </c>
      <c r="D75" s="257" t="s">
        <v>98</v>
      </c>
      <c r="E75" s="255" t="s">
        <v>26</v>
      </c>
      <c r="F75" s="65" t="s">
        <v>24</v>
      </c>
      <c r="G75" s="66" t="s">
        <v>24</v>
      </c>
      <c r="H75" s="8"/>
      <c r="I75" s="48"/>
      <c r="J75" s="49"/>
      <c r="K75" s="67" t="str">
        <f t="shared" si="12"/>
        <v>...%</v>
      </c>
      <c r="L75" s="68" t="e">
        <f t="shared" si="15"/>
        <v>#VALUE!</v>
      </c>
      <c r="M75" s="61" t="e">
        <f t="shared" si="14"/>
        <v>#VALUE!</v>
      </c>
      <c r="N75" s="34"/>
      <c r="O75" s="69">
        <v>0.36420000000000002</v>
      </c>
      <c r="P75" s="69">
        <v>0.38</v>
      </c>
      <c r="Q75" s="69">
        <v>0.25</v>
      </c>
      <c r="R75" s="69">
        <v>0.25</v>
      </c>
      <c r="S75" s="34"/>
    </row>
    <row r="76" spans="1:43" s="81" customFormat="1" ht="18" customHeight="1">
      <c r="A76" s="9"/>
      <c r="B76" s="292">
        <v>1</v>
      </c>
      <c r="C76" s="266" t="s">
        <v>86</v>
      </c>
      <c r="D76" s="257" t="s">
        <v>99</v>
      </c>
      <c r="E76" s="255" t="s">
        <v>26</v>
      </c>
      <c r="F76" s="65" t="s">
        <v>24</v>
      </c>
      <c r="G76" s="66" t="s">
        <v>24</v>
      </c>
      <c r="H76" s="8"/>
      <c r="I76" s="48"/>
      <c r="J76" s="49"/>
      <c r="K76" s="67" t="str">
        <f t="shared" si="12"/>
        <v>...%</v>
      </c>
      <c r="L76" s="68" t="e">
        <f t="shared" si="15"/>
        <v>#VALUE!</v>
      </c>
      <c r="M76" s="61" t="e">
        <f t="shared" si="14"/>
        <v>#VALUE!</v>
      </c>
      <c r="N76" s="34"/>
      <c r="O76" s="69">
        <v>0.32</v>
      </c>
      <c r="P76" s="69">
        <v>0.36</v>
      </c>
      <c r="Q76" s="69">
        <v>0.2</v>
      </c>
      <c r="R76" s="69">
        <v>0.3</v>
      </c>
      <c r="S76" s="34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spans="1:43" s="2" customFormat="1" ht="18" customHeight="1">
      <c r="A77" s="74"/>
      <c r="B77" s="292">
        <v>1</v>
      </c>
      <c r="C77" s="266" t="s">
        <v>86</v>
      </c>
      <c r="D77" s="257" t="s">
        <v>100</v>
      </c>
      <c r="E77" s="255" t="s">
        <v>26</v>
      </c>
      <c r="F77" s="65" t="s">
        <v>24</v>
      </c>
      <c r="G77" s="66" t="s">
        <v>24</v>
      </c>
      <c r="H77" s="8"/>
      <c r="I77" s="48"/>
      <c r="J77" s="49"/>
      <c r="K77" s="67" t="str">
        <f t="shared" si="12"/>
        <v>...%</v>
      </c>
      <c r="L77" s="68" t="e">
        <f t="shared" si="15"/>
        <v>#VALUE!</v>
      </c>
      <c r="M77" s="61" t="e">
        <f t="shared" si="14"/>
        <v>#VALUE!</v>
      </c>
      <c r="N77" s="34"/>
      <c r="O77" s="69">
        <v>0.32</v>
      </c>
      <c r="P77" s="69">
        <v>0.36</v>
      </c>
      <c r="Q77" s="69">
        <v>0.2</v>
      </c>
      <c r="R77" s="69">
        <v>0.3</v>
      </c>
      <c r="S77" s="34"/>
    </row>
    <row r="78" spans="1:43" s="2" customFormat="1" ht="21.95" customHeight="1">
      <c r="A78" s="83"/>
      <c r="B78" s="292">
        <v>1.1000000000000001</v>
      </c>
      <c r="C78" s="266" t="s">
        <v>86</v>
      </c>
      <c r="D78" s="257" t="s">
        <v>101</v>
      </c>
      <c r="E78" s="255" t="s">
        <v>26</v>
      </c>
      <c r="F78" s="65" t="s">
        <v>24</v>
      </c>
      <c r="G78" s="66" t="s">
        <v>24</v>
      </c>
      <c r="H78" s="8"/>
      <c r="I78" s="48"/>
      <c r="J78" s="49"/>
      <c r="K78" s="67" t="str">
        <f t="shared" si="12"/>
        <v>...%</v>
      </c>
      <c r="L78" s="68" t="e">
        <f t="shared" si="15"/>
        <v>#VALUE!</v>
      </c>
      <c r="M78" s="61" t="e">
        <f t="shared" si="14"/>
        <v>#VALUE!</v>
      </c>
      <c r="N78" s="34"/>
      <c r="O78" s="69">
        <v>0.87250000000000005</v>
      </c>
      <c r="P78" s="69">
        <v>0.9</v>
      </c>
      <c r="Q78" s="69">
        <v>0.86</v>
      </c>
      <c r="R78" s="69">
        <v>0.89</v>
      </c>
      <c r="S78" s="34"/>
    </row>
    <row r="79" spans="1:43" s="81" customFormat="1" ht="18" customHeight="1">
      <c r="A79" s="83"/>
      <c r="B79" s="292">
        <v>0.8</v>
      </c>
      <c r="C79" s="266" t="s">
        <v>86</v>
      </c>
      <c r="D79" s="257" t="s">
        <v>102</v>
      </c>
      <c r="E79" s="255" t="s">
        <v>26</v>
      </c>
      <c r="F79" s="65" t="s">
        <v>24</v>
      </c>
      <c r="G79" s="66" t="s">
        <v>24</v>
      </c>
      <c r="H79" s="8"/>
      <c r="I79" s="48"/>
      <c r="J79" s="49"/>
      <c r="K79" s="67" t="str">
        <f t="shared" si="12"/>
        <v>...%</v>
      </c>
      <c r="L79" s="68" t="e">
        <f t="shared" si="15"/>
        <v>#VALUE!</v>
      </c>
      <c r="M79" s="61" t="e">
        <f t="shared" si="14"/>
        <v>#VALUE!</v>
      </c>
      <c r="N79" s="34"/>
      <c r="O79" s="69">
        <v>0.51980000000000004</v>
      </c>
      <c r="P79" s="69">
        <v>0.4</v>
      </c>
      <c r="Q79" s="69">
        <v>0.45</v>
      </c>
      <c r="R79" s="69">
        <v>0.435</v>
      </c>
      <c r="S79" s="34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  <row r="80" spans="1:43" s="2" customFormat="1" ht="18" customHeight="1">
      <c r="A80" s="83"/>
      <c r="B80" s="292">
        <v>0.2</v>
      </c>
      <c r="C80" s="266" t="s">
        <v>86</v>
      </c>
      <c r="D80" s="257" t="s">
        <v>106</v>
      </c>
      <c r="E80" s="255" t="s">
        <v>26</v>
      </c>
      <c r="F80" s="65" t="s">
        <v>24</v>
      </c>
      <c r="G80" s="66" t="s">
        <v>24</v>
      </c>
      <c r="H80" s="8"/>
      <c r="I80" s="48"/>
      <c r="J80" s="49"/>
      <c r="K80" s="67" t="str">
        <f t="shared" ref="K80:K107" si="16">G80</f>
        <v>...%</v>
      </c>
      <c r="L80" s="68" t="e">
        <f t="shared" si="15"/>
        <v>#VALUE!</v>
      </c>
      <c r="M80" s="61" t="e">
        <f t="shared" ref="M80:M107" si="17">G80-F80</f>
        <v>#VALUE!</v>
      </c>
      <c r="N80" s="34"/>
      <c r="O80" s="69">
        <v>0.27750000000000002</v>
      </c>
      <c r="P80" s="69">
        <v>0.15</v>
      </c>
      <c r="Q80" s="69">
        <v>0.15</v>
      </c>
      <c r="R80" s="69">
        <v>0.15</v>
      </c>
      <c r="S80" s="34"/>
    </row>
    <row r="81" spans="1:268" s="2" customFormat="1" ht="18" customHeight="1">
      <c r="A81" s="83"/>
      <c r="B81" s="292">
        <v>0.2</v>
      </c>
      <c r="C81" s="266" t="s">
        <v>86</v>
      </c>
      <c r="D81" s="257" t="s">
        <v>107</v>
      </c>
      <c r="E81" s="255" t="s">
        <v>26</v>
      </c>
      <c r="F81" s="65" t="s">
        <v>24</v>
      </c>
      <c r="G81" s="66" t="s">
        <v>24</v>
      </c>
      <c r="H81" s="8"/>
      <c r="I81" s="48"/>
      <c r="J81" s="49"/>
      <c r="K81" s="67" t="str">
        <f t="shared" si="16"/>
        <v>...%</v>
      </c>
      <c r="L81" s="68" t="e">
        <f t="shared" si="15"/>
        <v>#VALUE!</v>
      </c>
      <c r="M81" s="61" t="e">
        <f t="shared" si="17"/>
        <v>#VALUE!</v>
      </c>
      <c r="N81" s="34"/>
      <c r="O81" s="69">
        <v>0.32850000000000001</v>
      </c>
      <c r="P81" s="69">
        <v>0.18</v>
      </c>
      <c r="Q81" s="69">
        <v>0.21</v>
      </c>
      <c r="R81" s="69">
        <v>0.21</v>
      </c>
      <c r="S81" s="34"/>
    </row>
    <row r="82" spans="1:268" s="2" customFormat="1" ht="18" customHeight="1">
      <c r="A82" s="83"/>
      <c r="B82" s="292">
        <v>0.2</v>
      </c>
      <c r="C82" s="266" t="s">
        <v>86</v>
      </c>
      <c r="D82" s="257" t="s">
        <v>108</v>
      </c>
      <c r="E82" s="255" t="s">
        <v>26</v>
      </c>
      <c r="F82" s="65" t="s">
        <v>24</v>
      </c>
      <c r="G82" s="66" t="s">
        <v>24</v>
      </c>
      <c r="H82" s="8"/>
      <c r="I82" s="48"/>
      <c r="J82" s="49"/>
      <c r="K82" s="67" t="str">
        <f t="shared" si="16"/>
        <v>...%</v>
      </c>
      <c r="L82" s="68" t="e">
        <f t="shared" si="15"/>
        <v>#VALUE!</v>
      </c>
      <c r="M82" s="61" t="e">
        <f t="shared" si="17"/>
        <v>#VALUE!</v>
      </c>
      <c r="N82" s="34"/>
      <c r="O82" s="69">
        <v>0.4778</v>
      </c>
      <c r="P82" s="69">
        <v>0.35</v>
      </c>
      <c r="Q82" s="69">
        <v>0.3856</v>
      </c>
      <c r="R82" s="69">
        <v>0.3856</v>
      </c>
      <c r="S82" s="34"/>
    </row>
    <row r="83" spans="1:268" s="2" customFormat="1" ht="21.95" customHeight="1">
      <c r="A83" s="83"/>
      <c r="B83" s="292">
        <v>0.1</v>
      </c>
      <c r="C83" s="266" t="s">
        <v>86</v>
      </c>
      <c r="D83" s="257" t="s">
        <v>109</v>
      </c>
      <c r="E83" s="255" t="s">
        <v>26</v>
      </c>
      <c r="F83" s="65" t="s">
        <v>24</v>
      </c>
      <c r="G83" s="66" t="s">
        <v>24</v>
      </c>
      <c r="H83" s="8"/>
      <c r="I83" s="48"/>
      <c r="J83" s="49"/>
      <c r="K83" s="67" t="str">
        <f t="shared" si="16"/>
        <v>...%</v>
      </c>
      <c r="L83" s="68" t="e">
        <f t="shared" si="15"/>
        <v>#VALUE!</v>
      </c>
      <c r="M83" s="61" t="e">
        <f t="shared" si="17"/>
        <v>#VALUE!</v>
      </c>
      <c r="N83" s="34"/>
      <c r="O83" s="69">
        <v>0.1</v>
      </c>
      <c r="P83" s="69">
        <v>0.02</v>
      </c>
      <c r="Q83" s="69">
        <v>0.1</v>
      </c>
      <c r="R83" s="69">
        <v>0.1</v>
      </c>
      <c r="S83" s="34"/>
    </row>
    <row r="84" spans="1:268" s="102" customFormat="1" ht="18" customHeight="1">
      <c r="A84" s="8"/>
      <c r="B84" s="292">
        <v>4</v>
      </c>
      <c r="C84" s="112" t="s">
        <v>110</v>
      </c>
      <c r="D84" s="257" t="s">
        <v>111</v>
      </c>
      <c r="E84" s="255" t="s">
        <v>26</v>
      </c>
      <c r="F84" s="65" t="s">
        <v>24</v>
      </c>
      <c r="G84" s="66" t="s">
        <v>24</v>
      </c>
      <c r="H84" s="8"/>
      <c r="I84" s="48"/>
      <c r="J84" s="49"/>
      <c r="K84" s="67" t="str">
        <f t="shared" si="16"/>
        <v>...%</v>
      </c>
      <c r="L84" s="68" t="e">
        <f t="shared" si="15"/>
        <v>#VALUE!</v>
      </c>
      <c r="M84" s="61" t="e">
        <f t="shared" si="17"/>
        <v>#VALUE!</v>
      </c>
      <c r="N84" s="34"/>
      <c r="O84" s="99">
        <v>0.61599999999999999</v>
      </c>
      <c r="P84" s="99">
        <v>0.52</v>
      </c>
      <c r="Q84" s="99">
        <v>0.6</v>
      </c>
      <c r="R84" s="99">
        <v>0.55000000000000004</v>
      </c>
      <c r="S84" s="34"/>
      <c r="T84" s="101"/>
      <c r="U84" s="101"/>
      <c r="V84" s="101"/>
      <c r="W84" s="101"/>
      <c r="X84" s="101"/>
      <c r="Y84" s="101"/>
      <c r="Z84" s="101"/>
      <c r="AA84" s="101"/>
      <c r="AB84" s="101"/>
      <c r="AC84" s="101"/>
      <c r="AD84" s="101"/>
      <c r="AE84" s="101"/>
      <c r="AF84" s="101"/>
      <c r="AG84" s="101"/>
      <c r="AH84" s="101"/>
      <c r="AI84" s="101"/>
      <c r="AJ84" s="101"/>
      <c r="AK84" s="101"/>
      <c r="AL84" s="101"/>
      <c r="AM84" s="101"/>
    </row>
    <row r="85" spans="1:268" s="102" customFormat="1" ht="18" customHeight="1">
      <c r="A85" s="8"/>
      <c r="B85" s="292">
        <v>2</v>
      </c>
      <c r="C85" s="112" t="s">
        <v>110</v>
      </c>
      <c r="D85" s="257" t="s">
        <v>112</v>
      </c>
      <c r="E85" s="255" t="s">
        <v>26</v>
      </c>
      <c r="F85" s="65" t="s">
        <v>24</v>
      </c>
      <c r="G85" s="66" t="s">
        <v>24</v>
      </c>
      <c r="H85" s="8"/>
      <c r="I85" s="48"/>
      <c r="J85" s="49"/>
      <c r="K85" s="67" t="str">
        <f t="shared" si="16"/>
        <v>...%</v>
      </c>
      <c r="L85" s="68" t="e">
        <f t="shared" si="15"/>
        <v>#VALUE!</v>
      </c>
      <c r="M85" s="61" t="e">
        <f t="shared" si="17"/>
        <v>#VALUE!</v>
      </c>
      <c r="N85" s="34"/>
      <c r="O85" s="99">
        <v>0.57120000000000004</v>
      </c>
      <c r="P85" s="99">
        <v>0.48</v>
      </c>
      <c r="Q85" s="99">
        <v>0.55000000000000004</v>
      </c>
      <c r="R85" s="99">
        <v>0.5</v>
      </c>
      <c r="S85" s="34"/>
      <c r="T85" s="101"/>
      <c r="U85" s="101"/>
      <c r="V85" s="101"/>
      <c r="W85" s="101"/>
      <c r="X85" s="101"/>
      <c r="Y85" s="101"/>
      <c r="Z85" s="101"/>
      <c r="AA85" s="101"/>
      <c r="AB85" s="101"/>
      <c r="AC85" s="101"/>
      <c r="AD85" s="101"/>
      <c r="AE85" s="101"/>
      <c r="AF85" s="101"/>
      <c r="AG85" s="101"/>
      <c r="AH85" s="101"/>
      <c r="AI85" s="101"/>
      <c r="AJ85" s="101"/>
      <c r="AK85" s="101"/>
      <c r="AL85" s="101"/>
      <c r="AM85" s="101"/>
    </row>
    <row r="86" spans="1:268" s="102" customFormat="1" ht="18" customHeight="1">
      <c r="A86" s="8"/>
      <c r="B86" s="292">
        <v>0.5</v>
      </c>
      <c r="C86" s="112" t="s">
        <v>110</v>
      </c>
      <c r="D86" s="257" t="s">
        <v>113</v>
      </c>
      <c r="E86" s="255" t="s">
        <v>26</v>
      </c>
      <c r="F86" s="65" t="s">
        <v>24</v>
      </c>
      <c r="G86" s="66" t="s">
        <v>24</v>
      </c>
      <c r="H86" s="8"/>
      <c r="I86" s="48"/>
      <c r="J86" s="49"/>
      <c r="K86" s="67" t="str">
        <f t="shared" si="16"/>
        <v>...%</v>
      </c>
      <c r="L86" s="68" t="e">
        <f t="shared" si="15"/>
        <v>#VALUE!</v>
      </c>
      <c r="M86" s="61" t="e">
        <f t="shared" si="17"/>
        <v>#VALUE!</v>
      </c>
      <c r="N86" s="34"/>
      <c r="O86" s="99">
        <v>0.8</v>
      </c>
      <c r="P86" s="99">
        <v>0.97</v>
      </c>
      <c r="Q86" s="99">
        <v>0.95</v>
      </c>
      <c r="R86" s="99">
        <v>0.8</v>
      </c>
      <c r="S86" s="34"/>
      <c r="T86" s="101"/>
      <c r="U86" s="101"/>
      <c r="V86" s="101"/>
      <c r="W86" s="101"/>
      <c r="X86" s="101"/>
      <c r="Y86" s="101"/>
      <c r="Z86" s="101"/>
      <c r="AA86" s="101"/>
      <c r="AB86" s="101"/>
      <c r="AC86" s="101"/>
      <c r="AD86" s="101"/>
      <c r="AE86" s="101"/>
      <c r="AF86" s="101"/>
      <c r="AG86" s="101"/>
      <c r="AH86" s="101"/>
      <c r="AI86" s="101"/>
      <c r="AJ86" s="101"/>
      <c r="AK86" s="101"/>
      <c r="AL86" s="101"/>
      <c r="AM86" s="101"/>
    </row>
    <row r="87" spans="1:268" s="102" customFormat="1" ht="18" customHeight="1">
      <c r="A87" s="8"/>
      <c r="B87" s="292">
        <v>0.6</v>
      </c>
      <c r="C87" s="112" t="s">
        <v>110</v>
      </c>
      <c r="D87" s="257" t="s">
        <v>114</v>
      </c>
      <c r="E87" s="255" t="s">
        <v>26</v>
      </c>
      <c r="F87" s="65" t="s">
        <v>24</v>
      </c>
      <c r="G87" s="66" t="s">
        <v>24</v>
      </c>
      <c r="H87" s="8"/>
      <c r="I87" s="48"/>
      <c r="J87" s="49"/>
      <c r="K87" s="67" t="str">
        <f t="shared" si="16"/>
        <v>...%</v>
      </c>
      <c r="L87" s="68" t="e">
        <f t="shared" si="15"/>
        <v>#VALUE!</v>
      </c>
      <c r="M87" s="61" t="e">
        <f t="shared" si="17"/>
        <v>#VALUE!</v>
      </c>
      <c r="N87" s="34"/>
      <c r="O87" s="99">
        <v>0.61750000000000005</v>
      </c>
      <c r="P87" s="99">
        <v>0.7</v>
      </c>
      <c r="Q87" s="99">
        <v>0.75</v>
      </c>
      <c r="R87" s="99">
        <v>0.65</v>
      </c>
      <c r="S87" s="34"/>
      <c r="T87" s="101"/>
      <c r="U87" s="101"/>
      <c r="V87" s="101"/>
      <c r="W87" s="101"/>
      <c r="X87" s="101"/>
      <c r="Y87" s="101"/>
      <c r="Z87" s="101"/>
      <c r="AA87" s="101"/>
      <c r="AB87" s="101"/>
      <c r="AC87" s="101"/>
      <c r="AD87" s="101"/>
      <c r="AE87" s="101"/>
      <c r="AF87" s="101"/>
      <c r="AG87" s="101"/>
      <c r="AH87" s="101"/>
      <c r="AI87" s="101"/>
      <c r="AJ87" s="101"/>
      <c r="AK87" s="101"/>
      <c r="AL87" s="101"/>
      <c r="AM87" s="101"/>
    </row>
    <row r="88" spans="1:268" s="102" customFormat="1" ht="18" customHeight="1">
      <c r="A88" s="8"/>
      <c r="B88" s="292">
        <v>1.5</v>
      </c>
      <c r="C88" s="112" t="s">
        <v>110</v>
      </c>
      <c r="D88" s="257" t="s">
        <v>115</v>
      </c>
      <c r="E88" s="255" t="s">
        <v>26</v>
      </c>
      <c r="F88" s="65" t="s">
        <v>24</v>
      </c>
      <c r="G88" s="66" t="s">
        <v>24</v>
      </c>
      <c r="H88" s="8"/>
      <c r="I88" s="48"/>
      <c r="J88" s="49"/>
      <c r="K88" s="67" t="str">
        <f t="shared" si="16"/>
        <v>...%</v>
      </c>
      <c r="L88" s="68" t="e">
        <f t="shared" si="15"/>
        <v>#VALUE!</v>
      </c>
      <c r="M88" s="61" t="e">
        <f t="shared" si="17"/>
        <v>#VALUE!</v>
      </c>
      <c r="N88" s="34"/>
      <c r="O88" s="99">
        <v>0.76200000000000001</v>
      </c>
      <c r="P88" s="99">
        <v>0.63</v>
      </c>
      <c r="Q88" s="99">
        <v>0.72</v>
      </c>
      <c r="R88" s="99">
        <v>0.67</v>
      </c>
      <c r="S88" s="34"/>
      <c r="T88" s="101"/>
      <c r="U88" s="101"/>
      <c r="V88" s="101"/>
      <c r="W88" s="101"/>
      <c r="X88" s="101"/>
      <c r="Y88" s="101"/>
      <c r="Z88" s="101"/>
      <c r="AA88" s="101"/>
      <c r="AB88" s="101"/>
      <c r="AC88" s="101"/>
      <c r="AD88" s="101"/>
      <c r="AE88" s="101"/>
      <c r="AF88" s="101"/>
      <c r="AG88" s="101"/>
      <c r="AH88" s="101"/>
      <c r="AI88" s="101"/>
      <c r="AJ88" s="101"/>
      <c r="AK88" s="101"/>
      <c r="AL88" s="101"/>
      <c r="AM88" s="101"/>
    </row>
    <row r="89" spans="1:268" s="102" customFormat="1" ht="18" customHeight="1">
      <c r="A89" s="8"/>
      <c r="B89" s="292">
        <v>0.4</v>
      </c>
      <c r="C89" s="112" t="s">
        <v>110</v>
      </c>
      <c r="D89" s="257" t="s">
        <v>116</v>
      </c>
      <c r="E89" s="255" t="s">
        <v>26</v>
      </c>
      <c r="F89" s="65" t="s">
        <v>24</v>
      </c>
      <c r="G89" s="66" t="s">
        <v>24</v>
      </c>
      <c r="H89" s="8"/>
      <c r="I89" s="48"/>
      <c r="J89" s="49"/>
      <c r="K89" s="67" t="str">
        <f t="shared" si="16"/>
        <v>...%</v>
      </c>
      <c r="L89" s="68" t="e">
        <f t="shared" si="15"/>
        <v>#VALUE!</v>
      </c>
      <c r="M89" s="61" t="e">
        <f t="shared" si="17"/>
        <v>#VALUE!</v>
      </c>
      <c r="N89" s="34"/>
      <c r="O89" s="99">
        <v>0.88</v>
      </c>
      <c r="P89" s="99">
        <v>0.89</v>
      </c>
      <c r="Q89" s="99">
        <v>0.86</v>
      </c>
      <c r="R89" s="99">
        <v>0.85</v>
      </c>
      <c r="S89" s="34"/>
      <c r="T89" s="101"/>
      <c r="U89" s="101"/>
      <c r="V89" s="101"/>
      <c r="W89" s="101"/>
      <c r="X89" s="101"/>
      <c r="Y89" s="101"/>
      <c r="Z89" s="101"/>
      <c r="AA89" s="101"/>
      <c r="AB89" s="101"/>
      <c r="AC89" s="101"/>
      <c r="AD89" s="101"/>
      <c r="AE89" s="101"/>
      <c r="AF89" s="101"/>
      <c r="AG89" s="101"/>
      <c r="AH89" s="101"/>
      <c r="AI89" s="101"/>
      <c r="AJ89" s="101"/>
      <c r="AK89" s="101"/>
      <c r="AL89" s="101"/>
      <c r="AM89" s="101"/>
    </row>
    <row r="90" spans="1:268" s="102" customFormat="1" ht="18" customHeight="1">
      <c r="A90" s="8"/>
      <c r="B90" s="292">
        <v>0.6</v>
      </c>
      <c r="C90" s="112" t="s">
        <v>110</v>
      </c>
      <c r="D90" s="257" t="s">
        <v>117</v>
      </c>
      <c r="E90" s="255" t="s">
        <v>26</v>
      </c>
      <c r="F90" s="65" t="s">
        <v>24</v>
      </c>
      <c r="G90" s="66" t="s">
        <v>24</v>
      </c>
      <c r="H90" s="8"/>
      <c r="I90" s="48"/>
      <c r="J90" s="49"/>
      <c r="K90" s="67" t="str">
        <f t="shared" si="16"/>
        <v>...%</v>
      </c>
      <c r="L90" s="68" t="e">
        <f t="shared" si="15"/>
        <v>#VALUE!</v>
      </c>
      <c r="M90" s="61" t="e">
        <f t="shared" si="17"/>
        <v>#VALUE!</v>
      </c>
      <c r="N90" s="34"/>
      <c r="O90" s="99">
        <v>0.8</v>
      </c>
      <c r="P90" s="99">
        <v>0.71</v>
      </c>
      <c r="Q90" s="99">
        <v>0.68</v>
      </c>
      <c r="R90" s="99">
        <v>0.7</v>
      </c>
      <c r="S90" s="34"/>
      <c r="T90" s="101"/>
      <c r="U90" s="101"/>
      <c r="V90" s="101"/>
      <c r="W90" s="101"/>
      <c r="X90" s="101"/>
      <c r="Y90" s="101"/>
      <c r="Z90" s="101"/>
      <c r="AA90" s="101"/>
      <c r="AB90" s="101"/>
      <c r="AC90" s="101"/>
      <c r="AD90" s="101"/>
      <c r="AE90" s="101"/>
      <c r="AF90" s="101"/>
      <c r="AG90" s="101"/>
      <c r="AH90" s="101"/>
      <c r="AI90" s="101"/>
      <c r="AJ90" s="101"/>
      <c r="AK90" s="101"/>
      <c r="AL90" s="101"/>
      <c r="AM90" s="101"/>
    </row>
    <row r="91" spans="1:268" s="102" customFormat="1" ht="18" customHeight="1">
      <c r="A91" s="8"/>
      <c r="B91" s="292">
        <v>0.1</v>
      </c>
      <c r="C91" s="112" t="s">
        <v>110</v>
      </c>
      <c r="D91" s="257" t="s">
        <v>118</v>
      </c>
      <c r="E91" s="255" t="s">
        <v>26</v>
      </c>
      <c r="F91" s="65" t="s">
        <v>24</v>
      </c>
      <c r="G91" s="66" t="s">
        <v>24</v>
      </c>
      <c r="H91" s="8"/>
      <c r="I91" s="48"/>
      <c r="J91" s="49"/>
      <c r="K91" s="67" t="str">
        <f t="shared" si="16"/>
        <v>...%</v>
      </c>
      <c r="L91" s="68" t="e">
        <f t="shared" si="15"/>
        <v>#VALUE!</v>
      </c>
      <c r="M91" s="61" t="e">
        <f t="shared" si="17"/>
        <v>#VALUE!</v>
      </c>
      <c r="N91" s="34"/>
      <c r="O91" s="99">
        <v>0.53249999999999997</v>
      </c>
      <c r="P91" s="99">
        <v>0.85</v>
      </c>
      <c r="Q91" s="99">
        <v>0.45</v>
      </c>
      <c r="R91" s="99">
        <v>0.45</v>
      </c>
      <c r="S91" s="34"/>
      <c r="T91" s="101"/>
      <c r="U91" s="101"/>
      <c r="V91" s="101"/>
      <c r="W91" s="101"/>
      <c r="X91" s="101"/>
      <c r="Y91" s="101"/>
      <c r="Z91" s="101"/>
      <c r="AA91" s="101"/>
      <c r="AB91" s="101"/>
      <c r="AC91" s="101"/>
      <c r="AD91" s="101"/>
      <c r="AE91" s="101"/>
      <c r="AF91" s="101"/>
      <c r="AG91" s="101"/>
      <c r="AH91" s="101"/>
      <c r="AI91" s="101"/>
      <c r="AJ91" s="101"/>
      <c r="AK91" s="101"/>
      <c r="AL91" s="101"/>
      <c r="AM91" s="101"/>
    </row>
    <row r="92" spans="1:268" s="102" customFormat="1" ht="21.95" customHeight="1">
      <c r="A92" s="8"/>
      <c r="B92" s="292">
        <v>0.1</v>
      </c>
      <c r="C92" s="112" t="s">
        <v>110</v>
      </c>
      <c r="D92" s="257" t="s">
        <v>119</v>
      </c>
      <c r="E92" s="255" t="s">
        <v>26</v>
      </c>
      <c r="F92" s="65" t="s">
        <v>24</v>
      </c>
      <c r="G92" s="66" t="s">
        <v>24</v>
      </c>
      <c r="H92" s="8"/>
      <c r="I92" s="48"/>
      <c r="J92" s="49"/>
      <c r="K92" s="67" t="str">
        <f t="shared" si="16"/>
        <v>...%</v>
      </c>
      <c r="L92" s="68" t="e">
        <f t="shared" si="15"/>
        <v>#VALUE!</v>
      </c>
      <c r="M92" s="61" t="e">
        <f t="shared" si="17"/>
        <v>#VALUE!</v>
      </c>
      <c r="N92" s="34"/>
      <c r="O92" s="99">
        <v>0.91500000000000004</v>
      </c>
      <c r="P92" s="99">
        <v>0.995</v>
      </c>
      <c r="Q92" s="99">
        <v>0.98</v>
      </c>
      <c r="R92" s="99">
        <v>0.95</v>
      </c>
      <c r="S92" s="34"/>
      <c r="T92" s="101"/>
      <c r="U92" s="101"/>
      <c r="V92" s="101"/>
      <c r="W92" s="101"/>
      <c r="X92" s="101"/>
      <c r="Y92" s="101"/>
      <c r="Z92" s="101"/>
      <c r="AA92" s="101"/>
      <c r="AB92" s="101"/>
      <c r="AC92" s="101"/>
      <c r="AD92" s="101"/>
      <c r="AE92" s="101"/>
      <c r="AF92" s="101"/>
      <c r="AG92" s="101"/>
      <c r="AH92" s="101"/>
      <c r="AI92" s="101"/>
      <c r="AJ92" s="101"/>
      <c r="AK92" s="101"/>
      <c r="AL92" s="101"/>
      <c r="AM92" s="101"/>
    </row>
    <row r="93" spans="1:268" s="102" customFormat="1" ht="21.95" customHeight="1">
      <c r="A93" s="8"/>
      <c r="B93" s="292">
        <v>0.1</v>
      </c>
      <c r="C93" s="112" t="s">
        <v>110</v>
      </c>
      <c r="D93" s="257" t="s">
        <v>121</v>
      </c>
      <c r="E93" s="255" t="s">
        <v>26</v>
      </c>
      <c r="F93" s="65" t="s">
        <v>24</v>
      </c>
      <c r="G93" s="66" t="s">
        <v>24</v>
      </c>
      <c r="H93" s="8"/>
      <c r="I93" s="48"/>
      <c r="J93" s="49"/>
      <c r="K93" s="67" t="str">
        <f t="shared" si="16"/>
        <v>...%</v>
      </c>
      <c r="L93" s="68" t="e">
        <f t="shared" si="15"/>
        <v>#VALUE!</v>
      </c>
      <c r="M93" s="61" t="e">
        <f t="shared" si="17"/>
        <v>#VALUE!</v>
      </c>
      <c r="N93" s="34"/>
      <c r="O93" s="99">
        <v>0.1</v>
      </c>
      <c r="P93" s="99">
        <v>0.1</v>
      </c>
      <c r="Q93" s="99">
        <v>0.1</v>
      </c>
      <c r="R93" s="99">
        <v>0.1</v>
      </c>
      <c r="S93" s="34"/>
      <c r="T93" s="101"/>
      <c r="U93" s="101"/>
      <c r="V93" s="101"/>
      <c r="W93" s="101"/>
      <c r="X93" s="101"/>
      <c r="Y93" s="101"/>
      <c r="Z93" s="101"/>
      <c r="AA93" s="101"/>
      <c r="AB93" s="101"/>
      <c r="AC93" s="101"/>
      <c r="AD93" s="101"/>
      <c r="AE93" s="101"/>
      <c r="AF93" s="101"/>
      <c r="AG93" s="101"/>
      <c r="AH93" s="101"/>
      <c r="AI93" s="101"/>
      <c r="AJ93" s="101"/>
      <c r="AK93" s="101"/>
      <c r="AL93" s="101"/>
      <c r="AM93" s="101"/>
    </row>
    <row r="94" spans="1:268" s="81" customFormat="1" ht="18" customHeight="1">
      <c r="A94" s="8"/>
      <c r="B94" s="292">
        <v>2</v>
      </c>
      <c r="C94" s="112" t="s">
        <v>122</v>
      </c>
      <c r="D94" s="257" t="s">
        <v>123</v>
      </c>
      <c r="E94" s="255" t="s">
        <v>26</v>
      </c>
      <c r="F94" s="65" t="s">
        <v>24</v>
      </c>
      <c r="G94" s="66" t="s">
        <v>24</v>
      </c>
      <c r="H94" s="8"/>
      <c r="I94" s="48"/>
      <c r="J94" s="49"/>
      <c r="K94" s="67" t="str">
        <f t="shared" si="16"/>
        <v>...%</v>
      </c>
      <c r="L94" s="68" t="e">
        <f t="shared" si="15"/>
        <v>#VALUE!</v>
      </c>
      <c r="M94" s="61" t="e">
        <f t="shared" si="17"/>
        <v>#VALUE!</v>
      </c>
      <c r="N94" s="34"/>
      <c r="O94" s="69">
        <v>0.63</v>
      </c>
      <c r="P94" s="69">
        <v>0.56000000000000005</v>
      </c>
      <c r="Q94" s="69">
        <v>0.50180000000000002</v>
      </c>
      <c r="R94" s="69">
        <v>0.45</v>
      </c>
      <c r="S94" s="34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</row>
    <row r="95" spans="1:268" s="81" customFormat="1" ht="18" customHeight="1">
      <c r="A95" s="8"/>
      <c r="B95" s="292">
        <v>2</v>
      </c>
      <c r="C95" s="112" t="s">
        <v>122</v>
      </c>
      <c r="D95" s="257" t="s">
        <v>124</v>
      </c>
      <c r="E95" s="255" t="s">
        <v>26</v>
      </c>
      <c r="F95" s="65" t="s">
        <v>24</v>
      </c>
      <c r="G95" s="66" t="s">
        <v>24</v>
      </c>
      <c r="H95" s="8"/>
      <c r="I95" s="48"/>
      <c r="J95" s="49"/>
      <c r="K95" s="67" t="str">
        <f t="shared" si="16"/>
        <v>...%</v>
      </c>
      <c r="L95" s="68" t="e">
        <f t="shared" si="15"/>
        <v>#VALUE!</v>
      </c>
      <c r="M95" s="61" t="e">
        <f t="shared" si="17"/>
        <v>#VALUE!</v>
      </c>
      <c r="N95" s="34"/>
      <c r="O95" s="69">
        <v>0.8</v>
      </c>
      <c r="P95" s="69">
        <v>0.82</v>
      </c>
      <c r="Q95" s="69">
        <v>0.71799999999999997</v>
      </c>
      <c r="R95" s="69">
        <v>0.75</v>
      </c>
      <c r="S95" s="34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</row>
    <row r="96" spans="1:268" s="81" customFormat="1" ht="18" customHeight="1">
      <c r="A96" s="8"/>
      <c r="B96" s="292">
        <v>2</v>
      </c>
      <c r="C96" s="112" t="s">
        <v>122</v>
      </c>
      <c r="D96" s="257" t="s">
        <v>125</v>
      </c>
      <c r="E96" s="255" t="s">
        <v>26</v>
      </c>
      <c r="F96" s="65" t="s">
        <v>24</v>
      </c>
      <c r="G96" s="66" t="s">
        <v>24</v>
      </c>
      <c r="H96" s="8"/>
      <c r="I96" s="48"/>
      <c r="J96" s="49"/>
      <c r="K96" s="67" t="str">
        <f t="shared" si="16"/>
        <v>...%</v>
      </c>
      <c r="L96" s="68" t="e">
        <f t="shared" si="15"/>
        <v>#VALUE!</v>
      </c>
      <c r="M96" s="61" t="e">
        <f t="shared" si="17"/>
        <v>#VALUE!</v>
      </c>
      <c r="N96" s="34"/>
      <c r="O96" s="69">
        <v>0.63280000000000003</v>
      </c>
      <c r="P96" s="69">
        <v>0.46</v>
      </c>
      <c r="Q96" s="69">
        <v>0.38800000000000001</v>
      </c>
      <c r="R96" s="69">
        <v>0.4</v>
      </c>
      <c r="S96" s="34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</row>
    <row r="97" spans="1:268" s="81" customFormat="1" ht="18" customHeight="1">
      <c r="A97" s="8"/>
      <c r="B97" s="292">
        <v>1</v>
      </c>
      <c r="C97" s="112" t="s">
        <v>122</v>
      </c>
      <c r="D97" s="257" t="s">
        <v>126</v>
      </c>
      <c r="E97" s="255" t="s">
        <v>26</v>
      </c>
      <c r="F97" s="65" t="s">
        <v>24</v>
      </c>
      <c r="G97" s="66" t="s">
        <v>24</v>
      </c>
      <c r="H97" s="8"/>
      <c r="I97" s="48"/>
      <c r="J97" s="49"/>
      <c r="K97" s="67" t="str">
        <f t="shared" si="16"/>
        <v>...%</v>
      </c>
      <c r="L97" s="68" t="e">
        <f t="shared" si="15"/>
        <v>#VALUE!</v>
      </c>
      <c r="M97" s="61" t="e">
        <f t="shared" si="17"/>
        <v>#VALUE!</v>
      </c>
      <c r="N97" s="34"/>
      <c r="O97" s="69">
        <v>0.81</v>
      </c>
      <c r="P97" s="69">
        <v>0.82</v>
      </c>
      <c r="Q97" s="69">
        <v>0.75</v>
      </c>
      <c r="R97" s="69">
        <v>0.75</v>
      </c>
      <c r="S97" s="34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</row>
    <row r="98" spans="1:268" s="81" customFormat="1" ht="18" customHeight="1">
      <c r="A98" s="8"/>
      <c r="B98" s="292">
        <v>1</v>
      </c>
      <c r="C98" s="112" t="s">
        <v>122</v>
      </c>
      <c r="D98" s="257" t="s">
        <v>127</v>
      </c>
      <c r="E98" s="255" t="s">
        <v>26</v>
      </c>
      <c r="F98" s="65" t="s">
        <v>24</v>
      </c>
      <c r="G98" s="66" t="s">
        <v>24</v>
      </c>
      <c r="H98" s="8"/>
      <c r="I98" s="48"/>
      <c r="J98" s="49"/>
      <c r="K98" s="67" t="str">
        <f t="shared" si="16"/>
        <v>...%</v>
      </c>
      <c r="L98" s="68" t="e">
        <f t="shared" si="15"/>
        <v>#VALUE!</v>
      </c>
      <c r="M98" s="61" t="e">
        <f t="shared" si="17"/>
        <v>#VALUE!</v>
      </c>
      <c r="N98" s="34"/>
      <c r="O98" s="69">
        <v>0.59499999999999997</v>
      </c>
      <c r="P98" s="69">
        <v>0.5</v>
      </c>
      <c r="Q98" s="69">
        <v>0.45</v>
      </c>
      <c r="R98" s="69">
        <v>0.45</v>
      </c>
      <c r="S98" s="34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</row>
    <row r="99" spans="1:268" s="103" customFormat="1" ht="21.95" customHeight="1">
      <c r="A99" s="8"/>
      <c r="B99" s="292">
        <v>0.1</v>
      </c>
      <c r="C99" s="112" t="s">
        <v>122</v>
      </c>
      <c r="D99" s="257" t="s">
        <v>128</v>
      </c>
      <c r="E99" s="255" t="s">
        <v>26</v>
      </c>
      <c r="F99" s="65" t="s">
        <v>24</v>
      </c>
      <c r="G99" s="66" t="s">
        <v>24</v>
      </c>
      <c r="H99" s="8"/>
      <c r="I99" s="48"/>
      <c r="J99" s="49"/>
      <c r="K99" s="67" t="str">
        <f t="shared" si="16"/>
        <v>...%</v>
      </c>
      <c r="L99" s="68" t="e">
        <f t="shared" si="15"/>
        <v>#VALUE!</v>
      </c>
      <c r="M99" s="61" t="e">
        <f t="shared" si="17"/>
        <v>#VALUE!</v>
      </c>
      <c r="N99" s="34"/>
      <c r="O99" s="69">
        <v>0.72</v>
      </c>
      <c r="P99" s="69">
        <v>0.71</v>
      </c>
      <c r="Q99" s="69">
        <v>0.7</v>
      </c>
      <c r="R99" s="69">
        <v>0.65</v>
      </c>
      <c r="S99" s="34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</row>
    <row r="100" spans="1:268" s="81" customFormat="1" ht="21.95" customHeight="1">
      <c r="A100" s="8"/>
      <c r="B100" s="292">
        <v>0.5</v>
      </c>
      <c r="C100" s="112" t="s">
        <v>122</v>
      </c>
      <c r="D100" s="257" t="s">
        <v>129</v>
      </c>
      <c r="E100" s="255" t="s">
        <v>26</v>
      </c>
      <c r="F100" s="65" t="s">
        <v>24</v>
      </c>
      <c r="G100" s="66" t="s">
        <v>24</v>
      </c>
      <c r="H100" s="8"/>
      <c r="I100" s="48"/>
      <c r="J100" s="49"/>
      <c r="K100" s="67" t="str">
        <f t="shared" si="16"/>
        <v>...%</v>
      </c>
      <c r="L100" s="68" t="e">
        <f t="shared" si="15"/>
        <v>#VALUE!</v>
      </c>
      <c r="M100" s="61" t="e">
        <f t="shared" si="17"/>
        <v>#VALUE!</v>
      </c>
      <c r="N100" s="34"/>
      <c r="O100" s="69">
        <v>0.73750000000000004</v>
      </c>
      <c r="P100" s="69">
        <v>0.8</v>
      </c>
      <c r="Q100" s="69">
        <v>0.75</v>
      </c>
      <c r="R100" s="69">
        <v>0.7</v>
      </c>
      <c r="S100" s="34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</row>
    <row r="101" spans="1:268" s="104" customFormat="1" ht="21.95" customHeight="1">
      <c r="A101" s="8"/>
      <c r="B101" s="292">
        <v>1</v>
      </c>
      <c r="C101" s="112" t="s">
        <v>122</v>
      </c>
      <c r="D101" s="257" t="s">
        <v>397</v>
      </c>
      <c r="E101" s="255" t="s">
        <v>26</v>
      </c>
      <c r="F101" s="65" t="s">
        <v>24</v>
      </c>
      <c r="G101" s="66" t="s">
        <v>24</v>
      </c>
      <c r="H101" s="8"/>
      <c r="I101" s="48"/>
      <c r="J101" s="49"/>
      <c r="K101" s="67" t="str">
        <f t="shared" si="16"/>
        <v>...%</v>
      </c>
      <c r="L101" s="68" t="e">
        <f t="shared" si="15"/>
        <v>#VALUE!</v>
      </c>
      <c r="M101" s="61" t="e">
        <f t="shared" si="17"/>
        <v>#VALUE!</v>
      </c>
      <c r="N101" s="34"/>
      <c r="O101" s="69">
        <v>0.52</v>
      </c>
      <c r="P101" s="69">
        <v>0.55000000000000004</v>
      </c>
      <c r="Q101" s="69">
        <v>0.53459999999999996</v>
      </c>
      <c r="R101" s="69">
        <v>0.5</v>
      </c>
      <c r="S101" s="34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</row>
    <row r="102" spans="1:268" s="104" customFormat="1" ht="18" customHeight="1">
      <c r="A102" s="8"/>
      <c r="B102" s="292">
        <v>0.1</v>
      </c>
      <c r="C102" s="112" t="s">
        <v>122</v>
      </c>
      <c r="D102" s="257" t="s">
        <v>398</v>
      </c>
      <c r="E102" s="255" t="s">
        <v>26</v>
      </c>
      <c r="F102" s="65" t="s">
        <v>24</v>
      </c>
      <c r="G102" s="66" t="s">
        <v>24</v>
      </c>
      <c r="H102" s="8"/>
      <c r="I102" s="48"/>
      <c r="J102" s="49"/>
      <c r="K102" s="67" t="str">
        <f t="shared" si="16"/>
        <v>...%</v>
      </c>
      <c r="L102" s="68" t="e">
        <f t="shared" si="15"/>
        <v>#VALUE!</v>
      </c>
      <c r="M102" s="61" t="e">
        <f t="shared" si="17"/>
        <v>#VALUE!</v>
      </c>
      <c r="N102" s="34"/>
      <c r="O102" s="69">
        <v>0.81</v>
      </c>
      <c r="P102" s="69">
        <v>0.9</v>
      </c>
      <c r="Q102" s="69">
        <v>0.71499999999999997</v>
      </c>
      <c r="R102" s="69">
        <v>0.8</v>
      </c>
      <c r="S102" s="34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</row>
    <row r="103" spans="1:268" s="104" customFormat="1" ht="18" customHeight="1">
      <c r="A103" s="8"/>
      <c r="B103" s="292">
        <v>0.5</v>
      </c>
      <c r="C103" s="112" t="s">
        <v>122</v>
      </c>
      <c r="D103" s="257" t="s">
        <v>399</v>
      </c>
      <c r="E103" s="255" t="s">
        <v>26</v>
      </c>
      <c r="F103" s="65" t="s">
        <v>24</v>
      </c>
      <c r="G103" s="66" t="s">
        <v>24</v>
      </c>
      <c r="H103" s="8"/>
      <c r="I103" s="48"/>
      <c r="J103" s="49"/>
      <c r="K103" s="67" t="str">
        <f t="shared" si="16"/>
        <v>...%</v>
      </c>
      <c r="L103" s="68" t="e">
        <f t="shared" si="15"/>
        <v>#VALUE!</v>
      </c>
      <c r="M103" s="61" t="e">
        <f t="shared" si="17"/>
        <v>#VALUE!</v>
      </c>
      <c r="N103" s="34"/>
      <c r="O103" s="69">
        <v>0.89</v>
      </c>
      <c r="P103" s="69">
        <v>0.95</v>
      </c>
      <c r="Q103" s="69">
        <v>0.75</v>
      </c>
      <c r="R103" s="69">
        <v>0.9</v>
      </c>
      <c r="S103" s="34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</row>
    <row r="104" spans="1:268" s="81" customFormat="1" ht="21.95" customHeight="1">
      <c r="A104" s="8"/>
      <c r="B104" s="292">
        <v>1</v>
      </c>
      <c r="C104" s="112" t="s">
        <v>122</v>
      </c>
      <c r="D104" s="257" t="s">
        <v>562</v>
      </c>
      <c r="E104" s="255" t="s">
        <v>26</v>
      </c>
      <c r="F104" s="65" t="s">
        <v>24</v>
      </c>
      <c r="G104" s="66" t="s">
        <v>24</v>
      </c>
      <c r="H104" s="8"/>
      <c r="I104" s="48"/>
      <c r="J104" s="49"/>
      <c r="K104" s="67" t="str">
        <f t="shared" si="16"/>
        <v>...%</v>
      </c>
      <c r="L104" s="68" t="e">
        <f t="shared" si="15"/>
        <v>#VALUE!</v>
      </c>
      <c r="M104" s="61" t="e">
        <f t="shared" si="17"/>
        <v>#VALUE!</v>
      </c>
      <c r="N104" s="34"/>
      <c r="O104" s="69">
        <v>0.68</v>
      </c>
      <c r="P104" s="69">
        <v>0.63</v>
      </c>
      <c r="Q104" s="69">
        <v>0.53200000000000003</v>
      </c>
      <c r="R104" s="69">
        <v>0.46</v>
      </c>
      <c r="S104" s="34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</row>
    <row r="105" spans="1:268" s="81" customFormat="1" ht="21.95" customHeight="1">
      <c r="A105" s="8"/>
      <c r="B105" s="292">
        <v>0.2</v>
      </c>
      <c r="C105" s="112" t="s">
        <v>122</v>
      </c>
      <c r="D105" s="257" t="s">
        <v>565</v>
      </c>
      <c r="E105" s="255" t="s">
        <v>26</v>
      </c>
      <c r="F105" s="65" t="s">
        <v>24</v>
      </c>
      <c r="G105" s="66" t="s">
        <v>24</v>
      </c>
      <c r="H105" s="8"/>
      <c r="I105" s="48"/>
      <c r="J105" s="49"/>
      <c r="K105" s="67" t="str">
        <f t="shared" si="16"/>
        <v>...%</v>
      </c>
      <c r="L105" s="68" t="e">
        <f t="shared" si="15"/>
        <v>#VALUE!</v>
      </c>
      <c r="M105" s="61" t="e">
        <f t="shared" si="17"/>
        <v>#VALUE!</v>
      </c>
      <c r="N105" s="34"/>
      <c r="O105" s="69">
        <v>0.626</v>
      </c>
      <c r="P105" s="69">
        <v>0.64</v>
      </c>
      <c r="Q105" s="69">
        <v>0.51</v>
      </c>
      <c r="R105" s="69">
        <v>0.53249999999999997</v>
      </c>
      <c r="S105" s="34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</row>
    <row r="106" spans="1:268" s="81" customFormat="1" ht="21.95" customHeight="1">
      <c r="A106" s="8"/>
      <c r="B106" s="292">
        <v>0.2</v>
      </c>
      <c r="C106" s="112" t="s">
        <v>122</v>
      </c>
      <c r="D106" s="257" t="s">
        <v>567</v>
      </c>
      <c r="E106" s="255" t="s">
        <v>26</v>
      </c>
      <c r="F106" s="65" t="s">
        <v>24</v>
      </c>
      <c r="G106" s="66" t="s">
        <v>24</v>
      </c>
      <c r="H106" s="8"/>
      <c r="I106" s="48"/>
      <c r="J106" s="49"/>
      <c r="K106" s="67" t="str">
        <f t="shared" si="16"/>
        <v>...%</v>
      </c>
      <c r="L106" s="68" t="e">
        <f t="shared" si="15"/>
        <v>#VALUE!</v>
      </c>
      <c r="M106" s="61" t="e">
        <f t="shared" si="17"/>
        <v>#VALUE!</v>
      </c>
      <c r="N106" s="34"/>
      <c r="O106" s="69">
        <v>0.97</v>
      </c>
      <c r="P106" s="69">
        <v>0.85</v>
      </c>
      <c r="Q106" s="69">
        <v>0.66</v>
      </c>
      <c r="R106" s="69">
        <v>0.7</v>
      </c>
      <c r="S106" s="34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</row>
    <row r="107" spans="1:268" s="2" customFormat="1" ht="21.95" customHeight="1">
      <c r="A107" s="8"/>
      <c r="B107" s="292">
        <v>0.1</v>
      </c>
      <c r="C107" s="112" t="s">
        <v>122</v>
      </c>
      <c r="D107" s="267" t="s">
        <v>138</v>
      </c>
      <c r="E107" s="255" t="s">
        <v>26</v>
      </c>
      <c r="F107" s="65" t="s">
        <v>24</v>
      </c>
      <c r="G107" s="66" t="s">
        <v>24</v>
      </c>
      <c r="H107" s="8"/>
      <c r="I107" s="48"/>
      <c r="J107" s="49"/>
      <c r="K107" s="67" t="str">
        <f t="shared" si="16"/>
        <v>...%</v>
      </c>
      <c r="L107" s="68" t="e">
        <f t="shared" si="15"/>
        <v>#VALUE!</v>
      </c>
      <c r="M107" s="61" t="e">
        <f t="shared" si="17"/>
        <v>#VALUE!</v>
      </c>
      <c r="N107" s="34"/>
      <c r="O107" s="69">
        <v>0.1</v>
      </c>
      <c r="P107" s="69">
        <v>0.1</v>
      </c>
      <c r="Q107" s="69">
        <v>0.1</v>
      </c>
      <c r="R107" s="69">
        <v>0.1</v>
      </c>
      <c r="S107" s="34"/>
    </row>
    <row r="108" spans="1:268" s="2" customFormat="1" ht="18" customHeight="1">
      <c r="A108" s="8"/>
      <c r="B108" s="292">
        <v>0.1</v>
      </c>
      <c r="C108" s="112" t="s">
        <v>122</v>
      </c>
      <c r="D108" s="268" t="s">
        <v>139</v>
      </c>
      <c r="E108" s="269"/>
      <c r="F108" s="270"/>
      <c r="G108" s="58" t="s">
        <v>20</v>
      </c>
      <c r="I108" s="52"/>
      <c r="J108" s="53"/>
      <c r="K108" s="59" t="str">
        <f t="shared" ref="K108" si="18">G108</f>
        <v>...€</v>
      </c>
      <c r="L108" s="60" t="str">
        <f t="shared" ref="L108" si="19">K108</f>
        <v>...€</v>
      </c>
      <c r="M108" s="61"/>
      <c r="N108" s="34"/>
      <c r="O108" s="46"/>
      <c r="P108" s="46"/>
      <c r="Q108" s="271"/>
      <c r="R108" s="271"/>
      <c r="S108" s="183"/>
    </row>
    <row r="109" spans="1:268" s="2" customFormat="1" ht="18" customHeight="1">
      <c r="A109" s="8"/>
      <c r="B109" s="292">
        <v>0.1</v>
      </c>
      <c r="C109" s="112" t="s">
        <v>122</v>
      </c>
      <c r="D109" s="268" t="s">
        <v>140</v>
      </c>
      <c r="E109" s="269"/>
      <c r="F109" s="270"/>
      <c r="G109" s="58" t="s">
        <v>20</v>
      </c>
      <c r="I109" s="52"/>
      <c r="J109" s="53"/>
      <c r="K109" s="59" t="str">
        <f t="shared" ref="K109:K117" si="20">G109</f>
        <v>...€</v>
      </c>
      <c r="L109" s="60" t="str">
        <f t="shared" ref="L109:L117" si="21">K109</f>
        <v>...€</v>
      </c>
      <c r="M109" s="61"/>
      <c r="N109" s="271"/>
      <c r="O109" s="46"/>
      <c r="P109" s="46"/>
      <c r="Q109" s="271"/>
      <c r="R109" s="271"/>
      <c r="S109" s="183"/>
    </row>
    <row r="110" spans="1:268" s="2" customFormat="1" ht="18" customHeight="1">
      <c r="A110" s="8"/>
      <c r="B110" s="292">
        <v>0.1</v>
      </c>
      <c r="C110" s="112" t="s">
        <v>122</v>
      </c>
      <c r="D110" s="268" t="s">
        <v>141</v>
      </c>
      <c r="E110" s="269"/>
      <c r="F110" s="270"/>
      <c r="G110" s="58" t="s">
        <v>20</v>
      </c>
      <c r="I110" s="52"/>
      <c r="J110" s="53"/>
      <c r="K110" s="59" t="str">
        <f t="shared" si="20"/>
        <v>...€</v>
      </c>
      <c r="L110" s="60" t="str">
        <f t="shared" si="21"/>
        <v>...€</v>
      </c>
      <c r="M110" s="61"/>
      <c r="N110" s="271"/>
      <c r="O110" s="46"/>
      <c r="P110" s="46"/>
      <c r="Q110" s="271"/>
      <c r="R110" s="271"/>
      <c r="S110" s="183"/>
    </row>
    <row r="111" spans="1:268" s="2" customFormat="1" ht="18" customHeight="1">
      <c r="A111" s="8"/>
      <c r="B111" s="292">
        <v>0.1</v>
      </c>
      <c r="C111" s="112" t="s">
        <v>122</v>
      </c>
      <c r="D111" s="268" t="s">
        <v>142</v>
      </c>
      <c r="E111" s="269"/>
      <c r="F111" s="270"/>
      <c r="G111" s="58" t="s">
        <v>20</v>
      </c>
      <c r="I111" s="52"/>
      <c r="J111" s="53"/>
      <c r="K111" s="59" t="str">
        <f t="shared" si="20"/>
        <v>...€</v>
      </c>
      <c r="L111" s="60" t="str">
        <f t="shared" si="21"/>
        <v>...€</v>
      </c>
      <c r="M111" s="61"/>
      <c r="N111" s="271"/>
      <c r="O111" s="46"/>
      <c r="P111" s="46"/>
      <c r="Q111" s="271"/>
      <c r="R111" s="271"/>
      <c r="S111" s="183"/>
    </row>
    <row r="112" spans="1:268" s="2" customFormat="1" ht="18" customHeight="1">
      <c r="A112" s="8"/>
      <c r="B112" s="292">
        <v>0.1</v>
      </c>
      <c r="C112" s="112" t="s">
        <v>122</v>
      </c>
      <c r="D112" s="268" t="s">
        <v>143</v>
      </c>
      <c r="E112" s="269"/>
      <c r="F112" s="270"/>
      <c r="G112" s="58" t="s">
        <v>20</v>
      </c>
      <c r="I112" s="52"/>
      <c r="J112" s="53"/>
      <c r="K112" s="59" t="str">
        <f t="shared" si="20"/>
        <v>...€</v>
      </c>
      <c r="L112" s="60" t="str">
        <f t="shared" si="21"/>
        <v>...€</v>
      </c>
      <c r="M112" s="61"/>
      <c r="N112" s="271"/>
      <c r="O112" s="46"/>
      <c r="P112" s="46"/>
      <c r="Q112" s="271"/>
      <c r="R112" s="271"/>
      <c r="S112" s="183"/>
    </row>
    <row r="113" spans="1:19" s="2" customFormat="1" ht="18" customHeight="1">
      <c r="A113" s="8"/>
      <c r="B113" s="292">
        <v>0.1</v>
      </c>
      <c r="C113" s="112" t="s">
        <v>122</v>
      </c>
      <c r="D113" s="268" t="s">
        <v>144</v>
      </c>
      <c r="E113" s="269"/>
      <c r="F113" s="270"/>
      <c r="G113" s="58" t="s">
        <v>20</v>
      </c>
      <c r="I113" s="52"/>
      <c r="J113" s="53"/>
      <c r="K113" s="59" t="str">
        <f t="shared" si="20"/>
        <v>...€</v>
      </c>
      <c r="L113" s="60" t="str">
        <f t="shared" si="21"/>
        <v>...€</v>
      </c>
      <c r="M113" s="61"/>
      <c r="N113" s="271"/>
      <c r="O113" s="46"/>
      <c r="P113" s="46"/>
      <c r="Q113" s="271"/>
      <c r="R113" s="271"/>
      <c r="S113" s="183"/>
    </row>
    <row r="114" spans="1:19" s="2" customFormat="1" ht="18" customHeight="1">
      <c r="A114" s="8"/>
      <c r="B114" s="292">
        <v>0.1</v>
      </c>
      <c r="C114" s="112" t="s">
        <v>122</v>
      </c>
      <c r="D114" s="268" t="s">
        <v>145</v>
      </c>
      <c r="E114" s="272"/>
      <c r="F114" s="270"/>
      <c r="G114" s="58" t="s">
        <v>20</v>
      </c>
      <c r="I114" s="52"/>
      <c r="J114" s="53"/>
      <c r="K114" s="59" t="str">
        <f t="shared" si="20"/>
        <v>...€</v>
      </c>
      <c r="L114" s="60" t="str">
        <f t="shared" si="21"/>
        <v>...€</v>
      </c>
      <c r="M114" s="61"/>
      <c r="N114" s="34"/>
      <c r="O114" s="46"/>
      <c r="P114" s="46"/>
      <c r="Q114" s="34"/>
      <c r="R114" s="34"/>
      <c r="S114" s="183"/>
    </row>
    <row r="115" spans="1:19" s="2" customFormat="1" ht="18" customHeight="1">
      <c r="A115" s="8"/>
      <c r="B115" s="292">
        <v>0.1</v>
      </c>
      <c r="C115" s="112" t="s">
        <v>122</v>
      </c>
      <c r="D115" s="268" t="s">
        <v>146</v>
      </c>
      <c r="E115" s="272"/>
      <c r="F115" s="270"/>
      <c r="G115" s="58" t="s">
        <v>20</v>
      </c>
      <c r="I115" s="52"/>
      <c r="J115" s="53"/>
      <c r="K115" s="59" t="str">
        <f t="shared" si="20"/>
        <v>...€</v>
      </c>
      <c r="L115" s="60" t="str">
        <f t="shared" si="21"/>
        <v>...€</v>
      </c>
      <c r="M115" s="61"/>
      <c r="N115" s="34"/>
      <c r="O115" s="46"/>
      <c r="P115" s="46"/>
      <c r="Q115" s="34"/>
      <c r="R115" s="34"/>
      <c r="S115" s="183"/>
    </row>
    <row r="116" spans="1:19" s="2" customFormat="1" ht="18" customHeight="1">
      <c r="A116" s="8"/>
      <c r="B116" s="292">
        <v>0.1</v>
      </c>
      <c r="C116" s="112" t="s">
        <v>122</v>
      </c>
      <c r="D116" s="268" t="s">
        <v>147</v>
      </c>
      <c r="E116" s="272"/>
      <c r="F116" s="270"/>
      <c r="G116" s="58" t="s">
        <v>20</v>
      </c>
      <c r="I116" s="52"/>
      <c r="J116" s="53"/>
      <c r="K116" s="59" t="str">
        <f t="shared" si="20"/>
        <v>...€</v>
      </c>
      <c r="L116" s="60" t="str">
        <f t="shared" si="21"/>
        <v>...€</v>
      </c>
      <c r="M116" s="61"/>
      <c r="N116" s="34"/>
      <c r="O116" s="34"/>
      <c r="P116" s="34"/>
      <c r="Q116" s="34"/>
      <c r="R116" s="34"/>
      <c r="S116" s="183"/>
    </row>
    <row r="117" spans="1:19" s="2" customFormat="1" ht="18" customHeight="1">
      <c r="A117" s="8"/>
      <c r="B117" s="292">
        <v>0.1</v>
      </c>
      <c r="C117" s="112" t="s">
        <v>579</v>
      </c>
      <c r="D117" s="268" t="s">
        <v>578</v>
      </c>
      <c r="E117" s="269"/>
      <c r="F117" s="270"/>
      <c r="G117" s="58" t="s">
        <v>20</v>
      </c>
      <c r="I117" s="52"/>
      <c r="J117" s="53"/>
      <c r="K117" s="59" t="str">
        <f t="shared" si="20"/>
        <v>...€</v>
      </c>
      <c r="L117" s="60" t="str">
        <f t="shared" si="21"/>
        <v>...€</v>
      </c>
      <c r="M117" s="61"/>
      <c r="N117" s="271"/>
      <c r="O117" s="46"/>
      <c r="P117" s="46"/>
      <c r="Q117" s="271"/>
      <c r="R117" s="271"/>
      <c r="S117" s="183"/>
    </row>
    <row r="118" spans="1:19" s="2" customFormat="1" ht="18" customHeight="1">
      <c r="A118" s="8"/>
      <c r="B118" s="295" t="s">
        <v>223</v>
      </c>
      <c r="C118" s="296" t="s">
        <v>35</v>
      </c>
      <c r="D118" s="297" t="s">
        <v>599</v>
      </c>
      <c r="E118" s="298"/>
      <c r="F118" s="65" t="s">
        <v>24</v>
      </c>
      <c r="G118" s="8"/>
      <c r="H118" s="70"/>
      <c r="I118" s="48"/>
      <c r="J118" s="49"/>
      <c r="K118" s="49"/>
      <c r="L118" s="49"/>
      <c r="M118" s="49"/>
      <c r="N118" s="49"/>
      <c r="O118" s="299">
        <v>2E-3</v>
      </c>
      <c r="P118" s="299">
        <v>0</v>
      </c>
      <c r="Q118" s="299">
        <v>2E-3</v>
      </c>
      <c r="R118" s="299">
        <v>2E-3</v>
      </c>
      <c r="S118" s="183"/>
    </row>
    <row r="119" spans="1:19" s="2" customFormat="1" ht="18" customHeight="1">
      <c r="A119" s="8"/>
      <c r="B119" s="295" t="s">
        <v>223</v>
      </c>
      <c r="C119" s="300" t="s">
        <v>74</v>
      </c>
      <c r="D119" s="301" t="s">
        <v>600</v>
      </c>
      <c r="E119" s="302"/>
      <c r="F119" s="65" t="s">
        <v>24</v>
      </c>
      <c r="G119" s="8"/>
      <c r="H119" s="70"/>
      <c r="I119" s="48"/>
      <c r="J119" s="49"/>
      <c r="K119" s="49"/>
      <c r="L119" s="49"/>
      <c r="M119" s="49"/>
      <c r="N119" s="49"/>
      <c r="O119" s="303">
        <v>1E-3</v>
      </c>
      <c r="P119" s="303">
        <v>0</v>
      </c>
      <c r="Q119" s="303">
        <v>2E-3</v>
      </c>
      <c r="R119" s="303">
        <v>2E-3</v>
      </c>
      <c r="S119" s="183"/>
    </row>
    <row r="120" spans="1:19" s="2" customFormat="1" ht="18" customHeight="1">
      <c r="A120" s="19"/>
      <c r="B120" s="295" t="s">
        <v>223</v>
      </c>
      <c r="C120" s="300" t="s">
        <v>74</v>
      </c>
      <c r="D120" s="301" t="s">
        <v>601</v>
      </c>
      <c r="E120" s="304"/>
      <c r="F120" s="65" t="s">
        <v>24</v>
      </c>
      <c r="G120" s="8"/>
      <c r="H120" s="70"/>
      <c r="I120" s="48"/>
      <c r="J120" s="49"/>
      <c r="K120" s="49"/>
      <c r="L120" s="49"/>
      <c r="M120" s="49"/>
      <c r="N120" s="49"/>
      <c r="O120" s="303">
        <v>2E-3</v>
      </c>
      <c r="P120" s="303">
        <v>0</v>
      </c>
      <c r="Q120" s="303">
        <v>2E-3</v>
      </c>
      <c r="R120" s="303">
        <v>2E-3</v>
      </c>
      <c r="S120" s="34"/>
    </row>
    <row r="121" spans="1:19" s="2" customFormat="1" ht="31.5" customHeight="1">
      <c r="A121" s="19"/>
      <c r="B121" s="295" t="s">
        <v>223</v>
      </c>
      <c r="C121" s="300" t="s">
        <v>80</v>
      </c>
      <c r="D121" s="305" t="s">
        <v>81</v>
      </c>
      <c r="E121" s="305" t="s">
        <v>82</v>
      </c>
      <c r="F121" s="57" t="s">
        <v>19</v>
      </c>
      <c r="G121" s="8"/>
      <c r="H121" s="70"/>
      <c r="I121" s="48"/>
      <c r="J121" s="49"/>
      <c r="K121" s="49"/>
      <c r="L121" s="49"/>
      <c r="M121" s="49"/>
      <c r="N121" s="49"/>
      <c r="O121" s="306">
        <v>0.02</v>
      </c>
      <c r="P121" s="306">
        <v>0.02</v>
      </c>
      <c r="Q121" s="306">
        <v>0.05</v>
      </c>
      <c r="R121" s="306">
        <v>1E-3</v>
      </c>
      <c r="S121" s="34"/>
    </row>
    <row r="122" spans="1:19" s="2" customFormat="1" ht="31.5" customHeight="1">
      <c r="A122" s="19"/>
      <c r="B122" s="295" t="s">
        <v>223</v>
      </c>
      <c r="C122" s="300" t="s">
        <v>80</v>
      </c>
      <c r="D122" s="305" t="s">
        <v>83</v>
      </c>
      <c r="E122" s="305" t="s">
        <v>82</v>
      </c>
      <c r="F122" s="57" t="s">
        <v>19</v>
      </c>
      <c r="G122" s="8"/>
      <c r="H122" s="70"/>
      <c r="I122" s="48"/>
      <c r="J122" s="49"/>
      <c r="K122" s="49"/>
      <c r="L122" s="49"/>
      <c r="M122" s="49"/>
      <c r="N122" s="49"/>
      <c r="O122" s="306">
        <v>0.18</v>
      </c>
      <c r="P122" s="306">
        <v>0.17</v>
      </c>
      <c r="Q122" s="306">
        <v>0.28000000000000003</v>
      </c>
      <c r="R122" s="306">
        <v>1E-3</v>
      </c>
      <c r="S122" s="34"/>
    </row>
    <row r="123" spans="1:19" s="2" customFormat="1" ht="52.5" customHeight="1">
      <c r="A123" s="9"/>
      <c r="B123" s="295" t="s">
        <v>223</v>
      </c>
      <c r="C123" s="300" t="s">
        <v>80</v>
      </c>
      <c r="D123" s="305" t="s">
        <v>84</v>
      </c>
      <c r="E123" s="305" t="s">
        <v>82</v>
      </c>
      <c r="F123" s="57" t="s">
        <v>19</v>
      </c>
      <c r="G123" s="8"/>
      <c r="H123" s="70"/>
      <c r="I123" s="48"/>
      <c r="J123" s="49"/>
      <c r="K123" s="49"/>
      <c r="L123" s="49"/>
      <c r="M123" s="49"/>
      <c r="N123" s="49"/>
      <c r="O123" s="306">
        <v>0.09</v>
      </c>
      <c r="P123" s="306">
        <v>7.0000000000000007E-2</v>
      </c>
      <c r="Q123" s="306">
        <v>0.17</v>
      </c>
      <c r="R123" s="306">
        <v>1E-3</v>
      </c>
      <c r="S123" s="34"/>
    </row>
    <row r="124" spans="1:19" s="2" customFormat="1" ht="42.6" customHeight="1">
      <c r="A124" s="9"/>
      <c r="B124" s="295" t="s">
        <v>223</v>
      </c>
      <c r="C124" s="307" t="s">
        <v>80</v>
      </c>
      <c r="D124" s="305" t="s">
        <v>85</v>
      </c>
      <c r="E124" s="305" t="s">
        <v>82</v>
      </c>
      <c r="F124" s="57" t="s">
        <v>19</v>
      </c>
      <c r="G124" s="8"/>
      <c r="H124" s="70"/>
      <c r="I124" s="48"/>
      <c r="J124" s="49"/>
      <c r="K124" s="49"/>
      <c r="L124" s="49"/>
      <c r="M124" s="49"/>
      <c r="N124" s="49"/>
      <c r="O124" s="306">
        <v>0.18</v>
      </c>
      <c r="P124" s="306">
        <v>0.17</v>
      </c>
      <c r="Q124" s="306">
        <v>0.28000000000000003</v>
      </c>
      <c r="R124" s="306">
        <v>1E-3</v>
      </c>
      <c r="S124" s="34"/>
    </row>
    <row r="125" spans="1:19" s="2" customFormat="1" ht="42.6" customHeight="1">
      <c r="A125" s="9"/>
      <c r="B125" s="308"/>
      <c r="C125" s="310"/>
      <c r="D125" s="127"/>
      <c r="E125" s="127"/>
      <c r="F125" s="311"/>
      <c r="G125" s="8"/>
      <c r="H125" s="70"/>
      <c r="I125" s="48"/>
      <c r="J125" s="49"/>
      <c r="K125" s="49"/>
      <c r="L125" s="49"/>
      <c r="M125" s="49"/>
      <c r="N125" s="49"/>
      <c r="O125" s="309"/>
      <c r="P125" s="309"/>
      <c r="Q125" s="309"/>
      <c r="R125" s="309"/>
      <c r="S125" s="34"/>
    </row>
    <row r="126" spans="1:19" s="2" customFormat="1" ht="33.75">
      <c r="A126" s="19"/>
      <c r="B126" s="16"/>
      <c r="C126" s="133" t="s">
        <v>581</v>
      </c>
      <c r="D126" s="312" t="s">
        <v>153</v>
      </c>
      <c r="E126" s="312"/>
      <c r="F126" s="312"/>
      <c r="G126" s="312"/>
      <c r="H126" s="19"/>
      <c r="I126" s="48"/>
      <c r="J126" s="49"/>
      <c r="K126" s="40"/>
      <c r="L126" s="41"/>
      <c r="M126" s="34"/>
      <c r="N126" s="34"/>
      <c r="O126" s="42"/>
      <c r="P126" s="42"/>
      <c r="Q126" s="42"/>
      <c r="R126" s="42"/>
      <c r="S126" s="34"/>
    </row>
    <row r="127" spans="1:19" s="2" customFormat="1" ht="33.75">
      <c r="A127" s="19"/>
      <c r="B127" s="16"/>
      <c r="C127" s="133" t="s">
        <v>581</v>
      </c>
      <c r="D127" s="312" t="s">
        <v>154</v>
      </c>
      <c r="E127" s="312"/>
      <c r="F127" s="312"/>
      <c r="G127" s="312"/>
      <c r="H127" s="19"/>
      <c r="I127" s="48"/>
      <c r="J127" s="49"/>
      <c r="K127" s="40"/>
      <c r="L127" s="41"/>
      <c r="M127" s="34"/>
      <c r="N127" s="34"/>
      <c r="O127" s="42"/>
      <c r="P127" s="42"/>
      <c r="Q127" s="42"/>
      <c r="R127" s="42"/>
      <c r="S127" s="34"/>
    </row>
    <row r="128" spans="1:19" s="2" customFormat="1" ht="52.5" customHeight="1">
      <c r="A128" s="9"/>
      <c r="C128" s="109" t="s">
        <v>16</v>
      </c>
      <c r="D128" s="312" t="s">
        <v>155</v>
      </c>
      <c r="E128" s="312"/>
      <c r="F128" s="312"/>
      <c r="G128" s="312"/>
      <c r="H128" s="9"/>
      <c r="I128" s="71"/>
      <c r="J128" s="54"/>
      <c r="K128" s="95"/>
      <c r="L128" s="72"/>
      <c r="M128" s="36"/>
      <c r="N128" s="34"/>
      <c r="O128" s="43"/>
      <c r="P128" s="43"/>
      <c r="Q128" s="43"/>
      <c r="R128" s="43"/>
      <c r="S128" s="34"/>
    </row>
    <row r="129" spans="1:19" s="2" customFormat="1" ht="42.6" customHeight="1">
      <c r="A129" s="9"/>
      <c r="C129" s="109" t="s">
        <v>580</v>
      </c>
      <c r="D129" s="312" t="s">
        <v>157</v>
      </c>
      <c r="E129" s="312"/>
      <c r="F129" s="312"/>
      <c r="G129" s="312"/>
      <c r="H129" s="9"/>
      <c r="I129" s="71"/>
      <c r="J129" s="54"/>
      <c r="K129" s="95"/>
      <c r="L129" s="72"/>
      <c r="M129" s="36" t="s">
        <v>2</v>
      </c>
      <c r="N129" s="34"/>
      <c r="O129" s="43"/>
      <c r="P129" s="43"/>
      <c r="Q129" s="43"/>
      <c r="R129" s="43"/>
      <c r="S129" s="34"/>
    </row>
    <row r="130" spans="1:19" s="2" customFormat="1" ht="44.1" customHeight="1">
      <c r="A130" s="9"/>
      <c r="C130" s="109" t="s">
        <v>35</v>
      </c>
      <c r="D130" s="312" t="s">
        <v>158</v>
      </c>
      <c r="E130" s="312"/>
      <c r="F130" s="312"/>
      <c r="G130" s="312"/>
      <c r="H130" s="9"/>
      <c r="I130" s="71"/>
      <c r="J130" s="54"/>
      <c r="K130" s="95"/>
      <c r="L130" s="37"/>
      <c r="M130" s="36"/>
      <c r="N130" s="34"/>
      <c r="O130" s="43"/>
      <c r="P130" s="43"/>
      <c r="Q130" s="43"/>
      <c r="R130" s="43"/>
      <c r="S130" s="34"/>
    </row>
    <row r="131" spans="1:19" s="2" customFormat="1" ht="33" customHeight="1">
      <c r="A131" s="73"/>
      <c r="C131" s="114" t="s">
        <v>35</v>
      </c>
      <c r="D131" s="319" t="s">
        <v>602</v>
      </c>
      <c r="E131" s="320"/>
      <c r="F131" s="320"/>
      <c r="G131" s="321"/>
      <c r="H131" s="73"/>
      <c r="I131" s="71"/>
      <c r="J131" s="54"/>
      <c r="K131" s="95"/>
      <c r="L131" s="37"/>
      <c r="M131" s="36"/>
      <c r="N131" s="34"/>
      <c r="O131" s="43"/>
      <c r="P131" s="43"/>
      <c r="Q131" s="43"/>
      <c r="R131" s="43"/>
      <c r="S131" s="34"/>
    </row>
    <row r="132" spans="1:19" s="2" customFormat="1" ht="21.95" customHeight="1">
      <c r="A132" s="73"/>
      <c r="C132" s="114" t="s">
        <v>35</v>
      </c>
      <c r="D132" s="325" t="s">
        <v>159</v>
      </c>
      <c r="E132" s="326"/>
      <c r="F132" s="326"/>
      <c r="G132" s="327"/>
      <c r="H132" s="73"/>
      <c r="I132" s="71"/>
      <c r="J132" s="54"/>
      <c r="K132" s="95"/>
      <c r="L132" s="37"/>
      <c r="M132" s="36"/>
      <c r="N132" s="34"/>
      <c r="O132" s="43"/>
      <c r="P132" s="43"/>
      <c r="Q132" s="43"/>
      <c r="R132" s="43"/>
      <c r="S132" s="34"/>
    </row>
    <row r="133" spans="1:19" s="2" customFormat="1" ht="24.95" customHeight="1">
      <c r="A133" s="9"/>
      <c r="C133" s="314" t="s">
        <v>167</v>
      </c>
      <c r="D133" s="312" t="s">
        <v>161</v>
      </c>
      <c r="E133" s="312"/>
      <c r="F133" s="312"/>
      <c r="G133" s="312"/>
      <c r="H133" s="9"/>
      <c r="I133" s="71"/>
      <c r="J133" s="54"/>
      <c r="K133" s="95"/>
      <c r="L133" s="37"/>
      <c r="M133" s="36"/>
      <c r="N133" s="34"/>
      <c r="O133" s="43"/>
      <c r="P133" s="43"/>
      <c r="Q133" s="43"/>
      <c r="R133" s="43"/>
      <c r="S133" s="34"/>
    </row>
    <row r="134" spans="1:19" s="2" customFormat="1" ht="24.95" customHeight="1">
      <c r="A134" s="9"/>
      <c r="C134" s="315"/>
      <c r="D134" s="317" t="s">
        <v>162</v>
      </c>
      <c r="E134" s="317"/>
      <c r="F134" s="317"/>
      <c r="G134" s="317"/>
      <c r="H134" s="9"/>
      <c r="I134" s="71"/>
      <c r="J134" s="54"/>
      <c r="K134" s="95"/>
      <c r="L134" s="37"/>
      <c r="M134" s="36"/>
      <c r="N134" s="34"/>
      <c r="O134" s="43"/>
      <c r="P134" s="43"/>
      <c r="Q134" s="43"/>
      <c r="R134" s="43"/>
      <c r="S134" s="34"/>
    </row>
    <row r="135" spans="1:19" s="2" customFormat="1" ht="24.95" customHeight="1">
      <c r="A135" s="9"/>
      <c r="C135" s="315"/>
      <c r="D135" s="312" t="s">
        <v>163</v>
      </c>
      <c r="E135" s="312"/>
      <c r="F135" s="312"/>
      <c r="G135" s="312"/>
      <c r="H135" s="9"/>
      <c r="I135" s="71"/>
      <c r="J135" s="54"/>
      <c r="K135" s="95"/>
      <c r="L135" s="37"/>
      <c r="M135" s="36"/>
      <c r="N135" s="34"/>
      <c r="O135" s="43"/>
      <c r="P135" s="43"/>
      <c r="Q135" s="43"/>
      <c r="R135" s="43"/>
      <c r="S135" s="34"/>
    </row>
    <row r="136" spans="1:19" s="2" customFormat="1" ht="24.95" customHeight="1">
      <c r="A136" s="9"/>
      <c r="C136" s="315"/>
      <c r="D136" s="317" t="s">
        <v>164</v>
      </c>
      <c r="E136" s="317"/>
      <c r="F136" s="317"/>
      <c r="G136" s="317"/>
      <c r="H136" s="9"/>
      <c r="I136" s="71"/>
      <c r="J136" s="54"/>
      <c r="K136" s="95"/>
      <c r="L136" s="37"/>
      <c r="M136" s="36"/>
      <c r="N136" s="34"/>
      <c r="O136" s="43"/>
      <c r="P136" s="43"/>
      <c r="Q136" s="43"/>
      <c r="R136" s="43"/>
      <c r="S136" s="34"/>
    </row>
    <row r="137" spans="1:19" s="2" customFormat="1" ht="25.35" customHeight="1">
      <c r="A137" s="9"/>
      <c r="C137" s="315"/>
      <c r="D137" s="318" t="s">
        <v>603</v>
      </c>
      <c r="E137" s="318"/>
      <c r="F137" s="318"/>
      <c r="G137" s="318"/>
      <c r="H137" s="9"/>
      <c r="I137" s="71"/>
      <c r="J137" s="54"/>
      <c r="K137" s="95"/>
      <c r="L137" s="37"/>
      <c r="M137" s="36"/>
      <c r="N137" s="34"/>
      <c r="O137" s="43"/>
      <c r="P137" s="43"/>
      <c r="Q137" s="43"/>
      <c r="R137" s="43"/>
      <c r="S137" s="34"/>
    </row>
    <row r="138" spans="1:19" s="2" customFormat="1" ht="31.7" customHeight="1">
      <c r="A138" s="9"/>
      <c r="C138" s="315"/>
      <c r="D138" s="319" t="s">
        <v>604</v>
      </c>
      <c r="E138" s="320"/>
      <c r="F138" s="320"/>
      <c r="G138" s="321"/>
      <c r="H138" s="9"/>
      <c r="I138" s="71"/>
      <c r="J138" s="54"/>
      <c r="K138" s="95"/>
      <c r="L138" s="37"/>
      <c r="M138" s="36"/>
      <c r="N138" s="34"/>
      <c r="O138" s="43"/>
      <c r="P138" s="43"/>
      <c r="Q138" s="43"/>
      <c r="R138" s="43"/>
      <c r="S138" s="34"/>
    </row>
    <row r="139" spans="1:19" s="2" customFormat="1" ht="21.95" customHeight="1">
      <c r="A139" s="9"/>
      <c r="C139" s="315"/>
      <c r="D139" s="322" t="s">
        <v>165</v>
      </c>
      <c r="E139" s="323"/>
      <c r="F139" s="323"/>
      <c r="G139" s="324"/>
      <c r="H139" s="9"/>
      <c r="I139" s="71"/>
      <c r="J139" s="54"/>
      <c r="K139" s="95"/>
      <c r="L139" s="37"/>
      <c r="M139" s="36"/>
      <c r="N139" s="34"/>
      <c r="O139" s="43"/>
      <c r="P139" s="43"/>
      <c r="Q139" s="43"/>
      <c r="R139" s="43"/>
      <c r="S139" s="34"/>
    </row>
    <row r="140" spans="1:19" s="2" customFormat="1" ht="21.95" customHeight="1">
      <c r="A140" s="9"/>
      <c r="C140" s="315"/>
      <c r="D140" s="322" t="s">
        <v>166</v>
      </c>
      <c r="E140" s="323"/>
      <c r="F140" s="323"/>
      <c r="G140" s="324"/>
      <c r="H140" s="9"/>
      <c r="I140" s="71"/>
      <c r="J140" s="54"/>
      <c r="K140" s="95"/>
      <c r="L140" s="37"/>
      <c r="M140" s="36"/>
      <c r="N140" s="34"/>
      <c r="O140" s="43"/>
      <c r="P140" s="43"/>
      <c r="Q140" s="43"/>
      <c r="R140" s="43"/>
      <c r="S140" s="34"/>
    </row>
    <row r="141" spans="1:19" s="2" customFormat="1" ht="33.6" customHeight="1">
      <c r="A141" s="9"/>
      <c r="C141" s="315"/>
      <c r="D141" s="318" t="s">
        <v>605</v>
      </c>
      <c r="E141" s="318"/>
      <c r="F141" s="318"/>
      <c r="G141" s="318"/>
      <c r="H141" s="9"/>
      <c r="I141" s="71"/>
      <c r="J141" s="54"/>
      <c r="K141" s="95"/>
      <c r="L141" s="37"/>
      <c r="M141" s="36"/>
      <c r="N141" s="34"/>
      <c r="O141" s="43"/>
      <c r="P141" s="43"/>
      <c r="Q141" s="43"/>
      <c r="R141" s="43"/>
      <c r="S141" s="34"/>
    </row>
    <row r="142" spans="1:19" s="2" customFormat="1" ht="25.35" customHeight="1">
      <c r="A142" s="9"/>
      <c r="C142" s="316"/>
      <c r="D142" s="322" t="s">
        <v>606</v>
      </c>
      <c r="E142" s="323"/>
      <c r="F142" s="323"/>
      <c r="G142" s="324"/>
      <c r="H142" s="9"/>
      <c r="I142" s="71"/>
      <c r="J142" s="54"/>
      <c r="K142" s="95"/>
      <c r="L142" s="37"/>
      <c r="M142" s="36"/>
      <c r="N142" s="34"/>
      <c r="O142" s="43"/>
      <c r="P142" s="43"/>
      <c r="Q142" s="43"/>
      <c r="R142" s="43"/>
      <c r="S142" s="34"/>
    </row>
    <row r="143" spans="1:19" s="2" customFormat="1" ht="42.6" customHeight="1">
      <c r="A143" s="9"/>
      <c r="C143" s="133" t="s">
        <v>169</v>
      </c>
      <c r="D143" s="312" t="s">
        <v>593</v>
      </c>
      <c r="E143" s="312"/>
      <c r="F143" s="312"/>
      <c r="G143" s="312"/>
      <c r="H143" s="9"/>
      <c r="I143" s="71"/>
      <c r="J143" s="54"/>
      <c r="K143" s="95"/>
      <c r="L143" s="37"/>
      <c r="M143" s="36"/>
      <c r="N143" s="34"/>
      <c r="O143" s="43"/>
      <c r="P143" s="43"/>
      <c r="Q143" s="43"/>
      <c r="R143" s="43"/>
      <c r="S143" s="34"/>
    </row>
    <row r="144" spans="1:19" s="2" customFormat="1" ht="18" customHeight="1">
      <c r="B144" s="14"/>
      <c r="C144" s="115"/>
      <c r="D144" s="140"/>
      <c r="E144" s="140"/>
      <c r="I144" s="76"/>
      <c r="J144" s="76"/>
      <c r="O144" s="77"/>
      <c r="P144" s="77"/>
      <c r="Q144" s="77"/>
      <c r="R144" s="77"/>
    </row>
    <row r="145" spans="2:18" s="2" customFormat="1" ht="36.6" customHeight="1">
      <c r="B145" s="14"/>
      <c r="C145" s="313" t="s">
        <v>171</v>
      </c>
      <c r="D145" s="313"/>
      <c r="E145" s="313"/>
      <c r="F145" s="313"/>
      <c r="G145" s="313"/>
      <c r="H145" s="313"/>
      <c r="I145" s="76"/>
      <c r="J145" s="76"/>
      <c r="O145" s="77"/>
      <c r="P145" s="77"/>
      <c r="Q145" s="77"/>
      <c r="R145" s="77"/>
    </row>
    <row r="146" spans="2:18" s="2" customFormat="1" ht="47.45" customHeight="1">
      <c r="B146" s="14"/>
      <c r="C146" s="313" t="s">
        <v>594</v>
      </c>
      <c r="D146" s="313"/>
      <c r="E146" s="313"/>
      <c r="F146" s="313"/>
      <c r="G146" s="313"/>
      <c r="H146" s="313"/>
      <c r="I146" s="76"/>
      <c r="J146" s="76"/>
      <c r="O146" s="77"/>
      <c r="P146" s="77"/>
      <c r="Q146" s="77"/>
      <c r="R146" s="77"/>
    </row>
    <row r="147" spans="2:18" s="2" customFormat="1" ht="18" customHeight="1">
      <c r="B147" s="14"/>
      <c r="C147" s="115"/>
      <c r="D147" s="140"/>
      <c r="E147" s="140"/>
      <c r="I147" s="76"/>
      <c r="J147" s="76"/>
      <c r="O147" s="77"/>
      <c r="P147" s="77"/>
      <c r="Q147" s="77"/>
      <c r="R147" s="77"/>
    </row>
    <row r="148" spans="2:18" s="2" customFormat="1" ht="18" customHeight="1">
      <c r="C148" s="107"/>
      <c r="D148" s="140"/>
      <c r="E148" s="140"/>
      <c r="I148" s="76"/>
      <c r="J148" s="76"/>
      <c r="O148" s="77"/>
      <c r="P148" s="77"/>
      <c r="Q148" s="77"/>
      <c r="R148" s="77"/>
    </row>
    <row r="149" spans="2:18" s="2" customFormat="1" ht="18" customHeight="1">
      <c r="C149" s="107"/>
      <c r="D149" s="140"/>
      <c r="E149" s="140"/>
      <c r="I149" s="76"/>
      <c r="J149" s="76"/>
      <c r="O149" s="77"/>
      <c r="P149" s="77"/>
      <c r="Q149" s="77"/>
      <c r="R149" s="77"/>
    </row>
  </sheetData>
  <protectedRanges>
    <protectedRange sqref="J22:K22 I45:K65 I9:K12 J108:K117" name="Interval3_1_1"/>
    <protectedRange sqref="D43:E43 O43:S43 S44" name="Interval3_1_1_1_1_1_1_1"/>
    <protectedRange sqref="A70" name="Interval3_1_4"/>
    <protectedRange sqref="I22 I108:I117" name="Interval3_1_3"/>
    <protectedRange sqref="N109:N113 Q108:S113" name="Interval3_1_3_1_1_3"/>
    <protectedRange sqref="Q117:S117 N117 S118:S119" name="Interval3_1_3_1_2_1"/>
    <protectedRange sqref="I7:K8" name="Interval3_1_1_1"/>
    <protectedRange sqref="I126:K130 I143:K143 I133:K135 I136:J136 K136:K139" name="Interval3_1_5"/>
    <protectedRange sqref="I141:K142" name="Interval3_1_5_1"/>
    <protectedRange sqref="I131:K132" name="Interval3_1_6"/>
    <protectedRange sqref="I140:K140 I137:J139" name="Interval3_1_7"/>
  </protectedRanges>
  <mergeCells count="22">
    <mergeCell ref="D22:E22"/>
    <mergeCell ref="D130:G130"/>
    <mergeCell ref="D129:G129"/>
    <mergeCell ref="D126:G126"/>
    <mergeCell ref="D127:G127"/>
    <mergeCell ref="D128:G128"/>
    <mergeCell ref="D131:G131"/>
    <mergeCell ref="D132:G132"/>
    <mergeCell ref="D143:G143"/>
    <mergeCell ref="C145:H145"/>
    <mergeCell ref="C146:H146"/>
    <mergeCell ref="C133:C142"/>
    <mergeCell ref="D133:G133"/>
    <mergeCell ref="D134:G134"/>
    <mergeCell ref="D135:G135"/>
    <mergeCell ref="D136:G136"/>
    <mergeCell ref="D137:G137"/>
    <mergeCell ref="D138:G138"/>
    <mergeCell ref="D139:G139"/>
    <mergeCell ref="D140:G140"/>
    <mergeCell ref="D141:G141"/>
    <mergeCell ref="D142:G142"/>
  </mergeCells>
  <conditionalFormatting sqref="M7:M8">
    <cfRule type="cellIs" dxfId="10" priority="2" operator="greaterThan">
      <formula>0</formula>
    </cfRule>
  </conditionalFormatting>
  <conditionalFormatting sqref="M13:M21 M23:M44 M66:M107">
    <cfRule type="cellIs" dxfId="9" priority="86" operator="lessThan">
      <formula>0</formula>
    </cfRule>
  </conditionalFormatting>
  <conditionalFormatting sqref="M22">
    <cfRule type="cellIs" dxfId="8" priority="17" operator="greaterThan">
      <formula>0</formula>
    </cfRule>
  </conditionalFormatting>
  <conditionalFormatting sqref="M45:M65">
    <cfRule type="cellIs" dxfId="7" priority="7" operator="greaterThan">
      <formula>0</formula>
    </cfRule>
  </conditionalFormatting>
  <conditionalFormatting sqref="M108:M125">
    <cfRule type="cellIs" dxfId="6" priority="1" operator="greaterThan">
      <formula>0</formula>
    </cfRule>
  </conditionalFormatting>
  <pageMargins left="0.68" right="0.31" top="0.75" bottom="0.42" header="0.3" footer="0.3"/>
  <pageSetup paperSize="9" fitToHeight="0" orientation="portrait" r:id="rId1"/>
  <headerFooter>
    <oddHeader>&amp;R&amp;F; &amp;A; &amp;P de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3:F69"/>
  <sheetViews>
    <sheetView topLeftCell="A61" workbookViewId="0">
      <selection activeCell="C3" sqref="C3:F69"/>
    </sheetView>
  </sheetViews>
  <sheetFormatPr defaultColWidth="8.7109375" defaultRowHeight="15"/>
  <cols>
    <col min="3" max="4" width="23.5703125" customWidth="1"/>
    <col min="5" max="6" width="10.7109375" customWidth="1"/>
  </cols>
  <sheetData>
    <row r="3" spans="3:6" ht="22.5">
      <c r="C3" s="4" t="s">
        <v>6</v>
      </c>
      <c r="D3" s="5" t="s">
        <v>173</v>
      </c>
      <c r="E3" s="12" t="s">
        <v>174</v>
      </c>
      <c r="F3" s="12" t="s">
        <v>175</v>
      </c>
    </row>
    <row r="4" spans="3:6" ht="22.5">
      <c r="C4" s="22" t="s">
        <v>112</v>
      </c>
      <c r="D4" s="20" t="s">
        <v>176</v>
      </c>
      <c r="E4" s="23">
        <v>884</v>
      </c>
      <c r="F4" s="45" t="s">
        <v>177</v>
      </c>
    </row>
    <row r="5" spans="3:6" ht="22.5">
      <c r="C5" s="22" t="s">
        <v>112</v>
      </c>
      <c r="D5" s="20" t="s">
        <v>178</v>
      </c>
      <c r="E5" s="23">
        <v>420</v>
      </c>
      <c r="F5" s="45" t="s">
        <v>177</v>
      </c>
    </row>
    <row r="6" spans="3:6">
      <c r="C6" s="22"/>
      <c r="D6" s="24"/>
      <c r="E6" s="25"/>
      <c r="F6" s="25"/>
    </row>
    <row r="7" spans="3:6" ht="22.5">
      <c r="C7" s="22" t="s">
        <v>179</v>
      </c>
      <c r="D7" s="20" t="s">
        <v>180</v>
      </c>
      <c r="E7" s="23">
        <v>276</v>
      </c>
      <c r="F7" s="45" t="s">
        <v>177</v>
      </c>
    </row>
    <row r="8" spans="3:6">
      <c r="C8" s="22"/>
      <c r="D8" s="24"/>
      <c r="E8" s="25"/>
      <c r="F8" s="25"/>
    </row>
    <row r="9" spans="3:6" ht="22.5">
      <c r="C9" s="22" t="s">
        <v>181</v>
      </c>
      <c r="D9" s="20" t="s">
        <v>180</v>
      </c>
      <c r="E9" s="23">
        <v>104</v>
      </c>
      <c r="F9" s="45" t="s">
        <v>177</v>
      </c>
    </row>
    <row r="10" spans="3:6">
      <c r="C10" s="22"/>
      <c r="D10" s="24"/>
      <c r="E10" s="25"/>
      <c r="F10" s="25"/>
    </row>
    <row r="11" spans="3:6" ht="22.5">
      <c r="C11" s="22" t="s">
        <v>182</v>
      </c>
      <c r="D11" s="20" t="s">
        <v>180</v>
      </c>
      <c r="E11" s="23">
        <v>120</v>
      </c>
      <c r="F11" s="45" t="s">
        <v>177</v>
      </c>
    </row>
    <row r="12" spans="3:6">
      <c r="C12" s="22"/>
      <c r="D12" s="24"/>
      <c r="E12" s="25"/>
      <c r="F12" s="25"/>
    </row>
    <row r="13" spans="3:6" ht="45">
      <c r="C13" s="22" t="s">
        <v>183</v>
      </c>
      <c r="D13" s="20" t="s">
        <v>184</v>
      </c>
      <c r="E13" s="23">
        <v>2200</v>
      </c>
      <c r="F13" s="45" t="s">
        <v>177</v>
      </c>
    </row>
    <row r="14" spans="3:6" ht="45">
      <c r="C14" s="22" t="s">
        <v>183</v>
      </c>
      <c r="D14" s="20" t="s">
        <v>185</v>
      </c>
      <c r="E14" s="23">
        <v>1475</v>
      </c>
      <c r="F14" s="45" t="s">
        <v>177</v>
      </c>
    </row>
    <row r="15" spans="3:6">
      <c r="C15" s="22"/>
      <c r="D15" s="24"/>
      <c r="E15" s="25"/>
      <c r="F15" s="25"/>
    </row>
    <row r="16" spans="3:6" ht="22.5">
      <c r="C16" s="22" t="s">
        <v>186</v>
      </c>
      <c r="D16" s="20" t="s">
        <v>187</v>
      </c>
      <c r="E16" s="23">
        <v>485</v>
      </c>
      <c r="F16" s="45" t="s">
        <v>177</v>
      </c>
    </row>
    <row r="17" spans="3:6" ht="33.75">
      <c r="C17" s="22" t="s">
        <v>186</v>
      </c>
      <c r="D17" s="20" t="s">
        <v>188</v>
      </c>
      <c r="E17" s="23">
        <v>270</v>
      </c>
      <c r="F17" s="45" t="s">
        <v>177</v>
      </c>
    </row>
    <row r="18" spans="3:6">
      <c r="C18" s="22"/>
      <c r="D18" s="24"/>
      <c r="E18" s="25"/>
      <c r="F18" s="25"/>
    </row>
    <row r="19" spans="3:6" ht="33.75">
      <c r="C19" s="22" t="s">
        <v>189</v>
      </c>
      <c r="D19" s="20" t="s">
        <v>190</v>
      </c>
      <c r="E19" s="23">
        <v>570</v>
      </c>
      <c r="F19" s="45" t="s">
        <v>177</v>
      </c>
    </row>
    <row r="20" spans="3:6" ht="33.75">
      <c r="C20" s="22" t="s">
        <v>189</v>
      </c>
      <c r="D20" s="20" t="s">
        <v>188</v>
      </c>
      <c r="E20" s="23">
        <v>325</v>
      </c>
      <c r="F20" s="45" t="s">
        <v>177</v>
      </c>
    </row>
    <row r="21" spans="3:6">
      <c r="C21" s="22"/>
      <c r="D21" s="24"/>
      <c r="E21" s="25"/>
      <c r="F21" s="25"/>
    </row>
    <row r="22" spans="3:6" ht="22.5">
      <c r="C22" s="22" t="s">
        <v>191</v>
      </c>
      <c r="D22" s="20" t="s">
        <v>192</v>
      </c>
      <c r="E22" s="23">
        <f>444</f>
        <v>444</v>
      </c>
      <c r="F22" s="45" t="s">
        <v>177</v>
      </c>
    </row>
    <row r="23" spans="3:6" ht="33.75">
      <c r="C23" s="22" t="s">
        <v>191</v>
      </c>
      <c r="D23" s="20" t="s">
        <v>188</v>
      </c>
      <c r="E23" s="23">
        <v>287</v>
      </c>
      <c r="F23" s="45" t="s">
        <v>177</v>
      </c>
    </row>
    <row r="24" spans="3:6">
      <c r="C24" s="22"/>
      <c r="D24" s="24"/>
      <c r="E24" s="25"/>
      <c r="F24" s="25"/>
    </row>
    <row r="25" spans="3:6" ht="22.5">
      <c r="C25" s="22" t="s">
        <v>193</v>
      </c>
      <c r="D25" s="20" t="s">
        <v>194</v>
      </c>
      <c r="E25" s="23">
        <v>1320</v>
      </c>
      <c r="F25" s="45" t="s">
        <v>177</v>
      </c>
    </row>
    <row r="26" spans="3:6" ht="22.5">
      <c r="C26" s="22" t="s">
        <v>193</v>
      </c>
      <c r="D26" s="20" t="s">
        <v>195</v>
      </c>
      <c r="E26" s="23">
        <v>440</v>
      </c>
      <c r="F26" s="45" t="s">
        <v>177</v>
      </c>
    </row>
    <row r="27" spans="3:6">
      <c r="C27" s="22"/>
      <c r="D27" s="24"/>
      <c r="E27" s="25"/>
      <c r="F27" s="25"/>
    </row>
    <row r="28" spans="3:6" ht="22.5">
      <c r="C28" s="22" t="s">
        <v>196</v>
      </c>
      <c r="D28" s="20" t="s">
        <v>197</v>
      </c>
      <c r="E28" s="23">
        <v>349</v>
      </c>
      <c r="F28" s="45" t="s">
        <v>177</v>
      </c>
    </row>
    <row r="29" spans="3:6" ht="33.75">
      <c r="C29" s="22" t="s">
        <v>196</v>
      </c>
      <c r="D29" s="20" t="s">
        <v>188</v>
      </c>
      <c r="E29" s="23">
        <v>229</v>
      </c>
      <c r="F29" s="45" t="s">
        <v>177</v>
      </c>
    </row>
    <row r="30" spans="3:6">
      <c r="C30" s="22"/>
      <c r="D30" s="24"/>
      <c r="E30" s="25"/>
      <c r="F30" s="25"/>
    </row>
    <row r="31" spans="3:6" ht="22.5">
      <c r="C31" s="22" t="s">
        <v>198</v>
      </c>
      <c r="D31" s="20" t="s">
        <v>192</v>
      </c>
      <c r="E31" s="23">
        <v>743</v>
      </c>
      <c r="F31" s="45" t="s">
        <v>177</v>
      </c>
    </row>
    <row r="32" spans="3:6" ht="22.5">
      <c r="C32" s="22" t="s">
        <v>198</v>
      </c>
      <c r="D32" s="20" t="s">
        <v>199</v>
      </c>
      <c r="E32" s="23">
        <v>572</v>
      </c>
      <c r="F32" s="45" t="s">
        <v>177</v>
      </c>
    </row>
    <row r="33" spans="3:6">
      <c r="C33" s="22"/>
      <c r="D33" s="24"/>
      <c r="E33" s="25"/>
      <c r="F33" s="25"/>
    </row>
    <row r="34" spans="3:6" ht="22.5">
      <c r="C34" s="22" t="s">
        <v>200</v>
      </c>
      <c r="D34" s="20" t="s">
        <v>192</v>
      </c>
      <c r="E34" s="23">
        <v>273</v>
      </c>
      <c r="F34" s="45" t="s">
        <v>177</v>
      </c>
    </row>
    <row r="35" spans="3:6" ht="22.5">
      <c r="C35" s="22" t="s">
        <v>200</v>
      </c>
      <c r="D35" s="20" t="s">
        <v>201</v>
      </c>
      <c r="E35" s="23">
        <v>273</v>
      </c>
      <c r="F35" s="45" t="s">
        <v>177</v>
      </c>
    </row>
    <row r="36" spans="3:6">
      <c r="C36" s="22"/>
      <c r="D36" s="24"/>
      <c r="E36" s="25"/>
      <c r="F36" s="25"/>
    </row>
    <row r="37" spans="3:6" ht="22.5">
      <c r="C37" s="22" t="s">
        <v>202</v>
      </c>
      <c r="D37" s="20" t="s">
        <v>187</v>
      </c>
      <c r="E37" s="23">
        <f>228+33+26+29+40</f>
        <v>356</v>
      </c>
      <c r="F37" s="45" t="s">
        <v>177</v>
      </c>
    </row>
    <row r="38" spans="3:6" ht="22.5">
      <c r="C38" s="22" t="s">
        <v>202</v>
      </c>
      <c r="D38" s="20" t="s">
        <v>199</v>
      </c>
      <c r="E38" s="23">
        <f>163+30+24+23+36</f>
        <v>276</v>
      </c>
      <c r="F38" s="45" t="s">
        <v>177</v>
      </c>
    </row>
    <row r="39" spans="3:6">
      <c r="C39" s="22"/>
      <c r="D39" s="24"/>
      <c r="E39" s="25"/>
      <c r="F39" s="25"/>
    </row>
    <row r="40" spans="3:6" ht="22.5">
      <c r="C40" s="22" t="s">
        <v>203</v>
      </c>
      <c r="D40" s="20" t="s">
        <v>187</v>
      </c>
      <c r="E40" s="23">
        <v>632</v>
      </c>
      <c r="F40" s="45" t="s">
        <v>177</v>
      </c>
    </row>
    <row r="41" spans="3:6" ht="22.5">
      <c r="C41" s="22" t="s">
        <v>203</v>
      </c>
      <c r="D41" s="20" t="s">
        <v>204</v>
      </c>
      <c r="E41" s="23">
        <v>454</v>
      </c>
      <c r="F41" s="45" t="s">
        <v>177</v>
      </c>
    </row>
    <row r="42" spans="3:6">
      <c r="C42" s="22"/>
      <c r="D42" s="24"/>
      <c r="E42" s="25"/>
      <c r="F42" s="25"/>
    </row>
    <row r="43" spans="3:6" ht="22.5">
      <c r="C43" s="22" t="s">
        <v>205</v>
      </c>
      <c r="D43" s="20" t="s">
        <v>187</v>
      </c>
      <c r="E43" s="23">
        <v>1000</v>
      </c>
      <c r="F43" s="45" t="s">
        <v>177</v>
      </c>
    </row>
    <row r="44" spans="3:6" ht="22.5">
      <c r="C44" s="22" t="s">
        <v>205</v>
      </c>
      <c r="D44" s="20" t="s">
        <v>206</v>
      </c>
      <c r="E44" s="23">
        <v>719</v>
      </c>
      <c r="F44" s="45" t="s">
        <v>177</v>
      </c>
    </row>
    <row r="45" spans="3:6">
      <c r="C45" s="22"/>
      <c r="D45" s="24"/>
      <c r="E45" s="25"/>
      <c r="F45" s="25"/>
    </row>
    <row r="46" spans="3:6" ht="22.5">
      <c r="C46" s="22" t="s">
        <v>207</v>
      </c>
      <c r="D46" s="20" t="s">
        <v>176</v>
      </c>
      <c r="E46" s="23">
        <f>70+13+13</f>
        <v>96</v>
      </c>
      <c r="F46" s="45" t="s">
        <v>177</v>
      </c>
    </row>
    <row r="47" spans="3:6" ht="22.5">
      <c r="C47" s="22" t="s">
        <v>207</v>
      </c>
      <c r="D47" s="20" t="s">
        <v>208</v>
      </c>
      <c r="E47" s="23">
        <f>64+12+12</f>
        <v>88</v>
      </c>
      <c r="F47" s="45" t="s">
        <v>177</v>
      </c>
    </row>
    <row r="48" spans="3:6">
      <c r="C48" s="22"/>
      <c r="D48" s="24"/>
      <c r="E48" s="25"/>
      <c r="F48" s="25"/>
    </row>
    <row r="49" spans="3:6" ht="22.5">
      <c r="C49" s="22" t="s">
        <v>209</v>
      </c>
      <c r="D49" s="20" t="s">
        <v>192</v>
      </c>
      <c r="E49" s="23">
        <f>436+70+88+54</f>
        <v>648</v>
      </c>
      <c r="F49" s="45" t="s">
        <v>177</v>
      </c>
    </row>
    <row r="50" spans="3:6" ht="22.5">
      <c r="C50" s="22" t="s">
        <v>209</v>
      </c>
      <c r="D50" s="20" t="s">
        <v>210</v>
      </c>
      <c r="E50" s="23">
        <f>324+42+52+36</f>
        <v>454</v>
      </c>
      <c r="F50" s="45" t="s">
        <v>177</v>
      </c>
    </row>
    <row r="51" spans="3:6">
      <c r="C51" s="22"/>
      <c r="D51" s="24"/>
      <c r="E51" s="25"/>
      <c r="F51" s="25"/>
    </row>
    <row r="52" spans="3:6" ht="33.75">
      <c r="C52" s="22" t="s">
        <v>211</v>
      </c>
      <c r="D52" s="20" t="s">
        <v>212</v>
      </c>
      <c r="E52" s="23">
        <v>2446</v>
      </c>
      <c r="F52" s="45" t="s">
        <v>177</v>
      </c>
    </row>
    <row r="53" spans="3:6">
      <c r="C53" s="22"/>
      <c r="D53" s="24"/>
      <c r="E53" s="25"/>
      <c r="F53" s="25"/>
    </row>
    <row r="54" spans="3:6" ht="22.5">
      <c r="C54" s="22" t="s">
        <v>213</v>
      </c>
      <c r="D54" s="20" t="s">
        <v>214</v>
      </c>
      <c r="E54" s="23">
        <f>200+44+66+32</f>
        <v>342</v>
      </c>
      <c r="F54" s="45" t="s">
        <v>177</v>
      </c>
    </row>
    <row r="55" spans="3:6" ht="33.75">
      <c r="C55" s="22" t="s">
        <v>213</v>
      </c>
      <c r="D55" s="20" t="s">
        <v>188</v>
      </c>
      <c r="E55" s="23">
        <f>148+36+48+26</f>
        <v>258</v>
      </c>
      <c r="F55" s="45" t="s">
        <v>177</v>
      </c>
    </row>
    <row r="56" spans="3:6">
      <c r="C56" s="22"/>
      <c r="D56" s="24"/>
      <c r="E56" s="25"/>
      <c r="F56" s="25"/>
    </row>
    <row r="57" spans="3:6" ht="22.5">
      <c r="C57" s="22" t="s">
        <v>215</v>
      </c>
      <c r="D57" s="20" t="s">
        <v>180</v>
      </c>
      <c r="E57" s="23">
        <v>275</v>
      </c>
      <c r="F57" s="45" t="s">
        <v>177</v>
      </c>
    </row>
    <row r="58" spans="3:6">
      <c r="C58" s="22"/>
      <c r="D58" s="24"/>
      <c r="E58" s="25"/>
      <c r="F58" s="25"/>
    </row>
    <row r="59" spans="3:6" ht="22.5">
      <c r="C59" s="22" t="s">
        <v>216</v>
      </c>
      <c r="D59" s="20" t="s">
        <v>192</v>
      </c>
      <c r="E59" s="23">
        <v>225</v>
      </c>
      <c r="F59" s="45" t="s">
        <v>177</v>
      </c>
    </row>
    <row r="60" spans="3:6" ht="22.5">
      <c r="C60" s="22" t="s">
        <v>216</v>
      </c>
      <c r="D60" s="20" t="s">
        <v>217</v>
      </c>
      <c r="E60" s="23">
        <v>185</v>
      </c>
      <c r="F60" s="45" t="s">
        <v>177</v>
      </c>
    </row>
    <row r="61" spans="3:6">
      <c r="C61" s="22"/>
      <c r="D61" s="24"/>
      <c r="E61" s="25"/>
      <c r="F61" s="25"/>
    </row>
    <row r="62" spans="3:6" ht="22.5">
      <c r="C62" s="22" t="s">
        <v>218</v>
      </c>
      <c r="D62" s="20" t="s">
        <v>219</v>
      </c>
      <c r="E62" s="23">
        <v>95.78</v>
      </c>
      <c r="F62" s="45" t="s">
        <v>177</v>
      </c>
    </row>
    <row r="63" spans="3:6">
      <c r="C63" s="22"/>
      <c r="D63" s="24"/>
      <c r="E63" s="25"/>
      <c r="F63" s="25"/>
    </row>
    <row r="64" spans="3:6" ht="22.5">
      <c r="C64" s="22" t="s">
        <v>220</v>
      </c>
      <c r="D64" s="20" t="s">
        <v>176</v>
      </c>
      <c r="E64" s="23">
        <v>185</v>
      </c>
      <c r="F64" s="45" t="s">
        <v>177</v>
      </c>
    </row>
    <row r="65" spans="3:6" ht="22.5">
      <c r="C65" s="22" t="s">
        <v>220</v>
      </c>
      <c r="D65" s="20" t="s">
        <v>221</v>
      </c>
      <c r="E65" s="23">
        <v>216</v>
      </c>
      <c r="F65" s="45" t="s">
        <v>177</v>
      </c>
    </row>
    <row r="66" spans="3:6">
      <c r="C66" s="22"/>
      <c r="D66" s="24"/>
      <c r="E66" s="25"/>
      <c r="F66" s="25"/>
    </row>
    <row r="67" spans="3:6">
      <c r="C67" s="22"/>
      <c r="D67" s="24"/>
      <c r="E67" s="25"/>
      <c r="F67" s="25"/>
    </row>
    <row r="68" spans="3:6" ht="22.5">
      <c r="C68" s="22" t="s">
        <v>222</v>
      </c>
      <c r="D68" s="20" t="s">
        <v>180</v>
      </c>
      <c r="E68" s="23">
        <v>91</v>
      </c>
      <c r="F68" s="45" t="s">
        <v>177</v>
      </c>
    </row>
    <row r="69" spans="3:6">
      <c r="C69" s="22"/>
      <c r="D69" s="24"/>
      <c r="E69" s="25"/>
      <c r="F69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C16A2-24F1-4DC5-829F-5C30ED63E669}">
  <sheetPr>
    <pageSetUpPr fitToPage="1"/>
  </sheetPr>
  <dimension ref="A1:JP336"/>
  <sheetViews>
    <sheetView topLeftCell="A7" zoomScaleNormal="100" workbookViewId="0">
      <pane ySplit="4200" topLeftCell="A311"/>
      <selection activeCell="G135" sqref="G135"/>
      <selection pane="bottomLeft" activeCell="F312" sqref="F312"/>
    </sheetView>
  </sheetViews>
  <sheetFormatPr defaultColWidth="8.7109375" defaultRowHeight="12" customHeight="1"/>
  <cols>
    <col min="1" max="1" width="4.5703125" style="168" customWidth="1"/>
    <col min="2" max="2" width="1.5703125" style="63" customWidth="1"/>
    <col min="3" max="3" width="5.28515625" style="2" customWidth="1"/>
    <col min="4" max="4" width="11.28515625" style="107" customWidth="1"/>
    <col min="5" max="5" width="22.5703125" style="125" customWidth="1"/>
    <col min="6" max="7" width="20.5703125" style="125" customWidth="1"/>
    <col min="8" max="8" width="8.5703125" style="63" customWidth="1"/>
    <col min="9" max="9" width="10.28515625" style="63" customWidth="1"/>
    <col min="10" max="12" width="8.5703125" style="63" customWidth="1"/>
    <col min="13" max="13" width="1.5703125" style="63" customWidth="1"/>
    <col min="14" max="15" width="5.5703125" style="78" customWidth="1"/>
    <col min="16" max="18" width="8.7109375" style="63" customWidth="1"/>
    <col min="19" max="19" width="2.7109375" style="63" customWidth="1"/>
    <col min="20" max="23" width="8.5703125" style="77" customWidth="1"/>
    <col min="24" max="24" width="8.7109375" style="190" customWidth="1"/>
    <col min="25" max="16384" width="8.7109375" style="63"/>
  </cols>
  <sheetData>
    <row r="1" spans="1:39" s="146" customFormat="1" ht="12" customHeight="1">
      <c r="A1" s="152"/>
      <c r="C1" s="151"/>
      <c r="D1" s="147"/>
      <c r="E1" s="148"/>
      <c r="F1" s="148"/>
      <c r="G1" s="148"/>
      <c r="N1" s="149"/>
      <c r="O1" s="149"/>
      <c r="T1" s="150"/>
      <c r="U1" s="150"/>
      <c r="V1" s="150"/>
      <c r="W1" s="150"/>
      <c r="X1" s="182"/>
    </row>
    <row r="2" spans="1:39" s="2" customFormat="1" ht="5.0999999999999996" customHeight="1">
      <c r="A2" s="153"/>
      <c r="D2" s="107"/>
      <c r="E2" s="116"/>
      <c r="F2" s="116"/>
      <c r="G2" s="116"/>
      <c r="N2" s="48"/>
      <c r="O2" s="49"/>
      <c r="P2" s="34"/>
      <c r="Q2" s="34"/>
      <c r="R2" s="34"/>
      <c r="S2" s="34"/>
      <c r="T2" s="34"/>
      <c r="U2" s="34"/>
      <c r="V2" s="34"/>
      <c r="W2" s="34"/>
      <c r="X2" s="183"/>
    </row>
    <row r="3" spans="1:39" s="2" customFormat="1" ht="12" customHeight="1">
      <c r="A3" s="153"/>
      <c r="C3" s="117" t="s">
        <v>230</v>
      </c>
      <c r="D3" s="135"/>
      <c r="E3" s="136"/>
      <c r="F3" s="84"/>
      <c r="G3" s="84"/>
      <c r="H3" s="84"/>
      <c r="I3" s="85"/>
      <c r="J3" s="84"/>
      <c r="K3" s="85"/>
      <c r="L3" s="191"/>
      <c r="N3" s="48"/>
      <c r="O3" s="49"/>
      <c r="P3" s="86"/>
      <c r="Q3" s="26"/>
      <c r="R3" s="87"/>
      <c r="S3" s="88"/>
      <c r="T3" s="145"/>
      <c r="U3" s="145"/>
      <c r="V3" s="145"/>
      <c r="W3" s="145"/>
      <c r="X3" s="183"/>
    </row>
    <row r="4" spans="1:39" s="2" customFormat="1" ht="12" customHeight="1">
      <c r="A4" s="154"/>
      <c r="C4" s="118" t="s">
        <v>0</v>
      </c>
      <c r="D4" s="126"/>
      <c r="E4" s="89"/>
      <c r="F4" s="89"/>
      <c r="G4" s="89"/>
      <c r="H4" s="89"/>
      <c r="I4" s="137" t="s">
        <v>1</v>
      </c>
      <c r="J4" s="89"/>
      <c r="K4" s="137" t="s">
        <v>1</v>
      </c>
      <c r="L4" s="192"/>
      <c r="N4" s="48"/>
      <c r="O4" s="49"/>
      <c r="P4" s="28"/>
      <c r="Q4" s="29"/>
      <c r="R4" s="38"/>
      <c r="S4" s="88"/>
      <c r="T4" s="38"/>
      <c r="U4" s="38"/>
      <c r="V4" s="38"/>
      <c r="W4" s="38"/>
      <c r="X4" s="183"/>
    </row>
    <row r="5" spans="1:39" s="2" customFormat="1" ht="12" customHeight="1">
      <c r="A5" s="153"/>
      <c r="B5" s="73"/>
      <c r="C5" s="91"/>
      <c r="D5" s="108"/>
      <c r="E5" s="119" t="s">
        <v>2</v>
      </c>
      <c r="F5" s="127"/>
      <c r="G5" s="127"/>
      <c r="H5" s="92"/>
      <c r="I5" s="93"/>
      <c r="J5" s="92"/>
      <c r="K5" s="93"/>
      <c r="L5" s="93"/>
      <c r="M5" s="73"/>
      <c r="N5" s="48"/>
      <c r="O5" s="49"/>
      <c r="P5" s="30"/>
      <c r="Q5" s="31"/>
      <c r="R5" s="90"/>
      <c r="S5" s="88"/>
      <c r="T5" s="36"/>
      <c r="U5" s="36"/>
      <c r="V5" s="36"/>
      <c r="W5" s="36"/>
      <c r="X5" s="183" t="s">
        <v>2</v>
      </c>
    </row>
    <row r="6" spans="1:39" s="2" customFormat="1" ht="12" customHeight="1">
      <c r="A6" s="153"/>
      <c r="B6" s="73"/>
      <c r="C6" s="138">
        <f>SUM(C15:C176)</f>
        <v>212.79999999999995</v>
      </c>
      <c r="D6" s="108"/>
      <c r="E6" s="119"/>
      <c r="F6" s="127"/>
      <c r="G6" s="127"/>
      <c r="H6" s="92"/>
      <c r="I6" s="93"/>
      <c r="J6" s="92"/>
      <c r="K6" s="93"/>
      <c r="L6" s="93"/>
      <c r="M6" s="73"/>
      <c r="N6" s="48"/>
      <c r="O6" s="49"/>
      <c r="P6" s="30"/>
      <c r="Q6" s="31"/>
      <c r="R6" s="90"/>
      <c r="S6" s="88"/>
      <c r="T6" s="144" t="s">
        <v>3</v>
      </c>
      <c r="U6" s="142"/>
      <c r="V6" s="142"/>
      <c r="W6" s="143"/>
      <c r="X6" s="183"/>
    </row>
    <row r="7" spans="1:39" s="2" customFormat="1" ht="21" customHeight="1">
      <c r="A7" s="155"/>
      <c r="B7" s="8"/>
      <c r="C7" s="3" t="s">
        <v>4</v>
      </c>
      <c r="D7" s="96" t="s">
        <v>5</v>
      </c>
      <c r="E7" s="4" t="s">
        <v>6</v>
      </c>
      <c r="F7" s="5" t="s">
        <v>7</v>
      </c>
      <c r="G7" s="5" t="s">
        <v>231</v>
      </c>
      <c r="H7" s="6" t="s">
        <v>8</v>
      </c>
      <c r="I7" s="7" t="s">
        <v>9</v>
      </c>
      <c r="J7" s="6" t="s">
        <v>400</v>
      </c>
      <c r="K7" s="7" t="s">
        <v>401</v>
      </c>
      <c r="L7" s="15"/>
      <c r="M7" s="8"/>
      <c r="N7" s="50"/>
      <c r="O7" s="51"/>
      <c r="P7" s="32" t="s">
        <v>10</v>
      </c>
      <c r="Q7" s="33" t="s">
        <v>11</v>
      </c>
      <c r="R7" s="94"/>
      <c r="S7" s="34"/>
      <c r="T7" s="35" t="s">
        <v>12</v>
      </c>
      <c r="U7" s="35" t="s">
        <v>13</v>
      </c>
      <c r="V7" s="35" t="s">
        <v>14</v>
      </c>
      <c r="W7" s="35" t="s">
        <v>15</v>
      </c>
      <c r="X7" s="183" t="s">
        <v>6</v>
      </c>
    </row>
    <row r="8" spans="1:39" ht="22.15" customHeight="1">
      <c r="A8" s="156"/>
      <c r="B8" s="8"/>
      <c r="C8" s="205">
        <v>1</v>
      </c>
      <c r="D8" s="206" t="s">
        <v>16</v>
      </c>
      <c r="E8" s="207" t="s">
        <v>17</v>
      </c>
      <c r="F8" s="207" t="s">
        <v>18</v>
      </c>
      <c r="G8" s="207"/>
      <c r="H8" s="57" t="s">
        <v>19</v>
      </c>
      <c r="I8" s="120"/>
      <c r="J8" s="120"/>
      <c r="K8" s="57" t="s">
        <v>19</v>
      </c>
      <c r="L8" s="58" t="s">
        <v>20</v>
      </c>
      <c r="M8" s="8"/>
      <c r="N8" s="52"/>
      <c r="O8" s="53"/>
      <c r="P8" s="59" t="str">
        <f>L8</f>
        <v>...€</v>
      </c>
      <c r="Q8" s="60" t="str">
        <f>P8</f>
        <v>...€</v>
      </c>
      <c r="R8" s="61" t="e">
        <f>L8-K8</f>
        <v>#VALUE!</v>
      </c>
      <c r="S8" s="34"/>
      <c r="T8" s="62">
        <v>212.36</v>
      </c>
      <c r="U8" s="62">
        <v>220</v>
      </c>
      <c r="V8" s="62">
        <v>215</v>
      </c>
      <c r="W8" s="62">
        <v>249</v>
      </c>
      <c r="X8" s="34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9" ht="22.15" customHeight="1">
      <c r="A9" s="156"/>
      <c r="B9" s="8"/>
      <c r="C9" s="205">
        <v>3</v>
      </c>
      <c r="D9" s="206" t="s">
        <v>16</v>
      </c>
      <c r="E9" s="207" t="s">
        <v>17</v>
      </c>
      <c r="F9" s="207" t="s">
        <v>21</v>
      </c>
      <c r="G9" s="207"/>
      <c r="H9" s="57" t="s">
        <v>19</v>
      </c>
      <c r="I9" s="120"/>
      <c r="J9" s="120"/>
      <c r="K9" s="57" t="s">
        <v>19</v>
      </c>
      <c r="L9" s="58" t="s">
        <v>20</v>
      </c>
      <c r="M9" s="8"/>
      <c r="N9" s="52"/>
      <c r="O9" s="53"/>
      <c r="P9" s="59" t="str">
        <f t="shared" ref="P9:P13" si="0">L9</f>
        <v>...€</v>
      </c>
      <c r="Q9" s="60" t="str">
        <f t="shared" ref="Q9:Q14" si="1">P9</f>
        <v>...€</v>
      </c>
      <c r="R9" s="61" t="e">
        <f t="shared" ref="R9:R14" si="2">L9-K9</f>
        <v>#VALUE!</v>
      </c>
      <c r="S9" s="34"/>
      <c r="T9" s="62">
        <v>235.95</v>
      </c>
      <c r="U9" s="62">
        <v>245</v>
      </c>
      <c r="V9" s="62">
        <v>253</v>
      </c>
      <c r="W9" s="62">
        <v>276</v>
      </c>
      <c r="X9" s="34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9" ht="22.15" customHeight="1">
      <c r="A10" s="156"/>
      <c r="B10" s="8"/>
      <c r="C10" s="205">
        <v>1</v>
      </c>
      <c r="D10" s="206" t="s">
        <v>16</v>
      </c>
      <c r="E10" s="207" t="s">
        <v>17</v>
      </c>
      <c r="F10" s="207" t="s">
        <v>22</v>
      </c>
      <c r="G10" s="207"/>
      <c r="H10" s="57" t="s">
        <v>19</v>
      </c>
      <c r="I10" s="120"/>
      <c r="J10" s="120"/>
      <c r="K10" s="57" t="s">
        <v>19</v>
      </c>
      <c r="L10" s="58" t="s">
        <v>20</v>
      </c>
      <c r="M10" s="8"/>
      <c r="N10" s="52"/>
      <c r="O10" s="53"/>
      <c r="P10" s="59" t="str">
        <f t="shared" si="0"/>
        <v>...€</v>
      </c>
      <c r="Q10" s="60" t="str">
        <f t="shared" si="1"/>
        <v>...€</v>
      </c>
      <c r="R10" s="61" t="e">
        <f t="shared" si="2"/>
        <v>#VALUE!</v>
      </c>
      <c r="S10" s="34"/>
      <c r="T10" s="62">
        <v>212.36</v>
      </c>
      <c r="U10" s="62">
        <v>220</v>
      </c>
      <c r="V10" s="62">
        <v>215</v>
      </c>
      <c r="W10" s="62">
        <v>249</v>
      </c>
      <c r="X10" s="34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9" ht="22.15" customHeight="1">
      <c r="A11" s="156"/>
      <c r="B11" s="8"/>
      <c r="C11" s="205">
        <v>0.6</v>
      </c>
      <c r="D11" s="206" t="s">
        <v>16</v>
      </c>
      <c r="E11" s="207" t="s">
        <v>17</v>
      </c>
      <c r="F11" s="207" t="s">
        <v>23</v>
      </c>
      <c r="G11" s="207"/>
      <c r="H11" s="57" t="s">
        <v>19</v>
      </c>
      <c r="I11" s="120"/>
      <c r="J11" s="120"/>
      <c r="K11" s="57" t="s">
        <v>19</v>
      </c>
      <c r="L11" s="58" t="s">
        <v>20</v>
      </c>
      <c r="M11" s="8"/>
      <c r="N11" s="52"/>
      <c r="O11" s="53"/>
      <c r="P11" s="59" t="str">
        <f t="shared" si="0"/>
        <v>...€</v>
      </c>
      <c r="Q11" s="60" t="str">
        <f t="shared" si="1"/>
        <v>...€</v>
      </c>
      <c r="R11" s="61" t="e">
        <f t="shared" si="2"/>
        <v>#VALUE!</v>
      </c>
      <c r="S11" s="34"/>
      <c r="T11" s="62">
        <v>200.56</v>
      </c>
      <c r="U11" s="62">
        <v>210</v>
      </c>
      <c r="V11" s="62">
        <v>204</v>
      </c>
      <c r="W11" s="62">
        <v>221</v>
      </c>
      <c r="X11" s="34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9" ht="22.15" customHeight="1">
      <c r="A12" s="156"/>
      <c r="B12" s="8"/>
      <c r="C12" s="205">
        <v>0.6</v>
      </c>
      <c r="D12" s="206" t="s">
        <v>16</v>
      </c>
      <c r="E12" s="207" t="s">
        <v>17</v>
      </c>
      <c r="F12" s="207" t="s">
        <v>232</v>
      </c>
      <c r="G12" s="207"/>
      <c r="H12" s="57" t="s">
        <v>19</v>
      </c>
      <c r="I12" s="120"/>
      <c r="J12" s="120"/>
      <c r="K12" s="57" t="s">
        <v>19</v>
      </c>
      <c r="L12" s="58" t="s">
        <v>20</v>
      </c>
      <c r="M12" s="8"/>
      <c r="N12" s="52"/>
      <c r="O12" s="53"/>
      <c r="P12" s="59" t="str">
        <f t="shared" si="0"/>
        <v>...€</v>
      </c>
      <c r="Q12" s="60" t="str">
        <f t="shared" si="1"/>
        <v>...€</v>
      </c>
      <c r="R12" s="61" t="e">
        <f t="shared" si="2"/>
        <v>#VALUE!</v>
      </c>
      <c r="S12" s="34"/>
      <c r="T12" s="62">
        <v>212.36</v>
      </c>
      <c r="U12" s="62">
        <v>224</v>
      </c>
      <c r="V12" s="62">
        <v>215</v>
      </c>
      <c r="W12" s="62">
        <v>249</v>
      </c>
      <c r="X12" s="34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9" ht="22.15" customHeight="1">
      <c r="A13" s="156"/>
      <c r="B13" s="8"/>
      <c r="C13" s="205">
        <v>0.6</v>
      </c>
      <c r="D13" s="206" t="s">
        <v>16</v>
      </c>
      <c r="E13" s="207" t="s">
        <v>17</v>
      </c>
      <c r="F13" s="207" t="s">
        <v>233</v>
      </c>
      <c r="G13" s="207"/>
      <c r="H13" s="57" t="s">
        <v>19</v>
      </c>
      <c r="I13" s="120"/>
      <c r="J13" s="120"/>
      <c r="K13" s="57" t="s">
        <v>19</v>
      </c>
      <c r="L13" s="58" t="s">
        <v>20</v>
      </c>
      <c r="M13" s="8"/>
      <c r="N13" s="52"/>
      <c r="O13" s="53"/>
      <c r="P13" s="59" t="str">
        <f t="shared" si="0"/>
        <v>...€</v>
      </c>
      <c r="Q13" s="60" t="str">
        <f t="shared" si="1"/>
        <v>...€</v>
      </c>
      <c r="R13" s="61" t="e">
        <f t="shared" si="2"/>
        <v>#VALUE!</v>
      </c>
      <c r="S13" s="34"/>
      <c r="T13" s="62">
        <v>235.95</v>
      </c>
      <c r="U13" s="62">
        <v>245</v>
      </c>
      <c r="V13" s="62">
        <v>253</v>
      </c>
      <c r="W13" s="62">
        <v>276</v>
      </c>
      <c r="X13" s="34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9" ht="22.15" customHeight="1">
      <c r="A14" s="156"/>
      <c r="B14" s="8"/>
      <c r="C14" s="205">
        <v>0.6</v>
      </c>
      <c r="D14" s="206" t="s">
        <v>16</v>
      </c>
      <c r="E14" s="207" t="s">
        <v>17</v>
      </c>
      <c r="F14" s="207" t="s">
        <v>234</v>
      </c>
      <c r="G14" s="207"/>
      <c r="H14" s="57" t="s">
        <v>19</v>
      </c>
      <c r="I14" s="120"/>
      <c r="J14" s="120"/>
      <c r="K14" s="57" t="s">
        <v>19</v>
      </c>
      <c r="L14" s="58" t="s">
        <v>20</v>
      </c>
      <c r="M14" s="8"/>
      <c r="N14" s="52"/>
      <c r="O14" s="53"/>
      <c r="P14" s="59" t="str">
        <f>L14</f>
        <v>...€</v>
      </c>
      <c r="Q14" s="60" t="str">
        <f t="shared" si="1"/>
        <v>...€</v>
      </c>
      <c r="R14" s="61" t="e">
        <f t="shared" si="2"/>
        <v>#VALUE!</v>
      </c>
      <c r="S14" s="34"/>
      <c r="T14" s="62">
        <v>212.36</v>
      </c>
      <c r="U14" s="62">
        <v>224</v>
      </c>
      <c r="V14" s="62">
        <v>210</v>
      </c>
      <c r="W14" s="62">
        <v>249</v>
      </c>
      <c r="X14" s="34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9" ht="22.15" customHeight="1">
      <c r="A15" s="154"/>
      <c r="B15" s="70"/>
      <c r="C15" s="64">
        <v>0.1</v>
      </c>
      <c r="D15" s="109" t="s">
        <v>16</v>
      </c>
      <c r="E15" s="121" t="s">
        <v>25</v>
      </c>
      <c r="F15" s="120" t="s">
        <v>243</v>
      </c>
      <c r="G15" s="177">
        <v>500</v>
      </c>
      <c r="H15" s="65" t="s">
        <v>24</v>
      </c>
      <c r="I15" s="66" t="s">
        <v>24</v>
      </c>
      <c r="J15" s="65" t="s">
        <v>24</v>
      </c>
      <c r="K15" s="66" t="s">
        <v>24</v>
      </c>
      <c r="L15" s="58" t="s">
        <v>20</v>
      </c>
      <c r="M15" s="70"/>
      <c r="N15" s="48"/>
      <c r="O15" s="49"/>
      <c r="P15" s="67" t="str">
        <f>K15</f>
        <v>...%</v>
      </c>
      <c r="Q15" s="68" t="e">
        <f t="shared" ref="Q15:Q28" si="3">1-(1*P15)</f>
        <v>#VALUE!</v>
      </c>
      <c r="R15" s="61" t="e">
        <f>K15-J15</f>
        <v>#VALUE!</v>
      </c>
      <c r="S15" s="34"/>
      <c r="T15" s="69">
        <v>0.76600000000000001</v>
      </c>
      <c r="U15" s="69">
        <v>0.77</v>
      </c>
      <c r="V15" s="69">
        <v>0.76</v>
      </c>
      <c r="W15" s="69">
        <v>0.9</v>
      </c>
      <c r="X15" s="183" t="s">
        <v>25</v>
      </c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22.15" customHeight="1">
      <c r="A16" s="154"/>
      <c r="B16" s="8"/>
      <c r="C16" s="64">
        <v>0.1</v>
      </c>
      <c r="D16" s="109" t="s">
        <v>16</v>
      </c>
      <c r="E16" s="121" t="s">
        <v>27</v>
      </c>
      <c r="F16" s="120" t="s">
        <v>243</v>
      </c>
      <c r="G16" s="177">
        <v>300</v>
      </c>
      <c r="H16" s="65" t="s">
        <v>24</v>
      </c>
      <c r="I16" s="66" t="s">
        <v>24</v>
      </c>
      <c r="J16" s="65" t="s">
        <v>24</v>
      </c>
      <c r="K16" s="66" t="s">
        <v>24</v>
      </c>
      <c r="L16" s="58" t="s">
        <v>20</v>
      </c>
      <c r="M16" s="8"/>
      <c r="N16" s="48"/>
      <c r="O16" s="49"/>
      <c r="P16" s="67" t="str">
        <f>K16</f>
        <v>...%</v>
      </c>
      <c r="Q16" s="68" t="e">
        <f t="shared" si="3"/>
        <v>#VALUE!</v>
      </c>
      <c r="R16" s="61" t="e">
        <f>K16-J16</f>
        <v>#VALUE!</v>
      </c>
      <c r="S16" s="34"/>
      <c r="T16" s="69">
        <v>0.70750000000000002</v>
      </c>
      <c r="U16" s="69">
        <v>0.71</v>
      </c>
      <c r="V16" s="69">
        <v>0.75</v>
      </c>
      <c r="W16" s="69">
        <v>0.9</v>
      </c>
      <c r="X16" s="183" t="s">
        <v>27</v>
      </c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8" ht="22.15" customHeight="1">
      <c r="A17" s="154"/>
      <c r="B17" s="70"/>
      <c r="C17" s="64">
        <v>0.5</v>
      </c>
      <c r="D17" s="109" t="s">
        <v>16</v>
      </c>
      <c r="E17" s="121" t="s">
        <v>29</v>
      </c>
      <c r="F17" s="120" t="s">
        <v>235</v>
      </c>
      <c r="G17" s="177">
        <v>180</v>
      </c>
      <c r="H17" s="65" t="s">
        <v>24</v>
      </c>
      <c r="I17" s="66" t="s">
        <v>24</v>
      </c>
      <c r="J17" s="65" t="s">
        <v>24</v>
      </c>
      <c r="K17" s="66" t="s">
        <v>24</v>
      </c>
      <c r="L17" s="58" t="s">
        <v>20</v>
      </c>
      <c r="M17" s="70"/>
      <c r="N17" s="48"/>
      <c r="O17" s="49"/>
      <c r="P17" s="67" t="str">
        <f>K17</f>
        <v>...%</v>
      </c>
      <c r="Q17" s="68" t="e">
        <f t="shared" si="3"/>
        <v>#VALUE!</v>
      </c>
      <c r="R17" s="61" t="e">
        <f>K17-J17</f>
        <v>#VALUE!</v>
      </c>
      <c r="S17" s="34"/>
      <c r="T17" s="69">
        <v>0.83799999999999997</v>
      </c>
      <c r="U17" s="69">
        <v>0.84</v>
      </c>
      <c r="V17" s="69">
        <v>0.82</v>
      </c>
      <c r="W17" s="69">
        <v>0.82</v>
      </c>
      <c r="X17" s="183" t="s">
        <v>29</v>
      </c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ht="22.15" customHeight="1">
      <c r="A18" s="154"/>
      <c r="B18" s="70"/>
      <c r="C18" s="64">
        <v>0.5</v>
      </c>
      <c r="D18" s="109" t="s">
        <v>16</v>
      </c>
      <c r="E18" s="121" t="s">
        <v>29</v>
      </c>
      <c r="F18" s="120" t="s">
        <v>236</v>
      </c>
      <c r="G18" s="177">
        <v>100</v>
      </c>
      <c r="H18" s="65" t="s">
        <v>24</v>
      </c>
      <c r="I18" s="66" t="s">
        <v>24</v>
      </c>
      <c r="J18" s="65" t="s">
        <v>24</v>
      </c>
      <c r="K18" s="66" t="s">
        <v>24</v>
      </c>
      <c r="L18" s="58" t="s">
        <v>20</v>
      </c>
      <c r="M18" s="70"/>
      <c r="N18" s="48"/>
      <c r="O18" s="49"/>
      <c r="P18" s="67" t="str">
        <f t="shared" ref="P18:P23" si="4">K18</f>
        <v>...%</v>
      </c>
      <c r="Q18" s="68" t="e">
        <f t="shared" ref="Q18:Q23" si="5">1-(1*P18)</f>
        <v>#VALUE!</v>
      </c>
      <c r="R18" s="61" t="e">
        <f t="shared" ref="R18:R23" si="6">K18-J18</f>
        <v>#VALUE!</v>
      </c>
      <c r="S18" s="34"/>
      <c r="T18" s="69">
        <v>0.83799999999999997</v>
      </c>
      <c r="U18" s="69">
        <v>0.84</v>
      </c>
      <c r="V18" s="69">
        <v>0.82</v>
      </c>
      <c r="W18" s="69">
        <v>0.82</v>
      </c>
      <c r="X18" s="183" t="s">
        <v>29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38" ht="22.15" customHeight="1">
      <c r="A19" s="154"/>
      <c r="B19" s="70"/>
      <c r="C19" s="64">
        <v>0.5</v>
      </c>
      <c r="D19" s="109" t="s">
        <v>16</v>
      </c>
      <c r="E19" s="121" t="s">
        <v>29</v>
      </c>
      <c r="F19" s="120" t="s">
        <v>237</v>
      </c>
      <c r="G19" s="177">
        <v>120</v>
      </c>
      <c r="H19" s="65" t="s">
        <v>24</v>
      </c>
      <c r="I19" s="66" t="s">
        <v>24</v>
      </c>
      <c r="J19" s="65" t="s">
        <v>24</v>
      </c>
      <c r="K19" s="66" t="s">
        <v>24</v>
      </c>
      <c r="L19" s="58" t="s">
        <v>20</v>
      </c>
      <c r="M19" s="70"/>
      <c r="N19" s="48"/>
      <c r="O19" s="49"/>
      <c r="P19" s="67" t="str">
        <f t="shared" si="4"/>
        <v>...%</v>
      </c>
      <c r="Q19" s="68" t="e">
        <f t="shared" si="5"/>
        <v>#VALUE!</v>
      </c>
      <c r="R19" s="61" t="e">
        <f t="shared" si="6"/>
        <v>#VALUE!</v>
      </c>
      <c r="S19" s="34"/>
      <c r="T19" s="69">
        <v>0.83799999999999997</v>
      </c>
      <c r="U19" s="69">
        <v>0.84</v>
      </c>
      <c r="V19" s="69">
        <v>0.82</v>
      </c>
      <c r="W19" s="69">
        <v>0.82</v>
      </c>
      <c r="X19" s="183" t="s">
        <v>29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ht="22.15" customHeight="1">
      <c r="A20" s="154"/>
      <c r="B20" s="70"/>
      <c r="C20" s="64">
        <v>0.5</v>
      </c>
      <c r="D20" s="109" t="s">
        <v>16</v>
      </c>
      <c r="E20" s="121" t="s">
        <v>29</v>
      </c>
      <c r="F20" s="120" t="s">
        <v>238</v>
      </c>
      <c r="G20" s="177">
        <v>250</v>
      </c>
      <c r="H20" s="65" t="s">
        <v>24</v>
      </c>
      <c r="I20" s="66" t="s">
        <v>24</v>
      </c>
      <c r="J20" s="65" t="s">
        <v>24</v>
      </c>
      <c r="K20" s="66" t="s">
        <v>24</v>
      </c>
      <c r="L20" s="58" t="s">
        <v>20</v>
      </c>
      <c r="M20" s="70"/>
      <c r="N20" s="48"/>
      <c r="O20" s="49"/>
      <c r="P20" s="67" t="str">
        <f t="shared" si="4"/>
        <v>...%</v>
      </c>
      <c r="Q20" s="68" t="e">
        <f t="shared" si="5"/>
        <v>#VALUE!</v>
      </c>
      <c r="R20" s="61" t="e">
        <f t="shared" si="6"/>
        <v>#VALUE!</v>
      </c>
      <c r="S20" s="34"/>
      <c r="T20" s="69">
        <v>0.83799999999999997</v>
      </c>
      <c r="U20" s="69">
        <v>0.84</v>
      </c>
      <c r="V20" s="69">
        <v>0.82</v>
      </c>
      <c r="W20" s="69">
        <v>0.82</v>
      </c>
      <c r="X20" s="183" t="s">
        <v>29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ht="22.15" customHeight="1">
      <c r="A21" s="154"/>
      <c r="B21" s="70"/>
      <c r="C21" s="64">
        <v>0.5</v>
      </c>
      <c r="D21" s="109" t="s">
        <v>16</v>
      </c>
      <c r="E21" s="121" t="s">
        <v>29</v>
      </c>
      <c r="F21" s="120" t="s">
        <v>239</v>
      </c>
      <c r="G21" s="177">
        <v>500</v>
      </c>
      <c r="H21" s="65" t="s">
        <v>24</v>
      </c>
      <c r="I21" s="66" t="s">
        <v>24</v>
      </c>
      <c r="J21" s="65" t="s">
        <v>24</v>
      </c>
      <c r="K21" s="66" t="s">
        <v>24</v>
      </c>
      <c r="L21" s="58" t="s">
        <v>20</v>
      </c>
      <c r="M21" s="70"/>
      <c r="N21" s="48"/>
      <c r="O21" s="49"/>
      <c r="P21" s="67" t="str">
        <f t="shared" si="4"/>
        <v>...%</v>
      </c>
      <c r="Q21" s="68" t="e">
        <f t="shared" si="5"/>
        <v>#VALUE!</v>
      </c>
      <c r="R21" s="61" t="e">
        <f t="shared" si="6"/>
        <v>#VALUE!</v>
      </c>
      <c r="S21" s="34"/>
      <c r="T21" s="69">
        <v>0.83799999999999997</v>
      </c>
      <c r="U21" s="69">
        <v>0.84</v>
      </c>
      <c r="V21" s="69">
        <v>0.82</v>
      </c>
      <c r="W21" s="69">
        <v>0.82</v>
      </c>
      <c r="X21" s="183" t="s">
        <v>29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ht="22.15" customHeight="1">
      <c r="A22" s="154"/>
      <c r="B22" s="70"/>
      <c r="C22" s="64">
        <v>0.5</v>
      </c>
      <c r="D22" s="109" t="s">
        <v>16</v>
      </c>
      <c r="E22" s="121" t="s">
        <v>29</v>
      </c>
      <c r="F22" s="120" t="s">
        <v>240</v>
      </c>
      <c r="G22" s="177">
        <v>100</v>
      </c>
      <c r="H22" s="65" t="s">
        <v>24</v>
      </c>
      <c r="I22" s="66" t="s">
        <v>24</v>
      </c>
      <c r="J22" s="65" t="s">
        <v>24</v>
      </c>
      <c r="K22" s="66" t="s">
        <v>24</v>
      </c>
      <c r="L22" s="58" t="s">
        <v>20</v>
      </c>
      <c r="M22" s="70"/>
      <c r="N22" s="48"/>
      <c r="O22" s="49"/>
      <c r="P22" s="67" t="str">
        <f t="shared" si="4"/>
        <v>...%</v>
      </c>
      <c r="Q22" s="68" t="e">
        <f t="shared" si="5"/>
        <v>#VALUE!</v>
      </c>
      <c r="R22" s="61" t="e">
        <f t="shared" si="6"/>
        <v>#VALUE!</v>
      </c>
      <c r="S22" s="34"/>
      <c r="T22" s="69">
        <v>0.83799999999999997</v>
      </c>
      <c r="U22" s="69">
        <v>0.84</v>
      </c>
      <c r="V22" s="69">
        <v>0.82</v>
      </c>
      <c r="W22" s="69">
        <v>0.82</v>
      </c>
      <c r="X22" s="183" t="s">
        <v>29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38" ht="22.15" customHeight="1">
      <c r="A23" s="154"/>
      <c r="B23" s="70"/>
      <c r="C23" s="64">
        <v>0.5</v>
      </c>
      <c r="D23" s="109" t="s">
        <v>16</v>
      </c>
      <c r="E23" s="121" t="s">
        <v>30</v>
      </c>
      <c r="F23" s="120" t="s">
        <v>241</v>
      </c>
      <c r="G23" s="177">
        <v>313.63</v>
      </c>
      <c r="H23" s="65" t="s">
        <v>24</v>
      </c>
      <c r="I23" s="66" t="s">
        <v>24</v>
      </c>
      <c r="J23" s="65" t="s">
        <v>24</v>
      </c>
      <c r="K23" s="66" t="s">
        <v>24</v>
      </c>
      <c r="L23" s="58" t="s">
        <v>20</v>
      </c>
      <c r="M23" s="70"/>
      <c r="N23" s="48"/>
      <c r="O23" s="49"/>
      <c r="P23" s="67" t="str">
        <f t="shared" si="4"/>
        <v>...%</v>
      </c>
      <c r="Q23" s="68" t="e">
        <f t="shared" si="5"/>
        <v>#VALUE!</v>
      </c>
      <c r="R23" s="61" t="e">
        <f t="shared" si="6"/>
        <v>#VALUE!</v>
      </c>
      <c r="S23" s="34"/>
      <c r="T23" s="69">
        <v>0.56999999999999995</v>
      </c>
      <c r="U23" s="69">
        <v>0.57999999999999996</v>
      </c>
      <c r="V23" s="69">
        <v>0.62</v>
      </c>
      <c r="W23" s="69">
        <v>0.56999999999999995</v>
      </c>
      <c r="X23" s="183" t="s">
        <v>30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ht="22.15" customHeight="1">
      <c r="A24" s="154"/>
      <c r="B24" s="70"/>
      <c r="C24" s="64">
        <v>0.5</v>
      </c>
      <c r="D24" s="109" t="s">
        <v>16</v>
      </c>
      <c r="E24" s="121" t="s">
        <v>30</v>
      </c>
      <c r="F24" s="120" t="s">
        <v>242</v>
      </c>
      <c r="G24" s="177">
        <v>376.35</v>
      </c>
      <c r="H24" s="65" t="s">
        <v>24</v>
      </c>
      <c r="I24" s="66" t="s">
        <v>24</v>
      </c>
      <c r="J24" s="65" t="s">
        <v>24</v>
      </c>
      <c r="K24" s="66" t="s">
        <v>24</v>
      </c>
      <c r="L24" s="58" t="s">
        <v>20</v>
      </c>
      <c r="M24" s="70"/>
      <c r="N24" s="48"/>
      <c r="O24" s="49"/>
      <c r="P24" s="67" t="str">
        <f>K24</f>
        <v>...%</v>
      </c>
      <c r="Q24" s="68" t="e">
        <f t="shared" si="3"/>
        <v>#VALUE!</v>
      </c>
      <c r="R24" s="61" t="e">
        <f>K24-J24</f>
        <v>#VALUE!</v>
      </c>
      <c r="S24" s="34"/>
      <c r="T24" s="69">
        <v>0.56999999999999995</v>
      </c>
      <c r="U24" s="69">
        <v>0.57999999999999996</v>
      </c>
      <c r="V24" s="69">
        <v>0.62</v>
      </c>
      <c r="W24" s="69">
        <v>0.56999999999999995</v>
      </c>
      <c r="X24" s="183" t="s">
        <v>30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8" ht="22.15" customHeight="1">
      <c r="A25" s="154"/>
      <c r="B25" s="70"/>
      <c r="C25" s="64">
        <v>0.5</v>
      </c>
      <c r="D25" s="109" t="s">
        <v>16</v>
      </c>
      <c r="E25" s="121" t="s">
        <v>31</v>
      </c>
      <c r="F25" s="120" t="s">
        <v>243</v>
      </c>
      <c r="G25" s="177">
        <v>2400</v>
      </c>
      <c r="H25" s="65" t="s">
        <v>24</v>
      </c>
      <c r="I25" s="66" t="s">
        <v>24</v>
      </c>
      <c r="J25" s="65" t="s">
        <v>24</v>
      </c>
      <c r="K25" s="66" t="s">
        <v>24</v>
      </c>
      <c r="L25" s="58" t="s">
        <v>20</v>
      </c>
      <c r="M25" s="70"/>
      <c r="N25" s="48"/>
      <c r="O25" s="49"/>
      <c r="P25" s="67" t="str">
        <f>K25</f>
        <v>...%</v>
      </c>
      <c r="Q25" s="68" t="e">
        <f t="shared" si="3"/>
        <v>#VALUE!</v>
      </c>
      <c r="R25" s="61" t="e">
        <f>K25-J25</f>
        <v>#VALUE!</v>
      </c>
      <c r="S25" s="34"/>
      <c r="T25" s="69">
        <v>0.9</v>
      </c>
      <c r="U25" s="69">
        <v>0.4</v>
      </c>
      <c r="V25" s="69">
        <v>0.4</v>
      </c>
      <c r="W25" s="69">
        <v>0.5</v>
      </c>
      <c r="X25" s="183" t="s">
        <v>31</v>
      </c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38" ht="22.15" customHeight="1">
      <c r="A26" s="154"/>
      <c r="B26" s="70"/>
      <c r="C26" s="64">
        <v>0.5</v>
      </c>
      <c r="D26" s="109" t="s">
        <v>16</v>
      </c>
      <c r="E26" s="121" t="s">
        <v>32</v>
      </c>
      <c r="F26" s="120" t="s">
        <v>243</v>
      </c>
      <c r="G26" s="177">
        <v>240</v>
      </c>
      <c r="H26" s="65" t="s">
        <v>24</v>
      </c>
      <c r="I26" s="66" t="s">
        <v>24</v>
      </c>
      <c r="J26" s="65" t="s">
        <v>24</v>
      </c>
      <c r="K26" s="66" t="s">
        <v>24</v>
      </c>
      <c r="L26" s="58" t="s">
        <v>20</v>
      </c>
      <c r="M26" s="70"/>
      <c r="N26" s="48"/>
      <c r="O26" s="49"/>
      <c r="P26" s="67" t="str">
        <f>K26</f>
        <v>...%</v>
      </c>
      <c r="Q26" s="68" t="e">
        <f t="shared" si="3"/>
        <v>#VALUE!</v>
      </c>
      <c r="R26" s="61" t="e">
        <f>K26-J26</f>
        <v>#VALUE!</v>
      </c>
      <c r="S26" s="34"/>
      <c r="T26" s="69">
        <v>0.9</v>
      </c>
      <c r="U26" s="69">
        <v>0.51</v>
      </c>
      <c r="V26" s="69">
        <v>0.6</v>
      </c>
      <c r="W26" s="69">
        <v>0.5</v>
      </c>
      <c r="X26" s="183" t="s">
        <v>32</v>
      </c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38" ht="22.15" customHeight="1">
      <c r="A27" s="154"/>
      <c r="B27" s="70"/>
      <c r="C27" s="64">
        <v>0.5</v>
      </c>
      <c r="D27" s="109" t="s">
        <v>16</v>
      </c>
      <c r="E27" s="121" t="s">
        <v>33</v>
      </c>
      <c r="F27" s="120" t="s">
        <v>243</v>
      </c>
      <c r="G27" s="177">
        <v>614.34</v>
      </c>
      <c r="H27" s="65" t="s">
        <v>24</v>
      </c>
      <c r="I27" s="66" t="s">
        <v>24</v>
      </c>
      <c r="J27" s="65" t="s">
        <v>24</v>
      </c>
      <c r="K27" s="66" t="s">
        <v>24</v>
      </c>
      <c r="L27" s="58" t="s">
        <v>20</v>
      </c>
      <c r="M27" s="70"/>
      <c r="N27" s="48"/>
      <c r="O27" s="49"/>
      <c r="P27" s="67" t="str">
        <f>K27</f>
        <v>...%</v>
      </c>
      <c r="Q27" s="68" t="e">
        <f t="shared" si="3"/>
        <v>#VALUE!</v>
      </c>
      <c r="R27" s="61" t="e">
        <f>K27-J27</f>
        <v>#VALUE!</v>
      </c>
      <c r="S27" s="34"/>
      <c r="T27" s="69">
        <v>0.9</v>
      </c>
      <c r="U27" s="69">
        <v>0.35</v>
      </c>
      <c r="V27" s="69">
        <v>0.5</v>
      </c>
      <c r="W27" s="69">
        <v>0.35</v>
      </c>
      <c r="X27" s="183" t="s">
        <v>33</v>
      </c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38" ht="22.15" customHeight="1">
      <c r="A28" s="154"/>
      <c r="B28" s="70"/>
      <c r="C28" s="64">
        <v>0.1</v>
      </c>
      <c r="D28" s="109" t="s">
        <v>16</v>
      </c>
      <c r="E28" s="121" t="s">
        <v>244</v>
      </c>
      <c r="F28" s="120" t="s">
        <v>243</v>
      </c>
      <c r="G28" s="177">
        <v>118</v>
      </c>
      <c r="H28" s="65" t="s">
        <v>24</v>
      </c>
      <c r="I28" s="66" t="s">
        <v>24</v>
      </c>
      <c r="J28" s="65" t="s">
        <v>24</v>
      </c>
      <c r="K28" s="66" t="s">
        <v>24</v>
      </c>
      <c r="L28" s="58" t="s">
        <v>20</v>
      </c>
      <c r="M28" s="70"/>
      <c r="N28" s="48"/>
      <c r="O28" s="49"/>
      <c r="P28" s="67" t="str">
        <f>K28</f>
        <v>...%</v>
      </c>
      <c r="Q28" s="68" t="e">
        <f t="shared" si="3"/>
        <v>#VALUE!</v>
      </c>
      <c r="R28" s="61" t="e">
        <f>K28-J28</f>
        <v>#VALUE!</v>
      </c>
      <c r="S28" s="34"/>
      <c r="T28" s="69">
        <v>0.1</v>
      </c>
      <c r="U28" s="69">
        <v>0.1</v>
      </c>
      <c r="V28" s="69">
        <v>0.1</v>
      </c>
      <c r="W28" s="69">
        <v>0.1</v>
      </c>
      <c r="X28" s="183" t="s">
        <v>244</v>
      </c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38" ht="22.15" customHeight="1">
      <c r="A29" s="156"/>
      <c r="B29" s="8"/>
      <c r="C29" s="56">
        <v>1</v>
      </c>
      <c r="D29" s="206" t="s">
        <v>35</v>
      </c>
      <c r="E29" s="207" t="s">
        <v>36</v>
      </c>
      <c r="F29" s="207" t="s">
        <v>37</v>
      </c>
      <c r="G29" s="207"/>
      <c r="H29" s="57" t="s">
        <v>19</v>
      </c>
      <c r="I29" s="120"/>
      <c r="J29" s="120"/>
      <c r="K29" s="57" t="s">
        <v>19</v>
      </c>
      <c r="L29" s="58" t="s">
        <v>20</v>
      </c>
      <c r="M29" s="8"/>
      <c r="N29" s="52"/>
      <c r="O29" s="53"/>
      <c r="P29" s="59" t="str">
        <f t="shared" ref="P29:P32" si="7">L29</f>
        <v>...€</v>
      </c>
      <c r="Q29" s="60" t="str">
        <f t="shared" ref="Q29:Q32" si="8">P29</f>
        <v>...€</v>
      </c>
      <c r="R29" s="61" t="e">
        <f t="shared" ref="R29:R32" si="9">L29-K29</f>
        <v>#VALUE!</v>
      </c>
      <c r="S29" s="34"/>
      <c r="T29" s="62">
        <v>21.45</v>
      </c>
      <c r="U29" s="62">
        <v>21.8</v>
      </c>
      <c r="V29" s="62">
        <v>20.5</v>
      </c>
      <c r="W29" s="62">
        <v>23</v>
      </c>
      <c r="X29" s="34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38" ht="22.15" customHeight="1">
      <c r="A30" s="156"/>
      <c r="B30" s="8"/>
      <c r="C30" s="56">
        <v>1</v>
      </c>
      <c r="D30" s="206" t="s">
        <v>35</v>
      </c>
      <c r="E30" s="207" t="s">
        <v>38</v>
      </c>
      <c r="F30" s="207" t="s">
        <v>37</v>
      </c>
      <c r="G30" s="207"/>
      <c r="H30" s="57" t="s">
        <v>19</v>
      </c>
      <c r="I30" s="120"/>
      <c r="J30" s="120"/>
      <c r="K30" s="57" t="s">
        <v>19</v>
      </c>
      <c r="L30" s="58" t="s">
        <v>20</v>
      </c>
      <c r="M30" s="8"/>
      <c r="N30" s="52"/>
      <c r="O30" s="53"/>
      <c r="P30" s="59" t="str">
        <f t="shared" si="7"/>
        <v>...€</v>
      </c>
      <c r="Q30" s="60" t="str">
        <f t="shared" si="8"/>
        <v>...€</v>
      </c>
      <c r="R30" s="61" t="e">
        <f t="shared" si="9"/>
        <v>#VALUE!</v>
      </c>
      <c r="S30" s="34"/>
      <c r="T30" s="62">
        <v>20.25</v>
      </c>
      <c r="U30" s="62">
        <v>17.5</v>
      </c>
      <c r="V30" s="62">
        <v>21.5</v>
      </c>
      <c r="W30" s="62">
        <v>25</v>
      </c>
      <c r="X30" s="34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38" ht="22.15" customHeight="1">
      <c r="A31" s="156"/>
      <c r="B31" s="8"/>
      <c r="C31" s="56">
        <v>1</v>
      </c>
      <c r="D31" s="206" t="s">
        <v>35</v>
      </c>
      <c r="E31" s="207" t="s">
        <v>39</v>
      </c>
      <c r="F31" s="207" t="s">
        <v>37</v>
      </c>
      <c r="G31" s="207"/>
      <c r="H31" s="57" t="s">
        <v>19</v>
      </c>
      <c r="I31" s="120"/>
      <c r="J31" s="120"/>
      <c r="K31" s="57" t="s">
        <v>19</v>
      </c>
      <c r="L31" s="58" t="s">
        <v>20</v>
      </c>
      <c r="M31" s="8"/>
      <c r="N31" s="52"/>
      <c r="O31" s="53"/>
      <c r="P31" s="59" t="str">
        <f t="shared" si="7"/>
        <v>...€</v>
      </c>
      <c r="Q31" s="60" t="str">
        <f t="shared" si="8"/>
        <v>...€</v>
      </c>
      <c r="R31" s="61" t="e">
        <f t="shared" si="9"/>
        <v>#VALUE!</v>
      </c>
      <c r="S31" s="34"/>
      <c r="T31" s="62">
        <v>22.19</v>
      </c>
      <c r="U31" s="62">
        <v>24</v>
      </c>
      <c r="V31" s="62">
        <v>23</v>
      </c>
      <c r="W31" s="62">
        <v>30</v>
      </c>
      <c r="X31" s="34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38" ht="22.15" customHeight="1">
      <c r="A32" s="156"/>
      <c r="B32" s="8"/>
      <c r="C32" s="56">
        <v>1</v>
      </c>
      <c r="D32" s="206" t="s">
        <v>35</v>
      </c>
      <c r="E32" s="207" t="s">
        <v>40</v>
      </c>
      <c r="F32" s="207" t="s">
        <v>37</v>
      </c>
      <c r="G32" s="207"/>
      <c r="H32" s="57" t="s">
        <v>19</v>
      </c>
      <c r="I32" s="120"/>
      <c r="J32" s="120"/>
      <c r="K32" s="57" t="s">
        <v>19</v>
      </c>
      <c r="L32" s="58" t="s">
        <v>20</v>
      </c>
      <c r="M32" s="8"/>
      <c r="N32" s="52"/>
      <c r="O32" s="53"/>
      <c r="P32" s="59" t="str">
        <f t="shared" si="7"/>
        <v>...€</v>
      </c>
      <c r="Q32" s="60" t="str">
        <f t="shared" si="8"/>
        <v>...€</v>
      </c>
      <c r="R32" s="61" t="e">
        <f t="shared" si="9"/>
        <v>#VALUE!</v>
      </c>
      <c r="S32" s="34"/>
      <c r="T32" s="62">
        <v>15.9</v>
      </c>
      <c r="U32" s="62">
        <v>10</v>
      </c>
      <c r="V32" s="62">
        <v>16</v>
      </c>
      <c r="W32" s="62">
        <v>28</v>
      </c>
      <c r="X32" s="34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50" s="2" customFormat="1" ht="22.15" customHeight="1">
      <c r="A33" s="157"/>
      <c r="C33" s="64">
        <v>1</v>
      </c>
      <c r="D33" s="109" t="s">
        <v>41</v>
      </c>
      <c r="E33" s="122" t="s">
        <v>42</v>
      </c>
      <c r="F33" s="131"/>
      <c r="G33" s="131"/>
      <c r="H33" s="132"/>
      <c r="I33" s="58" t="s">
        <v>20</v>
      </c>
      <c r="J33" s="132"/>
      <c r="K33" s="58" t="s">
        <v>20</v>
      </c>
      <c r="L33" s="58" t="s">
        <v>20</v>
      </c>
      <c r="N33" s="52"/>
      <c r="O33" s="53"/>
      <c r="P33" s="59" t="str">
        <f>K33</f>
        <v>...€</v>
      </c>
      <c r="Q33" s="60" t="str">
        <f>P33</f>
        <v>...€</v>
      </c>
      <c r="R33" s="61"/>
      <c r="S33" s="38"/>
      <c r="T33" s="39"/>
      <c r="U33" s="39"/>
      <c r="V33" s="39"/>
      <c r="W33" s="39"/>
      <c r="X33" s="183" t="s">
        <v>42</v>
      </c>
      <c r="Y33" s="63"/>
      <c r="Z33" s="63"/>
      <c r="AA33" s="63"/>
      <c r="AB33" s="63"/>
    </row>
    <row r="34" spans="1:50" ht="22.15" customHeight="1">
      <c r="A34" s="158"/>
      <c r="B34" s="8"/>
      <c r="C34" s="98">
        <v>0.5</v>
      </c>
      <c r="D34" s="173" t="s">
        <v>43</v>
      </c>
      <c r="E34" s="121" t="s">
        <v>44</v>
      </c>
      <c r="F34" s="120" t="s">
        <v>433</v>
      </c>
      <c r="G34" s="177">
        <v>50</v>
      </c>
      <c r="H34" s="65" t="s">
        <v>24</v>
      </c>
      <c r="I34" s="66" t="s">
        <v>24</v>
      </c>
      <c r="J34" s="65" t="s">
        <v>24</v>
      </c>
      <c r="K34" s="66" t="s">
        <v>24</v>
      </c>
      <c r="L34" s="193"/>
      <c r="M34" s="70"/>
      <c r="N34" s="48"/>
      <c r="O34" s="49"/>
      <c r="P34" s="67" t="str">
        <f t="shared" ref="P34:P90" si="10">K34</f>
        <v>...%</v>
      </c>
      <c r="Q34" s="68" t="e">
        <f t="shared" ref="Q34:Q62" si="11">1-(1*P34)</f>
        <v>#VALUE!</v>
      </c>
      <c r="R34" s="61" t="e">
        <f t="shared" ref="R34:R90" si="12">K34-J34</f>
        <v>#VALUE!</v>
      </c>
      <c r="S34" s="34"/>
      <c r="T34" s="99">
        <v>0.88500000000000001</v>
      </c>
      <c r="U34" s="99">
        <v>0.94510000000000005</v>
      </c>
      <c r="V34" s="99">
        <v>0.89</v>
      </c>
      <c r="W34" s="99">
        <v>0.89</v>
      </c>
      <c r="X34" s="183" t="s">
        <v>44</v>
      </c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</row>
    <row r="35" spans="1:50" ht="22.15" customHeight="1">
      <c r="A35" s="158"/>
      <c r="B35" s="8"/>
      <c r="C35" s="98">
        <v>0.5</v>
      </c>
      <c r="D35" s="173" t="s">
        <v>43</v>
      </c>
      <c r="E35" s="121" t="s">
        <v>45</v>
      </c>
      <c r="F35" s="120" t="s">
        <v>405</v>
      </c>
      <c r="G35" s="177">
        <v>92</v>
      </c>
      <c r="H35" s="65" t="s">
        <v>24</v>
      </c>
      <c r="I35" s="66" t="s">
        <v>24</v>
      </c>
      <c r="J35" s="65" t="s">
        <v>24</v>
      </c>
      <c r="K35" s="66" t="s">
        <v>24</v>
      </c>
      <c r="L35" s="193"/>
      <c r="M35" s="70"/>
      <c r="N35" s="48"/>
      <c r="O35" s="49"/>
      <c r="P35" s="67" t="str">
        <f t="shared" si="10"/>
        <v>...%</v>
      </c>
      <c r="Q35" s="68" t="e">
        <f t="shared" si="11"/>
        <v>#VALUE!</v>
      </c>
      <c r="R35" s="61" t="e">
        <f t="shared" si="12"/>
        <v>#VALUE!</v>
      </c>
      <c r="S35" s="34"/>
      <c r="T35" s="99">
        <v>0.88129999999999997</v>
      </c>
      <c r="U35" s="99">
        <v>0.90500000000000003</v>
      </c>
      <c r="V35" s="99">
        <v>0.85499999999999998</v>
      </c>
      <c r="W35" s="99">
        <v>0.84689999999999999</v>
      </c>
      <c r="X35" s="183" t="s">
        <v>45</v>
      </c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</row>
    <row r="36" spans="1:50" ht="22.15" customHeight="1">
      <c r="A36" s="158"/>
      <c r="B36" s="8"/>
      <c r="C36" s="98">
        <v>0.5</v>
      </c>
      <c r="D36" s="173" t="s">
        <v>43</v>
      </c>
      <c r="E36" s="121" t="s">
        <v>46</v>
      </c>
      <c r="F36" s="120" t="s">
        <v>407</v>
      </c>
      <c r="G36" s="177">
        <v>120</v>
      </c>
      <c r="H36" s="65" t="s">
        <v>24</v>
      </c>
      <c r="I36" s="66" t="s">
        <v>24</v>
      </c>
      <c r="J36" s="65" t="s">
        <v>24</v>
      </c>
      <c r="K36" s="66" t="s">
        <v>24</v>
      </c>
      <c r="L36" s="193"/>
      <c r="M36" s="70"/>
      <c r="N36" s="48"/>
      <c r="O36" s="49"/>
      <c r="P36" s="67" t="str">
        <f t="shared" si="10"/>
        <v>...%</v>
      </c>
      <c r="Q36" s="68" t="e">
        <f t="shared" si="11"/>
        <v>#VALUE!</v>
      </c>
      <c r="R36" s="61" t="e">
        <f t="shared" si="12"/>
        <v>#VALUE!</v>
      </c>
      <c r="S36" s="34"/>
      <c r="T36" s="99">
        <v>0.92500000000000004</v>
      </c>
      <c r="U36" s="99">
        <v>0.92</v>
      </c>
      <c r="V36" s="99">
        <v>0.88</v>
      </c>
      <c r="W36" s="99">
        <v>0.91400000000000003</v>
      </c>
      <c r="X36" s="183" t="s">
        <v>46</v>
      </c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</row>
    <row r="37" spans="1:50" ht="22.15" customHeight="1">
      <c r="A37" s="158"/>
      <c r="B37" s="8"/>
      <c r="C37" s="98">
        <v>0.5</v>
      </c>
      <c r="D37" s="173" t="s">
        <v>43</v>
      </c>
      <c r="E37" s="121" t="s">
        <v>452</v>
      </c>
      <c r="F37" s="120" t="s">
        <v>433</v>
      </c>
      <c r="G37" s="177">
        <v>113</v>
      </c>
      <c r="H37" s="65" t="s">
        <v>24</v>
      </c>
      <c r="I37" s="66" t="s">
        <v>24</v>
      </c>
      <c r="J37" s="65" t="s">
        <v>24</v>
      </c>
      <c r="K37" s="66" t="s">
        <v>24</v>
      </c>
      <c r="L37" s="193"/>
      <c r="M37" s="70"/>
      <c r="N37" s="48"/>
      <c r="O37" s="49"/>
      <c r="P37" s="67" t="str">
        <f t="shared" si="10"/>
        <v>...%</v>
      </c>
      <c r="Q37" s="68" t="e">
        <f t="shared" si="11"/>
        <v>#VALUE!</v>
      </c>
      <c r="R37" s="61" t="e">
        <f t="shared" si="12"/>
        <v>#VALUE!</v>
      </c>
      <c r="S37" s="34"/>
      <c r="T37" s="99">
        <v>0.91500000000000004</v>
      </c>
      <c r="U37" s="99">
        <v>0.92569999999999997</v>
      </c>
      <c r="V37" s="99">
        <v>0.9</v>
      </c>
      <c r="W37" s="99">
        <v>0.9</v>
      </c>
      <c r="X37" s="183" t="s">
        <v>47</v>
      </c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</row>
    <row r="38" spans="1:50" ht="22.15" customHeight="1">
      <c r="A38" s="158"/>
      <c r="B38" s="8"/>
      <c r="C38" s="98">
        <v>0.5</v>
      </c>
      <c r="D38" s="173" t="s">
        <v>43</v>
      </c>
      <c r="E38" s="121" t="s">
        <v>453</v>
      </c>
      <c r="F38" s="120" t="s">
        <v>433</v>
      </c>
      <c r="G38" s="177">
        <v>113</v>
      </c>
      <c r="H38" s="65" t="s">
        <v>24</v>
      </c>
      <c r="I38" s="66" t="s">
        <v>24</v>
      </c>
      <c r="J38" s="65" t="s">
        <v>24</v>
      </c>
      <c r="K38" s="66" t="s">
        <v>24</v>
      </c>
      <c r="L38" s="193"/>
      <c r="M38" s="70"/>
      <c r="N38" s="48"/>
      <c r="O38" s="49"/>
      <c r="P38" s="67" t="str">
        <f t="shared" ref="P38" si="13">K38</f>
        <v>...%</v>
      </c>
      <c r="Q38" s="68" t="e">
        <f t="shared" ref="Q38" si="14">1-(1*P38)</f>
        <v>#VALUE!</v>
      </c>
      <c r="R38" s="61" t="e">
        <f t="shared" ref="R38" si="15">K38-J38</f>
        <v>#VALUE!</v>
      </c>
      <c r="S38" s="34"/>
      <c r="T38" s="99">
        <v>0.91500000000000004</v>
      </c>
      <c r="U38" s="99">
        <v>0.92569999999999997</v>
      </c>
      <c r="V38" s="99">
        <v>0.9</v>
      </c>
      <c r="W38" s="99">
        <v>0.9</v>
      </c>
      <c r="X38" s="183" t="s">
        <v>47</v>
      </c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</row>
    <row r="39" spans="1:50" ht="22.15" customHeight="1">
      <c r="A39" s="158"/>
      <c r="B39" s="8"/>
      <c r="C39" s="98">
        <v>0.5</v>
      </c>
      <c r="D39" s="173" t="s">
        <v>43</v>
      </c>
      <c r="E39" s="121" t="s">
        <v>434</v>
      </c>
      <c r="F39" s="120" t="s">
        <v>433</v>
      </c>
      <c r="G39" s="177">
        <v>86</v>
      </c>
      <c r="H39" s="65" t="s">
        <v>24</v>
      </c>
      <c r="I39" s="66" t="s">
        <v>24</v>
      </c>
      <c r="J39" s="65" t="s">
        <v>24</v>
      </c>
      <c r="K39" s="66" t="s">
        <v>24</v>
      </c>
      <c r="L39" s="193"/>
      <c r="M39" s="70"/>
      <c r="N39" s="48"/>
      <c r="O39" s="49"/>
      <c r="P39" s="67" t="str">
        <f t="shared" ref="P39" si="16">K39</f>
        <v>...%</v>
      </c>
      <c r="Q39" s="68" t="e">
        <f t="shared" ref="Q39" si="17">1-(1*P39)</f>
        <v>#VALUE!</v>
      </c>
      <c r="R39" s="61" t="e">
        <f t="shared" ref="R39" si="18">K39-J39</f>
        <v>#VALUE!</v>
      </c>
      <c r="S39" s="34"/>
      <c r="T39" s="99">
        <v>0.93</v>
      </c>
      <c r="U39" s="99">
        <v>0.93500000000000005</v>
      </c>
      <c r="V39" s="99">
        <v>0.64</v>
      </c>
      <c r="W39" s="99">
        <v>0.6</v>
      </c>
      <c r="X39" s="183" t="s">
        <v>48</v>
      </c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</row>
    <row r="40" spans="1:50" ht="22.15" customHeight="1">
      <c r="A40" s="158"/>
      <c r="B40" s="8"/>
      <c r="C40" s="98">
        <v>0.5</v>
      </c>
      <c r="D40" s="173" t="s">
        <v>43</v>
      </c>
      <c r="E40" s="121" t="s">
        <v>435</v>
      </c>
      <c r="F40" s="120" t="s">
        <v>433</v>
      </c>
      <c r="G40" s="177">
        <v>93</v>
      </c>
      <c r="H40" s="65" t="s">
        <v>24</v>
      </c>
      <c r="I40" s="66" t="s">
        <v>24</v>
      </c>
      <c r="J40" s="65" t="s">
        <v>24</v>
      </c>
      <c r="K40" s="66" t="s">
        <v>24</v>
      </c>
      <c r="L40" s="193"/>
      <c r="M40" s="70"/>
      <c r="N40" s="48"/>
      <c r="O40" s="49"/>
      <c r="P40" s="67" t="str">
        <f t="shared" si="10"/>
        <v>...%</v>
      </c>
      <c r="Q40" s="68" t="e">
        <f t="shared" si="11"/>
        <v>#VALUE!</v>
      </c>
      <c r="R40" s="61" t="e">
        <f t="shared" si="12"/>
        <v>#VALUE!</v>
      </c>
      <c r="S40" s="34"/>
      <c r="T40" s="99">
        <v>0.93</v>
      </c>
      <c r="U40" s="99">
        <v>0.93500000000000005</v>
      </c>
      <c r="V40" s="99">
        <v>0.64</v>
      </c>
      <c r="W40" s="99">
        <v>0.6</v>
      </c>
      <c r="X40" s="183" t="s">
        <v>48</v>
      </c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</row>
    <row r="41" spans="1:50" ht="22.15" customHeight="1">
      <c r="A41" s="158"/>
      <c r="B41" s="8"/>
      <c r="C41" s="98">
        <v>0.5</v>
      </c>
      <c r="D41" s="173" t="s">
        <v>43</v>
      </c>
      <c r="E41" s="121" t="s">
        <v>451</v>
      </c>
      <c r="F41" s="120" t="s">
        <v>433</v>
      </c>
      <c r="G41" s="177">
        <v>18</v>
      </c>
      <c r="H41" s="65" t="s">
        <v>24</v>
      </c>
      <c r="I41" s="66" t="s">
        <v>24</v>
      </c>
      <c r="J41" s="65" t="s">
        <v>24</v>
      </c>
      <c r="K41" s="66" t="s">
        <v>24</v>
      </c>
      <c r="L41" s="193"/>
      <c r="M41" s="70"/>
      <c r="N41" s="48"/>
      <c r="O41" s="49"/>
      <c r="P41" s="67" t="str">
        <f t="shared" si="10"/>
        <v>...%</v>
      </c>
      <c r="Q41" s="68" t="e">
        <f t="shared" si="11"/>
        <v>#VALUE!</v>
      </c>
      <c r="R41" s="61" t="e">
        <f t="shared" si="12"/>
        <v>#VALUE!</v>
      </c>
      <c r="S41" s="34"/>
      <c r="T41" s="99">
        <v>0.61499999999999999</v>
      </c>
      <c r="U41" s="99">
        <v>0.55000000000000004</v>
      </c>
      <c r="V41" s="99">
        <v>0.55000000000000004</v>
      </c>
      <c r="W41" s="99">
        <v>0.4</v>
      </c>
      <c r="X41" s="183" t="s">
        <v>49</v>
      </c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</row>
    <row r="42" spans="1:50" ht="22.15" customHeight="1">
      <c r="A42" s="158"/>
      <c r="B42" s="8"/>
      <c r="C42" s="98">
        <v>0.5</v>
      </c>
      <c r="D42" s="173" t="s">
        <v>43</v>
      </c>
      <c r="E42" s="121" t="s">
        <v>254</v>
      </c>
      <c r="F42" s="120" t="s">
        <v>433</v>
      </c>
      <c r="G42" s="177">
        <v>32.1</v>
      </c>
      <c r="H42" s="65" t="s">
        <v>24</v>
      </c>
      <c r="I42" s="66" t="s">
        <v>24</v>
      </c>
      <c r="J42" s="65" t="s">
        <v>24</v>
      </c>
      <c r="K42" s="66" t="s">
        <v>24</v>
      </c>
      <c r="L42" s="193"/>
      <c r="M42" s="70"/>
      <c r="N42" s="48"/>
      <c r="O42" s="49"/>
      <c r="P42" s="67" t="str">
        <f t="shared" si="10"/>
        <v>...%</v>
      </c>
      <c r="Q42" s="68" t="e">
        <f t="shared" si="11"/>
        <v>#VALUE!</v>
      </c>
      <c r="R42" s="61" t="e">
        <f t="shared" si="12"/>
        <v>#VALUE!</v>
      </c>
      <c r="S42" s="34"/>
      <c r="T42" s="99">
        <v>0.77</v>
      </c>
      <c r="U42" s="99">
        <v>0.81499999999999995</v>
      </c>
      <c r="V42" s="99">
        <v>0.77</v>
      </c>
      <c r="W42" s="99">
        <v>0.77</v>
      </c>
      <c r="X42" s="183" t="s">
        <v>50</v>
      </c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</row>
    <row r="43" spans="1:50" ht="22.15" customHeight="1">
      <c r="A43" s="158"/>
      <c r="B43" s="8"/>
      <c r="C43" s="98">
        <v>0.5</v>
      </c>
      <c r="D43" s="210" t="s">
        <v>43</v>
      </c>
      <c r="E43" s="208" t="s">
        <v>450</v>
      </c>
      <c r="F43" s="213" t="s">
        <v>433</v>
      </c>
      <c r="G43" s="209">
        <v>95</v>
      </c>
      <c r="H43" s="65" t="s">
        <v>24</v>
      </c>
      <c r="I43" s="66" t="s">
        <v>24</v>
      </c>
      <c r="J43" s="65" t="s">
        <v>24</v>
      </c>
      <c r="K43" s="66" t="s">
        <v>24</v>
      </c>
      <c r="L43" s="193"/>
      <c r="M43" s="70"/>
      <c r="N43" s="48"/>
      <c r="O43" s="49"/>
      <c r="P43" s="67" t="str">
        <f t="shared" si="10"/>
        <v>...%</v>
      </c>
      <c r="Q43" s="68" t="e">
        <f t="shared" si="11"/>
        <v>#VALUE!</v>
      </c>
      <c r="R43" s="61" t="e">
        <f t="shared" si="12"/>
        <v>#VALUE!</v>
      </c>
      <c r="S43" s="34"/>
      <c r="T43" s="99">
        <v>0.91900000000000004</v>
      </c>
      <c r="U43" s="99">
        <v>0.92010000000000003</v>
      </c>
      <c r="V43" s="99">
        <v>0.88500000000000001</v>
      </c>
      <c r="W43" s="99">
        <v>0.85</v>
      </c>
      <c r="X43" s="183" t="s">
        <v>51</v>
      </c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</row>
    <row r="44" spans="1:50" ht="22.15" customHeight="1">
      <c r="A44" s="158"/>
      <c r="B44" s="8"/>
      <c r="C44" s="98">
        <v>0.5</v>
      </c>
      <c r="D44" s="173" t="s">
        <v>43</v>
      </c>
      <c r="E44" s="121" t="s">
        <v>449</v>
      </c>
      <c r="F44" s="120" t="s">
        <v>433</v>
      </c>
      <c r="G44" s="177">
        <v>107</v>
      </c>
      <c r="H44" s="65" t="s">
        <v>24</v>
      </c>
      <c r="I44" s="66" t="s">
        <v>24</v>
      </c>
      <c r="J44" s="65" t="s">
        <v>24</v>
      </c>
      <c r="K44" s="66" t="s">
        <v>24</v>
      </c>
      <c r="L44" s="193"/>
      <c r="M44" s="70"/>
      <c r="N44" s="48"/>
      <c r="O44" s="49"/>
      <c r="P44" s="67" t="str">
        <f t="shared" si="10"/>
        <v>...%</v>
      </c>
      <c r="Q44" s="68" t="e">
        <f t="shared" si="11"/>
        <v>#VALUE!</v>
      </c>
      <c r="R44" s="61" t="e">
        <f t="shared" si="12"/>
        <v>#VALUE!</v>
      </c>
      <c r="S44" s="34"/>
      <c r="T44" s="99">
        <v>0.95020000000000004</v>
      </c>
      <c r="U44" s="99">
        <v>0.95330000000000004</v>
      </c>
      <c r="V44" s="99">
        <v>0.94699999999999995</v>
      </c>
      <c r="W44" s="99">
        <v>0.93</v>
      </c>
      <c r="X44" s="183" t="s">
        <v>52</v>
      </c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</row>
    <row r="45" spans="1:50" ht="22.15" customHeight="1">
      <c r="A45" s="158"/>
      <c r="B45" s="8"/>
      <c r="C45" s="98">
        <v>0.5</v>
      </c>
      <c r="D45" s="173" t="s">
        <v>43</v>
      </c>
      <c r="E45" s="121" t="s">
        <v>436</v>
      </c>
      <c r="F45" s="120" t="s">
        <v>433</v>
      </c>
      <c r="G45" s="177">
        <v>89</v>
      </c>
      <c r="H45" s="65" t="s">
        <v>24</v>
      </c>
      <c r="I45" s="66" t="s">
        <v>24</v>
      </c>
      <c r="J45" s="65" t="s">
        <v>24</v>
      </c>
      <c r="K45" s="66" t="s">
        <v>24</v>
      </c>
      <c r="L45" s="193"/>
      <c r="M45" s="70"/>
      <c r="N45" s="48"/>
      <c r="O45" s="49"/>
      <c r="P45" s="67" t="str">
        <f t="shared" si="10"/>
        <v>...%</v>
      </c>
      <c r="Q45" s="68" t="e">
        <f t="shared" si="11"/>
        <v>#VALUE!</v>
      </c>
      <c r="R45" s="61" t="e">
        <f t="shared" si="12"/>
        <v>#VALUE!</v>
      </c>
      <c r="S45" s="34"/>
      <c r="T45" s="99">
        <v>0.92500000000000004</v>
      </c>
      <c r="U45" s="99">
        <v>0.93500000000000005</v>
      </c>
      <c r="V45" s="99">
        <v>0.92800000000000005</v>
      </c>
      <c r="W45" s="99">
        <v>0.9</v>
      </c>
      <c r="X45" s="183" t="s">
        <v>53</v>
      </c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</row>
    <row r="46" spans="1:50" ht="22.15" customHeight="1">
      <c r="A46" s="158"/>
      <c r="B46" s="8"/>
      <c r="C46" s="98">
        <v>0.5</v>
      </c>
      <c r="D46" s="173" t="s">
        <v>43</v>
      </c>
      <c r="E46" s="121" t="s">
        <v>437</v>
      </c>
      <c r="F46" s="120" t="s">
        <v>433</v>
      </c>
      <c r="G46" s="177">
        <v>112</v>
      </c>
      <c r="H46" s="65" t="s">
        <v>24</v>
      </c>
      <c r="I46" s="66" t="s">
        <v>24</v>
      </c>
      <c r="J46" s="65" t="s">
        <v>24</v>
      </c>
      <c r="K46" s="66" t="s">
        <v>24</v>
      </c>
      <c r="L46" s="193"/>
      <c r="M46" s="70"/>
      <c r="N46" s="48"/>
      <c r="O46" s="49"/>
      <c r="P46" s="67" t="str">
        <f t="shared" ref="P46:P47" si="19">K46</f>
        <v>...%</v>
      </c>
      <c r="Q46" s="68" t="e">
        <f t="shared" ref="Q46:Q47" si="20">1-(1*P46)</f>
        <v>#VALUE!</v>
      </c>
      <c r="R46" s="61" t="e">
        <f t="shared" ref="R46:R47" si="21">K46-J46</f>
        <v>#VALUE!</v>
      </c>
      <c r="S46" s="34"/>
      <c r="T46" s="99">
        <v>0.92500000000000004</v>
      </c>
      <c r="U46" s="99">
        <v>0.93500000000000005</v>
      </c>
      <c r="V46" s="99">
        <v>0.92800000000000005</v>
      </c>
      <c r="W46" s="99">
        <v>0.9</v>
      </c>
      <c r="X46" s="183" t="s">
        <v>53</v>
      </c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</row>
    <row r="47" spans="1:50" ht="22.15" customHeight="1">
      <c r="A47" s="158"/>
      <c r="B47" s="8"/>
      <c r="C47" s="98">
        <v>0.5</v>
      </c>
      <c r="D47" s="173" t="s">
        <v>43</v>
      </c>
      <c r="E47" s="121" t="s">
        <v>438</v>
      </c>
      <c r="F47" s="120" t="s">
        <v>433</v>
      </c>
      <c r="G47" s="177">
        <v>92</v>
      </c>
      <c r="H47" s="65" t="s">
        <v>24</v>
      </c>
      <c r="I47" s="66" t="s">
        <v>24</v>
      </c>
      <c r="J47" s="65" t="s">
        <v>24</v>
      </c>
      <c r="K47" s="66" t="s">
        <v>24</v>
      </c>
      <c r="L47" s="193"/>
      <c r="M47" s="70"/>
      <c r="N47" s="48"/>
      <c r="O47" s="49"/>
      <c r="P47" s="67" t="str">
        <f t="shared" si="19"/>
        <v>...%</v>
      </c>
      <c r="Q47" s="68" t="e">
        <f t="shared" si="20"/>
        <v>#VALUE!</v>
      </c>
      <c r="R47" s="61" t="e">
        <f t="shared" si="21"/>
        <v>#VALUE!</v>
      </c>
      <c r="S47" s="34"/>
      <c r="T47" s="99">
        <v>0.92500000000000004</v>
      </c>
      <c r="U47" s="99">
        <v>0.93500000000000005</v>
      </c>
      <c r="V47" s="99">
        <v>0.92800000000000005</v>
      </c>
      <c r="W47" s="99">
        <v>0.9</v>
      </c>
      <c r="X47" s="183" t="s">
        <v>53</v>
      </c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</row>
    <row r="48" spans="1:50" ht="22.15" customHeight="1">
      <c r="A48" s="158"/>
      <c r="B48" s="8"/>
      <c r="C48" s="98">
        <v>0.5</v>
      </c>
      <c r="D48" s="173" t="s">
        <v>43</v>
      </c>
      <c r="E48" s="121" t="s">
        <v>94</v>
      </c>
      <c r="F48" s="120" t="s">
        <v>433</v>
      </c>
      <c r="G48" s="177">
        <v>103</v>
      </c>
      <c r="H48" s="65" t="s">
        <v>24</v>
      </c>
      <c r="I48" s="66" t="s">
        <v>24</v>
      </c>
      <c r="J48" s="65" t="s">
        <v>24</v>
      </c>
      <c r="K48" s="66" t="s">
        <v>24</v>
      </c>
      <c r="L48" s="193"/>
      <c r="M48" s="70"/>
      <c r="N48" s="48"/>
      <c r="O48" s="49"/>
      <c r="P48" s="67" t="str">
        <f t="shared" si="10"/>
        <v>...%</v>
      </c>
      <c r="Q48" s="68" t="e">
        <f t="shared" si="11"/>
        <v>#VALUE!</v>
      </c>
      <c r="R48" s="61" t="e">
        <f t="shared" si="12"/>
        <v>#VALUE!</v>
      </c>
      <c r="S48" s="34"/>
      <c r="T48" s="99">
        <v>0.97</v>
      </c>
      <c r="U48" s="99">
        <v>0.91</v>
      </c>
      <c r="V48" s="99">
        <v>0.85</v>
      </c>
      <c r="W48" s="99">
        <v>0.95</v>
      </c>
      <c r="X48" s="183" t="s">
        <v>54</v>
      </c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</row>
    <row r="49" spans="1:50" ht="22.15" customHeight="1">
      <c r="A49" s="158"/>
      <c r="B49" s="8"/>
      <c r="C49" s="98">
        <v>0.5</v>
      </c>
      <c r="D49" s="173" t="s">
        <v>43</v>
      </c>
      <c r="E49" s="121" t="s">
        <v>448</v>
      </c>
      <c r="F49" s="120" t="s">
        <v>433</v>
      </c>
      <c r="G49" s="177">
        <v>97</v>
      </c>
      <c r="H49" s="65" t="s">
        <v>24</v>
      </c>
      <c r="I49" s="66" t="s">
        <v>24</v>
      </c>
      <c r="J49" s="65" t="s">
        <v>24</v>
      </c>
      <c r="K49" s="66" t="s">
        <v>24</v>
      </c>
      <c r="L49" s="193"/>
      <c r="M49" s="70"/>
      <c r="N49" s="48"/>
      <c r="O49" s="49"/>
      <c r="P49" s="67" t="str">
        <f t="shared" si="10"/>
        <v>...%</v>
      </c>
      <c r="Q49" s="68" t="e">
        <f t="shared" si="11"/>
        <v>#VALUE!</v>
      </c>
      <c r="R49" s="61" t="e">
        <f t="shared" si="12"/>
        <v>#VALUE!</v>
      </c>
      <c r="S49" s="34"/>
      <c r="T49" s="99">
        <v>0.96</v>
      </c>
      <c r="U49" s="99">
        <v>0.95620000000000005</v>
      </c>
      <c r="V49" s="99">
        <v>0.93500000000000005</v>
      </c>
      <c r="W49" s="99">
        <v>0.93500000000000005</v>
      </c>
      <c r="X49" s="184" t="s">
        <v>55</v>
      </c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</row>
    <row r="50" spans="1:50" ht="22.15" customHeight="1">
      <c r="A50" s="158"/>
      <c r="B50" s="8"/>
      <c r="C50" s="98">
        <v>0.5</v>
      </c>
      <c r="D50" s="173" t="s">
        <v>43</v>
      </c>
      <c r="E50" s="121" t="s">
        <v>447</v>
      </c>
      <c r="F50" s="120" t="s">
        <v>433</v>
      </c>
      <c r="G50" s="177">
        <v>70</v>
      </c>
      <c r="H50" s="65" t="s">
        <v>24</v>
      </c>
      <c r="I50" s="66" t="s">
        <v>24</v>
      </c>
      <c r="J50" s="65" t="s">
        <v>24</v>
      </c>
      <c r="K50" s="66" t="s">
        <v>24</v>
      </c>
      <c r="L50" s="193"/>
      <c r="M50" s="70"/>
      <c r="N50" s="48"/>
      <c r="O50" s="49"/>
      <c r="P50" s="67" t="str">
        <f t="shared" si="10"/>
        <v>...%</v>
      </c>
      <c r="Q50" s="68" t="e">
        <f t="shared" si="11"/>
        <v>#VALUE!</v>
      </c>
      <c r="R50" s="61" t="e">
        <f t="shared" si="12"/>
        <v>#VALUE!</v>
      </c>
      <c r="S50" s="34"/>
      <c r="T50" s="99">
        <v>0.95</v>
      </c>
      <c r="U50" s="99">
        <v>0.93140000000000001</v>
      </c>
      <c r="V50" s="99">
        <v>0.92</v>
      </c>
      <c r="W50" s="99">
        <v>0.92</v>
      </c>
      <c r="X50" s="183" t="s">
        <v>56</v>
      </c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</row>
    <row r="51" spans="1:50" s="2" customFormat="1" ht="22.15" customHeight="1">
      <c r="A51" s="158"/>
      <c r="B51" s="8"/>
      <c r="C51" s="98">
        <v>0.5</v>
      </c>
      <c r="D51" s="173" t="s">
        <v>43</v>
      </c>
      <c r="E51" s="121" t="s">
        <v>446</v>
      </c>
      <c r="F51" s="120" t="s">
        <v>433</v>
      </c>
      <c r="G51" s="177">
        <v>87.5</v>
      </c>
      <c r="H51" s="65" t="s">
        <v>24</v>
      </c>
      <c r="I51" s="66" t="s">
        <v>24</v>
      </c>
      <c r="J51" s="65" t="s">
        <v>24</v>
      </c>
      <c r="K51" s="66" t="s">
        <v>24</v>
      </c>
      <c r="L51" s="193"/>
      <c r="M51" s="70"/>
      <c r="N51" s="48"/>
      <c r="O51" s="49"/>
      <c r="P51" s="67" t="str">
        <f t="shared" si="10"/>
        <v>...%</v>
      </c>
      <c r="Q51" s="68" t="e">
        <f t="shared" si="11"/>
        <v>#VALUE!</v>
      </c>
      <c r="R51" s="61" t="e">
        <f t="shared" si="12"/>
        <v>#VALUE!</v>
      </c>
      <c r="S51" s="34"/>
      <c r="T51" s="99">
        <v>0.97</v>
      </c>
      <c r="U51" s="99">
        <v>0.94830000000000003</v>
      </c>
      <c r="V51" s="99">
        <v>0.93</v>
      </c>
      <c r="W51" s="99">
        <v>0.95</v>
      </c>
      <c r="X51" s="183" t="s">
        <v>57</v>
      </c>
    </row>
    <row r="52" spans="1:50" s="13" customFormat="1" ht="22.15" customHeight="1">
      <c r="A52" s="158"/>
      <c r="B52" s="8"/>
      <c r="C52" s="98">
        <v>0.5</v>
      </c>
      <c r="D52" s="173" t="s">
        <v>43</v>
      </c>
      <c r="E52" s="121" t="s">
        <v>445</v>
      </c>
      <c r="F52" s="120" t="s">
        <v>433</v>
      </c>
      <c r="G52" s="177">
        <v>250</v>
      </c>
      <c r="H52" s="65" t="s">
        <v>24</v>
      </c>
      <c r="I52" s="66" t="s">
        <v>24</v>
      </c>
      <c r="J52" s="65" t="s">
        <v>24</v>
      </c>
      <c r="K52" s="66" t="s">
        <v>24</v>
      </c>
      <c r="L52" s="193"/>
      <c r="M52" s="70"/>
      <c r="N52" s="48"/>
      <c r="O52" s="49"/>
      <c r="P52" s="67" t="str">
        <f t="shared" si="10"/>
        <v>...%</v>
      </c>
      <c r="Q52" s="68" t="e">
        <f t="shared" si="11"/>
        <v>#VALUE!</v>
      </c>
      <c r="R52" s="61" t="e">
        <f t="shared" si="12"/>
        <v>#VALUE!</v>
      </c>
      <c r="S52" s="34"/>
      <c r="T52" s="99">
        <v>0.97899999999999998</v>
      </c>
      <c r="U52" s="99">
        <v>0.97199999999999998</v>
      </c>
      <c r="V52" s="99">
        <v>0.96</v>
      </c>
      <c r="W52" s="99">
        <v>0.97199999999999998</v>
      </c>
      <c r="X52" s="183" t="s">
        <v>58</v>
      </c>
    </row>
    <row r="53" spans="1:50" s="13" customFormat="1" ht="22.15" customHeight="1">
      <c r="A53" s="158"/>
      <c r="B53" s="8"/>
      <c r="C53" s="98">
        <v>0.5</v>
      </c>
      <c r="D53" s="173" t="s">
        <v>43</v>
      </c>
      <c r="E53" s="121" t="s">
        <v>444</v>
      </c>
      <c r="F53" s="120" t="s">
        <v>433</v>
      </c>
      <c r="G53" s="177">
        <v>73</v>
      </c>
      <c r="H53" s="65" t="s">
        <v>24</v>
      </c>
      <c r="I53" s="66" t="s">
        <v>24</v>
      </c>
      <c r="J53" s="65" t="s">
        <v>24</v>
      </c>
      <c r="K53" s="66" t="s">
        <v>24</v>
      </c>
      <c r="L53" s="193"/>
      <c r="M53" s="70"/>
      <c r="N53" s="48"/>
      <c r="O53" s="49"/>
      <c r="P53" s="67" t="str">
        <f t="shared" si="10"/>
        <v>...%</v>
      </c>
      <c r="Q53" s="68" t="e">
        <f t="shared" si="11"/>
        <v>#VALUE!</v>
      </c>
      <c r="R53" s="61" t="e">
        <f t="shared" si="12"/>
        <v>#VALUE!</v>
      </c>
      <c r="S53" s="34"/>
      <c r="T53" s="99">
        <v>0.89729999999999999</v>
      </c>
      <c r="U53" s="99">
        <v>0.89729999999999999</v>
      </c>
      <c r="V53" s="99">
        <v>0.87</v>
      </c>
      <c r="W53" s="99">
        <v>0.88</v>
      </c>
      <c r="X53" s="183" t="s">
        <v>59</v>
      </c>
    </row>
    <row r="54" spans="1:50" s="13" customFormat="1" ht="22.15" customHeight="1">
      <c r="A54" s="158"/>
      <c r="B54" s="8"/>
      <c r="C54" s="98">
        <v>0.5</v>
      </c>
      <c r="D54" s="173" t="s">
        <v>43</v>
      </c>
      <c r="E54" s="121" t="s">
        <v>443</v>
      </c>
      <c r="F54" s="120" t="s">
        <v>433</v>
      </c>
      <c r="G54" s="177">
        <v>50</v>
      </c>
      <c r="H54" s="65" t="s">
        <v>24</v>
      </c>
      <c r="I54" s="66" t="s">
        <v>24</v>
      </c>
      <c r="J54" s="65" t="s">
        <v>24</v>
      </c>
      <c r="K54" s="66" t="s">
        <v>24</v>
      </c>
      <c r="L54" s="193"/>
      <c r="M54" s="70"/>
      <c r="N54" s="48"/>
      <c r="O54" s="49"/>
      <c r="P54" s="67" t="str">
        <f t="shared" si="10"/>
        <v>...%</v>
      </c>
      <c r="Q54" s="68" t="e">
        <f t="shared" si="11"/>
        <v>#VALUE!</v>
      </c>
      <c r="R54" s="61" t="e">
        <f t="shared" si="12"/>
        <v>#VALUE!</v>
      </c>
      <c r="S54" s="34"/>
      <c r="T54" s="99">
        <v>0.8</v>
      </c>
      <c r="U54" s="99">
        <v>0.86</v>
      </c>
      <c r="V54" s="99">
        <v>0.76</v>
      </c>
      <c r="W54" s="99">
        <v>0.79</v>
      </c>
      <c r="X54" s="183" t="s">
        <v>60</v>
      </c>
    </row>
    <row r="55" spans="1:50" s="100" customFormat="1" ht="22.15" customHeight="1">
      <c r="A55" s="158"/>
      <c r="B55" s="8"/>
      <c r="C55" s="98">
        <v>0.5</v>
      </c>
      <c r="D55" s="173" t="s">
        <v>43</v>
      </c>
      <c r="E55" s="121" t="s">
        <v>442</v>
      </c>
      <c r="F55" s="120" t="s">
        <v>433</v>
      </c>
      <c r="G55" s="177">
        <v>20</v>
      </c>
      <c r="H55" s="65" t="s">
        <v>24</v>
      </c>
      <c r="I55" s="66" t="s">
        <v>24</v>
      </c>
      <c r="J55" s="65" t="s">
        <v>24</v>
      </c>
      <c r="K55" s="66" t="s">
        <v>24</v>
      </c>
      <c r="L55" s="193"/>
      <c r="M55" s="70"/>
      <c r="N55" s="48"/>
      <c r="O55" s="49"/>
      <c r="P55" s="67" t="str">
        <f t="shared" si="10"/>
        <v>...%</v>
      </c>
      <c r="Q55" s="68" t="e">
        <f t="shared" si="11"/>
        <v>#VALUE!</v>
      </c>
      <c r="R55" s="61" t="e">
        <f t="shared" si="12"/>
        <v>#VALUE!</v>
      </c>
      <c r="S55" s="34"/>
      <c r="T55" s="99">
        <v>0.65</v>
      </c>
      <c r="U55" s="99">
        <v>0.66500000000000004</v>
      </c>
      <c r="V55" s="99">
        <v>0.7</v>
      </c>
      <c r="W55" s="99">
        <v>0.65</v>
      </c>
      <c r="X55" s="183" t="s">
        <v>61</v>
      </c>
    </row>
    <row r="56" spans="1:50" s="13" customFormat="1" ht="22.15" customHeight="1">
      <c r="A56" s="158"/>
      <c r="B56" s="8"/>
      <c r="C56" s="98">
        <v>0.5</v>
      </c>
      <c r="D56" s="173" t="s">
        <v>43</v>
      </c>
      <c r="E56" s="121" t="s">
        <v>441</v>
      </c>
      <c r="F56" s="120" t="s">
        <v>433</v>
      </c>
      <c r="G56" s="177">
        <v>10</v>
      </c>
      <c r="H56" s="65" t="s">
        <v>24</v>
      </c>
      <c r="I56" s="66" t="s">
        <v>24</v>
      </c>
      <c r="J56" s="65" t="s">
        <v>24</v>
      </c>
      <c r="K56" s="66" t="s">
        <v>24</v>
      </c>
      <c r="L56" s="193"/>
      <c r="M56" s="70"/>
      <c r="N56" s="48"/>
      <c r="O56" s="49"/>
      <c r="P56" s="67" t="str">
        <f t="shared" si="10"/>
        <v>...%</v>
      </c>
      <c r="Q56" s="68" t="e">
        <f t="shared" si="11"/>
        <v>#VALUE!</v>
      </c>
      <c r="R56" s="61" t="e">
        <f t="shared" si="12"/>
        <v>#VALUE!</v>
      </c>
      <c r="S56" s="34"/>
      <c r="T56" s="99">
        <v>0.47499999999999998</v>
      </c>
      <c r="U56" s="99">
        <v>0.32500000000000001</v>
      </c>
      <c r="V56" s="99">
        <v>0.5</v>
      </c>
      <c r="W56" s="99">
        <v>0.4</v>
      </c>
      <c r="X56" s="183" t="s">
        <v>62</v>
      </c>
    </row>
    <row r="57" spans="1:50" s="2" customFormat="1" ht="22.15" customHeight="1">
      <c r="A57" s="158"/>
      <c r="B57" s="8"/>
      <c r="C57" s="98">
        <v>0.5</v>
      </c>
      <c r="D57" s="173" t="s">
        <v>43</v>
      </c>
      <c r="E57" s="121" t="s">
        <v>440</v>
      </c>
      <c r="F57" s="120" t="s">
        <v>433</v>
      </c>
      <c r="G57" s="177">
        <v>108</v>
      </c>
      <c r="H57" s="65" t="s">
        <v>24</v>
      </c>
      <c r="I57" s="66" t="s">
        <v>24</v>
      </c>
      <c r="J57" s="65" t="s">
        <v>24</v>
      </c>
      <c r="K57" s="66" t="s">
        <v>24</v>
      </c>
      <c r="L57" s="193"/>
      <c r="M57" s="70"/>
      <c r="N57" s="48"/>
      <c r="O57" s="49"/>
      <c r="P57" s="67" t="str">
        <f t="shared" si="10"/>
        <v>...%</v>
      </c>
      <c r="Q57" s="68" t="e">
        <f t="shared" si="11"/>
        <v>#VALUE!</v>
      </c>
      <c r="R57" s="61" t="e">
        <f t="shared" si="12"/>
        <v>#VALUE!</v>
      </c>
      <c r="S57" s="34"/>
      <c r="T57" s="99">
        <v>0.91749999999999998</v>
      </c>
      <c r="U57" s="99">
        <v>0.92400000000000004</v>
      </c>
      <c r="V57" s="99">
        <v>0.89</v>
      </c>
      <c r="W57" s="99">
        <v>0.89</v>
      </c>
      <c r="X57" s="183" t="s">
        <v>63</v>
      </c>
    </row>
    <row r="58" spans="1:50" s="2" customFormat="1" ht="22.15" customHeight="1">
      <c r="A58" s="158"/>
      <c r="B58" s="8"/>
      <c r="C58" s="98">
        <v>0.5</v>
      </c>
      <c r="D58" s="173" t="s">
        <v>43</v>
      </c>
      <c r="E58" s="121" t="s">
        <v>439</v>
      </c>
      <c r="F58" s="120" t="s">
        <v>433</v>
      </c>
      <c r="G58" s="177">
        <v>9.9</v>
      </c>
      <c r="H58" s="65" t="s">
        <v>24</v>
      </c>
      <c r="I58" s="66" t="s">
        <v>24</v>
      </c>
      <c r="J58" s="65" t="s">
        <v>24</v>
      </c>
      <c r="K58" s="66" t="s">
        <v>24</v>
      </c>
      <c r="L58" s="193"/>
      <c r="M58" s="70"/>
      <c r="N58" s="48"/>
      <c r="O58" s="49"/>
      <c r="P58" s="67" t="str">
        <f t="shared" si="10"/>
        <v>...%</v>
      </c>
      <c r="Q58" s="68" t="e">
        <f t="shared" si="11"/>
        <v>#VALUE!</v>
      </c>
      <c r="R58" s="61" t="e">
        <f t="shared" si="12"/>
        <v>#VALUE!</v>
      </c>
      <c r="S58" s="34"/>
      <c r="T58" s="99">
        <v>0.25</v>
      </c>
      <c r="U58" s="99">
        <v>0.1</v>
      </c>
      <c r="V58" s="99">
        <v>0.01</v>
      </c>
      <c r="W58" s="99">
        <v>0.02</v>
      </c>
      <c r="X58" s="183" t="s">
        <v>64</v>
      </c>
    </row>
    <row r="59" spans="1:50" s="2" customFormat="1" ht="22.15" customHeight="1">
      <c r="A59" s="158"/>
      <c r="B59" s="8"/>
      <c r="C59" s="98"/>
      <c r="D59" s="173" t="s">
        <v>43</v>
      </c>
      <c r="E59" s="121" t="s">
        <v>454</v>
      </c>
      <c r="F59" s="120" t="s">
        <v>433</v>
      </c>
      <c r="G59" s="177">
        <v>190</v>
      </c>
      <c r="H59" s="65"/>
      <c r="I59" s="66"/>
      <c r="J59" s="65"/>
      <c r="K59" s="66"/>
      <c r="L59" s="193"/>
      <c r="M59" s="70"/>
      <c r="N59" s="48"/>
      <c r="O59" s="49"/>
      <c r="P59" s="67"/>
      <c r="Q59" s="68"/>
      <c r="R59" s="61"/>
      <c r="S59" s="34"/>
      <c r="T59" s="99">
        <v>0.92500000000000004</v>
      </c>
      <c r="U59" s="99">
        <v>0.93740000000000001</v>
      </c>
      <c r="V59" s="99">
        <v>0.9</v>
      </c>
      <c r="W59" s="99">
        <v>0.9</v>
      </c>
      <c r="X59" s="183" t="s">
        <v>395</v>
      </c>
    </row>
    <row r="60" spans="1:50" s="10" customFormat="1" ht="22.15" customHeight="1">
      <c r="A60" s="158"/>
      <c r="B60" s="8"/>
      <c r="C60" s="98">
        <v>0.5</v>
      </c>
      <c r="D60" s="204" t="s">
        <v>43</v>
      </c>
      <c r="E60" s="121" t="s">
        <v>66</v>
      </c>
      <c r="F60" s="120" t="s">
        <v>433</v>
      </c>
      <c r="G60" s="177">
        <v>10</v>
      </c>
      <c r="H60" s="65" t="s">
        <v>24</v>
      </c>
      <c r="I60" s="66" t="s">
        <v>24</v>
      </c>
      <c r="J60" s="65" t="s">
        <v>24</v>
      </c>
      <c r="K60" s="66" t="s">
        <v>24</v>
      </c>
      <c r="L60" s="193"/>
      <c r="M60" s="70"/>
      <c r="N60" s="48"/>
      <c r="O60" s="49"/>
      <c r="P60" s="67" t="str">
        <f t="shared" si="10"/>
        <v>...%</v>
      </c>
      <c r="Q60" s="68" t="e">
        <f t="shared" si="11"/>
        <v>#VALUE!</v>
      </c>
      <c r="R60" s="61" t="e">
        <f t="shared" si="12"/>
        <v>#VALUE!</v>
      </c>
      <c r="S60" s="34"/>
      <c r="T60" s="99">
        <v>0.23499999999999999</v>
      </c>
      <c r="U60" s="99">
        <v>0.19</v>
      </c>
      <c r="V60" s="99">
        <v>0.2</v>
      </c>
      <c r="W60" s="99">
        <v>0.1</v>
      </c>
      <c r="X60" s="183" t="s">
        <v>66</v>
      </c>
    </row>
    <row r="61" spans="1:50" s="1" customFormat="1" ht="22.15" customHeight="1">
      <c r="A61" s="158"/>
      <c r="B61" s="8"/>
      <c r="C61" s="98">
        <v>0.5</v>
      </c>
      <c r="D61" s="204" t="s">
        <v>43</v>
      </c>
      <c r="E61" s="121" t="s">
        <v>67</v>
      </c>
      <c r="F61" s="120" t="s">
        <v>433</v>
      </c>
      <c r="G61" s="177">
        <v>16</v>
      </c>
      <c r="H61" s="65" t="s">
        <v>24</v>
      </c>
      <c r="I61" s="66" t="s">
        <v>24</v>
      </c>
      <c r="J61" s="65" t="s">
        <v>24</v>
      </c>
      <c r="K61" s="66" t="s">
        <v>24</v>
      </c>
      <c r="L61" s="193"/>
      <c r="M61" s="70"/>
      <c r="N61" s="48"/>
      <c r="O61" s="49"/>
      <c r="P61" s="67" t="str">
        <f t="shared" si="10"/>
        <v>...%</v>
      </c>
      <c r="Q61" s="68" t="e">
        <f t="shared" si="11"/>
        <v>#VALUE!</v>
      </c>
      <c r="R61" s="61" t="e">
        <f t="shared" si="12"/>
        <v>#VALUE!</v>
      </c>
      <c r="S61" s="34"/>
      <c r="T61" s="99">
        <v>0.25030000000000002</v>
      </c>
      <c r="U61" s="99">
        <v>0.25</v>
      </c>
      <c r="V61" s="99">
        <v>0.23</v>
      </c>
      <c r="W61" s="99">
        <v>0.25</v>
      </c>
      <c r="X61" s="185" t="s">
        <v>67</v>
      </c>
      <c r="Y61" s="2"/>
      <c r="Z61" s="2"/>
      <c r="AA61" s="2"/>
    </row>
    <row r="62" spans="1:50" s="1" customFormat="1" ht="22.15" customHeight="1">
      <c r="A62" s="158"/>
      <c r="B62" s="8"/>
      <c r="C62" s="98">
        <v>0.5</v>
      </c>
      <c r="D62" s="204" t="s">
        <v>43</v>
      </c>
      <c r="E62" s="121" t="s">
        <v>68</v>
      </c>
      <c r="F62" s="120" t="s">
        <v>433</v>
      </c>
      <c r="G62" s="177">
        <v>25</v>
      </c>
      <c r="H62" s="65" t="s">
        <v>24</v>
      </c>
      <c r="I62" s="66" t="s">
        <v>24</v>
      </c>
      <c r="J62" s="65" t="s">
        <v>24</v>
      </c>
      <c r="K62" s="66" t="s">
        <v>24</v>
      </c>
      <c r="L62" s="193"/>
      <c r="M62" s="70"/>
      <c r="N62" s="48"/>
      <c r="O62" s="49"/>
      <c r="P62" s="67" t="str">
        <f t="shared" si="10"/>
        <v>...%</v>
      </c>
      <c r="Q62" s="68" t="e">
        <f t="shared" si="11"/>
        <v>#VALUE!</v>
      </c>
      <c r="R62" s="61" t="e">
        <f t="shared" si="12"/>
        <v>#VALUE!</v>
      </c>
      <c r="S62" s="34"/>
      <c r="T62" s="99">
        <v>0.38369999999999999</v>
      </c>
      <c r="U62" s="99">
        <v>0.41</v>
      </c>
      <c r="V62" s="99">
        <v>0.3856</v>
      </c>
      <c r="W62" s="99">
        <v>0.38369999999999999</v>
      </c>
      <c r="X62" s="185" t="s">
        <v>68</v>
      </c>
      <c r="Y62" s="2"/>
      <c r="Z62" s="2"/>
      <c r="AA62" s="2"/>
    </row>
    <row r="63" spans="1:50" s="81" customFormat="1" ht="22.15" customHeight="1">
      <c r="A63" s="159"/>
      <c r="B63" s="13"/>
      <c r="C63" s="64">
        <v>3</v>
      </c>
      <c r="D63" s="110" t="s">
        <v>86</v>
      </c>
      <c r="E63" s="121" t="s">
        <v>248</v>
      </c>
      <c r="F63" s="120" t="s">
        <v>284</v>
      </c>
      <c r="G63" s="178">
        <v>50470</v>
      </c>
      <c r="H63" s="65" t="s">
        <v>24</v>
      </c>
      <c r="I63" s="66" t="s">
        <v>24</v>
      </c>
      <c r="J63" s="65" t="s">
        <v>24</v>
      </c>
      <c r="K63" s="66" t="s">
        <v>24</v>
      </c>
      <c r="L63" s="193"/>
      <c r="M63" s="70"/>
      <c r="N63" s="48"/>
      <c r="O63" s="49"/>
      <c r="P63" s="67" t="str">
        <f t="shared" si="10"/>
        <v>...%</v>
      </c>
      <c r="Q63" s="68" t="e">
        <f t="shared" ref="Q63:Q159" si="22">1-(1*P63)</f>
        <v>#VALUE!</v>
      </c>
      <c r="R63" s="61" t="e">
        <f t="shared" si="12"/>
        <v>#VALUE!</v>
      </c>
      <c r="S63" s="34"/>
      <c r="T63" s="69">
        <v>0.6</v>
      </c>
      <c r="U63" s="69">
        <v>0.61</v>
      </c>
      <c r="V63" s="69">
        <v>0.6</v>
      </c>
      <c r="W63" s="69">
        <v>0.6</v>
      </c>
      <c r="X63" s="183" t="s">
        <v>87</v>
      </c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</row>
    <row r="64" spans="1:50" s="2" customFormat="1" ht="33" customHeight="1">
      <c r="A64" s="160"/>
      <c r="B64" s="10"/>
      <c r="C64" s="64">
        <v>3</v>
      </c>
      <c r="D64" s="110" t="s">
        <v>86</v>
      </c>
      <c r="E64" s="121" t="s">
        <v>250</v>
      </c>
      <c r="F64" s="120" t="s">
        <v>285</v>
      </c>
      <c r="G64" s="178">
        <v>29910</v>
      </c>
      <c r="H64" s="65" t="s">
        <v>24</v>
      </c>
      <c r="I64" s="66" t="s">
        <v>24</v>
      </c>
      <c r="J64" s="65" t="s">
        <v>24</v>
      </c>
      <c r="K64" s="66" t="s">
        <v>24</v>
      </c>
      <c r="L64" s="193"/>
      <c r="M64" s="70"/>
      <c r="N64" s="48"/>
      <c r="O64" s="49"/>
      <c r="P64" s="67" t="str">
        <f t="shared" si="10"/>
        <v>...%</v>
      </c>
      <c r="Q64" s="68" t="e">
        <f t="shared" si="22"/>
        <v>#VALUE!</v>
      </c>
      <c r="R64" s="61" t="e">
        <f t="shared" si="12"/>
        <v>#VALUE!</v>
      </c>
      <c r="S64" s="34"/>
      <c r="T64" s="69">
        <v>0.58450000000000002</v>
      </c>
      <c r="U64" s="69">
        <v>0.45</v>
      </c>
      <c r="V64" s="69">
        <v>0.52</v>
      </c>
      <c r="W64" s="69">
        <v>0.6</v>
      </c>
      <c r="X64" s="183" t="s">
        <v>88</v>
      </c>
    </row>
    <row r="65" spans="1:45" s="2" customFormat="1" ht="33" customHeight="1">
      <c r="A65" s="161"/>
      <c r="C65" s="64">
        <v>2</v>
      </c>
      <c r="D65" s="110" t="s">
        <v>86</v>
      </c>
      <c r="E65" s="121" t="s">
        <v>252</v>
      </c>
      <c r="F65" s="120" t="s">
        <v>284</v>
      </c>
      <c r="G65" s="178">
        <v>11500</v>
      </c>
      <c r="H65" s="65" t="s">
        <v>24</v>
      </c>
      <c r="I65" s="66" t="s">
        <v>24</v>
      </c>
      <c r="J65" s="65" t="s">
        <v>24</v>
      </c>
      <c r="K65" s="66" t="s">
        <v>24</v>
      </c>
      <c r="L65" s="193"/>
      <c r="M65" s="70"/>
      <c r="N65" s="48"/>
      <c r="O65" s="49"/>
      <c r="P65" s="67" t="str">
        <f t="shared" si="10"/>
        <v>...%</v>
      </c>
      <c r="Q65" s="68" t="e">
        <f t="shared" si="22"/>
        <v>#VALUE!</v>
      </c>
      <c r="R65" s="61" t="e">
        <f t="shared" si="12"/>
        <v>#VALUE!</v>
      </c>
      <c r="S65" s="34"/>
      <c r="T65" s="69">
        <v>0.28999999999999998</v>
      </c>
      <c r="U65" s="69">
        <v>0.37</v>
      </c>
      <c r="V65" s="69">
        <v>0.3</v>
      </c>
      <c r="W65" s="69">
        <v>0.41</v>
      </c>
      <c r="X65" s="184" t="s">
        <v>89</v>
      </c>
    </row>
    <row r="66" spans="1:45" s="81" customFormat="1" ht="22.15" customHeight="1">
      <c r="A66" s="161"/>
      <c r="B66" s="2"/>
      <c r="C66" s="64">
        <v>2</v>
      </c>
      <c r="D66" s="214" t="s">
        <v>86</v>
      </c>
      <c r="E66" s="215" t="s">
        <v>254</v>
      </c>
      <c r="F66" s="216" t="s">
        <v>284</v>
      </c>
      <c r="G66" s="217">
        <v>27716.28</v>
      </c>
      <c r="H66" s="65" t="s">
        <v>24</v>
      </c>
      <c r="I66" s="66" t="s">
        <v>24</v>
      </c>
      <c r="J66" s="65" t="s">
        <v>24</v>
      </c>
      <c r="K66" s="66" t="s">
        <v>24</v>
      </c>
      <c r="L66" s="193"/>
      <c r="M66" s="70"/>
      <c r="N66" s="48"/>
      <c r="O66" s="49"/>
      <c r="P66" s="67" t="str">
        <f t="shared" si="10"/>
        <v>...%</v>
      </c>
      <c r="Q66" s="68" t="e">
        <f t="shared" si="22"/>
        <v>#VALUE!</v>
      </c>
      <c r="R66" s="61" t="e">
        <f t="shared" si="12"/>
        <v>#VALUE!</v>
      </c>
      <c r="S66" s="34"/>
      <c r="T66" s="69">
        <v>0.85</v>
      </c>
      <c r="U66" s="69">
        <v>0.84</v>
      </c>
      <c r="V66" s="69">
        <v>0.85</v>
      </c>
      <c r="W66" s="69">
        <v>0.85</v>
      </c>
      <c r="X66" s="183" t="s">
        <v>90</v>
      </c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</row>
    <row r="67" spans="1:45" s="2" customFormat="1" ht="22.15" customHeight="1">
      <c r="A67" s="162"/>
      <c r="B67" s="15"/>
      <c r="C67" s="64">
        <v>2</v>
      </c>
      <c r="D67" s="110" t="s">
        <v>86</v>
      </c>
      <c r="E67" s="121" t="s">
        <v>255</v>
      </c>
      <c r="F67" s="120" t="s">
        <v>284</v>
      </c>
      <c r="G67" s="178">
        <v>17250</v>
      </c>
      <c r="H67" s="65" t="s">
        <v>24</v>
      </c>
      <c r="I67" s="66" t="s">
        <v>24</v>
      </c>
      <c r="J67" s="65" t="s">
        <v>24</v>
      </c>
      <c r="K67" s="66" t="s">
        <v>24</v>
      </c>
      <c r="L67" s="193"/>
      <c r="M67" s="70"/>
      <c r="N67" s="48"/>
      <c r="O67" s="49"/>
      <c r="P67" s="67" t="str">
        <f t="shared" si="10"/>
        <v>...%</v>
      </c>
      <c r="Q67" s="68" t="e">
        <f t="shared" si="22"/>
        <v>#VALUE!</v>
      </c>
      <c r="R67" s="61" t="e">
        <f t="shared" si="12"/>
        <v>#VALUE!</v>
      </c>
      <c r="S67" s="34"/>
      <c r="T67" s="69">
        <v>0.81499999999999995</v>
      </c>
      <c r="U67" s="69">
        <v>0.78</v>
      </c>
      <c r="V67" s="69">
        <v>0.8</v>
      </c>
      <c r="W67" s="69">
        <v>0.8</v>
      </c>
      <c r="X67" s="183" t="s">
        <v>91</v>
      </c>
    </row>
    <row r="68" spans="1:45" s="2" customFormat="1" ht="22.15" customHeight="1">
      <c r="A68" s="158"/>
      <c r="C68" s="64">
        <v>1.5</v>
      </c>
      <c r="D68" s="110" t="s">
        <v>86</v>
      </c>
      <c r="E68" s="121" t="s">
        <v>257</v>
      </c>
      <c r="F68" s="120" t="s">
        <v>284</v>
      </c>
      <c r="G68" s="178">
        <v>8659.2000000000007</v>
      </c>
      <c r="H68" s="65" t="s">
        <v>24</v>
      </c>
      <c r="I68" s="66" t="s">
        <v>24</v>
      </c>
      <c r="J68" s="65" t="s">
        <v>24</v>
      </c>
      <c r="K68" s="66" t="s">
        <v>24</v>
      </c>
      <c r="L68" s="193"/>
      <c r="M68" s="70"/>
      <c r="N68" s="48"/>
      <c r="O68" s="49"/>
      <c r="P68" s="67" t="str">
        <f t="shared" si="10"/>
        <v>...%</v>
      </c>
      <c r="Q68" s="68" t="e">
        <f t="shared" si="22"/>
        <v>#VALUE!</v>
      </c>
      <c r="R68" s="61" t="e">
        <f t="shared" si="12"/>
        <v>#VALUE!</v>
      </c>
      <c r="S68" s="34"/>
      <c r="T68" s="69">
        <v>0.80449999999999999</v>
      </c>
      <c r="U68" s="69">
        <v>0.79</v>
      </c>
      <c r="V68" s="69">
        <v>0.79</v>
      </c>
      <c r="W68" s="69">
        <v>0.8</v>
      </c>
      <c r="X68" s="184" t="s">
        <v>92</v>
      </c>
    </row>
    <row r="69" spans="1:45" s="81" customFormat="1" ht="22.15" customHeight="1">
      <c r="A69" s="161"/>
      <c r="B69" s="19"/>
      <c r="C69" s="64">
        <v>1</v>
      </c>
      <c r="D69" s="214" t="s">
        <v>86</v>
      </c>
      <c r="E69" s="215" t="s">
        <v>259</v>
      </c>
      <c r="F69" s="216" t="s">
        <v>284</v>
      </c>
      <c r="G69" s="217">
        <v>4976.96</v>
      </c>
      <c r="H69" s="65" t="s">
        <v>24</v>
      </c>
      <c r="I69" s="66" t="s">
        <v>24</v>
      </c>
      <c r="J69" s="65" t="s">
        <v>24</v>
      </c>
      <c r="K69" s="66" t="s">
        <v>24</v>
      </c>
      <c r="L69" s="193"/>
      <c r="M69" s="70"/>
      <c r="N69" s="48"/>
      <c r="O69" s="49"/>
      <c r="P69" s="67" t="str">
        <f t="shared" si="10"/>
        <v>...%</v>
      </c>
      <c r="Q69" s="68" t="e">
        <f t="shared" si="22"/>
        <v>#VALUE!</v>
      </c>
      <c r="R69" s="61" t="e">
        <f t="shared" si="12"/>
        <v>#VALUE!</v>
      </c>
      <c r="S69" s="34"/>
      <c r="T69" s="69">
        <v>0.9</v>
      </c>
      <c r="U69" s="69">
        <v>0.75</v>
      </c>
      <c r="V69" s="69">
        <v>0.75</v>
      </c>
      <c r="W69" s="69">
        <v>0.8</v>
      </c>
      <c r="X69" s="183" t="s">
        <v>93</v>
      </c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</row>
    <row r="70" spans="1:45" s="2" customFormat="1" ht="22.15" customHeight="1">
      <c r="A70" s="163"/>
      <c r="B70" s="9"/>
      <c r="C70" s="64">
        <v>1</v>
      </c>
      <c r="D70" s="110" t="s">
        <v>86</v>
      </c>
      <c r="E70" s="121" t="s">
        <v>261</v>
      </c>
      <c r="F70" s="120" t="s">
        <v>286</v>
      </c>
      <c r="G70" s="178">
        <v>9414</v>
      </c>
      <c r="H70" s="65" t="s">
        <v>24</v>
      </c>
      <c r="I70" s="66" t="s">
        <v>24</v>
      </c>
      <c r="J70" s="65" t="s">
        <v>24</v>
      </c>
      <c r="K70" s="66" t="s">
        <v>24</v>
      </c>
      <c r="L70" s="193"/>
      <c r="M70" s="70"/>
      <c r="N70" s="48"/>
      <c r="O70" s="49"/>
      <c r="P70" s="67" t="str">
        <f t="shared" si="10"/>
        <v>...%</v>
      </c>
      <c r="Q70" s="68" t="e">
        <f t="shared" si="22"/>
        <v>#VALUE!</v>
      </c>
      <c r="R70" s="61" t="e">
        <f t="shared" si="12"/>
        <v>#VALUE!</v>
      </c>
      <c r="S70" s="34"/>
      <c r="T70" s="69">
        <v>0.9</v>
      </c>
      <c r="U70" s="69">
        <v>0.93</v>
      </c>
      <c r="V70" s="69">
        <v>0.85</v>
      </c>
      <c r="W70" s="69">
        <v>0.85</v>
      </c>
      <c r="X70" s="184" t="s">
        <v>94</v>
      </c>
    </row>
    <row r="71" spans="1:45" s="2" customFormat="1" ht="22.15" customHeight="1">
      <c r="A71" s="164"/>
      <c r="B71" s="83"/>
      <c r="C71" s="64">
        <v>2</v>
      </c>
      <c r="D71" s="110" t="s">
        <v>86</v>
      </c>
      <c r="E71" s="121" t="s">
        <v>262</v>
      </c>
      <c r="F71" s="120" t="s">
        <v>286</v>
      </c>
      <c r="G71" s="178">
        <v>29120</v>
      </c>
      <c r="H71" s="65" t="s">
        <v>24</v>
      </c>
      <c r="I71" s="66" t="s">
        <v>24</v>
      </c>
      <c r="J71" s="65" t="s">
        <v>24</v>
      </c>
      <c r="K71" s="66" t="s">
        <v>24</v>
      </c>
      <c r="L71" s="193"/>
      <c r="M71" s="70"/>
      <c r="N71" s="48"/>
      <c r="O71" s="49"/>
      <c r="P71" s="67" t="str">
        <f>K71</f>
        <v>...%</v>
      </c>
      <c r="Q71" s="68" t="e">
        <f>1-(1*P71)</f>
        <v>#VALUE!</v>
      </c>
      <c r="R71" s="61" t="e">
        <f>K71-J71</f>
        <v>#VALUE!</v>
      </c>
      <c r="S71" s="34"/>
      <c r="T71" s="69">
        <v>0.87250000000000005</v>
      </c>
      <c r="U71" s="69">
        <v>0.9</v>
      </c>
      <c r="V71" s="69">
        <v>0.86</v>
      </c>
      <c r="W71" s="69">
        <v>0.89</v>
      </c>
      <c r="X71" s="183" t="s">
        <v>101</v>
      </c>
    </row>
    <row r="72" spans="1:45" s="2" customFormat="1" ht="33" customHeight="1">
      <c r="A72" s="160"/>
      <c r="B72" s="10"/>
      <c r="C72" s="64">
        <v>3</v>
      </c>
      <c r="D72" s="110" t="s">
        <v>86</v>
      </c>
      <c r="E72" s="121" t="s">
        <v>264</v>
      </c>
      <c r="F72" s="120" t="s">
        <v>284</v>
      </c>
      <c r="G72" s="178">
        <v>3266</v>
      </c>
      <c r="H72" s="65" t="s">
        <v>24</v>
      </c>
      <c r="I72" s="66" t="s">
        <v>24</v>
      </c>
      <c r="J72" s="65" t="s">
        <v>24</v>
      </c>
      <c r="K72" s="66" t="s">
        <v>24</v>
      </c>
      <c r="L72" s="193"/>
      <c r="M72" s="70"/>
      <c r="N72" s="48"/>
      <c r="O72" s="49"/>
      <c r="P72" s="67" t="str">
        <f t="shared" ref="P72" si="23">K72</f>
        <v>...%</v>
      </c>
      <c r="Q72" s="68" t="e">
        <f t="shared" ref="Q72" si="24">1-(1*P72)</f>
        <v>#VALUE!</v>
      </c>
      <c r="R72" s="61" t="e">
        <f t="shared" ref="R72" si="25">K72-J72</f>
        <v>#VALUE!</v>
      </c>
      <c r="S72" s="34"/>
      <c r="T72" s="69">
        <v>0.58450000000000002</v>
      </c>
      <c r="U72" s="69">
        <v>0.45</v>
      </c>
      <c r="V72" s="69">
        <v>0.52</v>
      </c>
      <c r="W72" s="69">
        <v>0.6</v>
      </c>
      <c r="X72" s="183" t="s">
        <v>88</v>
      </c>
    </row>
    <row r="73" spans="1:45" s="2" customFormat="1" ht="22.15" customHeight="1">
      <c r="A73" s="163"/>
      <c r="B73" s="9"/>
      <c r="C73" s="64">
        <v>1.5</v>
      </c>
      <c r="D73" s="110" t="s">
        <v>86</v>
      </c>
      <c r="E73" s="121" t="s">
        <v>95</v>
      </c>
      <c r="F73" s="120" t="s">
        <v>284</v>
      </c>
      <c r="G73" s="178">
        <v>5657</v>
      </c>
      <c r="H73" s="65" t="s">
        <v>24</v>
      </c>
      <c r="I73" s="66" t="s">
        <v>24</v>
      </c>
      <c r="J73" s="65" t="s">
        <v>24</v>
      </c>
      <c r="K73" s="66" t="s">
        <v>24</v>
      </c>
      <c r="L73" s="193"/>
      <c r="M73" s="70"/>
      <c r="N73" s="48"/>
      <c r="O73" s="49"/>
      <c r="P73" s="67" t="str">
        <f t="shared" si="10"/>
        <v>...%</v>
      </c>
      <c r="Q73" s="68" t="e">
        <f t="shared" si="22"/>
        <v>#VALUE!</v>
      </c>
      <c r="R73" s="61" t="e">
        <f t="shared" si="12"/>
        <v>#VALUE!</v>
      </c>
      <c r="S73" s="34"/>
      <c r="T73" s="69">
        <v>0.31169999999999998</v>
      </c>
      <c r="U73" s="69">
        <v>0.3</v>
      </c>
      <c r="V73" s="69">
        <v>0.19</v>
      </c>
      <c r="W73" s="69">
        <v>0.19</v>
      </c>
      <c r="X73" s="183" t="s">
        <v>95</v>
      </c>
    </row>
    <row r="74" spans="1:45" s="81" customFormat="1" ht="22.15" customHeight="1">
      <c r="A74" s="164"/>
      <c r="B74" s="83"/>
      <c r="C74" s="64">
        <v>1</v>
      </c>
      <c r="D74" s="110" t="s">
        <v>86</v>
      </c>
      <c r="E74" s="121" t="s">
        <v>265</v>
      </c>
      <c r="F74" s="120" t="s">
        <v>285</v>
      </c>
      <c r="G74" s="178">
        <v>5720</v>
      </c>
      <c r="H74" s="65" t="s">
        <v>24</v>
      </c>
      <c r="I74" s="66" t="s">
        <v>24</v>
      </c>
      <c r="J74" s="65" t="s">
        <v>24</v>
      </c>
      <c r="K74" s="66" t="s">
        <v>24</v>
      </c>
      <c r="L74" s="193"/>
      <c r="M74" s="70"/>
      <c r="N74" s="48"/>
      <c r="O74" s="49"/>
      <c r="P74" s="67" t="str">
        <f>K74</f>
        <v>...%</v>
      </c>
      <c r="Q74" s="68" t="e">
        <f>1-(1*P74)</f>
        <v>#VALUE!</v>
      </c>
      <c r="R74" s="61" t="e">
        <f>K74-J74</f>
        <v>#VALUE!</v>
      </c>
      <c r="S74" s="34"/>
      <c r="T74" s="69">
        <v>0.51980000000000004</v>
      </c>
      <c r="U74" s="69">
        <v>0.4</v>
      </c>
      <c r="V74" s="69">
        <v>0.45</v>
      </c>
      <c r="W74" s="69">
        <v>0.435</v>
      </c>
      <c r="X74" s="183" t="s">
        <v>102</v>
      </c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</row>
    <row r="75" spans="1:45" s="81" customFormat="1" ht="22.15" customHeight="1">
      <c r="A75" s="163"/>
      <c r="B75" s="9"/>
      <c r="C75" s="64">
        <v>1.5</v>
      </c>
      <c r="D75" s="110" t="s">
        <v>86</v>
      </c>
      <c r="E75" s="121" t="s">
        <v>266</v>
      </c>
      <c r="F75" s="120" t="s">
        <v>287</v>
      </c>
      <c r="G75" s="178">
        <v>7562.5</v>
      </c>
      <c r="H75" s="65" t="s">
        <v>24</v>
      </c>
      <c r="I75" s="66" t="s">
        <v>24</v>
      </c>
      <c r="J75" s="65" t="s">
        <v>24</v>
      </c>
      <c r="K75" s="66" t="s">
        <v>24</v>
      </c>
      <c r="L75" s="193"/>
      <c r="M75" s="70"/>
      <c r="N75" s="48"/>
      <c r="O75" s="49"/>
      <c r="P75" s="67" t="str">
        <f t="shared" si="10"/>
        <v>...%</v>
      </c>
      <c r="Q75" s="68" t="e">
        <f t="shared" si="22"/>
        <v>#VALUE!</v>
      </c>
      <c r="R75" s="61" t="e">
        <f t="shared" si="12"/>
        <v>#VALUE!</v>
      </c>
      <c r="S75" s="34"/>
      <c r="T75" s="69">
        <v>0.63490000000000002</v>
      </c>
      <c r="U75" s="69">
        <v>0.53</v>
      </c>
      <c r="V75" s="69">
        <v>0.56999999999999995</v>
      </c>
      <c r="W75" s="69">
        <v>0.56999999999999995</v>
      </c>
      <c r="X75" s="183" t="s">
        <v>96</v>
      </c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</row>
    <row r="76" spans="1:45" s="2" customFormat="1" ht="22.15" customHeight="1">
      <c r="A76" s="163"/>
      <c r="B76" s="73"/>
      <c r="C76" s="64">
        <v>1</v>
      </c>
      <c r="D76" s="110" t="s">
        <v>86</v>
      </c>
      <c r="E76" s="121" t="s">
        <v>97</v>
      </c>
      <c r="F76" s="120" t="s">
        <v>288</v>
      </c>
      <c r="G76" s="178">
        <v>5226</v>
      </c>
      <c r="H76" s="65" t="s">
        <v>24</v>
      </c>
      <c r="I76" s="66" t="s">
        <v>24</v>
      </c>
      <c r="J76" s="65" t="s">
        <v>24</v>
      </c>
      <c r="K76" s="66" t="s">
        <v>24</v>
      </c>
      <c r="L76" s="193"/>
      <c r="M76" s="70"/>
      <c r="N76" s="48"/>
      <c r="O76" s="49"/>
      <c r="P76" s="67" t="str">
        <f t="shared" si="10"/>
        <v>...%</v>
      </c>
      <c r="Q76" s="68" t="e">
        <f t="shared" si="22"/>
        <v>#VALUE!</v>
      </c>
      <c r="R76" s="61" t="e">
        <f t="shared" si="12"/>
        <v>#VALUE!</v>
      </c>
      <c r="S76" s="34"/>
      <c r="T76" s="69">
        <v>0.8</v>
      </c>
      <c r="U76" s="69">
        <v>0.54</v>
      </c>
      <c r="V76" s="69">
        <v>0.52</v>
      </c>
      <c r="W76" s="69">
        <v>0.54</v>
      </c>
      <c r="X76" s="186" t="s">
        <v>97</v>
      </c>
    </row>
    <row r="77" spans="1:45" s="2" customFormat="1" ht="22.15" customHeight="1">
      <c r="A77" s="163"/>
      <c r="B77" s="73"/>
      <c r="C77" s="64">
        <v>1</v>
      </c>
      <c r="D77" s="110" t="s">
        <v>86</v>
      </c>
      <c r="E77" s="121" t="s">
        <v>274</v>
      </c>
      <c r="F77" s="120" t="s">
        <v>285</v>
      </c>
      <c r="G77" s="178">
        <v>2106</v>
      </c>
      <c r="H77" s="65" t="s">
        <v>24</v>
      </c>
      <c r="I77" s="66" t="s">
        <v>24</v>
      </c>
      <c r="J77" s="65" t="s">
        <v>24</v>
      </c>
      <c r="K77" s="66" t="s">
        <v>24</v>
      </c>
      <c r="L77" s="193"/>
      <c r="M77" s="70"/>
      <c r="N77" s="48"/>
      <c r="O77" s="49"/>
      <c r="P77" s="67" t="str">
        <f t="shared" ref="P77" si="26">K77</f>
        <v>...%</v>
      </c>
      <c r="Q77" s="68" t="e">
        <f t="shared" ref="Q77" si="27">1-(1*P77)</f>
        <v>#VALUE!</v>
      </c>
      <c r="R77" s="61" t="e">
        <f t="shared" ref="R77" si="28">K77-J77</f>
        <v>#VALUE!</v>
      </c>
      <c r="S77" s="34"/>
      <c r="T77" s="69">
        <v>0.36420000000000002</v>
      </c>
      <c r="U77" s="69">
        <v>0.38</v>
      </c>
      <c r="V77" s="69">
        <v>0.25</v>
      </c>
      <c r="W77" s="69">
        <v>0.25</v>
      </c>
      <c r="X77" s="186" t="s">
        <v>98</v>
      </c>
    </row>
    <row r="78" spans="1:45" s="2" customFormat="1" ht="22.15" customHeight="1">
      <c r="A78" s="163"/>
      <c r="B78" s="73"/>
      <c r="C78" s="64">
        <v>1</v>
      </c>
      <c r="D78" s="110" t="s">
        <v>86</v>
      </c>
      <c r="E78" s="121" t="s">
        <v>98</v>
      </c>
      <c r="F78" s="120" t="s">
        <v>289</v>
      </c>
      <c r="G78" s="178">
        <v>3110.4</v>
      </c>
      <c r="H78" s="65" t="s">
        <v>24</v>
      </c>
      <c r="I78" s="66" t="s">
        <v>24</v>
      </c>
      <c r="J78" s="65" t="s">
        <v>24</v>
      </c>
      <c r="K78" s="66" t="s">
        <v>24</v>
      </c>
      <c r="L78" s="193"/>
      <c r="M78" s="70"/>
      <c r="N78" s="48"/>
      <c r="O78" s="49"/>
      <c r="P78" s="67" t="str">
        <f t="shared" si="10"/>
        <v>...%</v>
      </c>
      <c r="Q78" s="68" t="e">
        <f t="shared" si="22"/>
        <v>#VALUE!</v>
      </c>
      <c r="R78" s="61" t="e">
        <f t="shared" si="12"/>
        <v>#VALUE!</v>
      </c>
      <c r="S78" s="34"/>
      <c r="T78" s="69">
        <v>0.36420000000000002</v>
      </c>
      <c r="U78" s="69">
        <v>0.38</v>
      </c>
      <c r="V78" s="69">
        <v>0.25</v>
      </c>
      <c r="W78" s="69">
        <v>0.25</v>
      </c>
      <c r="X78" s="186" t="s">
        <v>98</v>
      </c>
    </row>
    <row r="79" spans="1:45" s="81" customFormat="1" ht="22.15" customHeight="1">
      <c r="A79" s="163"/>
      <c r="B79" s="9"/>
      <c r="C79" s="64">
        <v>1</v>
      </c>
      <c r="D79" s="110" t="s">
        <v>86</v>
      </c>
      <c r="E79" s="121" t="s">
        <v>98</v>
      </c>
      <c r="F79" s="120" t="s">
        <v>290</v>
      </c>
      <c r="G79" s="178">
        <v>3939.8399999999997</v>
      </c>
      <c r="H79" s="65" t="s">
        <v>24</v>
      </c>
      <c r="I79" s="66" t="s">
        <v>24</v>
      </c>
      <c r="J79" s="65" t="s">
        <v>24</v>
      </c>
      <c r="K79" s="66" t="s">
        <v>24</v>
      </c>
      <c r="L79" s="193"/>
      <c r="M79" s="70"/>
      <c r="N79" s="48"/>
      <c r="O79" s="49"/>
      <c r="P79" s="67" t="str">
        <f t="shared" ref="P79" si="29">K79</f>
        <v>...%</v>
      </c>
      <c r="Q79" s="68" t="e">
        <f t="shared" ref="Q79" si="30">1-(1*P79)</f>
        <v>#VALUE!</v>
      </c>
      <c r="R79" s="61" t="e">
        <f t="shared" ref="R79" si="31">K79-J79</f>
        <v>#VALUE!</v>
      </c>
      <c r="S79" s="34"/>
      <c r="T79" s="69">
        <v>0.32</v>
      </c>
      <c r="U79" s="69">
        <v>0.36</v>
      </c>
      <c r="V79" s="69">
        <v>0.2</v>
      </c>
      <c r="W79" s="69">
        <v>0.3</v>
      </c>
      <c r="X79" s="186" t="s">
        <v>99</v>
      </c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</row>
    <row r="80" spans="1:45" s="81" customFormat="1" ht="22.15" customHeight="1">
      <c r="A80" s="163"/>
      <c r="B80" s="9"/>
      <c r="C80" s="64">
        <v>1</v>
      </c>
      <c r="D80" s="110" t="s">
        <v>86</v>
      </c>
      <c r="E80" s="121" t="s">
        <v>99</v>
      </c>
      <c r="F80" s="120" t="s">
        <v>291</v>
      </c>
      <c r="G80" s="178">
        <v>1980.3</v>
      </c>
      <c r="H80" s="65" t="s">
        <v>24</v>
      </c>
      <c r="I80" s="66" t="s">
        <v>24</v>
      </c>
      <c r="J80" s="65" t="s">
        <v>24</v>
      </c>
      <c r="K80" s="66" t="s">
        <v>24</v>
      </c>
      <c r="L80" s="193"/>
      <c r="M80" s="70"/>
      <c r="N80" s="48"/>
      <c r="O80" s="49"/>
      <c r="P80" s="67" t="str">
        <f t="shared" si="10"/>
        <v>...%</v>
      </c>
      <c r="Q80" s="68" t="e">
        <f t="shared" si="22"/>
        <v>#VALUE!</v>
      </c>
      <c r="R80" s="61" t="e">
        <f t="shared" si="12"/>
        <v>#VALUE!</v>
      </c>
      <c r="S80" s="34"/>
      <c r="T80" s="69">
        <v>0.32</v>
      </c>
      <c r="U80" s="69">
        <v>0.36</v>
      </c>
      <c r="V80" s="69">
        <v>0.2</v>
      </c>
      <c r="W80" s="69">
        <v>0.3</v>
      </c>
      <c r="X80" s="186" t="s">
        <v>99</v>
      </c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</row>
    <row r="81" spans="1:45" s="2" customFormat="1" ht="22.15" customHeight="1">
      <c r="A81" s="164"/>
      <c r="B81" s="74"/>
      <c r="C81" s="64">
        <v>1</v>
      </c>
      <c r="D81" s="110" t="s">
        <v>86</v>
      </c>
      <c r="E81" s="121" t="s">
        <v>99</v>
      </c>
      <c r="F81" s="120" t="s">
        <v>292</v>
      </c>
      <c r="G81" s="178">
        <v>2313.8000000000002</v>
      </c>
      <c r="H81" s="65" t="s">
        <v>24</v>
      </c>
      <c r="I81" s="66" t="s">
        <v>24</v>
      </c>
      <c r="J81" s="65" t="s">
        <v>24</v>
      </c>
      <c r="K81" s="66" t="s">
        <v>24</v>
      </c>
      <c r="L81" s="193"/>
      <c r="M81" s="70"/>
      <c r="N81" s="48"/>
      <c r="O81" s="49"/>
      <c r="P81" s="67" t="str">
        <f t="shared" ref="P81" si="32">K81</f>
        <v>...%</v>
      </c>
      <c r="Q81" s="68" t="e">
        <f t="shared" ref="Q81" si="33">1-(1*P81)</f>
        <v>#VALUE!</v>
      </c>
      <c r="R81" s="61" t="e">
        <f t="shared" ref="R81" si="34">K81-J81</f>
        <v>#VALUE!</v>
      </c>
      <c r="S81" s="34"/>
      <c r="T81" s="69">
        <v>0.32</v>
      </c>
      <c r="U81" s="69">
        <v>0.36</v>
      </c>
      <c r="V81" s="69">
        <v>0.2</v>
      </c>
      <c r="W81" s="69">
        <v>0.3</v>
      </c>
      <c r="X81" s="186" t="s">
        <v>100</v>
      </c>
    </row>
    <row r="82" spans="1:45" s="2" customFormat="1" ht="22.15" customHeight="1">
      <c r="A82" s="164"/>
      <c r="B82" s="74"/>
      <c r="C82" s="64">
        <v>1</v>
      </c>
      <c r="D82" s="110" t="s">
        <v>86</v>
      </c>
      <c r="E82" s="121" t="s">
        <v>100</v>
      </c>
      <c r="F82" s="120" t="s">
        <v>287</v>
      </c>
      <c r="G82" s="178">
        <v>1980.3</v>
      </c>
      <c r="H82" s="65" t="s">
        <v>24</v>
      </c>
      <c r="I82" s="66" t="s">
        <v>24</v>
      </c>
      <c r="J82" s="65" t="s">
        <v>24</v>
      </c>
      <c r="K82" s="66" t="s">
        <v>24</v>
      </c>
      <c r="L82" s="193"/>
      <c r="M82" s="70"/>
      <c r="N82" s="48"/>
      <c r="O82" s="49"/>
      <c r="P82" s="67" t="str">
        <f t="shared" si="10"/>
        <v>...%</v>
      </c>
      <c r="Q82" s="68" t="e">
        <f t="shared" si="22"/>
        <v>#VALUE!</v>
      </c>
      <c r="R82" s="61" t="e">
        <f t="shared" si="12"/>
        <v>#VALUE!</v>
      </c>
      <c r="S82" s="34"/>
      <c r="T82" s="69">
        <v>0.32</v>
      </c>
      <c r="U82" s="69">
        <v>0.36</v>
      </c>
      <c r="V82" s="69">
        <v>0.2</v>
      </c>
      <c r="W82" s="69">
        <v>0.3</v>
      </c>
      <c r="X82" s="186" t="s">
        <v>100</v>
      </c>
    </row>
    <row r="83" spans="1:45" s="81" customFormat="1" ht="22.15" customHeight="1">
      <c r="A83" s="159"/>
      <c r="B83" s="13"/>
      <c r="C83" s="64">
        <v>3</v>
      </c>
      <c r="D83" s="110" t="s">
        <v>86</v>
      </c>
      <c r="E83" s="121" t="s">
        <v>100</v>
      </c>
      <c r="F83" s="120" t="s">
        <v>292</v>
      </c>
      <c r="G83" s="178">
        <v>2313.8000000000002</v>
      </c>
      <c r="H83" s="65" t="s">
        <v>24</v>
      </c>
      <c r="I83" s="66" t="s">
        <v>24</v>
      </c>
      <c r="J83" s="65" t="s">
        <v>24</v>
      </c>
      <c r="K83" s="66" t="s">
        <v>24</v>
      </c>
      <c r="L83" s="193"/>
      <c r="M83" s="70"/>
      <c r="N83" s="48"/>
      <c r="O83" s="49"/>
      <c r="P83" s="67" t="str">
        <f t="shared" ref="P83:P87" si="35">K83</f>
        <v>...%</v>
      </c>
      <c r="Q83" s="68" t="e">
        <f t="shared" ref="Q83:Q87" si="36">1-(1*P83)</f>
        <v>#VALUE!</v>
      </c>
      <c r="R83" s="61" t="e">
        <f t="shared" ref="R83:R87" si="37">K83-J83</f>
        <v>#VALUE!</v>
      </c>
      <c r="S83" s="34"/>
      <c r="T83" s="69">
        <v>0.6</v>
      </c>
      <c r="U83" s="69">
        <v>0.61</v>
      </c>
      <c r="V83" s="69">
        <v>0.6</v>
      </c>
      <c r="W83" s="69">
        <v>0.6</v>
      </c>
      <c r="X83" s="183" t="s">
        <v>87</v>
      </c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</row>
    <row r="84" spans="1:45" s="2" customFormat="1" ht="33" customHeight="1">
      <c r="A84" s="160"/>
      <c r="B84" s="10"/>
      <c r="C84" s="64">
        <v>3</v>
      </c>
      <c r="D84" s="110" t="s">
        <v>86</v>
      </c>
      <c r="E84" s="121" t="s">
        <v>271</v>
      </c>
      <c r="F84" s="120" t="s">
        <v>293</v>
      </c>
      <c r="G84" s="178">
        <v>18375</v>
      </c>
      <c r="H84" s="65" t="s">
        <v>24</v>
      </c>
      <c r="I84" s="66" t="s">
        <v>24</v>
      </c>
      <c r="J84" s="65" t="s">
        <v>24</v>
      </c>
      <c r="K84" s="66" t="s">
        <v>24</v>
      </c>
      <c r="L84" s="193"/>
      <c r="M84" s="70"/>
      <c r="N84" s="48"/>
      <c r="O84" s="49"/>
      <c r="P84" s="67" t="str">
        <f t="shared" si="35"/>
        <v>...%</v>
      </c>
      <c r="Q84" s="68" t="e">
        <f t="shared" si="36"/>
        <v>#VALUE!</v>
      </c>
      <c r="R84" s="61" t="e">
        <f t="shared" si="37"/>
        <v>#VALUE!</v>
      </c>
      <c r="S84" s="34"/>
      <c r="T84" s="69">
        <v>0.58450000000000002</v>
      </c>
      <c r="U84" s="69">
        <v>0.45</v>
      </c>
      <c r="V84" s="69">
        <v>0.52</v>
      </c>
      <c r="W84" s="69">
        <v>0.6</v>
      </c>
      <c r="X84" s="183" t="s">
        <v>88</v>
      </c>
    </row>
    <row r="85" spans="1:45" s="2" customFormat="1" ht="33" customHeight="1">
      <c r="A85" s="161"/>
      <c r="C85" s="64">
        <v>2</v>
      </c>
      <c r="D85" s="110" t="s">
        <v>86</v>
      </c>
      <c r="E85" s="121" t="s">
        <v>272</v>
      </c>
      <c r="F85" s="120" t="s">
        <v>293</v>
      </c>
      <c r="G85" s="178">
        <v>13857</v>
      </c>
      <c r="H85" s="65" t="s">
        <v>24</v>
      </c>
      <c r="I85" s="66" t="s">
        <v>24</v>
      </c>
      <c r="J85" s="65" t="s">
        <v>24</v>
      </c>
      <c r="K85" s="66" t="s">
        <v>24</v>
      </c>
      <c r="L85" s="193"/>
      <c r="M85" s="70"/>
      <c r="N85" s="48"/>
      <c r="O85" s="49"/>
      <c r="P85" s="67" t="str">
        <f t="shared" si="35"/>
        <v>...%</v>
      </c>
      <c r="Q85" s="68" t="e">
        <f t="shared" si="36"/>
        <v>#VALUE!</v>
      </c>
      <c r="R85" s="61" t="e">
        <f t="shared" si="37"/>
        <v>#VALUE!</v>
      </c>
      <c r="S85" s="34"/>
      <c r="T85" s="69">
        <v>0.28999999999999998</v>
      </c>
      <c r="U85" s="69">
        <v>0.37</v>
      </c>
      <c r="V85" s="69">
        <v>0.3</v>
      </c>
      <c r="W85" s="69">
        <v>0.41</v>
      </c>
      <c r="X85" s="184" t="s">
        <v>89</v>
      </c>
    </row>
    <row r="86" spans="1:45" s="2" customFormat="1" ht="22.15" customHeight="1">
      <c r="A86" s="158"/>
      <c r="C86" s="64">
        <v>1.5</v>
      </c>
      <c r="D86" s="110" t="s">
        <v>86</v>
      </c>
      <c r="E86" s="121" t="s">
        <v>273</v>
      </c>
      <c r="F86" s="120" t="s">
        <v>294</v>
      </c>
      <c r="G86" s="178">
        <v>5816</v>
      </c>
      <c r="H86" s="65" t="s">
        <v>24</v>
      </c>
      <c r="I86" s="66" t="s">
        <v>24</v>
      </c>
      <c r="J86" s="65" t="s">
        <v>24</v>
      </c>
      <c r="K86" s="66" t="s">
        <v>24</v>
      </c>
      <c r="L86" s="193"/>
      <c r="M86" s="70"/>
      <c r="N86" s="48"/>
      <c r="O86" s="49"/>
      <c r="P86" s="67" t="str">
        <f t="shared" si="35"/>
        <v>...%</v>
      </c>
      <c r="Q86" s="68" t="e">
        <f t="shared" si="36"/>
        <v>#VALUE!</v>
      </c>
      <c r="R86" s="61" t="e">
        <f t="shared" si="37"/>
        <v>#VALUE!</v>
      </c>
      <c r="S86" s="34"/>
      <c r="T86" s="69">
        <v>0.80449999999999999</v>
      </c>
      <c r="U86" s="69">
        <v>0.79</v>
      </c>
      <c r="V86" s="69">
        <v>0.79</v>
      </c>
      <c r="W86" s="69">
        <v>0.8</v>
      </c>
      <c r="X86" s="184" t="s">
        <v>92</v>
      </c>
    </row>
    <row r="87" spans="1:45" s="2" customFormat="1" ht="22.15" customHeight="1">
      <c r="A87" s="162"/>
      <c r="B87" s="15"/>
      <c r="C87" s="64">
        <v>2</v>
      </c>
      <c r="D87" s="110" t="s">
        <v>86</v>
      </c>
      <c r="E87" s="121" t="s">
        <v>267</v>
      </c>
      <c r="F87" s="120" t="s">
        <v>295</v>
      </c>
      <c r="G87" s="178">
        <v>8189</v>
      </c>
      <c r="H87" s="65" t="s">
        <v>24</v>
      </c>
      <c r="I87" s="66" t="s">
        <v>24</v>
      </c>
      <c r="J87" s="65" t="s">
        <v>24</v>
      </c>
      <c r="K87" s="66" t="s">
        <v>24</v>
      </c>
      <c r="L87" s="193"/>
      <c r="M87" s="70"/>
      <c r="N87" s="48"/>
      <c r="O87" s="49"/>
      <c r="P87" s="67" t="str">
        <f t="shared" si="35"/>
        <v>...%</v>
      </c>
      <c r="Q87" s="68" t="e">
        <f t="shared" si="36"/>
        <v>#VALUE!</v>
      </c>
      <c r="R87" s="61" t="e">
        <f t="shared" si="37"/>
        <v>#VALUE!</v>
      </c>
      <c r="S87" s="34"/>
      <c r="T87" s="69">
        <v>0.81499999999999995</v>
      </c>
      <c r="U87" s="69">
        <v>0.78</v>
      </c>
      <c r="V87" s="69">
        <v>0.8</v>
      </c>
      <c r="W87" s="69">
        <v>0.8</v>
      </c>
      <c r="X87" s="183" t="s">
        <v>91</v>
      </c>
    </row>
    <row r="88" spans="1:45" s="2" customFormat="1" ht="22.15" customHeight="1">
      <c r="A88" s="158"/>
      <c r="C88" s="64">
        <v>1.5</v>
      </c>
      <c r="D88" s="110" t="s">
        <v>86</v>
      </c>
      <c r="E88" s="121" t="s">
        <v>268</v>
      </c>
      <c r="F88" s="120" t="s">
        <v>295</v>
      </c>
      <c r="G88" s="179">
        <v>5314.8</v>
      </c>
      <c r="H88" s="65" t="s">
        <v>24</v>
      </c>
      <c r="I88" s="66" t="s">
        <v>24</v>
      </c>
      <c r="J88" s="65" t="s">
        <v>24</v>
      </c>
      <c r="K88" s="66" t="s">
        <v>24</v>
      </c>
      <c r="L88" s="193"/>
      <c r="M88" s="70"/>
      <c r="N88" s="48"/>
      <c r="O88" s="49"/>
      <c r="P88" s="67" t="str">
        <f t="shared" ref="P88:P89" si="38">K88</f>
        <v>...%</v>
      </c>
      <c r="Q88" s="68" t="e">
        <f t="shared" ref="Q88:Q89" si="39">1-(1*P88)</f>
        <v>#VALUE!</v>
      </c>
      <c r="R88" s="61" t="e">
        <f t="shared" ref="R88:R89" si="40">K88-J88</f>
        <v>#VALUE!</v>
      </c>
      <c r="S88" s="34"/>
      <c r="T88" s="69">
        <v>0.80449999999999999</v>
      </c>
      <c r="U88" s="69">
        <v>0.79</v>
      </c>
      <c r="V88" s="69">
        <v>0.79</v>
      </c>
      <c r="W88" s="69">
        <v>0.8</v>
      </c>
      <c r="X88" s="184" t="s">
        <v>92</v>
      </c>
    </row>
    <row r="89" spans="1:45" s="2" customFormat="1" ht="22.15" customHeight="1">
      <c r="A89" s="162"/>
      <c r="B89" s="15"/>
      <c r="C89" s="64">
        <v>2</v>
      </c>
      <c r="D89" s="110" t="s">
        <v>86</v>
      </c>
      <c r="E89" s="121" t="s">
        <v>269</v>
      </c>
      <c r="F89" s="120" t="s">
        <v>285</v>
      </c>
      <c r="G89" s="180">
        <v>6082</v>
      </c>
      <c r="H89" s="65" t="s">
        <v>24</v>
      </c>
      <c r="I89" s="66" t="s">
        <v>24</v>
      </c>
      <c r="J89" s="65" t="s">
        <v>24</v>
      </c>
      <c r="K89" s="66" t="s">
        <v>24</v>
      </c>
      <c r="L89" s="193"/>
      <c r="M89" s="70"/>
      <c r="N89" s="48"/>
      <c r="O89" s="49"/>
      <c r="P89" s="67" t="str">
        <f t="shared" si="38"/>
        <v>...%</v>
      </c>
      <c r="Q89" s="68" t="e">
        <f t="shared" si="39"/>
        <v>#VALUE!</v>
      </c>
      <c r="R89" s="61" t="e">
        <f t="shared" si="40"/>
        <v>#VALUE!</v>
      </c>
      <c r="S89" s="34"/>
      <c r="T89" s="69">
        <v>0.81499999999999995</v>
      </c>
      <c r="U89" s="69">
        <v>0.78</v>
      </c>
      <c r="V89" s="69">
        <v>0.8</v>
      </c>
      <c r="W89" s="69">
        <v>0.8</v>
      </c>
      <c r="X89" s="183" t="s">
        <v>91</v>
      </c>
    </row>
    <row r="90" spans="1:45" s="2" customFormat="1" ht="22.15" customHeight="1">
      <c r="A90" s="164"/>
      <c r="B90" s="83"/>
      <c r="C90" s="64">
        <v>0.1</v>
      </c>
      <c r="D90" s="110" t="s">
        <v>86</v>
      </c>
      <c r="E90" s="121" t="s">
        <v>270</v>
      </c>
      <c r="F90" s="120" t="s">
        <v>285</v>
      </c>
      <c r="G90" s="181">
        <v>5005.8</v>
      </c>
      <c r="H90" s="65" t="s">
        <v>24</v>
      </c>
      <c r="I90" s="66" t="s">
        <v>24</v>
      </c>
      <c r="J90" s="65" t="s">
        <v>24</v>
      </c>
      <c r="K90" s="66" t="s">
        <v>24</v>
      </c>
      <c r="L90" s="193"/>
      <c r="M90" s="70"/>
      <c r="N90" s="48"/>
      <c r="O90" s="49"/>
      <c r="P90" s="67" t="str">
        <f t="shared" si="10"/>
        <v>...%</v>
      </c>
      <c r="Q90" s="68" t="e">
        <f t="shared" si="22"/>
        <v>#VALUE!</v>
      </c>
      <c r="R90" s="61" t="e">
        <f t="shared" si="12"/>
        <v>#VALUE!</v>
      </c>
      <c r="S90" s="34"/>
      <c r="T90" s="69">
        <v>0.85</v>
      </c>
      <c r="U90" s="69">
        <v>0.87</v>
      </c>
      <c r="V90" s="69">
        <v>0.47749999999999998</v>
      </c>
      <c r="W90" s="69">
        <v>0.45</v>
      </c>
      <c r="X90" s="183" t="s">
        <v>103</v>
      </c>
    </row>
    <row r="91" spans="1:45" s="2" customFormat="1" ht="22.15" customHeight="1">
      <c r="A91" s="164"/>
      <c r="B91" s="83"/>
      <c r="C91" s="64">
        <v>0.1</v>
      </c>
      <c r="D91" s="110" t="s">
        <v>86</v>
      </c>
      <c r="E91" s="121" t="s">
        <v>278</v>
      </c>
      <c r="F91" s="120" t="s">
        <v>296</v>
      </c>
      <c r="G91" s="178">
        <v>21500</v>
      </c>
      <c r="H91" s="65" t="s">
        <v>24</v>
      </c>
      <c r="I91" s="66" t="s">
        <v>24</v>
      </c>
      <c r="J91" s="65" t="s">
        <v>24</v>
      </c>
      <c r="K91" s="66" t="s">
        <v>24</v>
      </c>
      <c r="L91" s="193"/>
      <c r="M91" s="70"/>
      <c r="N91" s="48"/>
      <c r="O91" s="49"/>
      <c r="P91" s="67" t="str">
        <f t="shared" ref="P91:P163" si="41">K91</f>
        <v>...%</v>
      </c>
      <c r="Q91" s="68" t="e">
        <f t="shared" si="22"/>
        <v>#VALUE!</v>
      </c>
      <c r="R91" s="61" t="e">
        <f t="shared" ref="R91:R163" si="42">K91-J91</f>
        <v>#VALUE!</v>
      </c>
      <c r="S91" s="34"/>
      <c r="T91" s="69">
        <v>0.85</v>
      </c>
      <c r="U91" s="69">
        <v>0.75</v>
      </c>
      <c r="V91" s="69">
        <v>0.51749999999999996</v>
      </c>
      <c r="W91" s="69">
        <v>0.5</v>
      </c>
      <c r="X91" s="183" t="s">
        <v>104</v>
      </c>
    </row>
    <row r="92" spans="1:45" s="2" customFormat="1" ht="22.15" customHeight="1">
      <c r="A92" s="164"/>
      <c r="B92" s="83"/>
      <c r="C92" s="64">
        <v>0.1</v>
      </c>
      <c r="D92" s="110" t="s">
        <v>86</v>
      </c>
      <c r="E92" s="121" t="s">
        <v>280</v>
      </c>
      <c r="F92" s="120" t="s">
        <v>296</v>
      </c>
      <c r="G92" s="178">
        <v>14450</v>
      </c>
      <c r="H92" s="65" t="s">
        <v>24</v>
      </c>
      <c r="I92" s="66" t="s">
        <v>24</v>
      </c>
      <c r="J92" s="65" t="s">
        <v>24</v>
      </c>
      <c r="K92" s="66" t="s">
        <v>24</v>
      </c>
      <c r="L92" s="193"/>
      <c r="M92" s="70"/>
      <c r="N92" s="48"/>
      <c r="O92" s="49"/>
      <c r="P92" s="67" t="str">
        <f t="shared" si="41"/>
        <v>...%</v>
      </c>
      <c r="Q92" s="68" t="e">
        <f t="shared" si="22"/>
        <v>#VALUE!</v>
      </c>
      <c r="R92" s="61" t="e">
        <f t="shared" si="42"/>
        <v>#VALUE!</v>
      </c>
      <c r="S92" s="34"/>
      <c r="T92" s="69">
        <v>0.97</v>
      </c>
      <c r="U92" s="69">
        <v>0.96</v>
      </c>
      <c r="V92" s="69">
        <v>0.85</v>
      </c>
      <c r="W92" s="69">
        <v>0.8</v>
      </c>
      <c r="X92" s="183" t="s">
        <v>105</v>
      </c>
    </row>
    <row r="93" spans="1:45" s="2" customFormat="1" ht="22.15" customHeight="1">
      <c r="A93" s="164"/>
      <c r="B93" s="83"/>
      <c r="C93" s="64">
        <v>1</v>
      </c>
      <c r="D93" s="110" t="s">
        <v>86</v>
      </c>
      <c r="E93" s="121" t="s">
        <v>282</v>
      </c>
      <c r="F93" s="120" t="s">
        <v>296</v>
      </c>
      <c r="G93" s="178">
        <v>17475</v>
      </c>
      <c r="H93" s="65" t="s">
        <v>24</v>
      </c>
      <c r="I93" s="66" t="s">
        <v>24</v>
      </c>
      <c r="J93" s="65" t="s">
        <v>24</v>
      </c>
      <c r="K93" s="66" t="s">
        <v>24</v>
      </c>
      <c r="L93" s="193"/>
      <c r="M93" s="70"/>
      <c r="N93" s="48"/>
      <c r="O93" s="49"/>
      <c r="P93" s="67" t="str">
        <f t="shared" si="41"/>
        <v>...%</v>
      </c>
      <c r="Q93" s="68" t="e">
        <f t="shared" si="22"/>
        <v>#VALUE!</v>
      </c>
      <c r="R93" s="61" t="e">
        <f t="shared" si="42"/>
        <v>#VALUE!</v>
      </c>
      <c r="S93" s="34"/>
      <c r="T93" s="69">
        <v>0.27750000000000002</v>
      </c>
      <c r="U93" s="69">
        <v>0.15</v>
      </c>
      <c r="V93" s="69">
        <v>0.15</v>
      </c>
      <c r="W93" s="69">
        <v>0.15</v>
      </c>
      <c r="X93" s="183" t="s">
        <v>106</v>
      </c>
    </row>
    <row r="94" spans="1:45" s="2" customFormat="1" ht="22.15" customHeight="1">
      <c r="A94" s="164"/>
      <c r="B94" s="83"/>
      <c r="C94" s="218">
        <v>1</v>
      </c>
      <c r="D94" s="219" t="s">
        <v>86</v>
      </c>
      <c r="E94" s="220" t="s">
        <v>107</v>
      </c>
      <c r="F94" s="221" t="s">
        <v>26</v>
      </c>
      <c r="G94" s="221"/>
      <c r="H94" s="65" t="s">
        <v>24</v>
      </c>
      <c r="I94" s="66" t="s">
        <v>24</v>
      </c>
      <c r="J94" s="65" t="s">
        <v>24</v>
      </c>
      <c r="K94" s="66" t="s">
        <v>24</v>
      </c>
      <c r="L94" s="193"/>
      <c r="M94" s="70"/>
      <c r="N94" s="48"/>
      <c r="O94" s="49"/>
      <c r="P94" s="67" t="str">
        <f t="shared" si="41"/>
        <v>...%</v>
      </c>
      <c r="Q94" s="68" t="e">
        <f t="shared" si="22"/>
        <v>#VALUE!</v>
      </c>
      <c r="R94" s="61" t="e">
        <f t="shared" si="42"/>
        <v>#VALUE!</v>
      </c>
      <c r="S94" s="34"/>
      <c r="T94" s="69">
        <v>0.32850000000000001</v>
      </c>
      <c r="U94" s="69">
        <v>0.18</v>
      </c>
      <c r="V94" s="69">
        <v>0.21</v>
      </c>
      <c r="W94" s="69">
        <v>0.21</v>
      </c>
      <c r="X94" s="183" t="s">
        <v>107</v>
      </c>
    </row>
    <row r="95" spans="1:45" s="2" customFormat="1" ht="22.15" customHeight="1">
      <c r="A95" s="164"/>
      <c r="B95" s="83"/>
      <c r="C95" s="218">
        <v>1</v>
      </c>
      <c r="D95" s="219" t="s">
        <v>86</v>
      </c>
      <c r="E95" s="220" t="s">
        <v>108</v>
      </c>
      <c r="F95" s="221" t="s">
        <v>26</v>
      </c>
      <c r="G95" s="221"/>
      <c r="H95" s="65" t="s">
        <v>24</v>
      </c>
      <c r="I95" s="66" t="s">
        <v>24</v>
      </c>
      <c r="J95" s="65" t="s">
        <v>24</v>
      </c>
      <c r="K95" s="66" t="s">
        <v>24</v>
      </c>
      <c r="L95" s="193"/>
      <c r="M95" s="70"/>
      <c r="N95" s="48"/>
      <c r="O95" s="49"/>
      <c r="P95" s="67" t="str">
        <f t="shared" si="41"/>
        <v>...%</v>
      </c>
      <c r="Q95" s="68" t="e">
        <f t="shared" si="22"/>
        <v>#VALUE!</v>
      </c>
      <c r="R95" s="61" t="e">
        <f t="shared" si="42"/>
        <v>#VALUE!</v>
      </c>
      <c r="S95" s="34"/>
      <c r="T95" s="69">
        <v>0.4778</v>
      </c>
      <c r="U95" s="69">
        <v>0.35</v>
      </c>
      <c r="V95" s="69">
        <v>0.3856</v>
      </c>
      <c r="W95" s="69">
        <v>0.3856</v>
      </c>
      <c r="X95" s="183" t="s">
        <v>108</v>
      </c>
    </row>
    <row r="96" spans="1:45" s="2" customFormat="1" ht="22.15" customHeight="1">
      <c r="A96" s="164"/>
      <c r="B96" s="83"/>
      <c r="C96" s="218">
        <v>0.1</v>
      </c>
      <c r="D96" s="219" t="s">
        <v>86</v>
      </c>
      <c r="E96" s="220" t="s">
        <v>109</v>
      </c>
      <c r="F96" s="221" t="s">
        <v>26</v>
      </c>
      <c r="G96" s="221"/>
      <c r="H96" s="65" t="s">
        <v>24</v>
      </c>
      <c r="I96" s="66" t="s">
        <v>24</v>
      </c>
      <c r="J96" s="65" t="s">
        <v>24</v>
      </c>
      <c r="K96" s="66" t="s">
        <v>24</v>
      </c>
      <c r="L96" s="193"/>
      <c r="M96" s="70"/>
      <c r="N96" s="48"/>
      <c r="O96" s="49"/>
      <c r="P96" s="67" t="str">
        <f t="shared" si="41"/>
        <v>...%</v>
      </c>
      <c r="Q96" s="68" t="e">
        <f t="shared" si="22"/>
        <v>#VALUE!</v>
      </c>
      <c r="R96" s="61" t="e">
        <f t="shared" si="42"/>
        <v>#VALUE!</v>
      </c>
      <c r="S96" s="34"/>
      <c r="T96" s="69">
        <v>0.1</v>
      </c>
      <c r="U96" s="69">
        <v>0.02</v>
      </c>
      <c r="V96" s="69">
        <v>0.1</v>
      </c>
      <c r="W96" s="69">
        <v>0.1</v>
      </c>
      <c r="X96" s="183" t="s">
        <v>109</v>
      </c>
    </row>
    <row r="97" spans="1:47" s="102" customFormat="1" ht="22.15" customHeight="1">
      <c r="A97" s="158"/>
      <c r="B97" s="8"/>
      <c r="C97" s="64">
        <v>3</v>
      </c>
      <c r="D97" s="111" t="s">
        <v>110</v>
      </c>
      <c r="E97" s="121" t="s">
        <v>472</v>
      </c>
      <c r="F97" s="120" t="s">
        <v>492</v>
      </c>
      <c r="G97" s="177">
        <v>3245</v>
      </c>
      <c r="H97" s="65" t="s">
        <v>24</v>
      </c>
      <c r="I97" s="66" t="s">
        <v>24</v>
      </c>
      <c r="J97" s="65" t="s">
        <v>24</v>
      </c>
      <c r="K97" s="66" t="s">
        <v>24</v>
      </c>
      <c r="L97" s="193"/>
      <c r="M97" s="70"/>
      <c r="N97" s="48"/>
      <c r="O97" s="49"/>
      <c r="P97" s="67" t="str">
        <f t="shared" si="41"/>
        <v>...%</v>
      </c>
      <c r="Q97" s="68" t="e">
        <f t="shared" si="22"/>
        <v>#VALUE!</v>
      </c>
      <c r="R97" s="61" t="e">
        <f t="shared" si="42"/>
        <v>#VALUE!</v>
      </c>
      <c r="S97" s="34"/>
      <c r="T97" s="99">
        <v>0.61599999999999999</v>
      </c>
      <c r="U97" s="99">
        <v>0.52</v>
      </c>
      <c r="V97" s="99">
        <v>0.6</v>
      </c>
      <c r="W97" s="99">
        <v>0.55000000000000004</v>
      </c>
      <c r="X97" s="183" t="s">
        <v>111</v>
      </c>
      <c r="Y97" s="101"/>
      <c r="Z97" s="101"/>
      <c r="AA97" s="101"/>
      <c r="AB97" s="101"/>
      <c r="AC97" s="101"/>
      <c r="AD97" s="101"/>
      <c r="AE97" s="101"/>
      <c r="AF97" s="101"/>
      <c r="AG97" s="101"/>
      <c r="AH97" s="101"/>
      <c r="AI97" s="101"/>
      <c r="AJ97" s="101"/>
      <c r="AK97" s="101"/>
      <c r="AL97" s="101"/>
      <c r="AM97" s="101"/>
      <c r="AN97" s="101"/>
      <c r="AO97" s="101"/>
      <c r="AP97" s="101"/>
      <c r="AQ97" s="101"/>
      <c r="AR97" s="101"/>
      <c r="AS97" s="101"/>
      <c r="AT97" s="101"/>
      <c r="AU97" s="101"/>
    </row>
    <row r="98" spans="1:47" s="102" customFormat="1" ht="33.75">
      <c r="A98" s="158"/>
      <c r="B98" s="8"/>
      <c r="C98" s="64">
        <v>3</v>
      </c>
      <c r="D98" s="111" t="s">
        <v>110</v>
      </c>
      <c r="E98" s="121" t="s">
        <v>472</v>
      </c>
      <c r="F98" s="120" t="s">
        <v>493</v>
      </c>
      <c r="G98" s="177">
        <v>2795</v>
      </c>
      <c r="H98" s="65" t="s">
        <v>24</v>
      </c>
      <c r="I98" s="66" t="s">
        <v>24</v>
      </c>
      <c r="J98" s="65" t="s">
        <v>24</v>
      </c>
      <c r="K98" s="66" t="s">
        <v>24</v>
      </c>
      <c r="L98" s="193"/>
      <c r="M98" s="70"/>
      <c r="N98" s="48"/>
      <c r="O98" s="49"/>
      <c r="P98" s="67" t="str">
        <f t="shared" ref="P98:P104" si="43">K98</f>
        <v>...%</v>
      </c>
      <c r="Q98" s="68" t="e">
        <f t="shared" ref="Q98:Q104" si="44">1-(1*P98)</f>
        <v>#VALUE!</v>
      </c>
      <c r="R98" s="61" t="e">
        <f t="shared" ref="R98:R104" si="45">K98-J98</f>
        <v>#VALUE!</v>
      </c>
      <c r="S98" s="34"/>
      <c r="T98" s="99">
        <v>0.61599999999999999</v>
      </c>
      <c r="U98" s="99">
        <v>0.52</v>
      </c>
      <c r="V98" s="99">
        <v>0.6</v>
      </c>
      <c r="W98" s="99">
        <v>0.55000000000000004</v>
      </c>
      <c r="X98" s="183" t="s">
        <v>111</v>
      </c>
      <c r="Y98" s="101"/>
      <c r="Z98" s="101"/>
      <c r="AA98" s="101"/>
      <c r="AB98" s="101"/>
      <c r="AC98" s="101"/>
      <c r="AD98" s="101"/>
      <c r="AE98" s="101"/>
      <c r="AF98" s="101"/>
      <c r="AG98" s="101"/>
      <c r="AH98" s="101"/>
      <c r="AI98" s="101"/>
      <c r="AJ98" s="101"/>
      <c r="AK98" s="101"/>
      <c r="AL98" s="101"/>
      <c r="AM98" s="101"/>
      <c r="AN98" s="101"/>
      <c r="AO98" s="101"/>
      <c r="AP98" s="101"/>
      <c r="AQ98" s="101"/>
      <c r="AR98" s="101"/>
      <c r="AS98" s="101"/>
      <c r="AT98" s="101"/>
      <c r="AU98" s="101"/>
    </row>
    <row r="99" spans="1:47" s="102" customFormat="1" ht="33.75">
      <c r="A99" s="158"/>
      <c r="B99" s="8"/>
      <c r="C99" s="64">
        <v>3</v>
      </c>
      <c r="D99" s="111" t="s">
        <v>110</v>
      </c>
      <c r="E99" s="121" t="s">
        <v>472</v>
      </c>
      <c r="F99" s="120" t="s">
        <v>494</v>
      </c>
      <c r="G99" s="177">
        <v>2275</v>
      </c>
      <c r="H99" s="65" t="s">
        <v>24</v>
      </c>
      <c r="I99" s="66" t="s">
        <v>24</v>
      </c>
      <c r="J99" s="65" t="s">
        <v>24</v>
      </c>
      <c r="K99" s="66" t="s">
        <v>24</v>
      </c>
      <c r="L99" s="193"/>
      <c r="M99" s="70"/>
      <c r="N99" s="48"/>
      <c r="O99" s="49"/>
      <c r="P99" s="67" t="str">
        <f t="shared" si="43"/>
        <v>...%</v>
      </c>
      <c r="Q99" s="68" t="e">
        <f t="shared" si="44"/>
        <v>#VALUE!</v>
      </c>
      <c r="R99" s="61" t="e">
        <f t="shared" si="45"/>
        <v>#VALUE!</v>
      </c>
      <c r="S99" s="34"/>
      <c r="T99" s="99">
        <v>0.61599999999999999</v>
      </c>
      <c r="U99" s="99">
        <v>0.52</v>
      </c>
      <c r="V99" s="99">
        <v>0.6</v>
      </c>
      <c r="W99" s="99">
        <v>0.55000000000000004</v>
      </c>
      <c r="X99" s="183" t="s">
        <v>111</v>
      </c>
      <c r="Y99" s="101"/>
      <c r="Z99" s="101"/>
      <c r="AA99" s="101"/>
      <c r="AB99" s="101"/>
      <c r="AC99" s="101"/>
      <c r="AD99" s="101"/>
      <c r="AE99" s="101"/>
      <c r="AF99" s="101"/>
      <c r="AG99" s="101"/>
      <c r="AH99" s="101"/>
      <c r="AI99" s="101"/>
      <c r="AJ99" s="101"/>
      <c r="AK99" s="101"/>
      <c r="AL99" s="101"/>
      <c r="AM99" s="101"/>
      <c r="AN99" s="101"/>
      <c r="AO99" s="101"/>
      <c r="AP99" s="101"/>
      <c r="AQ99" s="101"/>
      <c r="AR99" s="101"/>
      <c r="AS99" s="101"/>
      <c r="AT99" s="101"/>
      <c r="AU99" s="101"/>
    </row>
    <row r="100" spans="1:47" s="102" customFormat="1" ht="33.75">
      <c r="A100" s="158"/>
      <c r="B100" s="8"/>
      <c r="C100" s="64">
        <v>3</v>
      </c>
      <c r="D100" s="111" t="s">
        <v>110</v>
      </c>
      <c r="E100" s="121" t="s">
        <v>472</v>
      </c>
      <c r="F100" s="120" t="s">
        <v>495</v>
      </c>
      <c r="G100" s="177">
        <v>2275</v>
      </c>
      <c r="H100" s="65" t="s">
        <v>24</v>
      </c>
      <c r="I100" s="66" t="s">
        <v>24</v>
      </c>
      <c r="J100" s="65" t="s">
        <v>24</v>
      </c>
      <c r="K100" s="66" t="s">
        <v>24</v>
      </c>
      <c r="L100" s="193"/>
      <c r="M100" s="70"/>
      <c r="N100" s="48"/>
      <c r="O100" s="49"/>
      <c r="P100" s="67" t="str">
        <f t="shared" si="43"/>
        <v>...%</v>
      </c>
      <c r="Q100" s="68" t="e">
        <f t="shared" si="44"/>
        <v>#VALUE!</v>
      </c>
      <c r="R100" s="61" t="e">
        <f t="shared" si="45"/>
        <v>#VALUE!</v>
      </c>
      <c r="S100" s="34"/>
      <c r="T100" s="99">
        <v>0.61599999999999999</v>
      </c>
      <c r="U100" s="99">
        <v>0.52</v>
      </c>
      <c r="V100" s="99">
        <v>0.6</v>
      </c>
      <c r="W100" s="99">
        <v>0.55000000000000004</v>
      </c>
      <c r="X100" s="183" t="s">
        <v>111</v>
      </c>
      <c r="Y100" s="101"/>
      <c r="Z100" s="101"/>
      <c r="AA100" s="101"/>
      <c r="AB100" s="101"/>
      <c r="AC100" s="101"/>
      <c r="AD100" s="101"/>
      <c r="AE100" s="101"/>
      <c r="AF100" s="101"/>
      <c r="AG100" s="101"/>
      <c r="AH100" s="101"/>
      <c r="AI100" s="101"/>
      <c r="AJ100" s="101"/>
      <c r="AK100" s="101"/>
      <c r="AL100" s="101"/>
      <c r="AM100" s="101"/>
      <c r="AN100" s="101"/>
      <c r="AO100" s="101"/>
      <c r="AP100" s="101"/>
      <c r="AQ100" s="101"/>
      <c r="AR100" s="101"/>
      <c r="AS100" s="101"/>
      <c r="AT100" s="101"/>
      <c r="AU100" s="101"/>
    </row>
    <row r="101" spans="1:47" s="102" customFormat="1" ht="33.75">
      <c r="A101" s="158"/>
      <c r="B101" s="8"/>
      <c r="C101" s="64">
        <v>3</v>
      </c>
      <c r="D101" s="111" t="s">
        <v>110</v>
      </c>
      <c r="E101" s="121" t="s">
        <v>472</v>
      </c>
      <c r="F101" s="120" t="s">
        <v>496</v>
      </c>
      <c r="G101" s="177">
        <v>2275</v>
      </c>
      <c r="H101" s="65" t="s">
        <v>24</v>
      </c>
      <c r="I101" s="66" t="s">
        <v>24</v>
      </c>
      <c r="J101" s="65" t="s">
        <v>24</v>
      </c>
      <c r="K101" s="66" t="s">
        <v>24</v>
      </c>
      <c r="L101" s="193"/>
      <c r="M101" s="70"/>
      <c r="N101" s="48"/>
      <c r="O101" s="49"/>
      <c r="P101" s="67" t="str">
        <f t="shared" si="43"/>
        <v>...%</v>
      </c>
      <c r="Q101" s="68" t="e">
        <f t="shared" si="44"/>
        <v>#VALUE!</v>
      </c>
      <c r="R101" s="61" t="e">
        <f t="shared" si="45"/>
        <v>#VALUE!</v>
      </c>
      <c r="S101" s="34"/>
      <c r="T101" s="99">
        <v>0.61599999999999999</v>
      </c>
      <c r="U101" s="99">
        <v>0.52</v>
      </c>
      <c r="V101" s="99">
        <v>0.6</v>
      </c>
      <c r="W101" s="99">
        <v>0.55000000000000004</v>
      </c>
      <c r="X101" s="183" t="s">
        <v>111</v>
      </c>
      <c r="Y101" s="101"/>
      <c r="Z101" s="101"/>
      <c r="AA101" s="101"/>
      <c r="AB101" s="101"/>
      <c r="AC101" s="101"/>
      <c r="AD101" s="101"/>
      <c r="AE101" s="101"/>
      <c r="AF101" s="101"/>
      <c r="AG101" s="101"/>
      <c r="AH101" s="101"/>
      <c r="AI101" s="101"/>
      <c r="AJ101" s="101"/>
      <c r="AK101" s="101"/>
      <c r="AL101" s="101"/>
      <c r="AM101" s="101"/>
      <c r="AN101" s="101"/>
      <c r="AO101" s="101"/>
      <c r="AP101" s="101"/>
      <c r="AQ101" s="101"/>
      <c r="AR101" s="101"/>
      <c r="AS101" s="101"/>
      <c r="AT101" s="101"/>
      <c r="AU101" s="101"/>
    </row>
    <row r="102" spans="1:47" s="102" customFormat="1" ht="33.75">
      <c r="A102" s="158"/>
      <c r="B102" s="8"/>
      <c r="C102" s="64">
        <v>3</v>
      </c>
      <c r="D102" s="111" t="s">
        <v>110</v>
      </c>
      <c r="E102" s="121" t="s">
        <v>473</v>
      </c>
      <c r="F102" s="120" t="s">
        <v>497</v>
      </c>
      <c r="G102" s="177">
        <v>590</v>
      </c>
      <c r="H102" s="65" t="s">
        <v>24</v>
      </c>
      <c r="I102" s="66" t="s">
        <v>24</v>
      </c>
      <c r="J102" s="65" t="s">
        <v>24</v>
      </c>
      <c r="K102" s="66" t="s">
        <v>24</v>
      </c>
      <c r="L102" s="193"/>
      <c r="M102" s="70"/>
      <c r="N102" s="48"/>
      <c r="O102" s="49"/>
      <c r="P102" s="67" t="str">
        <f t="shared" si="43"/>
        <v>...%</v>
      </c>
      <c r="Q102" s="68" t="e">
        <f t="shared" si="44"/>
        <v>#VALUE!</v>
      </c>
      <c r="R102" s="61" t="e">
        <f t="shared" si="45"/>
        <v>#VALUE!</v>
      </c>
      <c r="S102" s="34"/>
      <c r="T102" s="99">
        <v>0.61599999999999999</v>
      </c>
      <c r="U102" s="99">
        <v>0.52</v>
      </c>
      <c r="V102" s="99">
        <v>0.6</v>
      </c>
      <c r="W102" s="99">
        <v>0.55000000000000004</v>
      </c>
      <c r="X102" s="183" t="s">
        <v>111</v>
      </c>
      <c r="Y102" s="101"/>
      <c r="Z102" s="101"/>
      <c r="AA102" s="101"/>
      <c r="AB102" s="101"/>
      <c r="AC102" s="101"/>
      <c r="AD102" s="101"/>
      <c r="AE102" s="101"/>
      <c r="AF102" s="101"/>
      <c r="AG102" s="101"/>
      <c r="AH102" s="101"/>
      <c r="AI102" s="101"/>
      <c r="AJ102" s="101"/>
      <c r="AK102" s="101"/>
      <c r="AL102" s="101"/>
      <c r="AM102" s="101"/>
      <c r="AN102" s="101"/>
      <c r="AO102" s="101"/>
      <c r="AP102" s="101"/>
      <c r="AQ102" s="101"/>
      <c r="AR102" s="101"/>
      <c r="AS102" s="101"/>
      <c r="AT102" s="101"/>
      <c r="AU102" s="101"/>
    </row>
    <row r="103" spans="1:47" s="102" customFormat="1" ht="22.5">
      <c r="A103" s="158"/>
      <c r="B103" s="8"/>
      <c r="C103" s="64">
        <v>3</v>
      </c>
      <c r="D103" s="111" t="s">
        <v>110</v>
      </c>
      <c r="E103" s="121" t="s">
        <v>473</v>
      </c>
      <c r="F103" s="120" t="s">
        <v>498</v>
      </c>
      <c r="G103" s="177">
        <v>325</v>
      </c>
      <c r="H103" s="65" t="s">
        <v>24</v>
      </c>
      <c r="I103" s="66" t="s">
        <v>24</v>
      </c>
      <c r="J103" s="65" t="s">
        <v>24</v>
      </c>
      <c r="K103" s="66" t="s">
        <v>24</v>
      </c>
      <c r="L103" s="193"/>
      <c r="M103" s="70"/>
      <c r="N103" s="48"/>
      <c r="O103" s="49"/>
      <c r="P103" s="67" t="str">
        <f t="shared" si="43"/>
        <v>...%</v>
      </c>
      <c r="Q103" s="68" t="e">
        <f t="shared" si="44"/>
        <v>#VALUE!</v>
      </c>
      <c r="R103" s="61" t="e">
        <f t="shared" si="45"/>
        <v>#VALUE!</v>
      </c>
      <c r="S103" s="34"/>
      <c r="T103" s="99">
        <v>0.61599999999999999</v>
      </c>
      <c r="U103" s="99">
        <v>0.52</v>
      </c>
      <c r="V103" s="99">
        <v>0.6</v>
      </c>
      <c r="W103" s="99">
        <v>0.55000000000000004</v>
      </c>
      <c r="X103" s="183" t="s">
        <v>111</v>
      </c>
      <c r="Y103" s="101"/>
      <c r="Z103" s="101"/>
      <c r="AA103" s="101"/>
      <c r="AB103" s="101"/>
      <c r="AC103" s="101"/>
      <c r="AD103" s="101"/>
      <c r="AE103" s="101"/>
      <c r="AF103" s="101"/>
      <c r="AG103" s="101"/>
      <c r="AH103" s="101"/>
      <c r="AI103" s="101"/>
      <c r="AJ103" s="101"/>
      <c r="AK103" s="101"/>
      <c r="AL103" s="101"/>
      <c r="AM103" s="101"/>
      <c r="AN103" s="101"/>
      <c r="AO103" s="101"/>
      <c r="AP103" s="101"/>
      <c r="AQ103" s="101"/>
      <c r="AR103" s="101"/>
      <c r="AS103" s="101"/>
      <c r="AT103" s="101"/>
      <c r="AU103" s="101"/>
    </row>
    <row r="104" spans="1:47" s="102" customFormat="1" ht="33.75">
      <c r="A104" s="158"/>
      <c r="B104" s="8"/>
      <c r="C104" s="64">
        <v>3</v>
      </c>
      <c r="D104" s="111" t="s">
        <v>110</v>
      </c>
      <c r="E104" s="121" t="s">
        <v>473</v>
      </c>
      <c r="F104" s="120" t="s">
        <v>499</v>
      </c>
      <c r="G104" s="177">
        <v>340</v>
      </c>
      <c r="H104" s="65" t="s">
        <v>24</v>
      </c>
      <c r="I104" s="66" t="s">
        <v>24</v>
      </c>
      <c r="J104" s="65" t="s">
        <v>24</v>
      </c>
      <c r="K104" s="66" t="s">
        <v>24</v>
      </c>
      <c r="L104" s="193"/>
      <c r="M104" s="70"/>
      <c r="N104" s="48"/>
      <c r="O104" s="49"/>
      <c r="P104" s="67" t="str">
        <f t="shared" si="43"/>
        <v>...%</v>
      </c>
      <c r="Q104" s="68" t="e">
        <f t="shared" si="44"/>
        <v>#VALUE!</v>
      </c>
      <c r="R104" s="61" t="e">
        <f t="shared" si="45"/>
        <v>#VALUE!</v>
      </c>
      <c r="S104" s="34"/>
      <c r="T104" s="99">
        <v>0.61599999999999999</v>
      </c>
      <c r="U104" s="99">
        <v>0.52</v>
      </c>
      <c r="V104" s="99">
        <v>0.6</v>
      </c>
      <c r="W104" s="99">
        <v>0.55000000000000004</v>
      </c>
      <c r="X104" s="183" t="s">
        <v>111</v>
      </c>
      <c r="Y104" s="101"/>
      <c r="Z104" s="101"/>
      <c r="AA104" s="101"/>
      <c r="AB104" s="101"/>
      <c r="AC104" s="101"/>
      <c r="AD104" s="101"/>
      <c r="AE104" s="101"/>
      <c r="AF104" s="101"/>
      <c r="AG104" s="101"/>
      <c r="AH104" s="101"/>
      <c r="AI104" s="101"/>
      <c r="AJ104" s="101"/>
      <c r="AK104" s="101"/>
      <c r="AL104" s="101"/>
      <c r="AM104" s="101"/>
      <c r="AN104" s="101"/>
      <c r="AO104" s="101"/>
      <c r="AP104" s="101"/>
      <c r="AQ104" s="101"/>
      <c r="AR104" s="101"/>
      <c r="AS104" s="101"/>
      <c r="AT104" s="101"/>
      <c r="AU104" s="101"/>
    </row>
    <row r="105" spans="1:47" s="102" customFormat="1" ht="10.35" customHeight="1">
      <c r="A105" s="158"/>
      <c r="B105" s="8"/>
      <c r="C105" s="64">
        <v>3</v>
      </c>
      <c r="D105" s="111" t="s">
        <v>110</v>
      </c>
      <c r="E105" s="121" t="s">
        <v>474</v>
      </c>
      <c r="F105" s="120" t="s">
        <v>500</v>
      </c>
      <c r="G105" s="177">
        <v>1040</v>
      </c>
      <c r="H105" s="65" t="s">
        <v>24</v>
      </c>
      <c r="I105" s="66" t="s">
        <v>24</v>
      </c>
      <c r="J105" s="65" t="s">
        <v>24</v>
      </c>
      <c r="K105" s="66" t="s">
        <v>24</v>
      </c>
      <c r="L105" s="193"/>
      <c r="M105" s="70"/>
      <c r="N105" s="48"/>
      <c r="O105" s="49"/>
      <c r="P105" s="67" t="str">
        <f t="shared" si="41"/>
        <v>...%</v>
      </c>
      <c r="Q105" s="68" t="e">
        <f t="shared" si="22"/>
        <v>#VALUE!</v>
      </c>
      <c r="R105" s="61" t="e">
        <f t="shared" si="42"/>
        <v>#VALUE!</v>
      </c>
      <c r="S105" s="34"/>
      <c r="T105" s="99">
        <v>0.57120000000000004</v>
      </c>
      <c r="U105" s="99">
        <v>0.48</v>
      </c>
      <c r="V105" s="99">
        <v>0.55000000000000004</v>
      </c>
      <c r="W105" s="99">
        <v>0.5</v>
      </c>
      <c r="X105" s="183" t="s">
        <v>112</v>
      </c>
      <c r="Y105" s="101"/>
      <c r="Z105" s="101"/>
      <c r="AA105" s="101"/>
      <c r="AB105" s="101"/>
      <c r="AC105" s="101"/>
      <c r="AD105" s="101"/>
      <c r="AE105" s="101"/>
      <c r="AF105" s="101"/>
      <c r="AG105" s="101"/>
      <c r="AH105" s="101"/>
      <c r="AI105" s="101"/>
      <c r="AJ105" s="101"/>
      <c r="AK105" s="101"/>
      <c r="AL105" s="101"/>
      <c r="AM105" s="101"/>
      <c r="AN105" s="101"/>
      <c r="AO105" s="101"/>
      <c r="AP105" s="101"/>
      <c r="AQ105" s="101"/>
      <c r="AR105" s="101"/>
      <c r="AS105" s="101"/>
      <c r="AT105" s="101"/>
      <c r="AU105" s="101"/>
    </row>
    <row r="106" spans="1:47" s="102" customFormat="1" ht="10.35" customHeight="1">
      <c r="A106" s="158"/>
      <c r="B106" s="8"/>
      <c r="C106" s="64">
        <v>3</v>
      </c>
      <c r="D106" s="111" t="s">
        <v>110</v>
      </c>
      <c r="E106" s="121" t="s">
        <v>474</v>
      </c>
      <c r="F106" s="120" t="s">
        <v>501</v>
      </c>
      <c r="G106" s="177">
        <v>585</v>
      </c>
      <c r="H106" s="65" t="s">
        <v>24</v>
      </c>
      <c r="I106" s="66" t="s">
        <v>24</v>
      </c>
      <c r="J106" s="65" t="s">
        <v>24</v>
      </c>
      <c r="K106" s="66" t="s">
        <v>24</v>
      </c>
      <c r="L106" s="193"/>
      <c r="M106" s="70"/>
      <c r="N106" s="48"/>
      <c r="O106" s="49"/>
      <c r="P106" s="67" t="str">
        <f t="shared" ref="P106:P111" si="46">K106</f>
        <v>...%</v>
      </c>
      <c r="Q106" s="68" t="e">
        <f t="shared" ref="Q106:Q111" si="47">1-(1*P106)</f>
        <v>#VALUE!</v>
      </c>
      <c r="R106" s="61" t="e">
        <f t="shared" ref="R106:R111" si="48">K106-J106</f>
        <v>#VALUE!</v>
      </c>
      <c r="S106" s="34"/>
      <c r="T106" s="99">
        <v>0.57120000000000004</v>
      </c>
      <c r="U106" s="99">
        <v>0.48</v>
      </c>
      <c r="V106" s="99">
        <v>0.55000000000000004</v>
      </c>
      <c r="W106" s="99">
        <v>0.5</v>
      </c>
      <c r="X106" s="183" t="s">
        <v>112</v>
      </c>
      <c r="Y106" s="101"/>
      <c r="Z106" s="101"/>
      <c r="AA106" s="101"/>
      <c r="AB106" s="101"/>
      <c r="AC106" s="101"/>
      <c r="AD106" s="101"/>
      <c r="AE106" s="101"/>
      <c r="AF106" s="101"/>
      <c r="AG106" s="101"/>
      <c r="AH106" s="101"/>
      <c r="AI106" s="101"/>
      <c r="AJ106" s="101"/>
      <c r="AK106" s="101"/>
      <c r="AL106" s="101"/>
      <c r="AM106" s="101"/>
      <c r="AN106" s="101"/>
      <c r="AO106" s="101"/>
      <c r="AP106" s="101"/>
      <c r="AQ106" s="101"/>
      <c r="AR106" s="101"/>
      <c r="AS106" s="101"/>
      <c r="AT106" s="101"/>
      <c r="AU106" s="101"/>
    </row>
    <row r="107" spans="1:47" s="102" customFormat="1" ht="10.35" customHeight="1">
      <c r="A107" s="158"/>
      <c r="B107" s="8"/>
      <c r="C107" s="64">
        <v>3</v>
      </c>
      <c r="D107" s="111" t="s">
        <v>110</v>
      </c>
      <c r="E107" s="121" t="s">
        <v>474</v>
      </c>
      <c r="F107" s="120" t="s">
        <v>502</v>
      </c>
      <c r="G107" s="177">
        <v>500</v>
      </c>
      <c r="H107" s="65" t="s">
        <v>24</v>
      </c>
      <c r="I107" s="66" t="s">
        <v>24</v>
      </c>
      <c r="J107" s="65" t="s">
        <v>24</v>
      </c>
      <c r="K107" s="66" t="s">
        <v>24</v>
      </c>
      <c r="L107" s="193"/>
      <c r="M107" s="70"/>
      <c r="N107" s="48"/>
      <c r="O107" s="49"/>
      <c r="P107" s="67" t="str">
        <f t="shared" si="46"/>
        <v>...%</v>
      </c>
      <c r="Q107" s="68" t="e">
        <f t="shared" si="47"/>
        <v>#VALUE!</v>
      </c>
      <c r="R107" s="61" t="e">
        <f t="shared" si="48"/>
        <v>#VALUE!</v>
      </c>
      <c r="S107" s="34"/>
      <c r="T107" s="99">
        <v>0.57120000000000004</v>
      </c>
      <c r="U107" s="99">
        <v>0.48</v>
      </c>
      <c r="V107" s="99">
        <v>0.55000000000000004</v>
      </c>
      <c r="W107" s="99">
        <v>0.5</v>
      </c>
      <c r="X107" s="183" t="s">
        <v>112</v>
      </c>
      <c r="Y107" s="101"/>
      <c r="Z107" s="101"/>
      <c r="AA107" s="101"/>
      <c r="AB107" s="101"/>
      <c r="AC107" s="101"/>
      <c r="AD107" s="101"/>
      <c r="AE107" s="101"/>
      <c r="AF107" s="101"/>
      <c r="AG107" s="101"/>
      <c r="AH107" s="101"/>
      <c r="AI107" s="101"/>
      <c r="AJ107" s="101"/>
      <c r="AK107" s="101"/>
      <c r="AL107" s="101"/>
      <c r="AM107" s="101"/>
      <c r="AN107" s="101"/>
      <c r="AO107" s="101"/>
      <c r="AP107" s="101"/>
      <c r="AQ107" s="101"/>
      <c r="AR107" s="101"/>
      <c r="AS107" s="101"/>
      <c r="AT107" s="101"/>
      <c r="AU107" s="101"/>
    </row>
    <row r="108" spans="1:47" s="102" customFormat="1" ht="10.35" customHeight="1">
      <c r="A108" s="158"/>
      <c r="B108" s="8"/>
      <c r="C108" s="64">
        <v>3</v>
      </c>
      <c r="D108" s="111" t="s">
        <v>110</v>
      </c>
      <c r="E108" s="121" t="s">
        <v>474</v>
      </c>
      <c r="F108" s="120" t="s">
        <v>503</v>
      </c>
      <c r="G108" s="177">
        <v>500</v>
      </c>
      <c r="H108" s="65" t="s">
        <v>24</v>
      </c>
      <c r="I108" s="66" t="s">
        <v>24</v>
      </c>
      <c r="J108" s="65" t="s">
        <v>24</v>
      </c>
      <c r="K108" s="66" t="s">
        <v>24</v>
      </c>
      <c r="L108" s="193"/>
      <c r="M108" s="70"/>
      <c r="N108" s="48"/>
      <c r="O108" s="49"/>
      <c r="P108" s="67" t="str">
        <f t="shared" si="46"/>
        <v>...%</v>
      </c>
      <c r="Q108" s="68" t="e">
        <f t="shared" si="47"/>
        <v>#VALUE!</v>
      </c>
      <c r="R108" s="61" t="e">
        <f t="shared" si="48"/>
        <v>#VALUE!</v>
      </c>
      <c r="S108" s="34"/>
      <c r="T108" s="99">
        <v>0.57120000000000004</v>
      </c>
      <c r="U108" s="99">
        <v>0.48</v>
      </c>
      <c r="V108" s="99">
        <v>0.55000000000000004</v>
      </c>
      <c r="W108" s="99">
        <v>0.5</v>
      </c>
      <c r="X108" s="183" t="s">
        <v>112</v>
      </c>
      <c r="Y108" s="101"/>
      <c r="Z108" s="101"/>
      <c r="AA108" s="101"/>
      <c r="AB108" s="101"/>
      <c r="AC108" s="101"/>
      <c r="AD108" s="101"/>
      <c r="AE108" s="101"/>
      <c r="AF108" s="101"/>
      <c r="AG108" s="101"/>
      <c r="AH108" s="101"/>
      <c r="AI108" s="101"/>
      <c r="AJ108" s="101"/>
      <c r="AK108" s="101"/>
      <c r="AL108" s="101"/>
      <c r="AM108" s="101"/>
      <c r="AN108" s="101"/>
      <c r="AO108" s="101"/>
      <c r="AP108" s="101"/>
      <c r="AQ108" s="101"/>
      <c r="AR108" s="101"/>
      <c r="AS108" s="101"/>
      <c r="AT108" s="101"/>
      <c r="AU108" s="101"/>
    </row>
    <row r="109" spans="1:47" s="102" customFormat="1" ht="10.35" customHeight="1">
      <c r="A109" s="158"/>
      <c r="B109" s="8"/>
      <c r="C109" s="64">
        <v>3</v>
      </c>
      <c r="D109" s="111" t="s">
        <v>110</v>
      </c>
      <c r="E109" s="121" t="s">
        <v>474</v>
      </c>
      <c r="F109" s="120" t="s">
        <v>504</v>
      </c>
      <c r="G109" s="177">
        <v>500</v>
      </c>
      <c r="H109" s="65" t="s">
        <v>24</v>
      </c>
      <c r="I109" s="66" t="s">
        <v>24</v>
      </c>
      <c r="J109" s="65" t="s">
        <v>24</v>
      </c>
      <c r="K109" s="66" t="s">
        <v>24</v>
      </c>
      <c r="L109" s="193"/>
      <c r="M109" s="70"/>
      <c r="N109" s="48"/>
      <c r="O109" s="49"/>
      <c r="P109" s="67" t="str">
        <f t="shared" si="46"/>
        <v>...%</v>
      </c>
      <c r="Q109" s="68" t="e">
        <f t="shared" si="47"/>
        <v>#VALUE!</v>
      </c>
      <c r="R109" s="61" t="e">
        <f t="shared" si="48"/>
        <v>#VALUE!</v>
      </c>
      <c r="S109" s="34"/>
      <c r="T109" s="99">
        <v>0.57120000000000004</v>
      </c>
      <c r="U109" s="99">
        <v>0.48</v>
      </c>
      <c r="V109" s="99">
        <v>0.55000000000000004</v>
      </c>
      <c r="W109" s="99">
        <v>0.5</v>
      </c>
      <c r="X109" s="183" t="s">
        <v>112</v>
      </c>
      <c r="Y109" s="101"/>
      <c r="Z109" s="101"/>
      <c r="AA109" s="101"/>
      <c r="AB109" s="101"/>
      <c r="AC109" s="101"/>
      <c r="AD109" s="101"/>
      <c r="AE109" s="101"/>
      <c r="AF109" s="101"/>
      <c r="AG109" s="101"/>
      <c r="AH109" s="101"/>
      <c r="AI109" s="101"/>
      <c r="AJ109" s="101"/>
      <c r="AK109" s="101"/>
      <c r="AL109" s="101"/>
      <c r="AM109" s="101"/>
      <c r="AN109" s="101"/>
      <c r="AO109" s="101"/>
      <c r="AP109" s="101"/>
      <c r="AQ109" s="101"/>
      <c r="AR109" s="101"/>
      <c r="AS109" s="101"/>
      <c r="AT109" s="101"/>
      <c r="AU109" s="101"/>
    </row>
    <row r="110" spans="1:47" s="102" customFormat="1" ht="10.35" customHeight="1">
      <c r="A110" s="158"/>
      <c r="B110" s="8"/>
      <c r="C110" s="64">
        <v>3</v>
      </c>
      <c r="D110" s="111" t="s">
        <v>110</v>
      </c>
      <c r="E110" s="121" t="s">
        <v>474</v>
      </c>
      <c r="F110" s="120" t="s">
        <v>505</v>
      </c>
      <c r="G110" s="177">
        <v>565</v>
      </c>
      <c r="H110" s="65" t="s">
        <v>24</v>
      </c>
      <c r="I110" s="66" t="s">
        <v>24</v>
      </c>
      <c r="J110" s="65" t="s">
        <v>24</v>
      </c>
      <c r="K110" s="66" t="s">
        <v>24</v>
      </c>
      <c r="L110" s="193"/>
      <c r="M110" s="70"/>
      <c r="N110" s="48"/>
      <c r="O110" s="49"/>
      <c r="P110" s="67" t="str">
        <f t="shared" si="46"/>
        <v>...%</v>
      </c>
      <c r="Q110" s="68" t="e">
        <f t="shared" si="47"/>
        <v>#VALUE!</v>
      </c>
      <c r="R110" s="61" t="e">
        <f t="shared" si="48"/>
        <v>#VALUE!</v>
      </c>
      <c r="S110" s="34"/>
      <c r="T110" s="99">
        <v>0.57120000000000004</v>
      </c>
      <c r="U110" s="99">
        <v>0.48</v>
      </c>
      <c r="V110" s="99">
        <v>0.55000000000000004</v>
      </c>
      <c r="W110" s="99">
        <v>0.5</v>
      </c>
      <c r="X110" s="183" t="s">
        <v>112</v>
      </c>
      <c r="Y110" s="101"/>
      <c r="Z110" s="101"/>
      <c r="AA110" s="101"/>
      <c r="AB110" s="101"/>
      <c r="AC110" s="101"/>
      <c r="AD110" s="101"/>
      <c r="AE110" s="101"/>
      <c r="AF110" s="101"/>
      <c r="AG110" s="101"/>
      <c r="AH110" s="101"/>
      <c r="AI110" s="101"/>
      <c r="AJ110" s="101"/>
      <c r="AK110" s="101"/>
      <c r="AL110" s="101"/>
      <c r="AM110" s="101"/>
      <c r="AN110" s="101"/>
      <c r="AO110" s="101"/>
      <c r="AP110" s="101"/>
      <c r="AQ110" s="101"/>
      <c r="AR110" s="101"/>
      <c r="AS110" s="101"/>
      <c r="AT110" s="101"/>
      <c r="AU110" s="101"/>
    </row>
    <row r="111" spans="1:47" s="102" customFormat="1" ht="10.35" customHeight="1">
      <c r="A111" s="158"/>
      <c r="B111" s="8"/>
      <c r="C111" s="64">
        <v>3</v>
      </c>
      <c r="D111" s="111" t="s">
        <v>110</v>
      </c>
      <c r="E111" s="121" t="s">
        <v>474</v>
      </c>
      <c r="F111" s="120" t="s">
        <v>506</v>
      </c>
      <c r="G111" s="177">
        <v>425</v>
      </c>
      <c r="H111" s="65" t="s">
        <v>24</v>
      </c>
      <c r="I111" s="66" t="s">
        <v>24</v>
      </c>
      <c r="J111" s="65" t="s">
        <v>24</v>
      </c>
      <c r="K111" s="66" t="s">
        <v>24</v>
      </c>
      <c r="L111" s="193"/>
      <c r="M111" s="70"/>
      <c r="N111" s="48"/>
      <c r="O111" s="49"/>
      <c r="P111" s="67" t="str">
        <f t="shared" si="46"/>
        <v>...%</v>
      </c>
      <c r="Q111" s="68" t="e">
        <f t="shared" si="47"/>
        <v>#VALUE!</v>
      </c>
      <c r="R111" s="61" t="e">
        <f t="shared" si="48"/>
        <v>#VALUE!</v>
      </c>
      <c r="S111" s="34"/>
      <c r="T111" s="99">
        <v>0.57120000000000004</v>
      </c>
      <c r="U111" s="99">
        <v>0.48</v>
      </c>
      <c r="V111" s="99">
        <v>0.55000000000000004</v>
      </c>
      <c r="W111" s="99">
        <v>0.5</v>
      </c>
      <c r="X111" s="183" t="s">
        <v>112</v>
      </c>
      <c r="Y111" s="101"/>
      <c r="Z111" s="101"/>
      <c r="AA111" s="101"/>
      <c r="AB111" s="101"/>
      <c r="AC111" s="101"/>
      <c r="AD111" s="101"/>
      <c r="AE111" s="101"/>
      <c r="AF111" s="101"/>
      <c r="AG111" s="101"/>
      <c r="AH111" s="101"/>
      <c r="AI111" s="101"/>
      <c r="AJ111" s="101"/>
      <c r="AK111" s="101"/>
      <c r="AL111" s="101"/>
      <c r="AM111" s="101"/>
      <c r="AN111" s="101"/>
      <c r="AO111" s="101"/>
      <c r="AP111" s="101"/>
      <c r="AQ111" s="101"/>
      <c r="AR111" s="101"/>
      <c r="AS111" s="101"/>
      <c r="AT111" s="101"/>
      <c r="AU111" s="101"/>
    </row>
    <row r="112" spans="1:47" s="102" customFormat="1" ht="22.15" customHeight="1">
      <c r="A112" s="158"/>
      <c r="B112" s="8"/>
      <c r="C112" s="64">
        <v>0.5</v>
      </c>
      <c r="D112" s="111" t="s">
        <v>110</v>
      </c>
      <c r="E112" s="121" t="s">
        <v>475</v>
      </c>
      <c r="F112" s="120" t="s">
        <v>507</v>
      </c>
      <c r="G112" s="177">
        <v>125</v>
      </c>
      <c r="H112" s="65" t="s">
        <v>24</v>
      </c>
      <c r="I112" s="66" t="s">
        <v>24</v>
      </c>
      <c r="J112" s="65" t="s">
        <v>24</v>
      </c>
      <c r="K112" s="66" t="s">
        <v>24</v>
      </c>
      <c r="L112" s="193"/>
      <c r="M112" s="70"/>
      <c r="N112" s="48"/>
      <c r="O112" s="49"/>
      <c r="P112" s="67" t="str">
        <f t="shared" si="41"/>
        <v>...%</v>
      </c>
      <c r="Q112" s="68" t="e">
        <f t="shared" si="22"/>
        <v>#VALUE!</v>
      </c>
      <c r="R112" s="61" t="e">
        <f t="shared" si="42"/>
        <v>#VALUE!</v>
      </c>
      <c r="S112" s="34"/>
      <c r="T112" s="99">
        <v>0.8</v>
      </c>
      <c r="U112" s="99">
        <v>0.97</v>
      </c>
      <c r="V112" s="99">
        <v>0.95</v>
      </c>
      <c r="W112" s="99">
        <v>0.8</v>
      </c>
      <c r="X112" s="184" t="s">
        <v>113</v>
      </c>
      <c r="Y112" s="101"/>
      <c r="Z112" s="101"/>
      <c r="AA112" s="101"/>
      <c r="AB112" s="101"/>
      <c r="AC112" s="101"/>
      <c r="AD112" s="101"/>
      <c r="AE112" s="101"/>
      <c r="AF112" s="101"/>
      <c r="AG112" s="101"/>
      <c r="AH112" s="101"/>
      <c r="AI112" s="101"/>
      <c r="AJ112" s="101"/>
      <c r="AK112" s="101"/>
      <c r="AL112" s="101"/>
      <c r="AM112" s="101"/>
      <c r="AN112" s="101"/>
      <c r="AO112" s="101"/>
      <c r="AP112" s="101"/>
      <c r="AQ112" s="101"/>
      <c r="AR112" s="101"/>
      <c r="AS112" s="101"/>
      <c r="AT112" s="101"/>
      <c r="AU112" s="101"/>
    </row>
    <row r="113" spans="1:47" s="102" customFormat="1" ht="22.15" customHeight="1">
      <c r="A113" s="158"/>
      <c r="B113" s="8"/>
      <c r="C113" s="64">
        <v>2</v>
      </c>
      <c r="D113" s="111" t="s">
        <v>110</v>
      </c>
      <c r="E113" s="121" t="s">
        <v>476</v>
      </c>
      <c r="F113" s="120" t="s">
        <v>508</v>
      </c>
      <c r="G113" s="177">
        <v>676</v>
      </c>
      <c r="H113" s="65" t="s">
        <v>24</v>
      </c>
      <c r="I113" s="66" t="s">
        <v>24</v>
      </c>
      <c r="J113" s="65" t="s">
        <v>24</v>
      </c>
      <c r="K113" s="66" t="s">
        <v>24</v>
      </c>
      <c r="L113" s="193"/>
      <c r="M113" s="70"/>
      <c r="N113" s="48"/>
      <c r="O113" s="49"/>
      <c r="P113" s="67" t="str">
        <f t="shared" si="41"/>
        <v>...%</v>
      </c>
      <c r="Q113" s="68" t="e">
        <f t="shared" si="22"/>
        <v>#VALUE!</v>
      </c>
      <c r="R113" s="61" t="e">
        <f t="shared" si="42"/>
        <v>#VALUE!</v>
      </c>
      <c r="S113" s="34"/>
      <c r="T113" s="99">
        <v>0.61750000000000005</v>
      </c>
      <c r="U113" s="99">
        <v>0.7</v>
      </c>
      <c r="V113" s="99">
        <v>0.75</v>
      </c>
      <c r="W113" s="99">
        <v>0.65</v>
      </c>
      <c r="X113" s="183" t="s">
        <v>114</v>
      </c>
      <c r="Y113" s="101"/>
      <c r="Z113" s="101"/>
      <c r="AA113" s="101"/>
      <c r="AB113" s="101"/>
      <c r="AC113" s="101"/>
      <c r="AD113" s="101"/>
      <c r="AE113" s="101"/>
      <c r="AF113" s="101"/>
      <c r="AG113" s="101"/>
      <c r="AH113" s="101"/>
      <c r="AI113" s="101"/>
      <c r="AJ113" s="101"/>
      <c r="AK113" s="101"/>
      <c r="AL113" s="101"/>
      <c r="AM113" s="101"/>
      <c r="AN113" s="101"/>
      <c r="AO113" s="101"/>
      <c r="AP113" s="101"/>
      <c r="AQ113" s="101"/>
      <c r="AR113" s="101"/>
      <c r="AS113" s="101"/>
      <c r="AT113" s="101"/>
      <c r="AU113" s="101"/>
    </row>
    <row r="114" spans="1:47" s="102" customFormat="1" ht="22.15" customHeight="1">
      <c r="A114" s="158"/>
      <c r="B114" s="8"/>
      <c r="C114" s="64">
        <v>2</v>
      </c>
      <c r="D114" s="111" t="s">
        <v>110</v>
      </c>
      <c r="E114" s="121" t="s">
        <v>476</v>
      </c>
      <c r="F114" s="120" t="s">
        <v>509</v>
      </c>
      <c r="G114" s="177">
        <v>390</v>
      </c>
      <c r="H114" s="65" t="s">
        <v>24</v>
      </c>
      <c r="I114" s="66" t="s">
        <v>24</v>
      </c>
      <c r="J114" s="65" t="s">
        <v>24</v>
      </c>
      <c r="K114" s="66" t="s">
        <v>24</v>
      </c>
      <c r="L114" s="193"/>
      <c r="M114" s="70"/>
      <c r="N114" s="48"/>
      <c r="O114" s="49"/>
      <c r="P114" s="67" t="str">
        <f t="shared" ref="P114:P118" si="49">K114</f>
        <v>...%</v>
      </c>
      <c r="Q114" s="68" t="e">
        <f t="shared" ref="Q114:Q118" si="50">1-(1*P114)</f>
        <v>#VALUE!</v>
      </c>
      <c r="R114" s="61" t="e">
        <f t="shared" ref="R114:R118" si="51">K114-J114</f>
        <v>#VALUE!</v>
      </c>
      <c r="S114" s="34"/>
      <c r="T114" s="99">
        <v>0.61750000000000005</v>
      </c>
      <c r="U114" s="99">
        <v>0.7</v>
      </c>
      <c r="V114" s="99">
        <v>0.75</v>
      </c>
      <c r="W114" s="99">
        <v>0.65</v>
      </c>
      <c r="X114" s="183" t="s">
        <v>114</v>
      </c>
      <c r="Y114" s="101"/>
      <c r="Z114" s="101"/>
      <c r="AA114" s="101"/>
      <c r="AB114" s="101"/>
      <c r="AC114" s="101"/>
      <c r="AD114" s="101"/>
      <c r="AE114" s="101"/>
      <c r="AF114" s="101"/>
      <c r="AG114" s="101"/>
      <c r="AH114" s="101"/>
      <c r="AI114" s="101"/>
      <c r="AJ114" s="101"/>
      <c r="AK114" s="101"/>
      <c r="AL114" s="101"/>
      <c r="AM114" s="101"/>
      <c r="AN114" s="101"/>
      <c r="AO114" s="101"/>
      <c r="AP114" s="101"/>
      <c r="AQ114" s="101"/>
      <c r="AR114" s="101"/>
      <c r="AS114" s="101"/>
      <c r="AT114" s="101"/>
      <c r="AU114" s="101"/>
    </row>
    <row r="115" spans="1:47" s="102" customFormat="1" ht="22.15" customHeight="1">
      <c r="A115" s="158"/>
      <c r="B115" s="8"/>
      <c r="C115" s="64">
        <v>2</v>
      </c>
      <c r="D115" s="111" t="s">
        <v>110</v>
      </c>
      <c r="E115" s="121" t="s">
        <v>476</v>
      </c>
      <c r="F115" s="120" t="s">
        <v>510</v>
      </c>
      <c r="G115" s="177">
        <v>413</v>
      </c>
      <c r="H115" s="65" t="s">
        <v>24</v>
      </c>
      <c r="I115" s="66" t="s">
        <v>24</v>
      </c>
      <c r="J115" s="65" t="s">
        <v>24</v>
      </c>
      <c r="K115" s="66" t="s">
        <v>24</v>
      </c>
      <c r="L115" s="193"/>
      <c r="M115" s="70"/>
      <c r="N115" s="48"/>
      <c r="O115" s="49"/>
      <c r="P115" s="67" t="str">
        <f t="shared" si="49"/>
        <v>...%</v>
      </c>
      <c r="Q115" s="68" t="e">
        <f t="shared" si="50"/>
        <v>#VALUE!</v>
      </c>
      <c r="R115" s="61" t="e">
        <f t="shared" si="51"/>
        <v>#VALUE!</v>
      </c>
      <c r="S115" s="34"/>
      <c r="T115" s="99">
        <v>0.61750000000000005</v>
      </c>
      <c r="U115" s="99">
        <v>0.7</v>
      </c>
      <c r="V115" s="99">
        <v>0.75</v>
      </c>
      <c r="W115" s="99">
        <v>0.65</v>
      </c>
      <c r="X115" s="183" t="s">
        <v>114</v>
      </c>
      <c r="Y115" s="101"/>
      <c r="Z115" s="101"/>
      <c r="AA115" s="101"/>
      <c r="AB115" s="101"/>
      <c r="AC115" s="101"/>
      <c r="AD115" s="101"/>
      <c r="AE115" s="101"/>
      <c r="AF115" s="101"/>
      <c r="AG115" s="101"/>
      <c r="AH115" s="101"/>
      <c r="AI115" s="101"/>
      <c r="AJ115" s="101"/>
      <c r="AK115" s="101"/>
      <c r="AL115" s="101"/>
      <c r="AM115" s="101"/>
      <c r="AN115" s="101"/>
      <c r="AO115" s="101"/>
      <c r="AP115" s="101"/>
      <c r="AQ115" s="101"/>
      <c r="AR115" s="101"/>
      <c r="AS115" s="101"/>
      <c r="AT115" s="101"/>
      <c r="AU115" s="101"/>
    </row>
    <row r="116" spans="1:47" s="102" customFormat="1" ht="22.15" customHeight="1">
      <c r="A116" s="158"/>
      <c r="B116" s="8"/>
      <c r="C116" s="64">
        <v>2</v>
      </c>
      <c r="D116" s="111" t="s">
        <v>110</v>
      </c>
      <c r="E116" s="121" t="s">
        <v>477</v>
      </c>
      <c r="F116" s="120" t="s">
        <v>511</v>
      </c>
      <c r="G116" s="177">
        <v>540</v>
      </c>
      <c r="H116" s="65" t="s">
        <v>24</v>
      </c>
      <c r="I116" s="66" t="s">
        <v>24</v>
      </c>
      <c r="J116" s="65" t="s">
        <v>24</v>
      </c>
      <c r="K116" s="66" t="s">
        <v>24</v>
      </c>
      <c r="L116" s="193"/>
      <c r="M116" s="70"/>
      <c r="N116" s="48"/>
      <c r="O116" s="49"/>
      <c r="P116" s="67" t="str">
        <f t="shared" si="49"/>
        <v>...%</v>
      </c>
      <c r="Q116" s="68" t="e">
        <f t="shared" si="50"/>
        <v>#VALUE!</v>
      </c>
      <c r="R116" s="61" t="e">
        <f t="shared" si="51"/>
        <v>#VALUE!</v>
      </c>
      <c r="S116" s="34"/>
      <c r="T116" s="99">
        <v>0.61750000000000005</v>
      </c>
      <c r="U116" s="99">
        <v>0.7</v>
      </c>
      <c r="V116" s="99">
        <v>0.75</v>
      </c>
      <c r="W116" s="99">
        <v>0.65</v>
      </c>
      <c r="X116" s="183" t="s">
        <v>114</v>
      </c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</row>
    <row r="117" spans="1:47" s="102" customFormat="1" ht="22.15" customHeight="1">
      <c r="A117" s="158"/>
      <c r="B117" s="8"/>
      <c r="C117" s="64">
        <v>2</v>
      </c>
      <c r="D117" s="111" t="s">
        <v>110</v>
      </c>
      <c r="E117" s="121" t="s">
        <v>477</v>
      </c>
      <c r="F117" s="120" t="s">
        <v>512</v>
      </c>
      <c r="G117" s="177">
        <v>333</v>
      </c>
      <c r="H117" s="65" t="s">
        <v>24</v>
      </c>
      <c r="I117" s="66" t="s">
        <v>24</v>
      </c>
      <c r="J117" s="65" t="s">
        <v>24</v>
      </c>
      <c r="K117" s="66" t="s">
        <v>24</v>
      </c>
      <c r="L117" s="193"/>
      <c r="M117" s="70"/>
      <c r="N117" s="48"/>
      <c r="O117" s="49"/>
      <c r="P117" s="67" t="str">
        <f t="shared" si="49"/>
        <v>...%</v>
      </c>
      <c r="Q117" s="68" t="e">
        <f t="shared" si="50"/>
        <v>#VALUE!</v>
      </c>
      <c r="R117" s="61" t="e">
        <f t="shared" si="51"/>
        <v>#VALUE!</v>
      </c>
      <c r="S117" s="34"/>
      <c r="T117" s="99">
        <v>0.61750000000000005</v>
      </c>
      <c r="U117" s="99">
        <v>0.7</v>
      </c>
      <c r="V117" s="99">
        <v>0.75</v>
      </c>
      <c r="W117" s="99">
        <v>0.65</v>
      </c>
      <c r="X117" s="183" t="s">
        <v>114</v>
      </c>
      <c r="Y117" s="101"/>
      <c r="Z117" s="101"/>
      <c r="AA117" s="101"/>
      <c r="AB117" s="101"/>
      <c r="AC117" s="101"/>
      <c r="AD117" s="101"/>
      <c r="AE117" s="101"/>
      <c r="AF117" s="101"/>
      <c r="AG117" s="101"/>
      <c r="AH117" s="101"/>
      <c r="AI117" s="101"/>
      <c r="AJ117" s="101"/>
      <c r="AK117" s="101"/>
      <c r="AL117" s="101"/>
      <c r="AM117" s="101"/>
      <c r="AN117" s="101"/>
      <c r="AO117" s="101"/>
      <c r="AP117" s="101"/>
      <c r="AQ117" s="101"/>
      <c r="AR117" s="101"/>
      <c r="AS117" s="101"/>
      <c r="AT117" s="101"/>
      <c r="AU117" s="101"/>
    </row>
    <row r="118" spans="1:47" s="102" customFormat="1" ht="22.15" customHeight="1">
      <c r="A118" s="158"/>
      <c r="B118" s="8"/>
      <c r="C118" s="64">
        <v>2</v>
      </c>
      <c r="D118" s="111" t="s">
        <v>110</v>
      </c>
      <c r="E118" s="121" t="s">
        <v>477</v>
      </c>
      <c r="F118" s="120" t="s">
        <v>513</v>
      </c>
      <c r="G118" s="177">
        <v>348</v>
      </c>
      <c r="H118" s="65" t="s">
        <v>24</v>
      </c>
      <c r="I118" s="66" t="s">
        <v>24</v>
      </c>
      <c r="J118" s="65" t="s">
        <v>24</v>
      </c>
      <c r="K118" s="66" t="s">
        <v>24</v>
      </c>
      <c r="L118" s="193"/>
      <c r="M118" s="70"/>
      <c r="N118" s="48"/>
      <c r="O118" s="49"/>
      <c r="P118" s="67" t="str">
        <f t="shared" si="49"/>
        <v>...%</v>
      </c>
      <c r="Q118" s="68" t="e">
        <f t="shared" si="50"/>
        <v>#VALUE!</v>
      </c>
      <c r="R118" s="61" t="e">
        <f t="shared" si="51"/>
        <v>#VALUE!</v>
      </c>
      <c r="S118" s="34"/>
      <c r="T118" s="99">
        <v>0.61750000000000005</v>
      </c>
      <c r="U118" s="99">
        <v>0.7</v>
      </c>
      <c r="V118" s="99">
        <v>0.75</v>
      </c>
      <c r="W118" s="99">
        <v>0.65</v>
      </c>
      <c r="X118" s="183" t="s">
        <v>114</v>
      </c>
      <c r="Y118" s="101"/>
      <c r="Z118" s="101"/>
      <c r="AA118" s="101"/>
      <c r="AB118" s="101"/>
      <c r="AC118" s="101"/>
      <c r="AD118" s="101"/>
      <c r="AE118" s="101"/>
      <c r="AF118" s="101"/>
      <c r="AG118" s="101"/>
      <c r="AH118" s="101"/>
      <c r="AI118" s="101"/>
      <c r="AJ118" s="101"/>
      <c r="AK118" s="101"/>
      <c r="AL118" s="101"/>
      <c r="AM118" s="101"/>
      <c r="AN118" s="101"/>
      <c r="AO118" s="101"/>
      <c r="AP118" s="101"/>
      <c r="AQ118" s="101"/>
      <c r="AR118" s="101"/>
      <c r="AS118" s="101"/>
      <c r="AT118" s="101"/>
      <c r="AU118" s="101"/>
    </row>
    <row r="119" spans="1:47" s="102" customFormat="1" ht="22.15" customHeight="1">
      <c r="A119" s="158"/>
      <c r="B119" s="8"/>
      <c r="C119" s="64">
        <v>3</v>
      </c>
      <c r="D119" s="111" t="s">
        <v>110</v>
      </c>
      <c r="E119" s="121" t="s">
        <v>478</v>
      </c>
      <c r="F119" s="120" t="s">
        <v>514</v>
      </c>
      <c r="G119" s="177">
        <v>1782</v>
      </c>
      <c r="H119" s="65" t="s">
        <v>24</v>
      </c>
      <c r="I119" s="66" t="s">
        <v>24</v>
      </c>
      <c r="J119" s="65" t="s">
        <v>24</v>
      </c>
      <c r="K119" s="66" t="s">
        <v>24</v>
      </c>
      <c r="L119" s="193"/>
      <c r="M119" s="70"/>
      <c r="N119" s="48"/>
      <c r="O119" s="49"/>
      <c r="P119" s="67" t="str">
        <f t="shared" si="41"/>
        <v>...%</v>
      </c>
      <c r="Q119" s="68" t="e">
        <f t="shared" si="22"/>
        <v>#VALUE!</v>
      </c>
      <c r="R119" s="61" t="e">
        <f t="shared" si="42"/>
        <v>#VALUE!</v>
      </c>
      <c r="S119" s="34"/>
      <c r="T119" s="99">
        <v>0.76200000000000001</v>
      </c>
      <c r="U119" s="99">
        <v>0.63</v>
      </c>
      <c r="V119" s="99">
        <v>0.72</v>
      </c>
      <c r="W119" s="99">
        <v>0.67</v>
      </c>
      <c r="X119" s="183" t="s">
        <v>115</v>
      </c>
      <c r="Y119" s="101"/>
      <c r="Z119" s="101"/>
      <c r="AA119" s="101"/>
      <c r="AB119" s="101"/>
      <c r="AC119" s="101"/>
      <c r="AD119" s="101"/>
      <c r="AE119" s="101"/>
      <c r="AF119" s="101"/>
      <c r="AG119" s="101"/>
      <c r="AH119" s="101"/>
      <c r="AI119" s="101"/>
      <c r="AJ119" s="101"/>
      <c r="AK119" s="101"/>
      <c r="AL119" s="101"/>
      <c r="AM119" s="101"/>
      <c r="AN119" s="101"/>
      <c r="AO119" s="101"/>
      <c r="AP119" s="101"/>
      <c r="AQ119" s="101"/>
      <c r="AR119" s="101"/>
      <c r="AS119" s="101"/>
      <c r="AT119" s="101"/>
      <c r="AU119" s="101"/>
    </row>
    <row r="120" spans="1:47" s="102" customFormat="1" ht="22.15" customHeight="1">
      <c r="A120" s="158"/>
      <c r="B120" s="8"/>
      <c r="C120" s="64">
        <v>3</v>
      </c>
      <c r="D120" s="111" t="s">
        <v>110</v>
      </c>
      <c r="E120" s="121" t="s">
        <v>478</v>
      </c>
      <c r="F120" s="120" t="s">
        <v>515</v>
      </c>
      <c r="G120" s="177">
        <v>545</v>
      </c>
      <c r="H120" s="65" t="s">
        <v>24</v>
      </c>
      <c r="I120" s="66" t="s">
        <v>24</v>
      </c>
      <c r="J120" s="65" t="s">
        <v>24</v>
      </c>
      <c r="K120" s="66" t="s">
        <v>24</v>
      </c>
      <c r="L120" s="193"/>
      <c r="M120" s="70"/>
      <c r="N120" s="48"/>
      <c r="O120" s="49"/>
      <c r="P120" s="67" t="str">
        <f t="shared" ref="P120:P131" si="52">K120</f>
        <v>...%</v>
      </c>
      <c r="Q120" s="68" t="e">
        <f t="shared" ref="Q120:Q131" si="53">1-(1*P120)</f>
        <v>#VALUE!</v>
      </c>
      <c r="R120" s="61" t="e">
        <f t="shared" ref="R120:R131" si="54">K120-J120</f>
        <v>#VALUE!</v>
      </c>
      <c r="S120" s="34"/>
      <c r="T120" s="99">
        <v>0.76200000000000001</v>
      </c>
      <c r="U120" s="99">
        <v>0.63</v>
      </c>
      <c r="V120" s="99">
        <v>0.72</v>
      </c>
      <c r="W120" s="99">
        <v>0.67</v>
      </c>
      <c r="X120" s="183" t="s">
        <v>115</v>
      </c>
      <c r="Y120" s="101"/>
      <c r="Z120" s="101"/>
      <c r="AA120" s="101"/>
      <c r="AB120" s="101"/>
      <c r="AC120" s="101"/>
      <c r="AD120" s="101"/>
      <c r="AE120" s="101"/>
      <c r="AF120" s="101"/>
      <c r="AG120" s="101"/>
      <c r="AH120" s="101"/>
      <c r="AI120" s="101"/>
      <c r="AJ120" s="101"/>
      <c r="AK120" s="101"/>
      <c r="AL120" s="101"/>
      <c r="AM120" s="101"/>
      <c r="AN120" s="101"/>
      <c r="AO120" s="101"/>
      <c r="AP120" s="101"/>
      <c r="AQ120" s="101"/>
      <c r="AR120" s="101"/>
      <c r="AS120" s="101"/>
      <c r="AT120" s="101"/>
      <c r="AU120" s="101"/>
    </row>
    <row r="121" spans="1:47" s="102" customFormat="1" ht="22.15" customHeight="1">
      <c r="A121" s="158"/>
      <c r="B121" s="8"/>
      <c r="C121" s="64">
        <v>3</v>
      </c>
      <c r="D121" s="111" t="s">
        <v>110</v>
      </c>
      <c r="E121" s="121" t="s">
        <v>478</v>
      </c>
      <c r="F121" s="120" t="s">
        <v>516</v>
      </c>
      <c r="G121" s="177">
        <v>717</v>
      </c>
      <c r="H121" s="65" t="s">
        <v>24</v>
      </c>
      <c r="I121" s="66" t="s">
        <v>24</v>
      </c>
      <c r="J121" s="65" t="s">
        <v>24</v>
      </c>
      <c r="K121" s="66" t="s">
        <v>24</v>
      </c>
      <c r="L121" s="193"/>
      <c r="M121" s="70"/>
      <c r="N121" s="48"/>
      <c r="O121" s="49"/>
      <c r="P121" s="67" t="str">
        <f t="shared" si="52"/>
        <v>...%</v>
      </c>
      <c r="Q121" s="68" t="e">
        <f t="shared" si="53"/>
        <v>#VALUE!</v>
      </c>
      <c r="R121" s="61" t="e">
        <f t="shared" si="54"/>
        <v>#VALUE!</v>
      </c>
      <c r="S121" s="34"/>
      <c r="T121" s="99">
        <v>0.76200000000000001</v>
      </c>
      <c r="U121" s="99">
        <v>0.63</v>
      </c>
      <c r="V121" s="99">
        <v>0.72</v>
      </c>
      <c r="W121" s="99">
        <v>0.67</v>
      </c>
      <c r="X121" s="183" t="s">
        <v>115</v>
      </c>
      <c r="Y121" s="101"/>
      <c r="Z121" s="101"/>
      <c r="AA121" s="101"/>
      <c r="AB121" s="101"/>
      <c r="AC121" s="101"/>
      <c r="AD121" s="101"/>
      <c r="AE121" s="101"/>
      <c r="AF121" s="101"/>
      <c r="AG121" s="101"/>
      <c r="AH121" s="101"/>
      <c r="AI121" s="101"/>
      <c r="AJ121" s="101"/>
      <c r="AK121" s="101"/>
      <c r="AL121" s="101"/>
      <c r="AM121" s="101"/>
      <c r="AN121" s="101"/>
      <c r="AO121" s="101"/>
      <c r="AP121" s="101"/>
      <c r="AQ121" s="101"/>
      <c r="AR121" s="101"/>
      <c r="AS121" s="101"/>
      <c r="AT121" s="101"/>
      <c r="AU121" s="101"/>
    </row>
    <row r="122" spans="1:47" s="102" customFormat="1" ht="22.15" customHeight="1">
      <c r="A122" s="158"/>
      <c r="B122" s="8"/>
      <c r="C122" s="64">
        <v>3</v>
      </c>
      <c r="D122" s="111" t="s">
        <v>110</v>
      </c>
      <c r="E122" s="121" t="s">
        <v>478</v>
      </c>
      <c r="F122" s="120" t="s">
        <v>517</v>
      </c>
      <c r="G122" s="177">
        <v>676</v>
      </c>
      <c r="H122" s="65" t="s">
        <v>24</v>
      </c>
      <c r="I122" s="66" t="s">
        <v>24</v>
      </c>
      <c r="J122" s="65" t="s">
        <v>24</v>
      </c>
      <c r="K122" s="66" t="s">
        <v>24</v>
      </c>
      <c r="L122" s="193"/>
      <c r="M122" s="70"/>
      <c r="N122" s="48"/>
      <c r="O122" s="49"/>
      <c r="P122" s="67" t="str">
        <f t="shared" si="52"/>
        <v>...%</v>
      </c>
      <c r="Q122" s="68" t="e">
        <f t="shared" si="53"/>
        <v>#VALUE!</v>
      </c>
      <c r="R122" s="61" t="e">
        <f t="shared" si="54"/>
        <v>#VALUE!</v>
      </c>
      <c r="S122" s="34"/>
      <c r="T122" s="99">
        <v>0.76200000000000001</v>
      </c>
      <c r="U122" s="99">
        <v>0.63</v>
      </c>
      <c r="V122" s="99">
        <v>0.72</v>
      </c>
      <c r="W122" s="99">
        <v>0.67</v>
      </c>
      <c r="X122" s="183" t="s">
        <v>115</v>
      </c>
      <c r="Y122" s="101"/>
      <c r="Z122" s="101"/>
      <c r="AA122" s="101"/>
      <c r="AB122" s="101"/>
      <c r="AC122" s="101"/>
      <c r="AD122" s="101"/>
      <c r="AE122" s="101"/>
      <c r="AF122" s="101"/>
      <c r="AG122" s="101"/>
      <c r="AH122" s="101"/>
      <c r="AI122" s="101"/>
      <c r="AJ122" s="101"/>
      <c r="AK122" s="101"/>
      <c r="AL122" s="101"/>
      <c r="AM122" s="101"/>
      <c r="AN122" s="101"/>
      <c r="AO122" s="101"/>
      <c r="AP122" s="101"/>
      <c r="AQ122" s="101"/>
      <c r="AR122" s="101"/>
      <c r="AS122" s="101"/>
      <c r="AT122" s="101"/>
      <c r="AU122" s="101"/>
    </row>
    <row r="123" spans="1:47" s="102" customFormat="1" ht="22.15" customHeight="1">
      <c r="A123" s="158"/>
      <c r="B123" s="8"/>
      <c r="C123" s="64">
        <v>3</v>
      </c>
      <c r="D123" s="111" t="s">
        <v>110</v>
      </c>
      <c r="E123" s="121" t="s">
        <v>478</v>
      </c>
      <c r="F123" s="120" t="s">
        <v>518</v>
      </c>
      <c r="G123" s="177">
        <v>676</v>
      </c>
      <c r="H123" s="65" t="s">
        <v>24</v>
      </c>
      <c r="I123" s="66" t="s">
        <v>24</v>
      </c>
      <c r="J123" s="65" t="s">
        <v>24</v>
      </c>
      <c r="K123" s="66" t="s">
        <v>24</v>
      </c>
      <c r="L123" s="193"/>
      <c r="M123" s="70"/>
      <c r="N123" s="48"/>
      <c r="O123" s="49"/>
      <c r="P123" s="67" t="str">
        <f t="shared" si="52"/>
        <v>...%</v>
      </c>
      <c r="Q123" s="68" t="e">
        <f t="shared" si="53"/>
        <v>#VALUE!</v>
      </c>
      <c r="R123" s="61" t="e">
        <f t="shared" si="54"/>
        <v>#VALUE!</v>
      </c>
      <c r="S123" s="34"/>
      <c r="T123" s="99">
        <v>0.76200000000000001</v>
      </c>
      <c r="U123" s="99">
        <v>0.63</v>
      </c>
      <c r="V123" s="99">
        <v>0.72</v>
      </c>
      <c r="W123" s="99">
        <v>0.67</v>
      </c>
      <c r="X123" s="183" t="s">
        <v>115</v>
      </c>
      <c r="Y123" s="101"/>
      <c r="Z123" s="101"/>
      <c r="AA123" s="101"/>
      <c r="AB123" s="101"/>
      <c r="AC123" s="101"/>
      <c r="AD123" s="101"/>
      <c r="AE123" s="101"/>
      <c r="AF123" s="101"/>
      <c r="AG123" s="101"/>
      <c r="AH123" s="101"/>
      <c r="AI123" s="101"/>
      <c r="AJ123" s="101"/>
      <c r="AK123" s="101"/>
      <c r="AL123" s="101"/>
      <c r="AM123" s="101"/>
      <c r="AN123" s="101"/>
      <c r="AO123" s="101"/>
      <c r="AP123" s="101"/>
      <c r="AQ123" s="101"/>
      <c r="AR123" s="101"/>
      <c r="AS123" s="101"/>
      <c r="AT123" s="101"/>
      <c r="AU123" s="101"/>
    </row>
    <row r="124" spans="1:47" s="102" customFormat="1" ht="22.15" customHeight="1">
      <c r="A124" s="158"/>
      <c r="B124" s="8"/>
      <c r="C124" s="64">
        <v>3</v>
      </c>
      <c r="D124" s="111" t="s">
        <v>110</v>
      </c>
      <c r="E124" s="121" t="s">
        <v>479</v>
      </c>
      <c r="F124" s="120" t="s">
        <v>519</v>
      </c>
      <c r="G124" s="177">
        <v>471</v>
      </c>
      <c r="H124" s="65" t="s">
        <v>24</v>
      </c>
      <c r="I124" s="66" t="s">
        <v>24</v>
      </c>
      <c r="J124" s="65" t="s">
        <v>24</v>
      </c>
      <c r="K124" s="66" t="s">
        <v>24</v>
      </c>
      <c r="L124" s="193"/>
      <c r="M124" s="70"/>
      <c r="N124" s="48"/>
      <c r="O124" s="49"/>
      <c r="P124" s="67" t="str">
        <f t="shared" si="52"/>
        <v>...%</v>
      </c>
      <c r="Q124" s="68" t="e">
        <f t="shared" si="53"/>
        <v>#VALUE!</v>
      </c>
      <c r="R124" s="61" t="e">
        <f t="shared" si="54"/>
        <v>#VALUE!</v>
      </c>
      <c r="S124" s="34"/>
      <c r="T124" s="99">
        <v>0.76200000000000001</v>
      </c>
      <c r="U124" s="99">
        <v>0.63</v>
      </c>
      <c r="V124" s="99">
        <v>0.72</v>
      </c>
      <c r="W124" s="99">
        <v>0.67</v>
      </c>
      <c r="X124" s="183" t="s">
        <v>115</v>
      </c>
      <c r="Y124" s="101"/>
      <c r="Z124" s="101"/>
      <c r="AA124" s="101"/>
      <c r="AB124" s="101"/>
      <c r="AC124" s="101"/>
      <c r="AD124" s="101"/>
      <c r="AE124" s="101"/>
      <c r="AF124" s="101"/>
      <c r="AG124" s="101"/>
      <c r="AH124" s="101"/>
      <c r="AI124" s="101"/>
      <c r="AJ124" s="101"/>
      <c r="AK124" s="101"/>
      <c r="AL124" s="101"/>
      <c r="AM124" s="101"/>
      <c r="AN124" s="101"/>
      <c r="AO124" s="101"/>
      <c r="AP124" s="101"/>
      <c r="AQ124" s="101"/>
      <c r="AR124" s="101"/>
      <c r="AS124" s="101"/>
      <c r="AT124" s="101"/>
      <c r="AU124" s="101"/>
    </row>
    <row r="125" spans="1:47" s="102" customFormat="1" ht="22.15" customHeight="1">
      <c r="A125" s="158"/>
      <c r="B125" s="8"/>
      <c r="C125" s="64">
        <v>3</v>
      </c>
      <c r="D125" s="111" t="s">
        <v>110</v>
      </c>
      <c r="E125" s="121" t="s">
        <v>480</v>
      </c>
      <c r="F125" s="120" t="s">
        <v>520</v>
      </c>
      <c r="G125" s="177">
        <v>861</v>
      </c>
      <c r="H125" s="65" t="s">
        <v>24</v>
      </c>
      <c r="I125" s="66" t="s">
        <v>24</v>
      </c>
      <c r="J125" s="65" t="s">
        <v>24</v>
      </c>
      <c r="K125" s="66" t="s">
        <v>24</v>
      </c>
      <c r="L125" s="193"/>
      <c r="M125" s="70"/>
      <c r="N125" s="48"/>
      <c r="O125" s="49"/>
      <c r="P125" s="67" t="str">
        <f t="shared" si="52"/>
        <v>...%</v>
      </c>
      <c r="Q125" s="68" t="e">
        <f t="shared" si="53"/>
        <v>#VALUE!</v>
      </c>
      <c r="R125" s="61" t="e">
        <f t="shared" si="54"/>
        <v>#VALUE!</v>
      </c>
      <c r="S125" s="34"/>
      <c r="T125" s="99">
        <v>0.76200000000000001</v>
      </c>
      <c r="U125" s="99">
        <v>0.63</v>
      </c>
      <c r="V125" s="99">
        <v>0.72</v>
      </c>
      <c r="W125" s="99">
        <v>0.67</v>
      </c>
      <c r="X125" s="183" t="s">
        <v>115</v>
      </c>
      <c r="Y125" s="101"/>
      <c r="Z125" s="101"/>
      <c r="AA125" s="101"/>
      <c r="AB125" s="101"/>
      <c r="AC125" s="101"/>
      <c r="AD125" s="101"/>
      <c r="AE125" s="101"/>
      <c r="AF125" s="101"/>
      <c r="AG125" s="101"/>
      <c r="AH125" s="101"/>
      <c r="AI125" s="101"/>
      <c r="AJ125" s="101"/>
      <c r="AK125" s="101"/>
      <c r="AL125" s="101"/>
      <c r="AM125" s="101"/>
      <c r="AN125" s="101"/>
      <c r="AO125" s="101"/>
      <c r="AP125" s="101"/>
      <c r="AQ125" s="101"/>
      <c r="AR125" s="101"/>
      <c r="AS125" s="101"/>
      <c r="AT125" s="101"/>
      <c r="AU125" s="101"/>
    </row>
    <row r="126" spans="1:47" s="102" customFormat="1" ht="22.15" customHeight="1">
      <c r="A126" s="158"/>
      <c r="B126" s="8"/>
      <c r="C126" s="64">
        <v>3</v>
      </c>
      <c r="D126" s="111" t="s">
        <v>110</v>
      </c>
      <c r="E126" s="121" t="s">
        <v>480</v>
      </c>
      <c r="F126" s="120" t="s">
        <v>521</v>
      </c>
      <c r="G126" s="177">
        <v>663</v>
      </c>
      <c r="H126" s="65" t="s">
        <v>24</v>
      </c>
      <c r="I126" s="66" t="s">
        <v>24</v>
      </c>
      <c r="J126" s="65" t="s">
        <v>24</v>
      </c>
      <c r="K126" s="66" t="s">
        <v>24</v>
      </c>
      <c r="L126" s="193"/>
      <c r="M126" s="70"/>
      <c r="N126" s="48"/>
      <c r="O126" s="49"/>
      <c r="P126" s="67" t="str">
        <f t="shared" si="52"/>
        <v>...%</v>
      </c>
      <c r="Q126" s="68" t="e">
        <f t="shared" si="53"/>
        <v>#VALUE!</v>
      </c>
      <c r="R126" s="61" t="e">
        <f t="shared" si="54"/>
        <v>#VALUE!</v>
      </c>
      <c r="S126" s="34"/>
      <c r="T126" s="99">
        <v>0.76200000000000001</v>
      </c>
      <c r="U126" s="99">
        <v>0.63</v>
      </c>
      <c r="V126" s="99">
        <v>0.72</v>
      </c>
      <c r="W126" s="99">
        <v>0.67</v>
      </c>
      <c r="X126" s="183" t="s">
        <v>115</v>
      </c>
      <c r="Y126" s="101"/>
      <c r="Z126" s="101"/>
      <c r="AA126" s="101"/>
      <c r="AB126" s="101"/>
      <c r="AC126" s="101"/>
      <c r="AD126" s="101"/>
      <c r="AE126" s="101"/>
      <c r="AF126" s="101"/>
      <c r="AG126" s="101"/>
      <c r="AH126" s="101"/>
      <c r="AI126" s="101"/>
      <c r="AJ126" s="101"/>
      <c r="AK126" s="101"/>
      <c r="AL126" s="101"/>
      <c r="AM126" s="101"/>
      <c r="AN126" s="101"/>
      <c r="AO126" s="101"/>
      <c r="AP126" s="101"/>
      <c r="AQ126" s="101"/>
      <c r="AR126" s="101"/>
      <c r="AS126" s="101"/>
      <c r="AT126" s="101"/>
      <c r="AU126" s="101"/>
    </row>
    <row r="127" spans="1:47" s="102" customFormat="1" ht="22.15" customHeight="1">
      <c r="A127" s="158"/>
      <c r="B127" s="8"/>
      <c r="C127" s="64">
        <v>3</v>
      </c>
      <c r="D127" s="111" t="s">
        <v>110</v>
      </c>
      <c r="E127" s="121" t="s">
        <v>480</v>
      </c>
      <c r="F127" s="120" t="s">
        <v>522</v>
      </c>
      <c r="G127" s="177">
        <v>663</v>
      </c>
      <c r="H127" s="65" t="s">
        <v>24</v>
      </c>
      <c r="I127" s="66" t="s">
        <v>24</v>
      </c>
      <c r="J127" s="65" t="s">
        <v>24</v>
      </c>
      <c r="K127" s="66" t="s">
        <v>24</v>
      </c>
      <c r="L127" s="193"/>
      <c r="M127" s="70"/>
      <c r="N127" s="48"/>
      <c r="O127" s="49"/>
      <c r="P127" s="67" t="str">
        <f t="shared" si="52"/>
        <v>...%</v>
      </c>
      <c r="Q127" s="68" t="e">
        <f t="shared" si="53"/>
        <v>#VALUE!</v>
      </c>
      <c r="R127" s="61" t="e">
        <f t="shared" si="54"/>
        <v>#VALUE!</v>
      </c>
      <c r="S127" s="34"/>
      <c r="T127" s="99">
        <v>0.76200000000000001</v>
      </c>
      <c r="U127" s="99">
        <v>0.63</v>
      </c>
      <c r="V127" s="99">
        <v>0.72</v>
      </c>
      <c r="W127" s="99">
        <v>0.67</v>
      </c>
      <c r="X127" s="183" t="s">
        <v>115</v>
      </c>
      <c r="Y127" s="101"/>
      <c r="Z127" s="101"/>
      <c r="AA127" s="101"/>
      <c r="AB127" s="101"/>
      <c r="AC127" s="101"/>
      <c r="AD127" s="101"/>
      <c r="AE127" s="101"/>
      <c r="AF127" s="101"/>
      <c r="AG127" s="101"/>
      <c r="AH127" s="101"/>
      <c r="AI127" s="101"/>
      <c r="AJ127" s="101"/>
      <c r="AK127" s="101"/>
      <c r="AL127" s="101"/>
      <c r="AM127" s="101"/>
      <c r="AN127" s="101"/>
      <c r="AO127" s="101"/>
      <c r="AP127" s="101"/>
      <c r="AQ127" s="101"/>
      <c r="AR127" s="101"/>
      <c r="AS127" s="101"/>
      <c r="AT127" s="101"/>
      <c r="AU127" s="101"/>
    </row>
    <row r="128" spans="1:47" s="102" customFormat="1" ht="22.15" customHeight="1">
      <c r="A128" s="158"/>
      <c r="B128" s="8"/>
      <c r="C128" s="64">
        <v>3</v>
      </c>
      <c r="D128" s="111" t="s">
        <v>110</v>
      </c>
      <c r="E128" s="121" t="s">
        <v>481</v>
      </c>
      <c r="F128" s="120" t="s">
        <v>523</v>
      </c>
      <c r="G128" s="177">
        <v>316</v>
      </c>
      <c r="H128" s="65" t="s">
        <v>24</v>
      </c>
      <c r="I128" s="66" t="s">
        <v>24</v>
      </c>
      <c r="J128" s="65" t="s">
        <v>24</v>
      </c>
      <c r="K128" s="66" t="s">
        <v>24</v>
      </c>
      <c r="L128" s="193"/>
      <c r="M128" s="70"/>
      <c r="N128" s="48"/>
      <c r="O128" s="49"/>
      <c r="P128" s="67" t="str">
        <f t="shared" si="52"/>
        <v>...%</v>
      </c>
      <c r="Q128" s="68" t="e">
        <f t="shared" si="53"/>
        <v>#VALUE!</v>
      </c>
      <c r="R128" s="61" t="e">
        <f t="shared" si="54"/>
        <v>#VALUE!</v>
      </c>
      <c r="S128" s="34"/>
      <c r="T128" s="99">
        <v>0.76200000000000001</v>
      </c>
      <c r="U128" s="99">
        <v>0.63</v>
      </c>
      <c r="V128" s="99">
        <v>0.72</v>
      </c>
      <c r="W128" s="99">
        <v>0.67</v>
      </c>
      <c r="X128" s="183" t="s">
        <v>115</v>
      </c>
      <c r="Y128" s="101"/>
      <c r="Z128" s="101"/>
      <c r="AA128" s="101"/>
      <c r="AB128" s="101"/>
      <c r="AC128" s="101"/>
      <c r="AD128" s="101"/>
      <c r="AE128" s="101"/>
      <c r="AF128" s="101"/>
      <c r="AG128" s="101"/>
      <c r="AH128" s="101"/>
      <c r="AI128" s="101"/>
      <c r="AJ128" s="101"/>
      <c r="AK128" s="101"/>
      <c r="AL128" s="101"/>
      <c r="AM128" s="101"/>
      <c r="AN128" s="101"/>
      <c r="AO128" s="101"/>
      <c r="AP128" s="101"/>
      <c r="AQ128" s="101"/>
      <c r="AR128" s="101"/>
      <c r="AS128" s="101"/>
      <c r="AT128" s="101"/>
      <c r="AU128" s="101"/>
    </row>
    <row r="129" spans="1:47" s="102" customFormat="1" ht="22.15" customHeight="1">
      <c r="A129" s="158"/>
      <c r="B129" s="8"/>
      <c r="C129" s="64">
        <v>3</v>
      </c>
      <c r="D129" s="111" t="s">
        <v>110</v>
      </c>
      <c r="E129" s="121" t="s">
        <v>481</v>
      </c>
      <c r="F129" s="120" t="s">
        <v>524</v>
      </c>
      <c r="G129" s="177">
        <v>316</v>
      </c>
      <c r="H129" s="65" t="s">
        <v>24</v>
      </c>
      <c r="I129" s="66" t="s">
        <v>24</v>
      </c>
      <c r="J129" s="65" t="s">
        <v>24</v>
      </c>
      <c r="K129" s="66" t="s">
        <v>24</v>
      </c>
      <c r="L129" s="193"/>
      <c r="M129" s="70"/>
      <c r="N129" s="48"/>
      <c r="O129" s="49"/>
      <c r="P129" s="67" t="str">
        <f t="shared" si="52"/>
        <v>...%</v>
      </c>
      <c r="Q129" s="68" t="e">
        <f t="shared" si="53"/>
        <v>#VALUE!</v>
      </c>
      <c r="R129" s="61" t="e">
        <f t="shared" si="54"/>
        <v>#VALUE!</v>
      </c>
      <c r="S129" s="34"/>
      <c r="T129" s="99">
        <v>0.76200000000000001</v>
      </c>
      <c r="U129" s="99">
        <v>0.63</v>
      </c>
      <c r="V129" s="99">
        <v>0.72</v>
      </c>
      <c r="W129" s="99">
        <v>0.67</v>
      </c>
      <c r="X129" s="183" t="s">
        <v>115</v>
      </c>
      <c r="Y129" s="101"/>
      <c r="Z129" s="101"/>
      <c r="AA129" s="101"/>
      <c r="AB129" s="101"/>
      <c r="AC129" s="101"/>
      <c r="AD129" s="101"/>
      <c r="AE129" s="101"/>
      <c r="AF129" s="101"/>
      <c r="AG129" s="101"/>
      <c r="AH129" s="101"/>
      <c r="AI129" s="101"/>
      <c r="AJ129" s="101"/>
      <c r="AK129" s="101"/>
      <c r="AL129" s="101"/>
      <c r="AM129" s="101"/>
      <c r="AN129" s="101"/>
      <c r="AO129" s="101"/>
      <c r="AP129" s="101"/>
      <c r="AQ129" s="101"/>
      <c r="AR129" s="101"/>
      <c r="AS129" s="101"/>
      <c r="AT129" s="101"/>
      <c r="AU129" s="101"/>
    </row>
    <row r="130" spans="1:47" s="102" customFormat="1" ht="22.15" customHeight="1">
      <c r="A130" s="158"/>
      <c r="B130" s="8"/>
      <c r="C130" s="64">
        <v>3</v>
      </c>
      <c r="D130" s="111" t="s">
        <v>110</v>
      </c>
      <c r="E130" s="121" t="s">
        <v>482</v>
      </c>
      <c r="F130" s="120" t="s">
        <v>525</v>
      </c>
      <c r="G130" s="177">
        <v>138</v>
      </c>
      <c r="H130" s="65" t="s">
        <v>24</v>
      </c>
      <c r="I130" s="66" t="s">
        <v>24</v>
      </c>
      <c r="J130" s="65" t="s">
        <v>24</v>
      </c>
      <c r="K130" s="66" t="s">
        <v>24</v>
      </c>
      <c r="L130" s="193"/>
      <c r="M130" s="70"/>
      <c r="N130" s="48"/>
      <c r="O130" s="49"/>
      <c r="P130" s="67" t="str">
        <f t="shared" si="52"/>
        <v>...%</v>
      </c>
      <c r="Q130" s="68" t="e">
        <f t="shared" si="53"/>
        <v>#VALUE!</v>
      </c>
      <c r="R130" s="61" t="e">
        <f t="shared" si="54"/>
        <v>#VALUE!</v>
      </c>
      <c r="S130" s="34"/>
      <c r="T130" s="99">
        <v>0.76200000000000001</v>
      </c>
      <c r="U130" s="99">
        <v>0.63</v>
      </c>
      <c r="V130" s="99">
        <v>0.72</v>
      </c>
      <c r="W130" s="99">
        <v>0.67</v>
      </c>
      <c r="X130" s="183" t="s">
        <v>115</v>
      </c>
      <c r="Y130" s="101"/>
      <c r="Z130" s="101"/>
      <c r="AA130" s="101"/>
      <c r="AB130" s="101"/>
      <c r="AC130" s="101"/>
      <c r="AD130" s="101"/>
      <c r="AE130" s="101"/>
      <c r="AF130" s="101"/>
      <c r="AG130" s="101"/>
      <c r="AH130" s="101"/>
      <c r="AI130" s="101"/>
      <c r="AJ130" s="101"/>
      <c r="AK130" s="101"/>
      <c r="AL130" s="101"/>
      <c r="AM130" s="101"/>
      <c r="AN130" s="101"/>
      <c r="AO130" s="101"/>
      <c r="AP130" s="101"/>
      <c r="AQ130" s="101"/>
      <c r="AR130" s="101"/>
      <c r="AS130" s="101"/>
      <c r="AT130" s="101"/>
      <c r="AU130" s="101"/>
    </row>
    <row r="131" spans="1:47" s="102" customFormat="1" ht="22.15" customHeight="1">
      <c r="A131" s="158"/>
      <c r="B131" s="8"/>
      <c r="C131" s="64">
        <v>3</v>
      </c>
      <c r="D131" s="111" t="s">
        <v>110</v>
      </c>
      <c r="E131" s="121" t="s">
        <v>482</v>
      </c>
      <c r="F131" s="120" t="s">
        <v>526</v>
      </c>
      <c r="G131" s="177">
        <v>121</v>
      </c>
      <c r="H131" s="65" t="s">
        <v>24</v>
      </c>
      <c r="I131" s="66" t="s">
        <v>24</v>
      </c>
      <c r="J131" s="65" t="s">
        <v>24</v>
      </c>
      <c r="K131" s="66" t="s">
        <v>24</v>
      </c>
      <c r="L131" s="193"/>
      <c r="M131" s="70"/>
      <c r="N131" s="48"/>
      <c r="O131" s="49"/>
      <c r="P131" s="67" t="str">
        <f t="shared" si="52"/>
        <v>...%</v>
      </c>
      <c r="Q131" s="68" t="e">
        <f t="shared" si="53"/>
        <v>#VALUE!</v>
      </c>
      <c r="R131" s="61" t="e">
        <f t="shared" si="54"/>
        <v>#VALUE!</v>
      </c>
      <c r="S131" s="34"/>
      <c r="T131" s="99">
        <v>0.76200000000000001</v>
      </c>
      <c r="U131" s="99">
        <v>0.63</v>
      </c>
      <c r="V131" s="99">
        <v>0.72</v>
      </c>
      <c r="W131" s="99">
        <v>0.67</v>
      </c>
      <c r="X131" s="183" t="s">
        <v>115</v>
      </c>
      <c r="Y131" s="101"/>
      <c r="Z131" s="101"/>
      <c r="AA131" s="101"/>
      <c r="AB131" s="101"/>
      <c r="AC131" s="101"/>
      <c r="AD131" s="101"/>
      <c r="AE131" s="101"/>
      <c r="AF131" s="101"/>
      <c r="AG131" s="101"/>
      <c r="AH131" s="101"/>
      <c r="AI131" s="101"/>
      <c r="AJ131" s="101"/>
      <c r="AK131" s="101"/>
      <c r="AL131" s="101"/>
      <c r="AM131" s="101"/>
      <c r="AN131" s="101"/>
      <c r="AO131" s="101"/>
      <c r="AP131" s="101"/>
      <c r="AQ131" s="101"/>
      <c r="AR131" s="101"/>
      <c r="AS131" s="101"/>
      <c r="AT131" s="101"/>
      <c r="AU131" s="101"/>
    </row>
    <row r="132" spans="1:47" s="102" customFormat="1" ht="22.15" customHeight="1">
      <c r="A132" s="158"/>
      <c r="B132" s="8"/>
      <c r="C132" s="64">
        <v>2</v>
      </c>
      <c r="D132" s="111" t="s">
        <v>110</v>
      </c>
      <c r="E132" s="121" t="s">
        <v>484</v>
      </c>
      <c r="F132" s="120" t="s">
        <v>527</v>
      </c>
      <c r="G132" s="177">
        <v>3174</v>
      </c>
      <c r="H132" s="65" t="s">
        <v>24</v>
      </c>
      <c r="I132" s="66" t="s">
        <v>24</v>
      </c>
      <c r="J132" s="65" t="s">
        <v>24</v>
      </c>
      <c r="K132" s="66" t="s">
        <v>24</v>
      </c>
      <c r="L132" s="193"/>
      <c r="M132" s="70"/>
      <c r="N132" s="48"/>
      <c r="O132" s="49"/>
      <c r="P132" s="67" t="str">
        <f t="shared" si="41"/>
        <v>...%</v>
      </c>
      <c r="Q132" s="68" t="e">
        <f t="shared" si="22"/>
        <v>#VALUE!</v>
      </c>
      <c r="R132" s="61" t="e">
        <f t="shared" si="42"/>
        <v>#VALUE!</v>
      </c>
      <c r="S132" s="34"/>
      <c r="T132" s="99">
        <v>0.88</v>
      </c>
      <c r="U132" s="99">
        <v>0.89</v>
      </c>
      <c r="V132" s="99">
        <v>0.86</v>
      </c>
      <c r="W132" s="99">
        <v>0.85</v>
      </c>
      <c r="X132" s="183" t="s">
        <v>116</v>
      </c>
      <c r="Y132" s="101"/>
      <c r="Z132" s="101"/>
      <c r="AA132" s="101"/>
      <c r="AB132" s="101"/>
      <c r="AC132" s="101"/>
      <c r="AD132" s="101"/>
      <c r="AE132" s="101"/>
      <c r="AF132" s="101"/>
      <c r="AG132" s="101"/>
      <c r="AH132" s="101"/>
      <c r="AI132" s="101"/>
      <c r="AJ132" s="101"/>
      <c r="AK132" s="101"/>
      <c r="AL132" s="101"/>
      <c r="AM132" s="101"/>
      <c r="AN132" s="101"/>
      <c r="AO132" s="101"/>
      <c r="AP132" s="101"/>
      <c r="AQ132" s="101"/>
      <c r="AR132" s="101"/>
      <c r="AS132" s="101"/>
      <c r="AT132" s="101"/>
      <c r="AU132" s="101"/>
    </row>
    <row r="133" spans="1:47" s="102" customFormat="1" ht="22.15" customHeight="1">
      <c r="A133" s="158"/>
      <c r="B133" s="8"/>
      <c r="C133" s="64">
        <v>2</v>
      </c>
      <c r="D133" s="111" t="s">
        <v>110</v>
      </c>
      <c r="E133" s="121" t="s">
        <v>484</v>
      </c>
      <c r="F133" s="120" t="s">
        <v>528</v>
      </c>
      <c r="G133" s="177">
        <v>2362</v>
      </c>
      <c r="H133" s="65" t="s">
        <v>24</v>
      </c>
      <c r="I133" s="66" t="s">
        <v>24</v>
      </c>
      <c r="J133" s="65" t="s">
        <v>24</v>
      </c>
      <c r="K133" s="66" t="s">
        <v>24</v>
      </c>
      <c r="L133" s="193"/>
      <c r="M133" s="70"/>
      <c r="N133" s="48"/>
      <c r="O133" s="49"/>
      <c r="P133" s="67" t="str">
        <f t="shared" ref="P133:P135" si="55">K133</f>
        <v>...%</v>
      </c>
      <c r="Q133" s="68" t="e">
        <f t="shared" ref="Q133:Q135" si="56">1-(1*P133)</f>
        <v>#VALUE!</v>
      </c>
      <c r="R133" s="61" t="e">
        <f t="shared" ref="R133:R135" si="57">K133-J133</f>
        <v>#VALUE!</v>
      </c>
      <c r="S133" s="34"/>
      <c r="T133" s="99">
        <v>0.88</v>
      </c>
      <c r="U133" s="99">
        <v>0.89</v>
      </c>
      <c r="V133" s="99">
        <v>0.86</v>
      </c>
      <c r="W133" s="99">
        <v>0.85</v>
      </c>
      <c r="X133" s="183" t="s">
        <v>116</v>
      </c>
      <c r="Y133" s="101"/>
      <c r="Z133" s="101"/>
      <c r="AA133" s="101"/>
      <c r="AB133" s="101"/>
      <c r="AC133" s="101"/>
      <c r="AD133" s="101"/>
      <c r="AE133" s="101"/>
      <c r="AF133" s="101"/>
      <c r="AG133" s="101"/>
      <c r="AH133" s="101"/>
      <c r="AI133" s="101"/>
      <c r="AJ133" s="101"/>
      <c r="AK133" s="101"/>
      <c r="AL133" s="101"/>
      <c r="AM133" s="101"/>
      <c r="AN133" s="101"/>
      <c r="AO133" s="101"/>
      <c r="AP133" s="101"/>
      <c r="AQ133" s="101"/>
      <c r="AR133" s="101"/>
      <c r="AS133" s="101"/>
      <c r="AT133" s="101"/>
      <c r="AU133" s="101"/>
    </row>
    <row r="134" spans="1:47" s="102" customFormat="1" ht="22.15" customHeight="1">
      <c r="A134" s="158"/>
      <c r="B134" s="8"/>
      <c r="C134" s="64">
        <v>2</v>
      </c>
      <c r="D134" s="111" t="s">
        <v>110</v>
      </c>
      <c r="E134" s="121" t="s">
        <v>483</v>
      </c>
      <c r="F134" s="120" t="s">
        <v>529</v>
      </c>
      <c r="G134" s="177">
        <v>824</v>
      </c>
      <c r="H134" s="65" t="s">
        <v>24</v>
      </c>
      <c r="I134" s="66" t="s">
        <v>24</v>
      </c>
      <c r="J134" s="65" t="s">
        <v>24</v>
      </c>
      <c r="K134" s="66" t="s">
        <v>24</v>
      </c>
      <c r="L134" s="193"/>
      <c r="M134" s="70"/>
      <c r="N134" s="48"/>
      <c r="O134" s="49"/>
      <c r="P134" s="67" t="str">
        <f t="shared" si="55"/>
        <v>...%</v>
      </c>
      <c r="Q134" s="68" t="e">
        <f t="shared" si="56"/>
        <v>#VALUE!</v>
      </c>
      <c r="R134" s="61" t="e">
        <f t="shared" si="57"/>
        <v>#VALUE!</v>
      </c>
      <c r="S134" s="34"/>
      <c r="T134" s="99">
        <v>0.88</v>
      </c>
      <c r="U134" s="99">
        <v>0.89</v>
      </c>
      <c r="V134" s="99">
        <v>0.86</v>
      </c>
      <c r="W134" s="99">
        <v>0.85</v>
      </c>
      <c r="X134" s="183" t="s">
        <v>116</v>
      </c>
      <c r="Y134" s="101"/>
      <c r="Z134" s="101"/>
      <c r="AA134" s="101"/>
      <c r="AB134" s="101"/>
      <c r="AC134" s="101"/>
      <c r="AD134" s="101"/>
      <c r="AE134" s="101"/>
      <c r="AF134" s="101"/>
      <c r="AG134" s="101"/>
      <c r="AH134" s="101"/>
      <c r="AI134" s="101"/>
      <c r="AJ134" s="101"/>
      <c r="AK134" s="101"/>
      <c r="AL134" s="101"/>
      <c r="AM134" s="101"/>
      <c r="AN134" s="101"/>
      <c r="AO134" s="101"/>
      <c r="AP134" s="101"/>
      <c r="AQ134" s="101"/>
      <c r="AR134" s="101"/>
      <c r="AS134" s="101"/>
      <c r="AT134" s="101"/>
      <c r="AU134" s="101"/>
    </row>
    <row r="135" spans="1:47" s="102" customFormat="1" ht="22.15" customHeight="1">
      <c r="A135" s="158"/>
      <c r="B135" s="8"/>
      <c r="C135" s="64">
        <v>2</v>
      </c>
      <c r="D135" s="111" t="s">
        <v>110</v>
      </c>
      <c r="E135" s="121" t="s">
        <v>483</v>
      </c>
      <c r="F135" s="120" t="s">
        <v>530</v>
      </c>
      <c r="G135" s="177">
        <v>506</v>
      </c>
      <c r="H135" s="65" t="s">
        <v>24</v>
      </c>
      <c r="I135" s="66" t="s">
        <v>24</v>
      </c>
      <c r="J135" s="65" t="s">
        <v>24</v>
      </c>
      <c r="K135" s="66" t="s">
        <v>24</v>
      </c>
      <c r="L135" s="193"/>
      <c r="M135" s="70"/>
      <c r="N135" s="48"/>
      <c r="O135" s="49"/>
      <c r="P135" s="67" t="str">
        <f t="shared" si="55"/>
        <v>...%</v>
      </c>
      <c r="Q135" s="68" t="e">
        <f t="shared" si="56"/>
        <v>#VALUE!</v>
      </c>
      <c r="R135" s="61" t="e">
        <f t="shared" si="57"/>
        <v>#VALUE!</v>
      </c>
      <c r="S135" s="34"/>
      <c r="T135" s="99">
        <v>0.88</v>
      </c>
      <c r="U135" s="99">
        <v>0.89</v>
      </c>
      <c r="V135" s="99">
        <v>0.86</v>
      </c>
      <c r="W135" s="99">
        <v>0.85</v>
      </c>
      <c r="X135" s="183" t="s">
        <v>116</v>
      </c>
      <c r="Y135" s="101"/>
      <c r="Z135" s="101"/>
      <c r="AA135" s="101"/>
      <c r="AB135" s="101"/>
      <c r="AC135" s="101"/>
      <c r="AD135" s="101"/>
      <c r="AE135" s="101"/>
      <c r="AF135" s="101"/>
      <c r="AG135" s="101"/>
      <c r="AH135" s="101"/>
      <c r="AI135" s="101"/>
      <c r="AJ135" s="101"/>
      <c r="AK135" s="101"/>
      <c r="AL135" s="101"/>
      <c r="AM135" s="101"/>
      <c r="AN135" s="101"/>
      <c r="AO135" s="101"/>
      <c r="AP135" s="101"/>
      <c r="AQ135" s="101"/>
      <c r="AR135" s="101"/>
      <c r="AS135" s="101"/>
      <c r="AT135" s="101"/>
      <c r="AU135" s="101"/>
    </row>
    <row r="136" spans="1:47" s="102" customFormat="1" ht="22.15" customHeight="1">
      <c r="A136" s="158"/>
      <c r="B136" s="8"/>
      <c r="C136" s="64">
        <v>2</v>
      </c>
      <c r="D136" s="111" t="s">
        <v>110</v>
      </c>
      <c r="E136" s="121" t="s">
        <v>488</v>
      </c>
      <c r="F136" s="120" t="s">
        <v>531</v>
      </c>
      <c r="G136" s="177">
        <v>1148</v>
      </c>
      <c r="H136" s="65" t="s">
        <v>24</v>
      </c>
      <c r="I136" s="66" t="s">
        <v>24</v>
      </c>
      <c r="J136" s="65" t="s">
        <v>24</v>
      </c>
      <c r="K136" s="66" t="s">
        <v>24</v>
      </c>
      <c r="L136" s="193"/>
      <c r="M136" s="70"/>
      <c r="N136" s="48"/>
      <c r="O136" s="49"/>
      <c r="P136" s="67" t="str">
        <f t="shared" si="41"/>
        <v>...%</v>
      </c>
      <c r="Q136" s="68" t="e">
        <f t="shared" si="22"/>
        <v>#VALUE!</v>
      </c>
      <c r="R136" s="61" t="e">
        <f t="shared" si="42"/>
        <v>#VALUE!</v>
      </c>
      <c r="S136" s="34"/>
      <c r="T136" s="99">
        <v>0.8</v>
      </c>
      <c r="U136" s="99">
        <v>0.71</v>
      </c>
      <c r="V136" s="99">
        <v>0.68</v>
      </c>
      <c r="W136" s="99">
        <v>0.7</v>
      </c>
      <c r="X136" s="183" t="s">
        <v>117</v>
      </c>
      <c r="Y136" s="101"/>
      <c r="Z136" s="101"/>
      <c r="AA136" s="101"/>
      <c r="AB136" s="101"/>
      <c r="AC136" s="101"/>
      <c r="AD136" s="101"/>
      <c r="AE136" s="101"/>
      <c r="AF136" s="101"/>
      <c r="AG136" s="101"/>
      <c r="AH136" s="101"/>
      <c r="AI136" s="101"/>
      <c r="AJ136" s="101"/>
      <c r="AK136" s="101"/>
      <c r="AL136" s="101"/>
      <c r="AM136" s="101"/>
      <c r="AN136" s="101"/>
      <c r="AO136" s="101"/>
      <c r="AP136" s="101"/>
      <c r="AQ136" s="101"/>
      <c r="AR136" s="101"/>
      <c r="AS136" s="101"/>
      <c r="AT136" s="101"/>
      <c r="AU136" s="101"/>
    </row>
    <row r="137" spans="1:47" s="102" customFormat="1" ht="22.15" customHeight="1">
      <c r="A137" s="158"/>
      <c r="B137" s="8"/>
      <c r="C137" s="64">
        <v>2</v>
      </c>
      <c r="D137" s="111" t="s">
        <v>110</v>
      </c>
      <c r="E137" s="121" t="s">
        <v>488</v>
      </c>
      <c r="F137" s="120" t="s">
        <v>532</v>
      </c>
      <c r="G137" s="177">
        <v>797</v>
      </c>
      <c r="H137" s="65" t="s">
        <v>24</v>
      </c>
      <c r="I137" s="66" t="s">
        <v>24</v>
      </c>
      <c r="J137" s="65" t="s">
        <v>24</v>
      </c>
      <c r="K137" s="66" t="s">
        <v>24</v>
      </c>
      <c r="L137" s="193"/>
      <c r="M137" s="70"/>
      <c r="N137" s="48"/>
      <c r="O137" s="49"/>
      <c r="P137" s="67" t="str">
        <f t="shared" ref="P137:P142" si="58">K137</f>
        <v>...%</v>
      </c>
      <c r="Q137" s="68" t="e">
        <f t="shared" ref="Q137:Q142" si="59">1-(1*P137)</f>
        <v>#VALUE!</v>
      </c>
      <c r="R137" s="61" t="e">
        <f t="shared" ref="R137:R142" si="60">K137-J137</f>
        <v>#VALUE!</v>
      </c>
      <c r="S137" s="34"/>
      <c r="T137" s="99">
        <v>0.8</v>
      </c>
      <c r="U137" s="99">
        <v>0.71</v>
      </c>
      <c r="V137" s="99">
        <v>0.68</v>
      </c>
      <c r="W137" s="99">
        <v>0.7</v>
      </c>
      <c r="X137" s="183" t="s">
        <v>117</v>
      </c>
      <c r="Y137" s="101"/>
      <c r="Z137" s="101"/>
      <c r="AA137" s="101"/>
      <c r="AB137" s="101"/>
      <c r="AC137" s="101"/>
      <c r="AD137" s="101"/>
      <c r="AE137" s="101"/>
      <c r="AF137" s="101"/>
      <c r="AG137" s="101"/>
      <c r="AH137" s="101"/>
      <c r="AI137" s="101"/>
      <c r="AJ137" s="101"/>
      <c r="AK137" s="101"/>
      <c r="AL137" s="101"/>
      <c r="AM137" s="101"/>
      <c r="AN137" s="101"/>
      <c r="AO137" s="101"/>
      <c r="AP137" s="101"/>
      <c r="AQ137" s="101"/>
      <c r="AR137" s="101"/>
      <c r="AS137" s="101"/>
      <c r="AT137" s="101"/>
      <c r="AU137" s="101"/>
    </row>
    <row r="138" spans="1:47" s="102" customFormat="1" ht="22.15" customHeight="1">
      <c r="A138" s="158"/>
      <c r="B138" s="8"/>
      <c r="C138" s="64">
        <v>2</v>
      </c>
      <c r="D138" s="111" t="s">
        <v>110</v>
      </c>
      <c r="E138" s="121" t="s">
        <v>488</v>
      </c>
      <c r="F138" s="120" t="s">
        <v>533</v>
      </c>
      <c r="G138" s="177">
        <v>764</v>
      </c>
      <c r="H138" s="65" t="s">
        <v>24</v>
      </c>
      <c r="I138" s="66" t="s">
        <v>24</v>
      </c>
      <c r="J138" s="65" t="s">
        <v>24</v>
      </c>
      <c r="K138" s="66" t="s">
        <v>24</v>
      </c>
      <c r="L138" s="193"/>
      <c r="M138" s="70"/>
      <c r="N138" s="48"/>
      <c r="O138" s="49"/>
      <c r="P138" s="67" t="str">
        <f t="shared" si="58"/>
        <v>...%</v>
      </c>
      <c r="Q138" s="68" t="e">
        <f t="shared" si="59"/>
        <v>#VALUE!</v>
      </c>
      <c r="R138" s="61" t="e">
        <f t="shared" si="60"/>
        <v>#VALUE!</v>
      </c>
      <c r="S138" s="34"/>
      <c r="T138" s="99">
        <v>0.8</v>
      </c>
      <c r="U138" s="99">
        <v>0.71</v>
      </c>
      <c r="V138" s="99">
        <v>0.68</v>
      </c>
      <c r="W138" s="99">
        <v>0.7</v>
      </c>
      <c r="X138" s="183" t="s">
        <v>117</v>
      </c>
      <c r="Y138" s="101"/>
      <c r="Z138" s="101"/>
      <c r="AA138" s="101"/>
      <c r="AB138" s="101"/>
      <c r="AC138" s="101"/>
      <c r="AD138" s="101"/>
      <c r="AE138" s="101"/>
      <c r="AF138" s="101"/>
      <c r="AG138" s="101"/>
      <c r="AH138" s="101"/>
      <c r="AI138" s="101"/>
      <c r="AJ138" s="101"/>
      <c r="AK138" s="101"/>
      <c r="AL138" s="101"/>
      <c r="AM138" s="101"/>
      <c r="AN138" s="101"/>
      <c r="AO138" s="101"/>
      <c r="AP138" s="101"/>
      <c r="AQ138" s="101"/>
      <c r="AR138" s="101"/>
      <c r="AS138" s="101"/>
      <c r="AT138" s="101"/>
      <c r="AU138" s="101"/>
    </row>
    <row r="139" spans="1:47" s="102" customFormat="1" ht="22.15" customHeight="1">
      <c r="A139" s="158"/>
      <c r="B139" s="8"/>
      <c r="C139" s="64">
        <v>2</v>
      </c>
      <c r="D139" s="111" t="s">
        <v>110</v>
      </c>
      <c r="E139" s="121" t="s">
        <v>488</v>
      </c>
      <c r="F139" s="120" t="s">
        <v>534</v>
      </c>
      <c r="G139" s="177">
        <v>555</v>
      </c>
      <c r="H139" s="65" t="s">
        <v>24</v>
      </c>
      <c r="I139" s="66" t="s">
        <v>24</v>
      </c>
      <c r="J139" s="65" t="s">
        <v>24</v>
      </c>
      <c r="K139" s="66" t="s">
        <v>24</v>
      </c>
      <c r="L139" s="193"/>
      <c r="M139" s="70"/>
      <c r="N139" s="48"/>
      <c r="O139" s="49"/>
      <c r="P139" s="67" t="str">
        <f t="shared" si="58"/>
        <v>...%</v>
      </c>
      <c r="Q139" s="68" t="e">
        <f t="shared" si="59"/>
        <v>#VALUE!</v>
      </c>
      <c r="R139" s="61" t="e">
        <f t="shared" si="60"/>
        <v>#VALUE!</v>
      </c>
      <c r="S139" s="34"/>
      <c r="T139" s="99">
        <v>0.8</v>
      </c>
      <c r="U139" s="99">
        <v>0.71</v>
      </c>
      <c r="V139" s="99">
        <v>0.68</v>
      </c>
      <c r="W139" s="99">
        <v>0.7</v>
      </c>
      <c r="X139" s="183" t="s">
        <v>117</v>
      </c>
      <c r="Y139" s="101"/>
      <c r="Z139" s="101"/>
      <c r="AA139" s="101"/>
      <c r="AB139" s="101"/>
      <c r="AC139" s="101"/>
      <c r="AD139" s="101"/>
      <c r="AE139" s="101"/>
      <c r="AF139" s="101"/>
      <c r="AG139" s="101"/>
      <c r="AH139" s="101"/>
      <c r="AI139" s="101"/>
      <c r="AJ139" s="101"/>
      <c r="AK139" s="101"/>
      <c r="AL139" s="101"/>
      <c r="AM139" s="101"/>
      <c r="AN139" s="101"/>
      <c r="AO139" s="101"/>
      <c r="AP139" s="101"/>
      <c r="AQ139" s="101"/>
      <c r="AR139" s="101"/>
      <c r="AS139" s="101"/>
      <c r="AT139" s="101"/>
      <c r="AU139" s="101"/>
    </row>
    <row r="140" spans="1:47" s="102" customFormat="1" ht="22.15" customHeight="1">
      <c r="A140" s="158"/>
      <c r="B140" s="8"/>
      <c r="C140" s="64">
        <v>2</v>
      </c>
      <c r="D140" s="111" t="s">
        <v>110</v>
      </c>
      <c r="E140" s="121" t="s">
        <v>487</v>
      </c>
      <c r="F140" s="120" t="s">
        <v>535</v>
      </c>
      <c r="G140" s="177">
        <v>645</v>
      </c>
      <c r="H140" s="65" t="s">
        <v>24</v>
      </c>
      <c r="I140" s="66" t="s">
        <v>24</v>
      </c>
      <c r="J140" s="65" t="s">
        <v>24</v>
      </c>
      <c r="K140" s="66" t="s">
        <v>24</v>
      </c>
      <c r="L140" s="193"/>
      <c r="M140" s="70"/>
      <c r="N140" s="48"/>
      <c r="O140" s="49"/>
      <c r="P140" s="67" t="str">
        <f t="shared" si="58"/>
        <v>...%</v>
      </c>
      <c r="Q140" s="68" t="e">
        <f t="shared" si="59"/>
        <v>#VALUE!</v>
      </c>
      <c r="R140" s="61" t="e">
        <f t="shared" si="60"/>
        <v>#VALUE!</v>
      </c>
      <c r="S140" s="34"/>
      <c r="T140" s="99">
        <v>0.8</v>
      </c>
      <c r="U140" s="99">
        <v>0.71</v>
      </c>
      <c r="V140" s="99">
        <v>0.68</v>
      </c>
      <c r="W140" s="99">
        <v>0.7</v>
      </c>
      <c r="X140" s="183" t="s">
        <v>117</v>
      </c>
      <c r="Y140" s="101"/>
      <c r="Z140" s="101"/>
      <c r="AA140" s="101"/>
      <c r="AB140" s="101"/>
      <c r="AC140" s="101"/>
      <c r="AD140" s="101"/>
      <c r="AE140" s="101"/>
      <c r="AF140" s="101"/>
      <c r="AG140" s="101"/>
      <c r="AH140" s="101"/>
      <c r="AI140" s="101"/>
      <c r="AJ140" s="101"/>
      <c r="AK140" s="101"/>
      <c r="AL140" s="101"/>
      <c r="AM140" s="101"/>
      <c r="AN140" s="101"/>
      <c r="AO140" s="101"/>
      <c r="AP140" s="101"/>
      <c r="AQ140" s="101"/>
      <c r="AR140" s="101"/>
      <c r="AS140" s="101"/>
      <c r="AT140" s="101"/>
      <c r="AU140" s="101"/>
    </row>
    <row r="141" spans="1:47" s="102" customFormat="1" ht="22.15" customHeight="1">
      <c r="A141" s="158"/>
      <c r="B141" s="8"/>
      <c r="C141" s="64">
        <v>2</v>
      </c>
      <c r="D141" s="111" t="s">
        <v>110</v>
      </c>
      <c r="E141" s="121" t="s">
        <v>487</v>
      </c>
      <c r="F141" s="120" t="s">
        <v>536</v>
      </c>
      <c r="G141" s="177">
        <v>464</v>
      </c>
      <c r="H141" s="65" t="s">
        <v>24</v>
      </c>
      <c r="I141" s="66" t="s">
        <v>24</v>
      </c>
      <c r="J141" s="65" t="s">
        <v>24</v>
      </c>
      <c r="K141" s="66" t="s">
        <v>24</v>
      </c>
      <c r="L141" s="193"/>
      <c r="M141" s="70"/>
      <c r="N141" s="48"/>
      <c r="O141" s="49"/>
      <c r="P141" s="67" t="str">
        <f t="shared" si="58"/>
        <v>...%</v>
      </c>
      <c r="Q141" s="68" t="e">
        <f t="shared" si="59"/>
        <v>#VALUE!</v>
      </c>
      <c r="R141" s="61" t="e">
        <f t="shared" si="60"/>
        <v>#VALUE!</v>
      </c>
      <c r="S141" s="34"/>
      <c r="T141" s="99">
        <v>0.8</v>
      </c>
      <c r="U141" s="99">
        <v>0.71</v>
      </c>
      <c r="V141" s="99">
        <v>0.68</v>
      </c>
      <c r="W141" s="99">
        <v>0.7</v>
      </c>
      <c r="X141" s="183" t="s">
        <v>117</v>
      </c>
      <c r="Y141" s="101"/>
      <c r="Z141" s="101"/>
      <c r="AA141" s="101"/>
      <c r="AB141" s="101"/>
      <c r="AC141" s="101"/>
      <c r="AD141" s="101"/>
      <c r="AE141" s="101"/>
      <c r="AF141" s="101"/>
      <c r="AG141" s="101"/>
      <c r="AH141" s="101"/>
      <c r="AI141" s="101"/>
      <c r="AJ141" s="101"/>
      <c r="AK141" s="101"/>
      <c r="AL141" s="101"/>
      <c r="AM141" s="101"/>
      <c r="AN141" s="101"/>
      <c r="AO141" s="101"/>
      <c r="AP141" s="101"/>
      <c r="AQ141" s="101"/>
      <c r="AR141" s="101"/>
      <c r="AS141" s="101"/>
      <c r="AT141" s="101"/>
      <c r="AU141" s="101"/>
    </row>
    <row r="142" spans="1:47" s="102" customFormat="1" ht="22.15" customHeight="1">
      <c r="A142" s="158"/>
      <c r="B142" s="8"/>
      <c r="C142" s="64">
        <v>2</v>
      </c>
      <c r="D142" s="111" t="s">
        <v>110</v>
      </c>
      <c r="E142" s="121" t="s">
        <v>487</v>
      </c>
      <c r="F142" s="120" t="s">
        <v>537</v>
      </c>
      <c r="G142" s="177">
        <v>464</v>
      </c>
      <c r="H142" s="65" t="s">
        <v>24</v>
      </c>
      <c r="I142" s="66" t="s">
        <v>24</v>
      </c>
      <c r="J142" s="65" t="s">
        <v>24</v>
      </c>
      <c r="K142" s="66" t="s">
        <v>24</v>
      </c>
      <c r="L142" s="193"/>
      <c r="M142" s="70"/>
      <c r="N142" s="48"/>
      <c r="O142" s="49"/>
      <c r="P142" s="67" t="str">
        <f t="shared" si="58"/>
        <v>...%</v>
      </c>
      <c r="Q142" s="68" t="e">
        <f t="shared" si="59"/>
        <v>#VALUE!</v>
      </c>
      <c r="R142" s="61" t="e">
        <f t="shared" si="60"/>
        <v>#VALUE!</v>
      </c>
      <c r="S142" s="34"/>
      <c r="T142" s="99">
        <v>0.8</v>
      </c>
      <c r="U142" s="99">
        <v>0.71</v>
      </c>
      <c r="V142" s="99">
        <v>0.68</v>
      </c>
      <c r="W142" s="99">
        <v>0.7</v>
      </c>
      <c r="X142" s="183" t="s">
        <v>117</v>
      </c>
      <c r="Y142" s="101"/>
      <c r="Z142" s="101"/>
      <c r="AA142" s="101"/>
      <c r="AB142" s="101"/>
      <c r="AC142" s="101"/>
      <c r="AD142" s="101"/>
      <c r="AE142" s="101"/>
      <c r="AF142" s="101"/>
      <c r="AG142" s="101"/>
      <c r="AH142" s="101"/>
      <c r="AI142" s="101"/>
      <c r="AJ142" s="101"/>
      <c r="AK142" s="101"/>
      <c r="AL142" s="101"/>
      <c r="AM142" s="101"/>
      <c r="AN142" s="101"/>
      <c r="AO142" s="101"/>
      <c r="AP142" s="101"/>
      <c r="AQ142" s="101"/>
      <c r="AR142" s="101"/>
      <c r="AS142" s="101"/>
      <c r="AT142" s="101"/>
      <c r="AU142" s="101"/>
    </row>
    <row r="143" spans="1:47" s="102" customFormat="1" ht="22.15" customHeight="1">
      <c r="A143" s="161"/>
      <c r="B143" s="8"/>
      <c r="C143" s="64">
        <v>1</v>
      </c>
      <c r="D143" s="111" t="s">
        <v>110</v>
      </c>
      <c r="E143" s="121" t="s">
        <v>485</v>
      </c>
      <c r="F143" s="120" t="s">
        <v>538</v>
      </c>
      <c r="G143" s="177">
        <v>440</v>
      </c>
      <c r="H143" s="65" t="s">
        <v>24</v>
      </c>
      <c r="I143" s="66" t="s">
        <v>24</v>
      </c>
      <c r="J143" s="65" t="s">
        <v>24</v>
      </c>
      <c r="K143" s="66" t="s">
        <v>24</v>
      </c>
      <c r="L143" s="193"/>
      <c r="M143" s="70"/>
      <c r="N143" s="48"/>
      <c r="O143" s="49"/>
      <c r="P143" s="67" t="str">
        <f t="shared" si="41"/>
        <v>...%</v>
      </c>
      <c r="Q143" s="68" t="e">
        <f t="shared" si="22"/>
        <v>#VALUE!</v>
      </c>
      <c r="R143" s="61" t="e">
        <f t="shared" si="42"/>
        <v>#VALUE!</v>
      </c>
      <c r="S143" s="34"/>
      <c r="T143" s="99">
        <v>0.53249999999999997</v>
      </c>
      <c r="U143" s="99">
        <v>0.85</v>
      </c>
      <c r="V143" s="99">
        <v>0.45</v>
      </c>
      <c r="W143" s="99">
        <v>0.45</v>
      </c>
      <c r="X143" s="183" t="s">
        <v>118</v>
      </c>
      <c r="Y143" s="101"/>
      <c r="Z143" s="101"/>
      <c r="AA143" s="101"/>
      <c r="AB143" s="101"/>
      <c r="AC143" s="101"/>
      <c r="AD143" s="101"/>
      <c r="AE143" s="101"/>
      <c r="AF143" s="101"/>
      <c r="AG143" s="101"/>
      <c r="AH143" s="101"/>
      <c r="AI143" s="101"/>
      <c r="AJ143" s="101"/>
      <c r="AK143" s="101"/>
      <c r="AL143" s="101"/>
      <c r="AM143" s="101"/>
      <c r="AN143" s="101"/>
      <c r="AO143" s="101"/>
      <c r="AP143" s="101"/>
      <c r="AQ143" s="101"/>
      <c r="AR143" s="101"/>
      <c r="AS143" s="101"/>
      <c r="AT143" s="101"/>
      <c r="AU143" s="101"/>
    </row>
    <row r="144" spans="1:47" s="102" customFormat="1" ht="22.15" customHeight="1">
      <c r="A144" s="158"/>
      <c r="B144" s="8"/>
      <c r="C144" s="64">
        <v>0.5</v>
      </c>
      <c r="D144" s="111" t="s">
        <v>110</v>
      </c>
      <c r="E144" s="121" t="s">
        <v>486</v>
      </c>
      <c r="F144" s="120" t="s">
        <v>539</v>
      </c>
      <c r="G144" s="177">
        <v>286</v>
      </c>
      <c r="H144" s="65" t="s">
        <v>24</v>
      </c>
      <c r="I144" s="66" t="s">
        <v>24</v>
      </c>
      <c r="J144" s="65" t="s">
        <v>24</v>
      </c>
      <c r="K144" s="66" t="s">
        <v>24</v>
      </c>
      <c r="L144" s="193"/>
      <c r="M144" s="70"/>
      <c r="N144" s="48"/>
      <c r="O144" s="49"/>
      <c r="P144" s="67" t="str">
        <f t="shared" ref="P144" si="61">K144</f>
        <v>...%</v>
      </c>
      <c r="Q144" s="68" t="e">
        <f t="shared" ref="Q144" si="62">1-(1*P144)</f>
        <v>#VALUE!</v>
      </c>
      <c r="R144" s="61" t="e">
        <f t="shared" ref="R144" si="63">K144-J144</f>
        <v>#VALUE!</v>
      </c>
      <c r="S144" s="34"/>
      <c r="T144" s="99">
        <v>0.91500000000000004</v>
      </c>
      <c r="U144" s="99">
        <v>0.995</v>
      </c>
      <c r="V144" s="99">
        <v>0.98</v>
      </c>
      <c r="W144" s="99">
        <v>0.95</v>
      </c>
      <c r="X144" s="183" t="s">
        <v>119</v>
      </c>
      <c r="Y144" s="101"/>
      <c r="Z144" s="101"/>
      <c r="AA144" s="101"/>
      <c r="AB144" s="101"/>
      <c r="AC144" s="101"/>
      <c r="AD144" s="101"/>
      <c r="AE144" s="101"/>
      <c r="AF144" s="101"/>
      <c r="AG144" s="101"/>
      <c r="AH144" s="101"/>
      <c r="AI144" s="101"/>
      <c r="AJ144" s="101"/>
      <c r="AK144" s="101"/>
      <c r="AL144" s="101"/>
      <c r="AM144" s="101"/>
      <c r="AN144" s="101"/>
      <c r="AO144" s="101"/>
      <c r="AP144" s="101"/>
      <c r="AQ144" s="101"/>
      <c r="AR144" s="101"/>
      <c r="AS144" s="101"/>
      <c r="AT144" s="101"/>
      <c r="AU144" s="101"/>
    </row>
    <row r="145" spans="1:276" s="102" customFormat="1" ht="22.15" customHeight="1">
      <c r="A145" s="158"/>
      <c r="B145" s="8"/>
      <c r="C145" s="64">
        <v>0.5</v>
      </c>
      <c r="D145" s="111" t="s">
        <v>110</v>
      </c>
      <c r="E145" s="121" t="s">
        <v>486</v>
      </c>
      <c r="F145" s="120" t="s">
        <v>540</v>
      </c>
      <c r="G145" s="177">
        <v>232</v>
      </c>
      <c r="H145" s="65" t="s">
        <v>24</v>
      </c>
      <c r="I145" s="66" t="s">
        <v>24</v>
      </c>
      <c r="J145" s="65" t="s">
        <v>24</v>
      </c>
      <c r="K145" s="66" t="s">
        <v>24</v>
      </c>
      <c r="L145" s="193"/>
      <c r="M145" s="70"/>
      <c r="N145" s="48"/>
      <c r="O145" s="49"/>
      <c r="P145" s="67" t="str">
        <f t="shared" si="41"/>
        <v>...%</v>
      </c>
      <c r="Q145" s="68" t="e">
        <f t="shared" si="22"/>
        <v>#VALUE!</v>
      </c>
      <c r="R145" s="61" t="e">
        <f t="shared" si="42"/>
        <v>#VALUE!</v>
      </c>
      <c r="S145" s="34"/>
      <c r="T145" s="99">
        <v>0.91500000000000004</v>
      </c>
      <c r="U145" s="99">
        <v>0.995</v>
      </c>
      <c r="V145" s="99">
        <v>0.98</v>
      </c>
      <c r="W145" s="99">
        <v>0.95</v>
      </c>
      <c r="X145" s="183" t="s">
        <v>119</v>
      </c>
      <c r="Y145" s="101"/>
      <c r="Z145" s="101"/>
      <c r="AA145" s="101"/>
      <c r="AB145" s="101"/>
      <c r="AC145" s="101"/>
      <c r="AD145" s="101"/>
      <c r="AE145" s="101"/>
      <c r="AF145" s="101"/>
      <c r="AG145" s="101"/>
      <c r="AH145" s="101"/>
      <c r="AI145" s="101"/>
      <c r="AJ145" s="101"/>
      <c r="AK145" s="101"/>
      <c r="AL145" s="101"/>
      <c r="AM145" s="101"/>
      <c r="AN145" s="101"/>
      <c r="AO145" s="101"/>
      <c r="AP145" s="101"/>
      <c r="AQ145" s="101"/>
      <c r="AR145" s="101"/>
      <c r="AS145" s="101"/>
      <c r="AT145" s="101"/>
      <c r="AU145" s="101"/>
    </row>
    <row r="146" spans="1:276" s="102" customFormat="1" ht="22.15" customHeight="1">
      <c r="A146" s="160"/>
      <c r="B146" s="8"/>
      <c r="C146" s="64">
        <v>0.5</v>
      </c>
      <c r="D146" s="111" t="s">
        <v>110</v>
      </c>
      <c r="E146" s="121" t="s">
        <v>489</v>
      </c>
      <c r="F146" s="120" t="s">
        <v>541</v>
      </c>
      <c r="G146" s="177">
        <v>231</v>
      </c>
      <c r="H146" s="65" t="s">
        <v>24</v>
      </c>
      <c r="I146" s="66" t="s">
        <v>24</v>
      </c>
      <c r="J146" s="65" t="s">
        <v>24</v>
      </c>
      <c r="K146" s="66" t="s">
        <v>24</v>
      </c>
      <c r="L146" s="193"/>
      <c r="M146" s="70"/>
      <c r="N146" s="48"/>
      <c r="O146" s="49"/>
      <c r="P146" s="67" t="str">
        <f t="shared" si="41"/>
        <v>...%</v>
      </c>
      <c r="Q146" s="68" t="e">
        <f t="shared" si="22"/>
        <v>#VALUE!</v>
      </c>
      <c r="R146" s="61" t="e">
        <f t="shared" si="42"/>
        <v>#VALUE!</v>
      </c>
      <c r="S146" s="34"/>
      <c r="T146" s="99">
        <v>0.87250000000000005</v>
      </c>
      <c r="U146" s="99">
        <v>0.995</v>
      </c>
      <c r="V146" s="99">
        <v>0.9</v>
      </c>
      <c r="W146" s="99">
        <v>0.9</v>
      </c>
      <c r="X146" s="183" t="s">
        <v>120</v>
      </c>
      <c r="Y146" s="101"/>
      <c r="Z146" s="101"/>
      <c r="AA146" s="101"/>
      <c r="AB146" s="101"/>
      <c r="AC146" s="101"/>
      <c r="AD146" s="101"/>
      <c r="AE146" s="101"/>
      <c r="AF146" s="101"/>
      <c r="AG146" s="101"/>
      <c r="AH146" s="101"/>
      <c r="AI146" s="101"/>
      <c r="AJ146" s="101"/>
      <c r="AK146" s="101"/>
      <c r="AL146" s="101"/>
      <c r="AM146" s="101"/>
      <c r="AN146" s="101"/>
      <c r="AO146" s="101"/>
      <c r="AP146" s="101"/>
      <c r="AQ146" s="101"/>
      <c r="AR146" s="101"/>
      <c r="AS146" s="101"/>
      <c r="AT146" s="101"/>
      <c r="AU146" s="101"/>
    </row>
    <row r="147" spans="1:276" s="102" customFormat="1" ht="22.15" customHeight="1">
      <c r="A147" s="160"/>
      <c r="B147" s="8"/>
      <c r="C147" s="64">
        <v>0.5</v>
      </c>
      <c r="D147" s="111" t="s">
        <v>110</v>
      </c>
      <c r="E147" s="121" t="s">
        <v>489</v>
      </c>
      <c r="F147" s="120" t="s">
        <v>542</v>
      </c>
      <c r="G147" s="177">
        <v>210</v>
      </c>
      <c r="H147" s="65" t="s">
        <v>24</v>
      </c>
      <c r="I147" s="66" t="s">
        <v>24</v>
      </c>
      <c r="J147" s="65" t="s">
        <v>24</v>
      </c>
      <c r="K147" s="66" t="s">
        <v>24</v>
      </c>
      <c r="L147" s="193"/>
      <c r="M147" s="70"/>
      <c r="N147" s="48"/>
      <c r="O147" s="49"/>
      <c r="P147" s="67" t="str">
        <f t="shared" ref="P147:P148" si="64">K147</f>
        <v>...%</v>
      </c>
      <c r="Q147" s="68" t="e">
        <f t="shared" ref="Q147:Q148" si="65">1-(1*P147)</f>
        <v>#VALUE!</v>
      </c>
      <c r="R147" s="61" t="e">
        <f t="shared" ref="R147:R148" si="66">K147-J147</f>
        <v>#VALUE!</v>
      </c>
      <c r="S147" s="34"/>
      <c r="T147" s="99">
        <v>0.87250000000000005</v>
      </c>
      <c r="U147" s="99">
        <v>0.995</v>
      </c>
      <c r="V147" s="99">
        <v>0.9</v>
      </c>
      <c r="W147" s="99">
        <v>0.9</v>
      </c>
      <c r="X147" s="183" t="s">
        <v>120</v>
      </c>
      <c r="Y147" s="101"/>
      <c r="Z147" s="101"/>
      <c r="AA147" s="101"/>
      <c r="AB147" s="101"/>
      <c r="AC147" s="101"/>
      <c r="AD147" s="101"/>
      <c r="AE147" s="101"/>
      <c r="AF147" s="101"/>
      <c r="AG147" s="101"/>
      <c r="AH147" s="101"/>
      <c r="AI147" s="101"/>
      <c r="AJ147" s="101"/>
      <c r="AK147" s="101"/>
      <c r="AL147" s="101"/>
      <c r="AM147" s="101"/>
      <c r="AN147" s="101"/>
      <c r="AO147" s="101"/>
      <c r="AP147" s="101"/>
      <c r="AQ147" s="101"/>
      <c r="AR147" s="101"/>
      <c r="AS147" s="101"/>
      <c r="AT147" s="101"/>
      <c r="AU147" s="101"/>
    </row>
    <row r="148" spans="1:276" s="102" customFormat="1" ht="22.15" customHeight="1">
      <c r="A148" s="160"/>
      <c r="B148" s="8"/>
      <c r="C148" s="64">
        <v>0.5</v>
      </c>
      <c r="D148" s="111" t="s">
        <v>110</v>
      </c>
      <c r="E148" s="121" t="s">
        <v>489</v>
      </c>
      <c r="F148" s="120" t="s">
        <v>543</v>
      </c>
      <c r="G148" s="177">
        <v>210</v>
      </c>
      <c r="H148" s="65" t="s">
        <v>24</v>
      </c>
      <c r="I148" s="66" t="s">
        <v>24</v>
      </c>
      <c r="J148" s="65" t="s">
        <v>24</v>
      </c>
      <c r="K148" s="66" t="s">
        <v>24</v>
      </c>
      <c r="L148" s="193"/>
      <c r="M148" s="70"/>
      <c r="N148" s="48"/>
      <c r="O148" s="49"/>
      <c r="P148" s="67" t="str">
        <f t="shared" si="64"/>
        <v>...%</v>
      </c>
      <c r="Q148" s="68" t="e">
        <f t="shared" si="65"/>
        <v>#VALUE!</v>
      </c>
      <c r="R148" s="61" t="e">
        <f t="shared" si="66"/>
        <v>#VALUE!</v>
      </c>
      <c r="S148" s="34"/>
      <c r="T148" s="99">
        <v>0.87250000000000005</v>
      </c>
      <c r="U148" s="99">
        <v>0.995</v>
      </c>
      <c r="V148" s="99">
        <v>0.9</v>
      </c>
      <c r="W148" s="99">
        <v>0.9</v>
      </c>
      <c r="X148" s="183" t="s">
        <v>120</v>
      </c>
      <c r="Y148" s="101"/>
      <c r="Z148" s="101"/>
      <c r="AA148" s="101"/>
      <c r="AB148" s="101"/>
      <c r="AC148" s="101"/>
      <c r="AD148" s="101"/>
      <c r="AE148" s="101"/>
      <c r="AF148" s="101"/>
      <c r="AG148" s="101"/>
      <c r="AH148" s="101"/>
      <c r="AI148" s="101"/>
      <c r="AJ148" s="101"/>
      <c r="AK148" s="101"/>
      <c r="AL148" s="101"/>
      <c r="AM148" s="101"/>
      <c r="AN148" s="101"/>
      <c r="AO148" s="101"/>
      <c r="AP148" s="101"/>
      <c r="AQ148" s="101"/>
      <c r="AR148" s="101"/>
      <c r="AS148" s="101"/>
      <c r="AT148" s="101"/>
      <c r="AU148" s="101"/>
    </row>
    <row r="149" spans="1:276" s="102" customFormat="1" ht="22.15" customHeight="1">
      <c r="A149" s="165"/>
      <c r="B149" s="8"/>
      <c r="C149" s="218">
        <v>0.1</v>
      </c>
      <c r="D149" s="222" t="s">
        <v>110</v>
      </c>
      <c r="E149" s="220" t="s">
        <v>121</v>
      </c>
      <c r="F149" s="221" t="s">
        <v>26</v>
      </c>
      <c r="G149" s="221"/>
      <c r="H149" s="65" t="s">
        <v>24</v>
      </c>
      <c r="I149" s="66" t="s">
        <v>24</v>
      </c>
      <c r="J149" s="65" t="s">
        <v>24</v>
      </c>
      <c r="K149" s="66" t="s">
        <v>24</v>
      </c>
      <c r="L149" s="193"/>
      <c r="M149" s="70"/>
      <c r="N149" s="48"/>
      <c r="O149" s="49"/>
      <c r="P149" s="67" t="str">
        <f t="shared" si="41"/>
        <v>...%</v>
      </c>
      <c r="Q149" s="68" t="e">
        <f t="shared" si="22"/>
        <v>#VALUE!</v>
      </c>
      <c r="R149" s="61" t="e">
        <f t="shared" si="42"/>
        <v>#VALUE!</v>
      </c>
      <c r="S149" s="34"/>
      <c r="T149" s="99">
        <v>0.1</v>
      </c>
      <c r="U149" s="99">
        <v>0.1</v>
      </c>
      <c r="V149" s="99">
        <v>0.1</v>
      </c>
      <c r="W149" s="99">
        <v>0.1</v>
      </c>
      <c r="X149" s="183" t="s">
        <v>121</v>
      </c>
      <c r="Y149" s="101"/>
      <c r="Z149" s="101"/>
      <c r="AA149" s="101"/>
      <c r="AB149" s="101"/>
      <c r="AC149" s="101"/>
      <c r="AD149" s="101"/>
      <c r="AE149" s="101"/>
      <c r="AF149" s="101"/>
      <c r="AG149" s="101"/>
      <c r="AH149" s="101"/>
      <c r="AI149" s="101"/>
      <c r="AJ149" s="101"/>
      <c r="AK149" s="101"/>
      <c r="AL149" s="101"/>
      <c r="AM149" s="101"/>
      <c r="AN149" s="101"/>
      <c r="AO149" s="101"/>
      <c r="AP149" s="101"/>
      <c r="AQ149" s="101"/>
      <c r="AR149" s="101"/>
      <c r="AS149" s="101"/>
      <c r="AT149" s="101"/>
      <c r="AU149" s="101"/>
    </row>
    <row r="150" spans="1:276" s="81" customFormat="1" ht="22.15" customHeight="1">
      <c r="A150" s="161"/>
      <c r="B150" s="8"/>
      <c r="C150" s="64">
        <v>2</v>
      </c>
      <c r="D150" s="111" t="s">
        <v>122</v>
      </c>
      <c r="E150" s="121" t="s">
        <v>123</v>
      </c>
      <c r="F150" s="120" t="s">
        <v>570</v>
      </c>
      <c r="G150" s="223">
        <v>35175</v>
      </c>
      <c r="H150" s="65" t="s">
        <v>24</v>
      </c>
      <c r="I150" s="66" t="s">
        <v>24</v>
      </c>
      <c r="J150" s="65" t="s">
        <v>24</v>
      </c>
      <c r="K150" s="66" t="s">
        <v>24</v>
      </c>
      <c r="L150" s="193"/>
      <c r="M150" s="8"/>
      <c r="N150" s="48"/>
      <c r="O150" s="49"/>
      <c r="P150" s="67" t="str">
        <f t="shared" si="41"/>
        <v>...%</v>
      </c>
      <c r="Q150" s="68" t="e">
        <f t="shared" si="22"/>
        <v>#VALUE!</v>
      </c>
      <c r="R150" s="61" t="e">
        <f t="shared" si="42"/>
        <v>#VALUE!</v>
      </c>
      <c r="S150" s="34"/>
      <c r="T150" s="69">
        <v>0.63</v>
      </c>
      <c r="U150" s="69">
        <v>0.56000000000000005</v>
      </c>
      <c r="V150" s="69">
        <v>0.50180000000000002</v>
      </c>
      <c r="W150" s="69">
        <v>0.45</v>
      </c>
      <c r="X150" s="183" t="s">
        <v>123</v>
      </c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</row>
    <row r="151" spans="1:276" s="81" customFormat="1" ht="22.15" customHeight="1">
      <c r="A151" s="161"/>
      <c r="B151" s="8"/>
      <c r="C151" s="64">
        <v>0.5</v>
      </c>
      <c r="D151" s="111" t="s">
        <v>122</v>
      </c>
      <c r="E151" s="121" t="s">
        <v>124</v>
      </c>
      <c r="F151" s="120" t="s">
        <v>573</v>
      </c>
      <c r="G151" s="223">
        <v>32000</v>
      </c>
      <c r="H151" s="65" t="s">
        <v>24</v>
      </c>
      <c r="I151" s="66" t="s">
        <v>24</v>
      </c>
      <c r="J151" s="65" t="s">
        <v>24</v>
      </c>
      <c r="K151" s="66" t="s">
        <v>24</v>
      </c>
      <c r="L151" s="193"/>
      <c r="M151" s="8"/>
      <c r="N151" s="48"/>
      <c r="O151" s="49"/>
      <c r="P151" s="67" t="str">
        <f t="shared" si="41"/>
        <v>...%</v>
      </c>
      <c r="Q151" s="68" t="e">
        <f t="shared" si="22"/>
        <v>#VALUE!</v>
      </c>
      <c r="R151" s="61" t="e">
        <f t="shared" si="42"/>
        <v>#VALUE!</v>
      </c>
      <c r="S151" s="34"/>
      <c r="T151" s="69">
        <v>0.8</v>
      </c>
      <c r="U151" s="69">
        <v>0.82</v>
      </c>
      <c r="V151" s="69">
        <v>0.71799999999999997</v>
      </c>
      <c r="W151" s="69">
        <v>0.75</v>
      </c>
      <c r="X151" s="183" t="s">
        <v>124</v>
      </c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</row>
    <row r="152" spans="1:276" s="81" customFormat="1" ht="22.15" customHeight="1">
      <c r="A152" s="161"/>
      <c r="B152" s="8"/>
      <c r="C152" s="64">
        <v>1</v>
      </c>
      <c r="D152" s="111" t="s">
        <v>122</v>
      </c>
      <c r="E152" s="121" t="s">
        <v>125</v>
      </c>
      <c r="F152" s="120" t="s">
        <v>574</v>
      </c>
      <c r="G152" s="223">
        <v>7500</v>
      </c>
      <c r="H152" s="65" t="s">
        <v>24</v>
      </c>
      <c r="I152" s="66" t="s">
        <v>24</v>
      </c>
      <c r="J152" s="65" t="s">
        <v>24</v>
      </c>
      <c r="K152" s="66" t="s">
        <v>24</v>
      </c>
      <c r="L152" s="193"/>
      <c r="M152" s="8"/>
      <c r="N152" s="48"/>
      <c r="O152" s="49"/>
      <c r="P152" s="67" t="str">
        <f t="shared" si="41"/>
        <v>...%</v>
      </c>
      <c r="Q152" s="68" t="e">
        <f t="shared" si="22"/>
        <v>#VALUE!</v>
      </c>
      <c r="R152" s="61" t="e">
        <f t="shared" si="42"/>
        <v>#VALUE!</v>
      </c>
      <c r="S152" s="34"/>
      <c r="T152" s="69">
        <v>0.63280000000000003</v>
      </c>
      <c r="U152" s="69">
        <v>0.46</v>
      </c>
      <c r="V152" s="69">
        <v>0.38800000000000001</v>
      </c>
      <c r="W152" s="69">
        <v>0.4</v>
      </c>
      <c r="X152" s="183" t="s">
        <v>125</v>
      </c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</row>
    <row r="153" spans="1:276" s="81" customFormat="1" ht="22.15" customHeight="1">
      <c r="A153" s="161"/>
      <c r="B153" s="8"/>
      <c r="C153" s="64">
        <v>0.5</v>
      </c>
      <c r="D153" s="111" t="s">
        <v>122</v>
      </c>
      <c r="E153" s="121" t="s">
        <v>571</v>
      </c>
      <c r="F153" s="120" t="s">
        <v>572</v>
      </c>
      <c r="G153" s="223">
        <v>140075</v>
      </c>
      <c r="H153" s="65" t="s">
        <v>24</v>
      </c>
      <c r="I153" s="66" t="s">
        <v>24</v>
      </c>
      <c r="J153" s="65" t="s">
        <v>24</v>
      </c>
      <c r="K153" s="66" t="s">
        <v>24</v>
      </c>
      <c r="L153" s="193"/>
      <c r="M153" s="8"/>
      <c r="N153" s="48"/>
      <c r="O153" s="49"/>
      <c r="P153" s="67" t="str">
        <f t="shared" si="41"/>
        <v>...%</v>
      </c>
      <c r="Q153" s="68" t="e">
        <f t="shared" si="22"/>
        <v>#VALUE!</v>
      </c>
      <c r="R153" s="61" t="e">
        <f t="shared" si="42"/>
        <v>#VALUE!</v>
      </c>
      <c r="S153" s="34"/>
      <c r="T153" s="69">
        <v>0.81</v>
      </c>
      <c r="U153" s="69">
        <v>0.82</v>
      </c>
      <c r="V153" s="69">
        <v>0.75</v>
      </c>
      <c r="W153" s="69">
        <v>0.75</v>
      </c>
      <c r="X153" s="183" t="s">
        <v>126</v>
      </c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</row>
    <row r="154" spans="1:276" s="81" customFormat="1" ht="22.15" customHeight="1">
      <c r="A154" s="161"/>
      <c r="B154" s="8"/>
      <c r="C154" s="218">
        <v>0.1</v>
      </c>
      <c r="D154" s="222" t="s">
        <v>122</v>
      </c>
      <c r="E154" s="220" t="s">
        <v>127</v>
      </c>
      <c r="F154" s="221" t="s">
        <v>26</v>
      </c>
      <c r="G154" s="221"/>
      <c r="H154" s="65" t="s">
        <v>24</v>
      </c>
      <c r="I154" s="66" t="s">
        <v>24</v>
      </c>
      <c r="J154" s="65" t="s">
        <v>24</v>
      </c>
      <c r="K154" s="66" t="s">
        <v>24</v>
      </c>
      <c r="L154" s="193"/>
      <c r="M154" s="8"/>
      <c r="N154" s="48"/>
      <c r="O154" s="49"/>
      <c r="P154" s="67" t="str">
        <f t="shared" si="41"/>
        <v>...%</v>
      </c>
      <c r="Q154" s="68" t="e">
        <f t="shared" si="22"/>
        <v>#VALUE!</v>
      </c>
      <c r="R154" s="61" t="e">
        <f t="shared" si="42"/>
        <v>#VALUE!</v>
      </c>
      <c r="S154" s="34"/>
      <c r="T154" s="69">
        <v>0.59499999999999997</v>
      </c>
      <c r="U154" s="69">
        <v>0.5</v>
      </c>
      <c r="V154" s="69">
        <v>0.45</v>
      </c>
      <c r="W154" s="69">
        <v>0.45</v>
      </c>
      <c r="X154" s="183" t="s">
        <v>127</v>
      </c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</row>
    <row r="155" spans="1:276" s="103" customFormat="1" ht="22.15" customHeight="1">
      <c r="A155" s="161"/>
      <c r="B155" s="8"/>
      <c r="C155" s="218">
        <v>0.1</v>
      </c>
      <c r="D155" s="222" t="s">
        <v>122</v>
      </c>
      <c r="E155" s="220" t="s">
        <v>128</v>
      </c>
      <c r="F155" s="221" t="s">
        <v>26</v>
      </c>
      <c r="G155" s="221"/>
      <c r="H155" s="65" t="s">
        <v>24</v>
      </c>
      <c r="I155" s="66" t="s">
        <v>24</v>
      </c>
      <c r="J155" s="65" t="s">
        <v>24</v>
      </c>
      <c r="K155" s="66" t="s">
        <v>24</v>
      </c>
      <c r="L155" s="193"/>
      <c r="M155" s="11"/>
      <c r="N155" s="48"/>
      <c r="O155" s="49"/>
      <c r="P155" s="67" t="str">
        <f t="shared" si="41"/>
        <v>...%</v>
      </c>
      <c r="Q155" s="68" t="e">
        <f t="shared" si="22"/>
        <v>#VALUE!</v>
      </c>
      <c r="R155" s="61" t="e">
        <f t="shared" si="42"/>
        <v>#VALUE!</v>
      </c>
      <c r="S155" s="34"/>
      <c r="T155" s="69">
        <v>0.72</v>
      </c>
      <c r="U155" s="69">
        <v>0.71</v>
      </c>
      <c r="V155" s="69">
        <v>0.7</v>
      </c>
      <c r="W155" s="69">
        <v>0.65</v>
      </c>
      <c r="X155" s="183" t="s">
        <v>128</v>
      </c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</row>
    <row r="156" spans="1:276" s="81" customFormat="1" ht="22.15" customHeight="1">
      <c r="A156" s="161"/>
      <c r="B156" s="8"/>
      <c r="C156" s="218">
        <v>0.1</v>
      </c>
      <c r="D156" s="222" t="s">
        <v>122</v>
      </c>
      <c r="E156" s="220" t="s">
        <v>129</v>
      </c>
      <c r="F156" s="221" t="s">
        <v>26</v>
      </c>
      <c r="G156" s="221"/>
      <c r="H156" s="65" t="s">
        <v>24</v>
      </c>
      <c r="I156" s="66" t="s">
        <v>24</v>
      </c>
      <c r="J156" s="65" t="s">
        <v>24</v>
      </c>
      <c r="K156" s="66" t="s">
        <v>24</v>
      </c>
      <c r="L156" s="193"/>
      <c r="M156" s="79"/>
      <c r="N156" s="48"/>
      <c r="O156" s="49"/>
      <c r="P156" s="67" t="str">
        <f t="shared" si="41"/>
        <v>...%</v>
      </c>
      <c r="Q156" s="68" t="e">
        <f t="shared" si="22"/>
        <v>#VALUE!</v>
      </c>
      <c r="R156" s="61" t="e">
        <f t="shared" si="42"/>
        <v>#VALUE!</v>
      </c>
      <c r="S156" s="34"/>
      <c r="T156" s="69">
        <v>0.73750000000000004</v>
      </c>
      <c r="U156" s="69">
        <v>0.8</v>
      </c>
      <c r="V156" s="69">
        <v>0.75</v>
      </c>
      <c r="W156" s="69">
        <v>0.7</v>
      </c>
      <c r="X156" s="183" t="s">
        <v>129</v>
      </c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</row>
    <row r="157" spans="1:276" s="81" customFormat="1" ht="22.15" customHeight="1">
      <c r="A157" s="161"/>
      <c r="B157" s="8"/>
      <c r="C157" s="64">
        <v>1</v>
      </c>
      <c r="D157" s="111" t="s">
        <v>122</v>
      </c>
      <c r="E157" s="121" t="s">
        <v>130</v>
      </c>
      <c r="F157" s="120" t="s">
        <v>575</v>
      </c>
      <c r="G157" s="223">
        <v>34350</v>
      </c>
      <c r="H157" s="65" t="s">
        <v>24</v>
      </c>
      <c r="I157" s="66" t="s">
        <v>24</v>
      </c>
      <c r="J157" s="65" t="s">
        <v>24</v>
      </c>
      <c r="K157" s="66" t="s">
        <v>24</v>
      </c>
      <c r="L157" s="193"/>
      <c r="M157" s="79"/>
      <c r="N157" s="48"/>
      <c r="O157" s="49"/>
      <c r="P157" s="67" t="str">
        <f t="shared" si="41"/>
        <v>...%</v>
      </c>
      <c r="Q157" s="68" t="e">
        <f t="shared" si="22"/>
        <v>#VALUE!</v>
      </c>
      <c r="R157" s="61" t="e">
        <f t="shared" si="42"/>
        <v>#VALUE!</v>
      </c>
      <c r="S157" s="34"/>
      <c r="T157" s="69">
        <v>0.68</v>
      </c>
      <c r="U157" s="69">
        <v>0.63</v>
      </c>
      <c r="V157" s="69">
        <v>0.53200000000000003</v>
      </c>
      <c r="W157" s="69">
        <v>0.46</v>
      </c>
      <c r="X157" s="184" t="s">
        <v>130</v>
      </c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</row>
    <row r="158" spans="1:276" s="81" customFormat="1" ht="22.15" customHeight="1">
      <c r="A158" s="161"/>
      <c r="B158" s="8"/>
      <c r="C158" s="64">
        <v>0.5</v>
      </c>
      <c r="D158" s="111" t="s">
        <v>122</v>
      </c>
      <c r="E158" s="121" t="s">
        <v>131</v>
      </c>
      <c r="F158" s="120" t="s">
        <v>576</v>
      </c>
      <c r="G158" s="223">
        <v>2450</v>
      </c>
      <c r="H158" s="65" t="s">
        <v>24</v>
      </c>
      <c r="I158" s="66" t="s">
        <v>24</v>
      </c>
      <c r="J158" s="65" t="s">
        <v>24</v>
      </c>
      <c r="K158" s="66" t="s">
        <v>24</v>
      </c>
      <c r="L158" s="193"/>
      <c r="M158" s="79"/>
      <c r="N158" s="48"/>
      <c r="O158" s="49"/>
      <c r="P158" s="67" t="str">
        <f t="shared" si="41"/>
        <v>...%</v>
      </c>
      <c r="Q158" s="68" t="e">
        <f t="shared" si="22"/>
        <v>#VALUE!</v>
      </c>
      <c r="R158" s="61" t="e">
        <f t="shared" si="42"/>
        <v>#VALUE!</v>
      </c>
      <c r="S158" s="34"/>
      <c r="T158" s="69">
        <v>0.626</v>
      </c>
      <c r="U158" s="69">
        <v>0.64</v>
      </c>
      <c r="V158" s="69">
        <v>0.51</v>
      </c>
      <c r="W158" s="69">
        <v>0.53249999999999997</v>
      </c>
      <c r="X158" s="183" t="s">
        <v>131</v>
      </c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</row>
    <row r="159" spans="1:276" s="81" customFormat="1" ht="22.15" customHeight="1">
      <c r="A159" s="161"/>
      <c r="B159" s="8"/>
      <c r="C159" s="64">
        <v>0.5</v>
      </c>
      <c r="D159" s="111" t="s">
        <v>122</v>
      </c>
      <c r="E159" s="121" t="s">
        <v>132</v>
      </c>
      <c r="F159" s="120" t="s">
        <v>577</v>
      </c>
      <c r="G159" s="223">
        <v>3520</v>
      </c>
      <c r="H159" s="65" t="s">
        <v>24</v>
      </c>
      <c r="I159" s="66" t="s">
        <v>24</v>
      </c>
      <c r="J159" s="65" t="s">
        <v>24</v>
      </c>
      <c r="K159" s="66" t="s">
        <v>24</v>
      </c>
      <c r="L159" s="193"/>
      <c r="M159" s="82"/>
      <c r="N159" s="48"/>
      <c r="O159" s="49"/>
      <c r="P159" s="67" t="str">
        <f t="shared" si="41"/>
        <v>...%</v>
      </c>
      <c r="Q159" s="68" t="e">
        <f t="shared" si="22"/>
        <v>#VALUE!</v>
      </c>
      <c r="R159" s="61" t="e">
        <f t="shared" si="42"/>
        <v>#VALUE!</v>
      </c>
      <c r="S159" s="34"/>
      <c r="T159" s="69">
        <v>0.97</v>
      </c>
      <c r="U159" s="69">
        <v>0.85</v>
      </c>
      <c r="V159" s="69">
        <v>0.66</v>
      </c>
      <c r="W159" s="69">
        <v>0.7</v>
      </c>
      <c r="X159" s="183" t="s">
        <v>132</v>
      </c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</row>
    <row r="160" spans="1:276" s="2" customFormat="1" ht="22.15" customHeight="1">
      <c r="A160" s="161"/>
      <c r="B160" s="8"/>
      <c r="C160" s="218">
        <v>1.5</v>
      </c>
      <c r="D160" s="222" t="s">
        <v>122</v>
      </c>
      <c r="E160" s="220" t="s">
        <v>133</v>
      </c>
      <c r="F160" s="221" t="s">
        <v>134</v>
      </c>
      <c r="G160" s="221"/>
      <c r="H160" s="57" t="s">
        <v>19</v>
      </c>
      <c r="I160" s="58" t="s">
        <v>20</v>
      </c>
      <c r="J160" s="57" t="s">
        <v>19</v>
      </c>
      <c r="K160" s="58" t="s">
        <v>20</v>
      </c>
      <c r="L160" s="194"/>
      <c r="M160" s="70"/>
      <c r="N160" s="48"/>
      <c r="O160" s="49"/>
      <c r="P160" s="59" t="str">
        <f t="shared" si="41"/>
        <v>...€</v>
      </c>
      <c r="Q160" s="60" t="str">
        <f t="shared" ref="Q160:Q161" si="67">P160</f>
        <v>...€</v>
      </c>
      <c r="R160" s="61" t="e">
        <f t="shared" si="42"/>
        <v>#VALUE!</v>
      </c>
      <c r="S160" s="34"/>
      <c r="T160" s="62">
        <v>30</v>
      </c>
      <c r="U160" s="62">
        <v>29</v>
      </c>
      <c r="V160" s="62">
        <v>27.5</v>
      </c>
      <c r="W160" s="62">
        <v>33</v>
      </c>
      <c r="X160" s="183" t="s">
        <v>133</v>
      </c>
    </row>
    <row r="161" spans="1:276" s="2" customFormat="1" ht="22.15" customHeight="1">
      <c r="A161" s="161"/>
      <c r="B161" s="8"/>
      <c r="C161" s="218">
        <v>1.5</v>
      </c>
      <c r="D161" s="222" t="s">
        <v>122</v>
      </c>
      <c r="E161" s="220" t="s">
        <v>135</v>
      </c>
      <c r="F161" s="221" t="s">
        <v>134</v>
      </c>
      <c r="G161" s="221"/>
      <c r="H161" s="57" t="s">
        <v>19</v>
      </c>
      <c r="I161" s="58" t="s">
        <v>20</v>
      </c>
      <c r="J161" s="57" t="s">
        <v>19</v>
      </c>
      <c r="K161" s="58" t="s">
        <v>20</v>
      </c>
      <c r="L161" s="194"/>
      <c r="M161" s="70"/>
      <c r="N161" s="48"/>
      <c r="O161" s="49"/>
      <c r="P161" s="59" t="str">
        <f t="shared" si="41"/>
        <v>...€</v>
      </c>
      <c r="Q161" s="60" t="str">
        <f t="shared" si="67"/>
        <v>...€</v>
      </c>
      <c r="R161" s="61" t="e">
        <f t="shared" si="42"/>
        <v>#VALUE!</v>
      </c>
      <c r="S161" s="34"/>
      <c r="T161" s="62">
        <v>30</v>
      </c>
      <c r="U161" s="62">
        <v>29</v>
      </c>
      <c r="V161" s="62">
        <v>27.5</v>
      </c>
      <c r="W161" s="62">
        <v>33</v>
      </c>
      <c r="X161" s="183" t="s">
        <v>135</v>
      </c>
    </row>
    <row r="162" spans="1:276" s="104" customFormat="1" ht="33" customHeight="1">
      <c r="A162" s="161"/>
      <c r="B162" s="8"/>
      <c r="C162" s="218">
        <v>0.1</v>
      </c>
      <c r="D162" s="222" t="s">
        <v>122</v>
      </c>
      <c r="E162" s="220" t="s">
        <v>136</v>
      </c>
      <c r="F162" s="221" t="s">
        <v>137</v>
      </c>
      <c r="G162" s="221"/>
      <c r="H162" s="65" t="s">
        <v>24</v>
      </c>
      <c r="I162" s="66" t="s">
        <v>24</v>
      </c>
      <c r="J162" s="65" t="s">
        <v>24</v>
      </c>
      <c r="K162" s="66" t="s">
        <v>24</v>
      </c>
      <c r="L162" s="193"/>
      <c r="M162" s="80"/>
      <c r="N162" s="48"/>
      <c r="O162" s="49"/>
      <c r="P162" s="67" t="str">
        <f t="shared" si="41"/>
        <v>...%</v>
      </c>
      <c r="Q162" s="68" t="e">
        <f t="shared" ref="Q162:Q163" si="68">1-(1*P162)</f>
        <v>#VALUE!</v>
      </c>
      <c r="R162" s="61" t="e">
        <f t="shared" si="42"/>
        <v>#VALUE!</v>
      </c>
      <c r="S162" s="34"/>
      <c r="T162" s="69">
        <v>0.95</v>
      </c>
      <c r="U162" s="69">
        <v>0.85</v>
      </c>
      <c r="V162" s="69">
        <v>0.8</v>
      </c>
      <c r="W162" s="69">
        <v>0.9</v>
      </c>
      <c r="X162" s="183" t="s">
        <v>136</v>
      </c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</row>
    <row r="163" spans="1:276" s="2" customFormat="1" ht="22.15" customHeight="1">
      <c r="A163" s="161"/>
      <c r="B163" s="8"/>
      <c r="C163" s="218">
        <v>0.1</v>
      </c>
      <c r="D163" s="222" t="s">
        <v>122</v>
      </c>
      <c r="E163" s="228" t="s">
        <v>138</v>
      </c>
      <c r="F163" s="221" t="s">
        <v>26</v>
      </c>
      <c r="G163" s="221"/>
      <c r="H163" s="65" t="s">
        <v>24</v>
      </c>
      <c r="I163" s="66" t="s">
        <v>24</v>
      </c>
      <c r="J163" s="65" t="s">
        <v>24</v>
      </c>
      <c r="K163" s="66" t="s">
        <v>24</v>
      </c>
      <c r="L163" s="193"/>
      <c r="M163" s="8"/>
      <c r="N163" s="48"/>
      <c r="O163" s="49"/>
      <c r="P163" s="67" t="str">
        <f t="shared" si="41"/>
        <v>...%</v>
      </c>
      <c r="Q163" s="68" t="e">
        <f t="shared" si="68"/>
        <v>#VALUE!</v>
      </c>
      <c r="R163" s="61" t="e">
        <f t="shared" si="42"/>
        <v>#VALUE!</v>
      </c>
      <c r="S163" s="34"/>
      <c r="T163" s="69">
        <v>0.1</v>
      </c>
      <c r="U163" s="69">
        <v>0.1</v>
      </c>
      <c r="V163" s="69">
        <v>0.1</v>
      </c>
      <c r="W163" s="69">
        <v>0.1</v>
      </c>
      <c r="X163" s="186" t="s">
        <v>138</v>
      </c>
    </row>
    <row r="164" spans="1:276" s="2" customFormat="1" ht="15" customHeight="1">
      <c r="A164" s="161"/>
      <c r="B164" s="8"/>
      <c r="C164" s="64">
        <v>0.5</v>
      </c>
      <c r="D164" s="112" t="s">
        <v>122</v>
      </c>
      <c r="E164" s="122" t="s">
        <v>139</v>
      </c>
      <c r="F164" s="174"/>
      <c r="G164" s="174"/>
      <c r="H164" s="105"/>
      <c r="I164" s="58" t="s">
        <v>20</v>
      </c>
      <c r="J164" s="105"/>
      <c r="K164" s="58" t="s">
        <v>20</v>
      </c>
      <c r="L164" s="194"/>
      <c r="M164" s="21"/>
      <c r="N164" s="48"/>
      <c r="O164" s="49"/>
      <c r="P164" s="59" t="str">
        <f>K164</f>
        <v>...€</v>
      </c>
      <c r="Q164" s="60" t="str">
        <f>P164</f>
        <v>...€</v>
      </c>
      <c r="R164" s="61"/>
      <c r="S164" s="27"/>
      <c r="T164" s="46"/>
      <c r="U164" s="46"/>
      <c r="V164" s="27"/>
      <c r="W164" s="27"/>
      <c r="X164" s="187" t="s">
        <v>139</v>
      </c>
    </row>
    <row r="165" spans="1:276" s="2" customFormat="1" ht="15" customHeight="1">
      <c r="A165" s="161"/>
      <c r="B165" s="8"/>
      <c r="C165" s="64">
        <v>0.5</v>
      </c>
      <c r="D165" s="112" t="s">
        <v>122</v>
      </c>
      <c r="E165" s="122" t="s">
        <v>140</v>
      </c>
      <c r="F165" s="174"/>
      <c r="G165" s="174"/>
      <c r="H165" s="105"/>
      <c r="I165" s="58" t="s">
        <v>20</v>
      </c>
      <c r="J165" s="105"/>
      <c r="K165" s="58" t="s">
        <v>20</v>
      </c>
      <c r="L165" s="194"/>
      <c r="M165" s="21"/>
      <c r="N165" s="48"/>
      <c r="O165" s="49"/>
      <c r="P165" s="59" t="str">
        <f t="shared" ref="P165:P176" si="69">K165</f>
        <v>...€</v>
      </c>
      <c r="Q165" s="60" t="str">
        <f t="shared" ref="Q165:Q176" si="70">P165</f>
        <v>...€</v>
      </c>
      <c r="R165" s="27"/>
      <c r="S165" s="27"/>
      <c r="T165" s="46"/>
      <c r="U165" s="46"/>
      <c r="V165" s="27"/>
      <c r="W165" s="27"/>
      <c r="X165" s="187" t="s">
        <v>140</v>
      </c>
    </row>
    <row r="166" spans="1:276" s="2" customFormat="1" ht="15" customHeight="1">
      <c r="A166" s="161"/>
      <c r="B166" s="8"/>
      <c r="C166" s="64">
        <v>0.5</v>
      </c>
      <c r="D166" s="112" t="s">
        <v>122</v>
      </c>
      <c r="E166" s="123" t="s">
        <v>141</v>
      </c>
      <c r="F166" s="128"/>
      <c r="G166" s="128"/>
      <c r="H166" s="106"/>
      <c r="I166" s="58" t="s">
        <v>20</v>
      </c>
      <c r="J166" s="106"/>
      <c r="K166" s="58" t="s">
        <v>20</v>
      </c>
      <c r="L166" s="194"/>
      <c r="M166" s="21"/>
      <c r="N166" s="48"/>
      <c r="O166" s="49"/>
      <c r="P166" s="59" t="str">
        <f t="shared" si="69"/>
        <v>...€</v>
      </c>
      <c r="Q166" s="60" t="str">
        <f t="shared" si="70"/>
        <v>...€</v>
      </c>
      <c r="R166" s="27"/>
      <c r="S166" s="27"/>
      <c r="T166" s="46"/>
      <c r="U166" s="46"/>
      <c r="V166" s="27"/>
      <c r="W166" s="27"/>
      <c r="X166" s="187" t="s">
        <v>141</v>
      </c>
    </row>
    <row r="167" spans="1:276" s="2" customFormat="1" ht="15" customHeight="1">
      <c r="A167" s="161"/>
      <c r="B167" s="8"/>
      <c r="C167" s="64">
        <v>0.5</v>
      </c>
      <c r="D167" s="112" t="s">
        <v>122</v>
      </c>
      <c r="E167" s="123" t="s">
        <v>142</v>
      </c>
      <c r="F167" s="128"/>
      <c r="G167" s="128"/>
      <c r="H167" s="106"/>
      <c r="I167" s="58" t="s">
        <v>20</v>
      </c>
      <c r="J167" s="106"/>
      <c r="K167" s="58" t="s">
        <v>20</v>
      </c>
      <c r="L167" s="194"/>
      <c r="M167" s="21"/>
      <c r="N167" s="48"/>
      <c r="O167" s="49"/>
      <c r="P167" s="59" t="str">
        <f t="shared" si="69"/>
        <v>...€</v>
      </c>
      <c r="Q167" s="60" t="str">
        <f t="shared" si="70"/>
        <v>...€</v>
      </c>
      <c r="R167" s="27"/>
      <c r="S167" s="27"/>
      <c r="T167" s="46"/>
      <c r="U167" s="46"/>
      <c r="V167" s="27"/>
      <c r="W167" s="27"/>
      <c r="X167" s="187" t="s">
        <v>142</v>
      </c>
    </row>
    <row r="168" spans="1:276" s="2" customFormat="1" ht="15" customHeight="1">
      <c r="A168" s="161"/>
      <c r="B168" s="8"/>
      <c r="C168" s="64">
        <v>0.5</v>
      </c>
      <c r="D168" s="112" t="s">
        <v>122</v>
      </c>
      <c r="E168" s="123" t="s">
        <v>143</v>
      </c>
      <c r="F168" s="128"/>
      <c r="G168" s="128"/>
      <c r="H168" s="106"/>
      <c r="I168" s="58" t="s">
        <v>20</v>
      </c>
      <c r="J168" s="106"/>
      <c r="K168" s="58" t="s">
        <v>20</v>
      </c>
      <c r="L168" s="194"/>
      <c r="M168" s="21"/>
      <c r="N168" s="48"/>
      <c r="O168" s="49"/>
      <c r="P168" s="59" t="str">
        <f t="shared" si="69"/>
        <v>...€</v>
      </c>
      <c r="Q168" s="60" t="str">
        <f t="shared" si="70"/>
        <v>...€</v>
      </c>
      <c r="R168" s="27"/>
      <c r="S168" s="27"/>
      <c r="T168" s="46"/>
      <c r="U168" s="46"/>
      <c r="V168" s="27"/>
      <c r="W168" s="27"/>
      <c r="X168" s="187" t="s">
        <v>143</v>
      </c>
    </row>
    <row r="169" spans="1:276" s="2" customFormat="1" ht="15" customHeight="1">
      <c r="A169" s="161"/>
      <c r="B169" s="8"/>
      <c r="C169" s="64">
        <v>0.5</v>
      </c>
      <c r="D169" s="112" t="s">
        <v>122</v>
      </c>
      <c r="E169" s="123" t="s">
        <v>144</v>
      </c>
      <c r="F169" s="128"/>
      <c r="G169" s="128"/>
      <c r="H169" s="106"/>
      <c r="I169" s="58" t="s">
        <v>20</v>
      </c>
      <c r="J169" s="106"/>
      <c r="K169" s="58" t="s">
        <v>20</v>
      </c>
      <c r="L169" s="194"/>
      <c r="M169" s="21"/>
      <c r="N169" s="48"/>
      <c r="O169" s="49"/>
      <c r="P169" s="59" t="str">
        <f t="shared" si="69"/>
        <v>...€</v>
      </c>
      <c r="Q169" s="60" t="str">
        <f t="shared" si="70"/>
        <v>...€</v>
      </c>
      <c r="R169" s="27"/>
      <c r="S169" s="27"/>
      <c r="T169" s="46"/>
      <c r="U169" s="46"/>
      <c r="V169" s="27"/>
      <c r="W169" s="27"/>
      <c r="X169" s="187" t="s">
        <v>144</v>
      </c>
    </row>
    <row r="170" spans="1:276" s="10" customFormat="1" ht="15" customHeight="1">
      <c r="A170" s="161"/>
      <c r="B170" s="8"/>
      <c r="C170" s="64">
        <v>0.5</v>
      </c>
      <c r="D170" s="112" t="s">
        <v>122</v>
      </c>
      <c r="E170" s="123" t="s">
        <v>145</v>
      </c>
      <c r="F170" s="129"/>
      <c r="G170" s="129"/>
      <c r="H170" s="47"/>
      <c r="I170" s="58" t="s">
        <v>20</v>
      </c>
      <c r="J170" s="47"/>
      <c r="K170" s="58" t="s">
        <v>20</v>
      </c>
      <c r="L170" s="194"/>
      <c r="M170" s="21"/>
      <c r="N170" s="48"/>
      <c r="O170" s="49"/>
      <c r="P170" s="59" t="str">
        <f t="shared" si="69"/>
        <v>...€</v>
      </c>
      <c r="Q170" s="60" t="str">
        <f t="shared" si="70"/>
        <v>...€</v>
      </c>
      <c r="R170" s="34"/>
      <c r="S170" s="34"/>
      <c r="T170" s="46"/>
      <c r="U170" s="46"/>
      <c r="V170" s="34"/>
      <c r="W170" s="34"/>
      <c r="X170" s="183" t="s">
        <v>145</v>
      </c>
    </row>
    <row r="171" spans="1:276" s="10" customFormat="1" ht="15" customHeight="1">
      <c r="A171" s="161"/>
      <c r="B171" s="8"/>
      <c r="C171" s="64">
        <v>0.5</v>
      </c>
      <c r="D171" s="112" t="s">
        <v>122</v>
      </c>
      <c r="E171" s="123" t="s">
        <v>146</v>
      </c>
      <c r="F171" s="129"/>
      <c r="G171" s="129"/>
      <c r="H171" s="47"/>
      <c r="I171" s="58" t="s">
        <v>20</v>
      </c>
      <c r="J171" s="47"/>
      <c r="K171" s="58" t="s">
        <v>20</v>
      </c>
      <c r="L171" s="194"/>
      <c r="M171" s="21"/>
      <c r="N171" s="48"/>
      <c r="O171" s="49"/>
      <c r="P171" s="59" t="str">
        <f t="shared" si="69"/>
        <v>...€</v>
      </c>
      <c r="Q171" s="60" t="str">
        <f t="shared" si="70"/>
        <v>...€</v>
      </c>
      <c r="R171" s="34"/>
      <c r="S171" s="34"/>
      <c r="T171" s="46"/>
      <c r="U171" s="46"/>
      <c r="V171" s="34"/>
      <c r="W171" s="34"/>
      <c r="X171" s="183" t="s">
        <v>146</v>
      </c>
    </row>
    <row r="172" spans="1:276" s="10" customFormat="1" ht="15" customHeight="1">
      <c r="A172" s="161"/>
      <c r="B172" s="8"/>
      <c r="C172" s="64">
        <v>0.5</v>
      </c>
      <c r="D172" s="112" t="s">
        <v>122</v>
      </c>
      <c r="E172" s="123" t="s">
        <v>147</v>
      </c>
      <c r="F172" s="129"/>
      <c r="G172" s="129"/>
      <c r="H172" s="47"/>
      <c r="I172" s="58" t="s">
        <v>20</v>
      </c>
      <c r="J172" s="47"/>
      <c r="K172" s="58" t="s">
        <v>20</v>
      </c>
      <c r="L172" s="194"/>
      <c r="M172" s="21"/>
      <c r="N172" s="48"/>
      <c r="O172" s="49"/>
      <c r="P172" s="59" t="str">
        <f t="shared" si="69"/>
        <v>...€</v>
      </c>
      <c r="Q172" s="60" t="str">
        <f t="shared" si="70"/>
        <v>...€</v>
      </c>
      <c r="R172" s="34"/>
      <c r="S172" s="34"/>
      <c r="T172" s="34"/>
      <c r="U172" s="34"/>
      <c r="V172" s="34"/>
      <c r="W172" s="34"/>
      <c r="X172" s="183" t="s">
        <v>147</v>
      </c>
    </row>
    <row r="173" spans="1:276" s="2" customFormat="1" ht="15" customHeight="1">
      <c r="A173" s="161"/>
      <c r="B173" s="8"/>
      <c r="C173" s="64">
        <v>0.5</v>
      </c>
      <c r="D173" s="112" t="s">
        <v>122</v>
      </c>
      <c r="E173" s="122" t="s">
        <v>148</v>
      </c>
      <c r="F173" s="174"/>
      <c r="G173" s="174"/>
      <c r="H173" s="105"/>
      <c r="I173" s="58" t="s">
        <v>20</v>
      </c>
      <c r="J173" s="105"/>
      <c r="K173" s="58" t="s">
        <v>20</v>
      </c>
      <c r="L173" s="194"/>
      <c r="M173" s="21"/>
      <c r="N173" s="48"/>
      <c r="O173" s="49"/>
      <c r="P173" s="59" t="str">
        <f t="shared" si="69"/>
        <v>...€</v>
      </c>
      <c r="Q173" s="60" t="str">
        <f t="shared" si="70"/>
        <v>...€</v>
      </c>
      <c r="R173" s="27"/>
      <c r="S173" s="27"/>
      <c r="T173" s="46"/>
      <c r="U173" s="46"/>
      <c r="V173" s="27"/>
      <c r="W173" s="27"/>
      <c r="X173" s="187" t="s">
        <v>148</v>
      </c>
    </row>
    <row r="174" spans="1:276" s="2" customFormat="1" ht="15" customHeight="1">
      <c r="A174" s="161"/>
      <c r="B174" s="8"/>
      <c r="C174" s="64">
        <v>0.5</v>
      </c>
      <c r="D174" s="112" t="s">
        <v>122</v>
      </c>
      <c r="E174" s="123" t="s">
        <v>149</v>
      </c>
      <c r="F174" s="128"/>
      <c r="G174" s="128"/>
      <c r="H174" s="106"/>
      <c r="I174" s="58" t="s">
        <v>20</v>
      </c>
      <c r="J174" s="106"/>
      <c r="K174" s="58" t="s">
        <v>20</v>
      </c>
      <c r="L174" s="194"/>
      <c r="M174" s="21"/>
      <c r="N174" s="48"/>
      <c r="O174" s="49"/>
      <c r="P174" s="59" t="str">
        <f t="shared" si="69"/>
        <v>...€</v>
      </c>
      <c r="Q174" s="60" t="str">
        <f t="shared" si="70"/>
        <v>...€</v>
      </c>
      <c r="R174" s="27"/>
      <c r="S174" s="27"/>
      <c r="T174" s="46"/>
      <c r="U174" s="46"/>
      <c r="V174" s="27"/>
      <c r="W174" s="27"/>
      <c r="X174" s="187" t="s">
        <v>149</v>
      </c>
    </row>
    <row r="175" spans="1:276" s="2" customFormat="1" ht="15" customHeight="1">
      <c r="A175" s="161"/>
      <c r="B175" s="8"/>
      <c r="C175" s="64">
        <v>0.5</v>
      </c>
      <c r="D175" s="112" t="s">
        <v>122</v>
      </c>
      <c r="E175" s="122" t="s">
        <v>150</v>
      </c>
      <c r="F175" s="174"/>
      <c r="G175" s="174"/>
      <c r="H175" s="105"/>
      <c r="I175" s="58" t="s">
        <v>20</v>
      </c>
      <c r="J175" s="105"/>
      <c r="K175" s="58" t="s">
        <v>20</v>
      </c>
      <c r="L175" s="194"/>
      <c r="M175" s="21"/>
      <c r="N175" s="48"/>
      <c r="O175" s="49"/>
      <c r="P175" s="59" t="str">
        <f t="shared" si="69"/>
        <v>...€</v>
      </c>
      <c r="Q175" s="60" t="str">
        <f t="shared" si="70"/>
        <v>...€</v>
      </c>
      <c r="R175" s="27"/>
      <c r="S175" s="27"/>
      <c r="T175" s="46"/>
      <c r="U175" s="46"/>
      <c r="V175" s="27"/>
      <c r="W175" s="27"/>
      <c r="X175" s="187" t="s">
        <v>150</v>
      </c>
    </row>
    <row r="176" spans="1:276" s="2" customFormat="1" ht="15" customHeight="1">
      <c r="A176" s="161"/>
      <c r="B176" s="8"/>
      <c r="C176" s="64">
        <v>0.5</v>
      </c>
      <c r="D176" s="112" t="s">
        <v>122</v>
      </c>
      <c r="E176" s="123" t="s">
        <v>151</v>
      </c>
      <c r="F176" s="128"/>
      <c r="G176" s="128"/>
      <c r="H176" s="106"/>
      <c r="I176" s="58" t="s">
        <v>20</v>
      </c>
      <c r="J176" s="106"/>
      <c r="K176" s="58" t="s">
        <v>20</v>
      </c>
      <c r="L176" s="194"/>
      <c r="M176" s="21"/>
      <c r="N176" s="48"/>
      <c r="O176" s="49"/>
      <c r="P176" s="59" t="str">
        <f t="shared" si="69"/>
        <v>...€</v>
      </c>
      <c r="Q176" s="60" t="str">
        <f t="shared" si="70"/>
        <v>...€</v>
      </c>
      <c r="R176" s="27"/>
      <c r="S176" s="27"/>
      <c r="T176" s="46"/>
      <c r="U176" s="46"/>
      <c r="V176" s="27"/>
      <c r="W176" s="27"/>
      <c r="X176" s="187" t="s">
        <v>151</v>
      </c>
    </row>
    <row r="177" spans="1:24" s="2" customFormat="1" ht="12" customHeight="1">
      <c r="A177" s="161"/>
      <c r="B177" s="19"/>
      <c r="C177" s="16"/>
      <c r="D177" s="113"/>
      <c r="E177" s="124"/>
      <c r="F177" s="130"/>
      <c r="G177" s="130"/>
      <c r="H177" s="18"/>
      <c r="I177" s="9"/>
      <c r="J177" s="18"/>
      <c r="K177" s="9"/>
      <c r="L177" s="9"/>
      <c r="M177" s="9"/>
      <c r="N177" s="48"/>
      <c r="O177" s="40"/>
      <c r="P177" s="41"/>
      <c r="Q177" s="34"/>
      <c r="R177" s="34"/>
      <c r="S177" s="42"/>
      <c r="T177" s="42"/>
      <c r="U177" s="42"/>
      <c r="V177" s="42"/>
      <c r="W177" s="34"/>
      <c r="X177" s="188"/>
    </row>
    <row r="178" spans="1:24" s="2" customFormat="1" ht="12" customHeight="1">
      <c r="A178" s="154"/>
      <c r="B178" s="19"/>
      <c r="C178" s="16"/>
      <c r="D178" s="16"/>
      <c r="E178" s="119"/>
      <c r="F178" s="124"/>
      <c r="G178" s="124"/>
      <c r="H178" s="17"/>
      <c r="I178" s="18"/>
      <c r="J178" s="17"/>
      <c r="K178" s="18"/>
      <c r="L178" s="18"/>
      <c r="M178" s="19"/>
      <c r="N178" s="48"/>
      <c r="O178" s="49"/>
      <c r="P178" s="40"/>
      <c r="Q178" s="41"/>
      <c r="R178" s="34"/>
      <c r="S178" s="34"/>
      <c r="T178" s="42"/>
      <c r="U178" s="42"/>
      <c r="V178" s="42"/>
      <c r="W178" s="42"/>
      <c r="X178" s="183"/>
    </row>
    <row r="179" spans="1:24" s="2" customFormat="1" ht="45">
      <c r="A179" s="154"/>
      <c r="B179" s="19"/>
      <c r="C179" s="16"/>
      <c r="D179" s="133" t="s">
        <v>152</v>
      </c>
      <c r="E179" s="322" t="s">
        <v>153</v>
      </c>
      <c r="F179" s="323"/>
      <c r="G179" s="323"/>
      <c r="H179" s="323"/>
      <c r="I179" s="323"/>
      <c r="J179" s="323"/>
      <c r="K179" s="324"/>
      <c r="L179" s="97"/>
      <c r="M179" s="19"/>
      <c r="N179" s="48"/>
      <c r="O179" s="49"/>
      <c r="P179" s="40"/>
      <c r="Q179" s="41"/>
      <c r="R179" s="34"/>
      <c r="S179" s="34"/>
      <c r="T179" s="42"/>
      <c r="U179" s="42"/>
      <c r="V179" s="42"/>
      <c r="W179" s="42"/>
      <c r="X179" s="183" t="s">
        <v>297</v>
      </c>
    </row>
    <row r="180" spans="1:24" s="2" customFormat="1" ht="33" customHeight="1">
      <c r="A180" s="154"/>
      <c r="B180" s="19"/>
      <c r="C180" s="16"/>
      <c r="D180" s="133" t="s">
        <v>152</v>
      </c>
      <c r="E180" s="322" t="s">
        <v>154</v>
      </c>
      <c r="F180" s="323"/>
      <c r="G180" s="323"/>
      <c r="H180" s="323"/>
      <c r="I180" s="323"/>
      <c r="J180" s="323"/>
      <c r="K180" s="324"/>
      <c r="L180" s="97"/>
      <c r="M180" s="19"/>
      <c r="N180" s="48"/>
      <c r="O180" s="49"/>
      <c r="P180" s="40"/>
      <c r="Q180" s="41"/>
      <c r="R180" s="34"/>
      <c r="S180" s="34"/>
      <c r="T180" s="42"/>
      <c r="U180" s="42"/>
      <c r="V180" s="42"/>
      <c r="W180" s="42"/>
      <c r="X180" s="183" t="s">
        <v>298</v>
      </c>
    </row>
    <row r="181" spans="1:24" s="2" customFormat="1" ht="44.1" customHeight="1">
      <c r="A181" s="166"/>
      <c r="B181" s="9"/>
      <c r="D181" s="114" t="s">
        <v>16</v>
      </c>
      <c r="E181" s="322" t="s">
        <v>155</v>
      </c>
      <c r="F181" s="323"/>
      <c r="G181" s="323"/>
      <c r="H181" s="323"/>
      <c r="I181" s="323"/>
      <c r="J181" s="323"/>
      <c r="K181" s="324"/>
      <c r="L181" s="97"/>
      <c r="M181" s="9"/>
      <c r="N181" s="71"/>
      <c r="O181" s="54"/>
      <c r="P181" s="95"/>
      <c r="Q181" s="72"/>
      <c r="R181" s="36"/>
      <c r="S181" s="34"/>
      <c r="T181" s="43"/>
      <c r="U181" s="43"/>
      <c r="V181" s="43"/>
      <c r="W181" s="43"/>
      <c r="X181" s="183" t="s">
        <v>299</v>
      </c>
    </row>
    <row r="182" spans="1:24" s="2" customFormat="1" ht="33" customHeight="1">
      <c r="A182" s="166"/>
      <c r="B182" s="9"/>
      <c r="D182" s="109" t="s">
        <v>156</v>
      </c>
      <c r="E182" s="322" t="s">
        <v>157</v>
      </c>
      <c r="F182" s="323"/>
      <c r="G182" s="323"/>
      <c r="H182" s="323"/>
      <c r="I182" s="323"/>
      <c r="J182" s="323"/>
      <c r="K182" s="324"/>
      <c r="L182" s="97"/>
      <c r="M182" s="9"/>
      <c r="N182" s="71"/>
      <c r="O182" s="54"/>
      <c r="P182" s="95"/>
      <c r="Q182" s="72"/>
      <c r="R182" s="36" t="s">
        <v>2</v>
      </c>
      <c r="S182" s="34"/>
      <c r="T182" s="43"/>
      <c r="U182" s="43"/>
      <c r="V182" s="43"/>
      <c r="W182" s="43"/>
      <c r="X182" s="183" t="s">
        <v>300</v>
      </c>
    </row>
    <row r="183" spans="1:24" s="2" customFormat="1" ht="44.1" customHeight="1">
      <c r="A183" s="166"/>
      <c r="B183" s="9"/>
      <c r="D183" s="114" t="s">
        <v>35</v>
      </c>
      <c r="E183" s="322" t="s">
        <v>158</v>
      </c>
      <c r="F183" s="323"/>
      <c r="G183" s="323"/>
      <c r="H183" s="323"/>
      <c r="I183" s="323"/>
      <c r="J183" s="323"/>
      <c r="K183" s="324"/>
      <c r="L183" s="97"/>
      <c r="M183" s="9"/>
      <c r="N183" s="71"/>
      <c r="O183" s="54"/>
      <c r="P183" s="95"/>
      <c r="Q183" s="37"/>
      <c r="R183" s="36"/>
      <c r="S183" s="34"/>
      <c r="T183" s="43"/>
      <c r="U183" s="43"/>
      <c r="V183" s="43"/>
      <c r="W183" s="43"/>
      <c r="X183" s="183" t="s">
        <v>301</v>
      </c>
    </row>
    <row r="184" spans="1:24" s="2" customFormat="1" ht="22.15" customHeight="1">
      <c r="A184" s="166"/>
      <c r="B184" s="73"/>
      <c r="D184" s="114" t="s">
        <v>35</v>
      </c>
      <c r="E184" s="325" t="s">
        <v>159</v>
      </c>
      <c r="F184" s="326"/>
      <c r="G184" s="326"/>
      <c r="H184" s="326"/>
      <c r="I184" s="326"/>
      <c r="J184" s="326"/>
      <c r="K184" s="327"/>
      <c r="L184" s="195"/>
      <c r="M184" s="73"/>
      <c r="N184" s="71"/>
      <c r="O184" s="54"/>
      <c r="P184" s="95"/>
      <c r="Q184" s="37"/>
      <c r="R184" s="36"/>
      <c r="S184" s="34"/>
      <c r="T184" s="43"/>
      <c r="U184" s="43"/>
      <c r="V184" s="43"/>
      <c r="W184" s="43"/>
      <c r="X184" s="183" t="s">
        <v>302</v>
      </c>
    </row>
    <row r="185" spans="1:24" s="2" customFormat="1" ht="15" customHeight="1">
      <c r="A185" s="166"/>
      <c r="B185" s="9"/>
      <c r="D185" s="333" t="s">
        <v>160</v>
      </c>
      <c r="E185" s="322" t="s">
        <v>161</v>
      </c>
      <c r="F185" s="323"/>
      <c r="G185" s="323"/>
      <c r="H185" s="323"/>
      <c r="I185" s="323"/>
      <c r="J185" s="323"/>
      <c r="K185" s="324"/>
      <c r="L185" s="97"/>
      <c r="M185" s="9"/>
      <c r="N185" s="71"/>
      <c r="O185" s="54"/>
      <c r="P185" s="95"/>
      <c r="Q185" s="37"/>
      <c r="R185" s="36"/>
      <c r="S185" s="34"/>
      <c r="T185" s="43"/>
      <c r="U185" s="43"/>
      <c r="V185" s="43"/>
      <c r="W185" s="43"/>
      <c r="X185" s="183" t="s">
        <v>303</v>
      </c>
    </row>
    <row r="186" spans="1:24" s="2" customFormat="1" ht="15" customHeight="1">
      <c r="A186" s="166"/>
      <c r="B186" s="9"/>
      <c r="D186" s="333"/>
      <c r="E186" s="322" t="s">
        <v>162</v>
      </c>
      <c r="F186" s="323"/>
      <c r="G186" s="323"/>
      <c r="H186" s="323"/>
      <c r="I186" s="323"/>
      <c r="J186" s="323"/>
      <c r="K186" s="324"/>
      <c r="L186" s="97"/>
      <c r="M186" s="9"/>
      <c r="N186" s="71"/>
      <c r="O186" s="54"/>
      <c r="P186" s="95"/>
      <c r="Q186" s="37"/>
      <c r="R186" s="36"/>
      <c r="S186" s="34"/>
      <c r="T186" s="43"/>
      <c r="U186" s="43"/>
      <c r="V186" s="43"/>
      <c r="W186" s="43"/>
      <c r="X186" s="183" t="s">
        <v>304</v>
      </c>
    </row>
    <row r="187" spans="1:24" s="2" customFormat="1" ht="15" customHeight="1">
      <c r="A187" s="166"/>
      <c r="B187" s="9"/>
      <c r="D187" s="333"/>
      <c r="E187" s="322" t="s">
        <v>163</v>
      </c>
      <c r="F187" s="323"/>
      <c r="G187" s="323"/>
      <c r="H187" s="323"/>
      <c r="I187" s="323"/>
      <c r="J187" s="323"/>
      <c r="K187" s="324"/>
      <c r="L187" s="97"/>
      <c r="M187" s="9"/>
      <c r="N187" s="71"/>
      <c r="O187" s="54"/>
      <c r="P187" s="95"/>
      <c r="Q187" s="37"/>
      <c r="R187" s="36"/>
      <c r="S187" s="34"/>
      <c r="T187" s="43"/>
      <c r="U187" s="43"/>
      <c r="V187" s="43"/>
      <c r="W187" s="43"/>
      <c r="X187" s="183" t="s">
        <v>305</v>
      </c>
    </row>
    <row r="188" spans="1:24" s="2" customFormat="1" ht="22.15" customHeight="1">
      <c r="A188" s="166"/>
      <c r="B188" s="9"/>
      <c r="D188" s="333"/>
      <c r="E188" s="322" t="s">
        <v>164</v>
      </c>
      <c r="F188" s="323"/>
      <c r="G188" s="323"/>
      <c r="H188" s="323"/>
      <c r="I188" s="323"/>
      <c r="J188" s="323"/>
      <c r="K188" s="324"/>
      <c r="L188" s="97"/>
      <c r="M188" s="9"/>
      <c r="N188" s="71"/>
      <c r="O188" s="54"/>
      <c r="P188" s="95"/>
      <c r="Q188" s="37"/>
      <c r="R188" s="36"/>
      <c r="S188" s="34"/>
      <c r="T188" s="43"/>
      <c r="U188" s="43"/>
      <c r="V188" s="43"/>
      <c r="W188" s="43"/>
      <c r="X188" s="183" t="s">
        <v>306</v>
      </c>
    </row>
    <row r="189" spans="1:24" s="2" customFormat="1" ht="22.15" customHeight="1">
      <c r="A189" s="166"/>
      <c r="B189" s="9"/>
      <c r="D189" s="333"/>
      <c r="E189" s="322" t="s">
        <v>165</v>
      </c>
      <c r="F189" s="323"/>
      <c r="G189" s="323"/>
      <c r="H189" s="323"/>
      <c r="I189" s="323"/>
      <c r="J189" s="323"/>
      <c r="K189" s="324"/>
      <c r="L189" s="97"/>
      <c r="M189" s="9"/>
      <c r="N189" s="71"/>
      <c r="O189" s="54"/>
      <c r="P189" s="95"/>
      <c r="Q189" s="37"/>
      <c r="R189" s="36"/>
      <c r="S189" s="34"/>
      <c r="T189" s="43"/>
      <c r="U189" s="43"/>
      <c r="V189" s="43"/>
      <c r="W189" s="43"/>
      <c r="X189" s="183" t="s">
        <v>307</v>
      </c>
    </row>
    <row r="190" spans="1:24" s="2" customFormat="1" ht="22.15" customHeight="1">
      <c r="A190" s="166"/>
      <c r="B190" s="9"/>
      <c r="D190" s="333"/>
      <c r="E190" s="322" t="s">
        <v>166</v>
      </c>
      <c r="F190" s="323"/>
      <c r="G190" s="323"/>
      <c r="H190" s="323"/>
      <c r="I190" s="323"/>
      <c r="J190" s="323"/>
      <c r="K190" s="324"/>
      <c r="L190" s="97"/>
      <c r="M190" s="9"/>
      <c r="N190" s="71"/>
      <c r="O190" s="54"/>
      <c r="P190" s="95"/>
      <c r="Q190" s="37"/>
      <c r="R190" s="36"/>
      <c r="S190" s="34"/>
      <c r="T190" s="43"/>
      <c r="U190" s="43"/>
      <c r="V190" s="43"/>
      <c r="W190" s="43"/>
      <c r="X190" s="183" t="s">
        <v>308</v>
      </c>
    </row>
    <row r="191" spans="1:24" s="2" customFormat="1" ht="22.15" customHeight="1">
      <c r="A191" s="166"/>
      <c r="B191" s="9"/>
      <c r="D191" s="173" t="s">
        <v>167</v>
      </c>
      <c r="E191" s="322" t="s">
        <v>168</v>
      </c>
      <c r="F191" s="323"/>
      <c r="G191" s="323"/>
      <c r="H191" s="323"/>
      <c r="I191" s="323"/>
      <c r="J191" s="323"/>
      <c r="K191" s="324"/>
      <c r="L191" s="97"/>
      <c r="M191" s="9"/>
      <c r="N191" s="71"/>
      <c r="O191" s="54"/>
      <c r="P191" s="95"/>
      <c r="Q191" s="37"/>
      <c r="R191" s="36"/>
      <c r="S191" s="34"/>
      <c r="T191" s="43"/>
      <c r="U191" s="43"/>
      <c r="V191" s="43"/>
      <c r="W191" s="43"/>
      <c r="X191" s="183" t="s">
        <v>309</v>
      </c>
    </row>
    <row r="192" spans="1:24" s="2" customFormat="1" ht="44.1" customHeight="1">
      <c r="A192" s="166"/>
      <c r="B192" s="9"/>
      <c r="D192" s="133" t="s">
        <v>169</v>
      </c>
      <c r="E192" s="322" t="s">
        <v>170</v>
      </c>
      <c r="F192" s="323"/>
      <c r="G192" s="323"/>
      <c r="H192" s="323"/>
      <c r="I192" s="323"/>
      <c r="J192" s="323"/>
      <c r="K192" s="324"/>
      <c r="L192" s="97"/>
      <c r="M192" s="9"/>
      <c r="N192" s="71"/>
      <c r="O192" s="54"/>
      <c r="P192" s="95"/>
      <c r="Q192" s="37"/>
      <c r="R192" s="36"/>
      <c r="S192" s="34"/>
      <c r="T192" s="43"/>
      <c r="U192" s="43"/>
      <c r="V192" s="43"/>
      <c r="W192" s="43"/>
      <c r="X192" s="183" t="s">
        <v>310</v>
      </c>
    </row>
    <row r="193" spans="1:38" s="2" customFormat="1" ht="5.65" customHeight="1">
      <c r="A193" s="166"/>
      <c r="B193" s="9"/>
      <c r="D193" s="134"/>
      <c r="E193" s="97"/>
      <c r="F193" s="97"/>
      <c r="G193" s="97"/>
      <c r="H193" s="97"/>
      <c r="I193" s="97"/>
      <c r="J193" s="97"/>
      <c r="K193" s="97"/>
      <c r="L193" s="97"/>
      <c r="M193" s="9"/>
      <c r="N193" s="71"/>
      <c r="O193" s="54"/>
      <c r="P193" s="95"/>
      <c r="Q193" s="37"/>
      <c r="R193" s="36"/>
      <c r="S193" s="34"/>
      <c r="T193" s="43"/>
      <c r="U193" s="43"/>
      <c r="V193" s="43"/>
      <c r="W193" s="43"/>
      <c r="X193" s="183"/>
    </row>
    <row r="194" spans="1:38" ht="33" customHeight="1">
      <c r="A194" s="167"/>
      <c r="B194" s="74"/>
      <c r="D194" s="330" t="s">
        <v>171</v>
      </c>
      <c r="E194" s="331"/>
      <c r="F194" s="331"/>
      <c r="G194" s="331"/>
      <c r="H194" s="331"/>
      <c r="I194" s="331"/>
      <c r="J194" s="331"/>
      <c r="K194" s="332"/>
      <c r="L194" s="169"/>
      <c r="M194" s="74"/>
      <c r="N194" s="75"/>
      <c r="O194" s="55"/>
      <c r="P194" s="44"/>
      <c r="Q194" s="41"/>
      <c r="R194" s="34"/>
      <c r="S194" s="36"/>
      <c r="T194" s="39"/>
      <c r="U194" s="39"/>
      <c r="V194" s="43"/>
      <c r="W194" s="43"/>
      <c r="X194" s="183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</row>
    <row r="195" spans="1:38" ht="44.1" customHeight="1">
      <c r="A195" s="167"/>
      <c r="B195" s="74"/>
      <c r="D195" s="330" t="s">
        <v>172</v>
      </c>
      <c r="E195" s="331"/>
      <c r="F195" s="331"/>
      <c r="G195" s="331"/>
      <c r="H195" s="331"/>
      <c r="I195" s="331"/>
      <c r="J195" s="331"/>
      <c r="K195" s="332"/>
      <c r="L195" s="169"/>
      <c r="M195" s="74"/>
      <c r="N195" s="75"/>
      <c r="O195" s="55"/>
      <c r="P195" s="44"/>
      <c r="Q195" s="41"/>
      <c r="R195" s="34"/>
      <c r="S195" s="36"/>
      <c r="T195" s="39"/>
      <c r="U195" s="39"/>
      <c r="V195" s="43"/>
      <c r="W195" s="43"/>
      <c r="X195" s="183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</row>
    <row r="196" spans="1:38" ht="5.0999999999999996" customHeight="1">
      <c r="A196" s="167"/>
      <c r="B196" s="74"/>
      <c r="D196" s="169"/>
      <c r="E196" s="169"/>
      <c r="F196" s="169"/>
      <c r="G196" s="169"/>
      <c r="H196" s="169"/>
      <c r="I196" s="169"/>
      <c r="J196" s="169"/>
      <c r="K196" s="169"/>
      <c r="L196" s="169"/>
      <c r="M196" s="74"/>
      <c r="N196" s="75"/>
      <c r="O196" s="55"/>
      <c r="P196" s="44"/>
      <c r="Q196" s="41"/>
      <c r="R196" s="34"/>
      <c r="S196" s="36"/>
      <c r="T196" s="39"/>
      <c r="U196" s="39"/>
      <c r="V196" s="43"/>
      <c r="W196" s="43"/>
      <c r="X196" s="183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</row>
    <row r="197" spans="1:38" s="146" customFormat="1" ht="12" customHeight="1">
      <c r="A197" s="170"/>
      <c r="B197" s="170"/>
      <c r="C197" s="170"/>
      <c r="D197" s="171"/>
      <c r="E197" s="172"/>
      <c r="F197" s="172"/>
      <c r="G197" s="172"/>
      <c r="H197" s="170"/>
      <c r="I197" s="170"/>
      <c r="J197" s="170"/>
      <c r="K197" s="170"/>
      <c r="L197" s="170"/>
      <c r="M197" s="170"/>
      <c r="N197" s="48"/>
      <c r="O197" s="48"/>
      <c r="P197" s="170"/>
      <c r="Q197" s="170"/>
      <c r="R197" s="170"/>
      <c r="S197" s="170"/>
      <c r="T197" s="170"/>
      <c r="U197" s="170"/>
      <c r="V197" s="170"/>
      <c r="W197" s="170"/>
      <c r="X197" s="189"/>
    </row>
    <row r="198" spans="1:38" s="2" customFormat="1" ht="12" customHeight="1">
      <c r="A198" s="8"/>
      <c r="C198" s="14"/>
      <c r="D198" s="115"/>
      <c r="E198" s="116"/>
      <c r="F198" s="116"/>
      <c r="G198" s="116"/>
      <c r="N198" s="76"/>
      <c r="O198" s="76"/>
      <c r="T198" s="77"/>
      <c r="U198" s="77"/>
      <c r="V198" s="77"/>
      <c r="W198" s="77"/>
      <c r="X198" s="188"/>
    </row>
    <row r="199" spans="1:38" s="2" customFormat="1" ht="12" customHeight="1">
      <c r="A199" s="8"/>
      <c r="C199" s="14"/>
      <c r="D199" s="115"/>
      <c r="E199" s="116"/>
      <c r="F199" s="116"/>
      <c r="G199" s="116"/>
      <c r="N199" s="76"/>
      <c r="O199" s="76"/>
      <c r="T199" s="77"/>
      <c r="U199" s="77"/>
      <c r="V199" s="77"/>
      <c r="W199" s="77"/>
      <c r="X199" s="188"/>
    </row>
    <row r="200" spans="1:38" s="2" customFormat="1" ht="12" customHeight="1">
      <c r="A200" s="8"/>
      <c r="C200" s="14"/>
      <c r="D200" s="115"/>
      <c r="E200" s="116"/>
      <c r="F200" s="116"/>
      <c r="G200" s="116"/>
      <c r="N200" s="76"/>
      <c r="O200" s="76"/>
      <c r="T200" s="77"/>
      <c r="U200" s="77"/>
      <c r="V200" s="77"/>
      <c r="W200" s="77"/>
      <c r="X200" s="188"/>
    </row>
    <row r="201" spans="1:38" s="2" customFormat="1" ht="12" customHeight="1">
      <c r="A201" s="8"/>
      <c r="C201" s="14"/>
      <c r="D201" s="107"/>
      <c r="E201" s="125" t="s">
        <v>311</v>
      </c>
      <c r="F201" s="125" t="s">
        <v>312</v>
      </c>
      <c r="G201" s="125" t="s">
        <v>246</v>
      </c>
      <c r="H201" s="63" t="s">
        <v>313</v>
      </c>
      <c r="I201" s="63" t="s">
        <v>247</v>
      </c>
      <c r="J201" s="63"/>
      <c r="K201" s="63"/>
      <c r="L201" s="63"/>
      <c r="N201" s="76"/>
      <c r="O201" s="76"/>
      <c r="T201" s="77"/>
      <c r="U201" s="77"/>
      <c r="V201" s="77"/>
      <c r="W201" s="77"/>
      <c r="X201" s="188" t="s">
        <v>245</v>
      </c>
    </row>
    <row r="202" spans="1:38" s="2" customFormat="1" ht="12" customHeight="1">
      <c r="A202" s="2" t="s">
        <v>471</v>
      </c>
      <c r="C202" s="14" t="s">
        <v>470</v>
      </c>
      <c r="D202" s="107" t="s">
        <v>472</v>
      </c>
      <c r="E202" s="125" t="s">
        <v>314</v>
      </c>
      <c r="F202" s="125" t="s">
        <v>315</v>
      </c>
      <c r="G202" s="125" t="s">
        <v>468</v>
      </c>
      <c r="H202" s="63">
        <v>20</v>
      </c>
      <c r="I202" s="63">
        <v>3245</v>
      </c>
      <c r="J202" s="63" t="s">
        <v>469</v>
      </c>
      <c r="K202" s="63" t="str">
        <f>CONCATENATE(J202,E202,C202,F202,A202,G202)</f>
        <v>Preu Net Màxim EL MON A RAC 1 (6:00-12:00) Falca 20"*</v>
      </c>
      <c r="L202" s="63"/>
      <c r="N202" s="76"/>
      <c r="O202" s="76"/>
      <c r="T202" s="77"/>
      <c r="U202" s="77"/>
      <c r="V202" s="77"/>
      <c r="W202" s="77"/>
      <c r="X202" s="188"/>
    </row>
    <row r="203" spans="1:38" s="2" customFormat="1" ht="12" customHeight="1">
      <c r="A203" s="2" t="s">
        <v>471</v>
      </c>
      <c r="C203" s="14" t="s">
        <v>470</v>
      </c>
      <c r="D203" s="107" t="s">
        <v>472</v>
      </c>
      <c r="E203" s="125" t="s">
        <v>316</v>
      </c>
      <c r="F203" s="125" t="s">
        <v>317</v>
      </c>
      <c r="G203" s="125" t="s">
        <v>468</v>
      </c>
      <c r="H203" s="63">
        <v>20</v>
      </c>
      <c r="I203" s="63">
        <v>2795</v>
      </c>
      <c r="J203" s="63" t="s">
        <v>469</v>
      </c>
      <c r="K203" s="63" t="str">
        <f t="shared" ref="K203:K255" si="71">CONCATENATE(J203,D203,E203,C203,F203,A203,G203)</f>
        <v>Preu Net Màxim RAC 1 - LA COMPETÈCIA (12:00-13:00) Falca 20"*</v>
      </c>
      <c r="L203" s="63"/>
      <c r="N203" s="76"/>
      <c r="O203" s="76"/>
      <c r="T203" s="77"/>
      <c r="U203" s="77"/>
      <c r="V203" s="77"/>
      <c r="W203" s="77"/>
      <c r="X203" s="188"/>
    </row>
    <row r="204" spans="1:38" s="2" customFormat="1" ht="12" customHeight="1">
      <c r="A204" s="2" t="s">
        <v>471</v>
      </c>
      <c r="C204" s="14" t="s">
        <v>470</v>
      </c>
      <c r="D204" s="107" t="s">
        <v>472</v>
      </c>
      <c r="E204" s="125" t="s">
        <v>318</v>
      </c>
      <c r="F204" s="125" t="s">
        <v>319</v>
      </c>
      <c r="G204" s="125" t="s">
        <v>468</v>
      </c>
      <c r="H204" s="63">
        <v>20</v>
      </c>
      <c r="I204" s="63">
        <v>2275</v>
      </c>
      <c r="J204" s="63" t="s">
        <v>469</v>
      </c>
      <c r="K204" s="63" t="str">
        <f t="shared" si="71"/>
        <v>Preu Net Màxim RAC 1 - VOSTE PRIMER (13:00-14:00) Falca 20"*</v>
      </c>
      <c r="L204" s="63"/>
      <c r="N204" s="76"/>
      <c r="O204" s="76"/>
      <c r="T204" s="77"/>
      <c r="U204" s="77"/>
      <c r="V204" s="77"/>
      <c r="W204" s="77"/>
      <c r="X204" s="188" t="s">
        <v>249</v>
      </c>
    </row>
    <row r="205" spans="1:38" s="2" customFormat="1" ht="12" customHeight="1">
      <c r="A205" s="2" t="s">
        <v>471</v>
      </c>
      <c r="C205" s="14" t="s">
        <v>470</v>
      </c>
      <c r="D205" s="107" t="s">
        <v>472</v>
      </c>
      <c r="E205" s="125" t="s">
        <v>320</v>
      </c>
      <c r="F205" s="125" t="s">
        <v>321</v>
      </c>
      <c r="G205" s="125" t="s">
        <v>468</v>
      </c>
      <c r="H205" s="63">
        <v>20</v>
      </c>
      <c r="I205" s="63">
        <v>2275</v>
      </c>
      <c r="J205" s="63" t="s">
        <v>469</v>
      </c>
      <c r="K205" s="63" t="str">
        <f t="shared" si="71"/>
        <v>Preu Net Màxim RAC 1 - VERSIÓ RAC1 (15:00-20:00) Falca 20"*</v>
      </c>
      <c r="L205" s="63"/>
      <c r="N205" s="76"/>
      <c r="O205" s="76"/>
      <c r="T205" s="77"/>
      <c r="U205" s="77"/>
      <c r="V205" s="77"/>
      <c r="W205" s="77"/>
      <c r="X205" s="188" t="s">
        <v>251</v>
      </c>
    </row>
    <row r="206" spans="1:38" s="2" customFormat="1" ht="12" customHeight="1">
      <c r="A206" s="2" t="s">
        <v>471</v>
      </c>
      <c r="C206" s="14" t="s">
        <v>470</v>
      </c>
      <c r="D206" s="107" t="s">
        <v>472</v>
      </c>
      <c r="E206" s="125" t="s">
        <v>322</v>
      </c>
      <c r="F206" s="125" t="s">
        <v>323</v>
      </c>
      <c r="G206" s="125" t="s">
        <v>468</v>
      </c>
      <c r="H206" s="63">
        <v>20</v>
      </c>
      <c r="I206" s="63">
        <v>2275</v>
      </c>
      <c r="J206" s="63" t="s">
        <v>469</v>
      </c>
      <c r="K206" s="63" t="str">
        <f t="shared" si="71"/>
        <v>Preu Net Màxim RAC 1 - VIA LLIURE (07:00-14:00) Falca 20"*</v>
      </c>
      <c r="L206" s="63"/>
      <c r="N206" s="76"/>
      <c r="O206" s="76"/>
      <c r="T206" s="77"/>
      <c r="U206" s="77"/>
      <c r="V206" s="77"/>
      <c r="W206" s="77"/>
      <c r="X206" s="188" t="s">
        <v>253</v>
      </c>
    </row>
    <row r="207" spans="1:38" ht="12" customHeight="1">
      <c r="A207" s="2" t="s">
        <v>471</v>
      </c>
      <c r="B207" s="2"/>
      <c r="C207" s="14" t="s">
        <v>470</v>
      </c>
      <c r="D207" s="107" t="s">
        <v>473</v>
      </c>
      <c r="E207" s="125" t="s">
        <v>367</v>
      </c>
      <c r="F207" s="125" t="s">
        <v>324</v>
      </c>
      <c r="G207" s="125" t="s">
        <v>468</v>
      </c>
      <c r="H207" s="63">
        <v>20</v>
      </c>
      <c r="I207" s="63">
        <v>590</v>
      </c>
      <c r="J207" s="63" t="s">
        <v>469</v>
      </c>
      <c r="K207" s="63" t="str">
        <f t="shared" si="71"/>
        <v>Preu Net Màxim RAC 105 - MATINA CODINA (06:00-12:00) Falca 20"*</v>
      </c>
      <c r="X207" s="190" t="s">
        <v>283</v>
      </c>
    </row>
    <row r="208" spans="1:38" ht="12" customHeight="1">
      <c r="A208" s="2" t="s">
        <v>471</v>
      </c>
      <c r="B208" s="2"/>
      <c r="C208" s="14" t="s">
        <v>470</v>
      </c>
      <c r="D208" s="107" t="s">
        <v>473</v>
      </c>
      <c r="E208" s="125" t="s">
        <v>2</v>
      </c>
      <c r="F208" s="125" t="s">
        <v>368</v>
      </c>
      <c r="G208" s="125" t="s">
        <v>468</v>
      </c>
      <c r="H208" s="63">
        <v>20</v>
      </c>
      <c r="I208" s="63">
        <v>325</v>
      </c>
      <c r="J208" s="63" t="s">
        <v>469</v>
      </c>
      <c r="K208" s="63" t="str">
        <f t="shared" si="71"/>
        <v>Preu Net Màxim RAC 105 -   (12:00-14:00) Falca 20"*</v>
      </c>
    </row>
    <row r="209" spans="1:24" ht="12" customHeight="1">
      <c r="A209" s="2" t="s">
        <v>471</v>
      </c>
      <c r="B209" s="2"/>
      <c r="C209" s="14" t="s">
        <v>470</v>
      </c>
      <c r="D209" s="107" t="s">
        <v>473</v>
      </c>
      <c r="E209" s="125" t="s">
        <v>369</v>
      </c>
      <c r="F209" s="125" t="s">
        <v>370</v>
      </c>
      <c r="G209" s="125" t="s">
        <v>468</v>
      </c>
      <c r="H209" s="63">
        <v>20</v>
      </c>
      <c r="I209" s="63">
        <v>340</v>
      </c>
      <c r="J209" s="63" t="s">
        <v>469</v>
      </c>
      <c r="K209" s="63" t="str">
        <f t="shared" si="71"/>
        <v>Preu Net Màxim RAC 105 - JA TARDES (17:00-21:00) Falca 20"*</v>
      </c>
      <c r="O209" s="63"/>
    </row>
    <row r="210" spans="1:24" s="2" customFormat="1" ht="12" customHeight="1">
      <c r="A210" s="2" t="s">
        <v>471</v>
      </c>
      <c r="C210" s="14" t="s">
        <v>470</v>
      </c>
      <c r="D210" s="140" t="s">
        <v>474</v>
      </c>
      <c r="E210" s="125" t="s">
        <v>455</v>
      </c>
      <c r="F210" s="125" t="s">
        <v>324</v>
      </c>
      <c r="G210" s="125" t="s">
        <v>468</v>
      </c>
      <c r="H210" s="63">
        <v>20</v>
      </c>
      <c r="I210" s="63">
        <v>1040</v>
      </c>
      <c r="J210" s="63" t="s">
        <v>469</v>
      </c>
      <c r="K210" s="63" t="str">
        <f t="shared" si="71"/>
        <v>Preu Net Màxim CATALUNYA RÀDIO - EL MATí DE CATALUNYA RÀDIO (06:00-12:00) Falca 20"*</v>
      </c>
      <c r="L210" s="63"/>
      <c r="N210" s="76"/>
      <c r="T210" s="77"/>
      <c r="U210" s="77"/>
      <c r="V210" s="77"/>
      <c r="W210" s="77"/>
      <c r="X210" s="188" t="s">
        <v>254</v>
      </c>
    </row>
    <row r="211" spans="1:24" s="2" customFormat="1" ht="12" customHeight="1">
      <c r="A211" s="2" t="s">
        <v>471</v>
      </c>
      <c r="C211" s="14" t="s">
        <v>470</v>
      </c>
      <c r="D211" s="140" t="s">
        <v>474</v>
      </c>
      <c r="E211" s="125" t="s">
        <v>325</v>
      </c>
      <c r="F211" s="125" t="s">
        <v>326</v>
      </c>
      <c r="G211" s="125" t="s">
        <v>468</v>
      </c>
      <c r="H211" s="63">
        <v>20</v>
      </c>
      <c r="I211" s="63">
        <v>585</v>
      </c>
      <c r="J211" s="63" t="s">
        <v>469</v>
      </c>
      <c r="K211" s="63" t="str">
        <f t="shared" si="71"/>
        <v>Preu Net Màxim CATALUNYA RÀDIO - CATALUNYA MIGDIA (14:00-16:05) Falca 20"*</v>
      </c>
      <c r="L211" s="63"/>
      <c r="N211" s="76"/>
      <c r="T211" s="77"/>
      <c r="U211" s="77"/>
      <c r="V211" s="77"/>
      <c r="W211" s="77"/>
      <c r="X211" s="188" t="s">
        <v>256</v>
      </c>
    </row>
    <row r="212" spans="1:24" s="2" customFormat="1" ht="12" customHeight="1">
      <c r="A212" s="2" t="s">
        <v>471</v>
      </c>
      <c r="C212" s="14" t="s">
        <v>470</v>
      </c>
      <c r="D212" s="140" t="s">
        <v>474</v>
      </c>
      <c r="E212" s="125" t="s">
        <v>327</v>
      </c>
      <c r="F212" s="125" t="s">
        <v>328</v>
      </c>
      <c r="G212" s="125" t="s">
        <v>468</v>
      </c>
      <c r="H212" s="63">
        <v>20</v>
      </c>
      <c r="I212" s="63">
        <v>500</v>
      </c>
      <c r="J212" s="63" t="s">
        <v>469</v>
      </c>
      <c r="K212" s="63" t="str">
        <f t="shared" si="71"/>
        <v>Preu Net Màxim CATALUNYA RÀDIO - LA TARDA (16:05-19:00) Falca 20"*</v>
      </c>
      <c r="L212" s="63"/>
      <c r="N212" s="76"/>
      <c r="T212" s="77"/>
      <c r="U212" s="77"/>
      <c r="V212" s="77"/>
      <c r="W212" s="77"/>
      <c r="X212" s="188" t="s">
        <v>258</v>
      </c>
    </row>
    <row r="213" spans="1:24" s="2" customFormat="1" ht="12" customHeight="1">
      <c r="A213" s="2" t="s">
        <v>471</v>
      </c>
      <c r="C213" s="14" t="s">
        <v>470</v>
      </c>
      <c r="D213" s="140" t="s">
        <v>474</v>
      </c>
      <c r="E213" s="125" t="s">
        <v>329</v>
      </c>
      <c r="F213" s="125" t="s">
        <v>330</v>
      </c>
      <c r="G213" s="125" t="s">
        <v>468</v>
      </c>
      <c r="H213" s="63">
        <v>20</v>
      </c>
      <c r="I213" s="63">
        <v>500</v>
      </c>
      <c r="J213" s="63" t="s">
        <v>469</v>
      </c>
      <c r="K213" s="63" t="str">
        <f t="shared" si="71"/>
        <v>Preu Net Màxim CATALUNYA RÀDIO - TOT COSTA (19:00-21:00) Falca 20"*</v>
      </c>
      <c r="L213" s="63"/>
      <c r="N213" s="76"/>
      <c r="T213" s="77"/>
      <c r="U213" s="77"/>
      <c r="V213" s="77"/>
      <c r="W213" s="77"/>
      <c r="X213" s="188" t="s">
        <v>260</v>
      </c>
    </row>
    <row r="214" spans="1:24" s="2" customFormat="1" ht="12" customHeight="1">
      <c r="A214" s="2" t="s">
        <v>471</v>
      </c>
      <c r="C214" s="14" t="s">
        <v>470</v>
      </c>
      <c r="D214" s="140" t="s">
        <v>474</v>
      </c>
      <c r="E214" s="125" t="s">
        <v>331</v>
      </c>
      <c r="F214" s="125" t="s">
        <v>332</v>
      </c>
      <c r="G214" s="125" t="s">
        <v>468</v>
      </c>
      <c r="H214" s="63">
        <v>20</v>
      </c>
      <c r="I214" s="63">
        <v>500</v>
      </c>
      <c r="J214" s="63" t="s">
        <v>469</v>
      </c>
      <c r="K214" s="63" t="str">
        <f t="shared" si="71"/>
        <v>Preu Net Màxim CATALUNYA RÀDIO - CATALUNYA NIT (22:00-24:00) Falca 20"*</v>
      </c>
      <c r="L214" s="63"/>
      <c r="N214" s="76"/>
      <c r="T214" s="77"/>
      <c r="U214" s="77"/>
      <c r="V214" s="77"/>
      <c r="W214" s="77"/>
      <c r="X214" s="188" t="s">
        <v>94</v>
      </c>
    </row>
    <row r="215" spans="1:24" s="2" customFormat="1" ht="12" customHeight="1">
      <c r="A215" s="2" t="s">
        <v>471</v>
      </c>
      <c r="C215" s="14" t="s">
        <v>470</v>
      </c>
      <c r="D215" s="140" t="s">
        <v>474</v>
      </c>
      <c r="E215" s="125" t="s">
        <v>333</v>
      </c>
      <c r="F215" s="125" t="s">
        <v>334</v>
      </c>
      <c r="G215" s="125" t="s">
        <v>468</v>
      </c>
      <c r="H215" s="63">
        <v>20</v>
      </c>
      <c r="I215" s="63">
        <v>565</v>
      </c>
      <c r="J215" s="63" t="s">
        <v>469</v>
      </c>
      <c r="K215" s="63" t="str">
        <f t="shared" si="71"/>
        <v>Preu Net Màxim CATALUNYA RÀDIO - EL SUPLEMENT (06:00-13:00) Falca 20"*</v>
      </c>
      <c r="L215" s="63"/>
      <c r="N215" s="76"/>
      <c r="T215" s="77"/>
      <c r="U215" s="77"/>
      <c r="V215" s="77"/>
      <c r="W215" s="77"/>
      <c r="X215" s="188" t="s">
        <v>263</v>
      </c>
    </row>
    <row r="216" spans="1:24" s="2" customFormat="1" ht="12" customHeight="1">
      <c r="A216" s="2" t="s">
        <v>471</v>
      </c>
      <c r="C216" s="14" t="s">
        <v>470</v>
      </c>
      <c r="D216" s="140" t="s">
        <v>474</v>
      </c>
      <c r="E216" s="125" t="s">
        <v>335</v>
      </c>
      <c r="F216" s="125" t="s">
        <v>336</v>
      </c>
      <c r="G216" s="125" t="s">
        <v>468</v>
      </c>
      <c r="H216" s="63">
        <v>20</v>
      </c>
      <c r="I216" s="63">
        <v>425</v>
      </c>
      <c r="J216" s="63" t="s">
        <v>469</v>
      </c>
      <c r="K216" s="63" t="str">
        <f t="shared" si="71"/>
        <v>Preu Net Màxim CATALUNYA RÀDIO - TOT GIRA (16:00-21:00) Falca 20"*</v>
      </c>
      <c r="L216" s="63"/>
      <c r="N216" s="76"/>
      <c r="T216" s="77"/>
      <c r="U216" s="77"/>
      <c r="V216" s="77"/>
      <c r="W216" s="77"/>
      <c r="X216" s="188" t="s">
        <v>264</v>
      </c>
    </row>
    <row r="217" spans="1:24" ht="12" customHeight="1">
      <c r="A217" s="2" t="s">
        <v>471</v>
      </c>
      <c r="B217" s="2"/>
      <c r="C217" s="14" t="s">
        <v>470</v>
      </c>
      <c r="D217" s="107" t="s">
        <v>475</v>
      </c>
      <c r="E217" s="125" t="s">
        <v>345</v>
      </c>
      <c r="F217" s="125" t="s">
        <v>346</v>
      </c>
      <c r="G217" s="125" t="s">
        <v>468</v>
      </c>
      <c r="H217" s="63">
        <v>20</v>
      </c>
      <c r="I217" s="63">
        <v>125</v>
      </c>
      <c r="J217" s="63" t="s">
        <v>469</v>
      </c>
      <c r="K217" s="63" t="str">
        <f t="shared" si="71"/>
        <v>Preu Net Màxim CATALUNYA INFORMACIÓ - ROTACIÓ (06:00-21:00) Falca 20"*</v>
      </c>
      <c r="O217" s="63"/>
      <c r="X217" s="190" t="s">
        <v>98</v>
      </c>
    </row>
    <row r="218" spans="1:24" ht="12" customHeight="1">
      <c r="A218" s="2" t="s">
        <v>471</v>
      </c>
      <c r="B218" s="2"/>
      <c r="C218" s="14" t="s">
        <v>470</v>
      </c>
      <c r="D218" s="107" t="s">
        <v>476</v>
      </c>
      <c r="E218" s="125" t="s">
        <v>456</v>
      </c>
      <c r="F218" s="125" t="s">
        <v>315</v>
      </c>
      <c r="G218" s="125" t="s">
        <v>468</v>
      </c>
      <c r="H218" s="63">
        <v>20</v>
      </c>
      <c r="I218" s="63">
        <v>676</v>
      </c>
      <c r="J218" s="63" t="s">
        <v>469</v>
      </c>
      <c r="K218" s="63" t="str">
        <f t="shared" si="71"/>
        <v>Preu Net Màxim FLAIXBAC - EL MATI I LA MARE... (6:00-12:00) Falca 20"*</v>
      </c>
      <c r="O218" s="63"/>
      <c r="X218" s="190" t="s">
        <v>251</v>
      </c>
    </row>
    <row r="219" spans="1:24" ht="12" customHeight="1">
      <c r="A219" s="2" t="s">
        <v>471</v>
      </c>
      <c r="B219" s="2"/>
      <c r="C219" s="14" t="s">
        <v>470</v>
      </c>
      <c r="D219" s="107" t="s">
        <v>476</v>
      </c>
      <c r="E219" s="125" t="s">
        <v>356</v>
      </c>
      <c r="F219" s="125" t="s">
        <v>357</v>
      </c>
      <c r="G219" s="125" t="s">
        <v>468</v>
      </c>
      <c r="H219" s="63">
        <v>20</v>
      </c>
      <c r="I219" s="63">
        <v>390</v>
      </c>
      <c r="J219" s="63" t="s">
        <v>469</v>
      </c>
      <c r="K219" s="63" t="str">
        <f t="shared" si="71"/>
        <v>Preu Net Màxim FLAIXBAC - NOMÉS EXITS (12:00-16:00) Falca 20"*</v>
      </c>
      <c r="O219" s="63"/>
      <c r="X219" s="190" t="s">
        <v>253</v>
      </c>
    </row>
    <row r="220" spans="1:24" ht="12" customHeight="1">
      <c r="A220" s="2" t="s">
        <v>471</v>
      </c>
      <c r="B220" s="2"/>
      <c r="C220" s="14" t="s">
        <v>470</v>
      </c>
      <c r="D220" s="107" t="s">
        <v>476</v>
      </c>
      <c r="E220" s="125" t="s">
        <v>358</v>
      </c>
      <c r="F220" s="125" t="s">
        <v>359</v>
      </c>
      <c r="G220" s="125" t="s">
        <v>468</v>
      </c>
      <c r="H220" s="63">
        <v>20</v>
      </c>
      <c r="I220" s="63">
        <v>413</v>
      </c>
      <c r="J220" s="63" t="s">
        <v>469</v>
      </c>
      <c r="K220" s="63" t="str">
        <f t="shared" si="71"/>
        <v>Preu Net Màxim FLAIXBAC - FEEDBAC (16:00-20:00) Falca 20"*</v>
      </c>
      <c r="O220" s="63"/>
      <c r="X220" s="190" t="s">
        <v>258</v>
      </c>
    </row>
    <row r="221" spans="1:24" ht="12" customHeight="1">
      <c r="A221" s="2" t="s">
        <v>471</v>
      </c>
      <c r="B221" s="2"/>
      <c r="C221" s="14" t="s">
        <v>470</v>
      </c>
      <c r="D221" s="107" t="s">
        <v>477</v>
      </c>
      <c r="E221" s="125" t="s">
        <v>457</v>
      </c>
      <c r="F221" s="125" t="s">
        <v>360</v>
      </c>
      <c r="G221" s="125" t="s">
        <v>468</v>
      </c>
      <c r="H221" s="63">
        <v>20</v>
      </c>
      <c r="I221" s="63">
        <v>540</v>
      </c>
      <c r="J221" s="63" t="s">
        <v>469</v>
      </c>
      <c r="K221" s="63" t="str">
        <f t="shared" si="71"/>
        <v>Preu Net Màxim FLAIX FM - FLAIX MATÍ (6:00-11:00) Falca 20"*</v>
      </c>
      <c r="O221" s="63"/>
      <c r="X221" s="190" t="s">
        <v>256</v>
      </c>
    </row>
    <row r="222" spans="1:24" ht="12" customHeight="1">
      <c r="A222" s="2" t="s">
        <v>471</v>
      </c>
      <c r="B222" s="2"/>
      <c r="C222" s="14" t="s">
        <v>470</v>
      </c>
      <c r="D222" s="107" t="s">
        <v>477</v>
      </c>
      <c r="E222" s="125" t="s">
        <v>361</v>
      </c>
      <c r="F222" s="125" t="s">
        <v>362</v>
      </c>
      <c r="G222" s="125" t="s">
        <v>468</v>
      </c>
      <c r="H222" s="63">
        <v>20</v>
      </c>
      <c r="I222" s="63">
        <v>333</v>
      </c>
      <c r="J222" s="63" t="s">
        <v>469</v>
      </c>
      <c r="K222" s="63" t="str">
        <f t="shared" si="71"/>
        <v>Preu Net Màxim FLAIX FM - EL PODER DEL RITME (11:00-17:00) Falca 20"*</v>
      </c>
      <c r="O222" s="63"/>
      <c r="X222" s="190" t="s">
        <v>258</v>
      </c>
    </row>
    <row r="223" spans="1:24" ht="12" customHeight="1">
      <c r="A223" s="2" t="s">
        <v>471</v>
      </c>
      <c r="B223" s="2"/>
      <c r="C223" s="14" t="s">
        <v>470</v>
      </c>
      <c r="D223" s="107" t="s">
        <v>477</v>
      </c>
      <c r="E223" s="125" t="s">
        <v>363</v>
      </c>
      <c r="F223" s="125" t="s">
        <v>364</v>
      </c>
      <c r="G223" s="125" t="s">
        <v>468</v>
      </c>
      <c r="H223" s="63">
        <v>20</v>
      </c>
      <c r="I223" s="63">
        <v>348</v>
      </c>
      <c r="J223" s="63" t="s">
        <v>469</v>
      </c>
      <c r="K223" s="63" t="str">
        <f t="shared" si="71"/>
        <v>Preu Net Màxim FLAIX FM - INTERACTUA (17:00-20:00) Falca 20"*</v>
      </c>
      <c r="O223" s="63"/>
      <c r="X223" s="190" t="s">
        <v>256</v>
      </c>
    </row>
    <row r="224" spans="1:24" s="2" customFormat="1" ht="12" customHeight="1">
      <c r="A224" s="2" t="s">
        <v>471</v>
      </c>
      <c r="C224" s="14" t="s">
        <v>470</v>
      </c>
      <c r="D224" s="107" t="s">
        <v>478</v>
      </c>
      <c r="E224" s="125" t="s">
        <v>337</v>
      </c>
      <c r="F224" s="125" t="s">
        <v>338</v>
      </c>
      <c r="G224" s="125" t="s">
        <v>468</v>
      </c>
      <c r="H224" s="63">
        <v>20</v>
      </c>
      <c r="I224" s="63">
        <v>1782</v>
      </c>
      <c r="J224" s="63" t="s">
        <v>469</v>
      </c>
      <c r="K224" s="63" t="str">
        <f t="shared" si="71"/>
        <v>Preu Net Màxim SER REGIONAL CATALUNYA - HOY POR HOY (6:00-12:20) Falca 20"*</v>
      </c>
      <c r="L224" s="63"/>
      <c r="N224" s="76"/>
      <c r="T224" s="77"/>
      <c r="U224" s="77"/>
      <c r="V224" s="77"/>
      <c r="W224" s="77"/>
      <c r="X224" s="188" t="s">
        <v>95</v>
      </c>
    </row>
    <row r="225" spans="1:24" ht="12" customHeight="1">
      <c r="A225" s="2" t="s">
        <v>471</v>
      </c>
      <c r="B225" s="2"/>
      <c r="C225" s="14" t="s">
        <v>470</v>
      </c>
      <c r="D225" s="107" t="s">
        <v>478</v>
      </c>
      <c r="E225" s="125" t="s">
        <v>339</v>
      </c>
      <c r="F225" s="125" t="s">
        <v>340</v>
      </c>
      <c r="G225" s="125" t="s">
        <v>468</v>
      </c>
      <c r="H225" s="63">
        <v>20</v>
      </c>
      <c r="I225" s="63">
        <v>545</v>
      </c>
      <c r="J225" s="63" t="s">
        <v>469</v>
      </c>
      <c r="K225" s="63" t="str">
        <f t="shared" si="71"/>
        <v>Preu Net Màxim SER REGIONAL CATALUNYA - LA VENTANA (16:00-19:00) Falca 20"*</v>
      </c>
      <c r="O225" s="63"/>
      <c r="X225" s="190" t="s">
        <v>265</v>
      </c>
    </row>
    <row r="226" spans="1:24" ht="12" customHeight="1">
      <c r="A226" s="2" t="s">
        <v>471</v>
      </c>
      <c r="B226" s="2"/>
      <c r="C226" s="14" t="s">
        <v>470</v>
      </c>
      <c r="D226" s="107" t="s">
        <v>478</v>
      </c>
      <c r="E226" s="125" t="s">
        <v>458</v>
      </c>
      <c r="F226" s="125" t="s">
        <v>341</v>
      </c>
      <c r="G226" s="125" t="s">
        <v>468</v>
      </c>
      <c r="H226" s="63">
        <v>20</v>
      </c>
      <c r="I226" s="63">
        <v>717</v>
      </c>
      <c r="J226" s="63" t="s">
        <v>469</v>
      </c>
      <c r="K226" s="63" t="str">
        <f t="shared" si="71"/>
        <v>Preu Net Màxim SER REGIONAL CATALUNYA - A VIVIR QUE SON DOS DÍAS (8:00-12:00) Falca 20"*</v>
      </c>
      <c r="O226" s="63"/>
      <c r="X226" s="190" t="s">
        <v>266</v>
      </c>
    </row>
    <row r="227" spans="1:24" ht="12" customHeight="1">
      <c r="A227" s="2" t="s">
        <v>471</v>
      </c>
      <c r="B227" s="2"/>
      <c r="C227" s="14" t="s">
        <v>470</v>
      </c>
      <c r="D227" s="107" t="s">
        <v>478</v>
      </c>
      <c r="E227" s="125" t="s">
        <v>459</v>
      </c>
      <c r="F227" s="125" t="s">
        <v>342</v>
      </c>
      <c r="G227" s="125" t="s">
        <v>468</v>
      </c>
      <c r="H227" s="63">
        <v>20</v>
      </c>
      <c r="I227" s="63">
        <v>676</v>
      </c>
      <c r="J227" s="63" t="s">
        <v>469</v>
      </c>
      <c r="K227" s="63" t="str">
        <f t="shared" si="71"/>
        <v>Preu Net Màxim SER REGIONAL CATALUNYA - TOT ES COMÈDIA (13:00-13:30) Falca 20"*</v>
      </c>
      <c r="O227" s="63"/>
      <c r="X227" s="190" t="s">
        <v>97</v>
      </c>
    </row>
    <row r="228" spans="1:24" ht="12" customHeight="1">
      <c r="A228" s="2" t="s">
        <v>471</v>
      </c>
      <c r="B228" s="2"/>
      <c r="C228" s="14" t="s">
        <v>470</v>
      </c>
      <c r="D228" s="107" t="s">
        <v>478</v>
      </c>
      <c r="E228" s="125" t="s">
        <v>343</v>
      </c>
      <c r="F228" s="125" t="s">
        <v>344</v>
      </c>
      <c r="G228" s="125" t="s">
        <v>468</v>
      </c>
      <c r="H228" s="63">
        <v>20</v>
      </c>
      <c r="I228" s="63">
        <v>676</v>
      </c>
      <c r="J228" s="63" t="s">
        <v>469</v>
      </c>
      <c r="K228" s="63" t="str">
        <f t="shared" si="71"/>
        <v>Preu Net Màxim SER REGIONAL CATALUNYA - HORA 14 (14:00-14:30) Falca 20"*</v>
      </c>
      <c r="X228" s="190" t="s">
        <v>275</v>
      </c>
    </row>
    <row r="229" spans="1:24" ht="12" customHeight="1">
      <c r="A229" s="2" t="s">
        <v>471</v>
      </c>
      <c r="B229" s="2"/>
      <c r="C229" s="14" t="s">
        <v>470</v>
      </c>
      <c r="D229" s="107" t="s">
        <v>479</v>
      </c>
      <c r="E229" s="125" t="s">
        <v>460</v>
      </c>
      <c r="F229" s="125" t="s">
        <v>347</v>
      </c>
      <c r="G229" s="125" t="s">
        <v>468</v>
      </c>
      <c r="H229" s="63">
        <v>20</v>
      </c>
      <c r="I229" s="63">
        <v>471</v>
      </c>
      <c r="J229" s="63" t="s">
        <v>469</v>
      </c>
      <c r="K229" s="63" t="str">
        <f t="shared" si="71"/>
        <v>Preu Net Màxim SER CATALUNYA - AQUÍ CATALUNYA (06:00-11:00) Falca 20"*</v>
      </c>
      <c r="X229" s="190" t="s">
        <v>98</v>
      </c>
    </row>
    <row r="230" spans="1:24" ht="12" customHeight="1">
      <c r="A230" s="2" t="s">
        <v>471</v>
      </c>
      <c r="B230" s="2"/>
      <c r="C230" s="14" t="s">
        <v>470</v>
      </c>
      <c r="D230" s="107" t="s">
        <v>480</v>
      </c>
      <c r="E230" s="125" t="s">
        <v>348</v>
      </c>
      <c r="F230" s="125" t="s">
        <v>349</v>
      </c>
      <c r="G230" s="125" t="s">
        <v>468</v>
      </c>
      <c r="H230" s="63">
        <v>20</v>
      </c>
      <c r="I230" s="63">
        <v>861</v>
      </c>
      <c r="J230" s="63" t="s">
        <v>469</v>
      </c>
      <c r="K230" s="63" t="str">
        <f t="shared" si="71"/>
        <v>Preu Net Màxim LOS 40 - ANDA YA  (06:00-11:0) Falca 20"*</v>
      </c>
      <c r="X230" s="190" t="s">
        <v>276</v>
      </c>
    </row>
    <row r="231" spans="1:24" ht="12" customHeight="1">
      <c r="A231" s="2" t="s">
        <v>471</v>
      </c>
      <c r="B231" s="2"/>
      <c r="C231" s="14" t="s">
        <v>470</v>
      </c>
      <c r="D231" s="107" t="s">
        <v>480</v>
      </c>
      <c r="E231" s="125" t="s">
        <v>2</v>
      </c>
      <c r="F231" s="125" t="s">
        <v>350</v>
      </c>
      <c r="G231" s="125" t="s">
        <v>468</v>
      </c>
      <c r="H231" s="63">
        <v>20</v>
      </c>
      <c r="I231" s="63">
        <v>663</v>
      </c>
      <c r="J231" s="63" t="s">
        <v>469</v>
      </c>
      <c r="K231" s="63" t="str">
        <f t="shared" si="71"/>
        <v>Preu Net Màxim LOS 40 -   (11:00-21:00) Falca 20"*</v>
      </c>
      <c r="X231" s="190" t="s">
        <v>276</v>
      </c>
    </row>
    <row r="232" spans="1:24" ht="12" customHeight="1">
      <c r="A232" s="2" t="s">
        <v>471</v>
      </c>
      <c r="B232" s="2"/>
      <c r="C232" s="14" t="s">
        <v>470</v>
      </c>
      <c r="D232" s="107" t="s">
        <v>480</v>
      </c>
      <c r="E232" s="125" t="s">
        <v>351</v>
      </c>
      <c r="F232" s="125" t="s">
        <v>352</v>
      </c>
      <c r="G232" s="125" t="s">
        <v>468</v>
      </c>
      <c r="H232" s="63">
        <v>20</v>
      </c>
      <c r="I232" s="63">
        <v>663</v>
      </c>
      <c r="J232" s="63" t="s">
        <v>469</v>
      </c>
      <c r="K232" s="63" t="str">
        <f t="shared" si="71"/>
        <v>Preu Net Màxim LOS 40 - DEL 40 AL 1 (10:00-14:00) Falca 20"*</v>
      </c>
      <c r="X232" s="190" t="s">
        <v>277</v>
      </c>
    </row>
    <row r="233" spans="1:24" ht="12" customHeight="1">
      <c r="A233" s="2" t="s">
        <v>471</v>
      </c>
      <c r="B233" s="2"/>
      <c r="C233" s="14" t="s">
        <v>470</v>
      </c>
      <c r="D233" s="107" t="s">
        <v>481</v>
      </c>
      <c r="E233" s="125" t="s">
        <v>461</v>
      </c>
      <c r="F233" s="125" t="s">
        <v>360</v>
      </c>
      <c r="G233" s="125" t="s">
        <v>468</v>
      </c>
      <c r="H233" s="63">
        <v>20</v>
      </c>
      <c r="I233" s="63">
        <v>316</v>
      </c>
      <c r="J233" s="63" t="s">
        <v>469</v>
      </c>
      <c r="K233" s="63" t="str">
        <f t="shared" si="71"/>
        <v>Preu Net Màxim DIAL REGIONAL CATALUNYA - ATRÉVETE (6:00-11:00) Falca 20"*</v>
      </c>
    </row>
    <row r="234" spans="1:24" ht="12" customHeight="1">
      <c r="A234" s="2" t="s">
        <v>471</v>
      </c>
      <c r="B234" s="2"/>
      <c r="C234" s="14" t="s">
        <v>470</v>
      </c>
      <c r="D234" s="107" t="s">
        <v>481</v>
      </c>
      <c r="E234" s="125" t="s">
        <v>2</v>
      </c>
      <c r="F234" s="125" t="s">
        <v>350</v>
      </c>
      <c r="G234" s="125" t="s">
        <v>468</v>
      </c>
      <c r="H234" s="63">
        <v>20</v>
      </c>
      <c r="I234" s="63">
        <v>316</v>
      </c>
      <c r="J234" s="63" t="s">
        <v>469</v>
      </c>
      <c r="K234" s="63" t="str">
        <f t="shared" si="71"/>
        <v>Preu Net Màxim DIAL REGIONAL CATALUNYA -   (11:00-21:00) Falca 20"*</v>
      </c>
    </row>
    <row r="235" spans="1:24" ht="12" customHeight="1">
      <c r="A235" s="2" t="s">
        <v>471</v>
      </c>
      <c r="B235" s="2"/>
      <c r="C235" s="14" t="s">
        <v>470</v>
      </c>
      <c r="D235" s="107" t="s">
        <v>482</v>
      </c>
      <c r="E235" s="125" t="s">
        <v>353</v>
      </c>
      <c r="F235" s="125" t="s">
        <v>354</v>
      </c>
      <c r="G235" s="125" t="s">
        <v>468</v>
      </c>
      <c r="H235" s="63">
        <v>20</v>
      </c>
      <c r="I235" s="63">
        <v>138</v>
      </c>
      <c r="J235" s="63" t="s">
        <v>469</v>
      </c>
      <c r="K235" s="63" t="str">
        <f t="shared" si="71"/>
        <v>Preu Net Màxim LOS 40 URBAN - MORNING  (07:00-12:00) Falca 20"*</v>
      </c>
      <c r="X235" s="190" t="s">
        <v>277</v>
      </c>
    </row>
    <row r="236" spans="1:24" ht="12" customHeight="1">
      <c r="A236" s="2" t="s">
        <v>471</v>
      </c>
      <c r="B236" s="2"/>
      <c r="C236" s="14" t="s">
        <v>470</v>
      </c>
      <c r="D236" s="107" t="s">
        <v>482</v>
      </c>
      <c r="E236" s="125" t="s">
        <v>462</v>
      </c>
      <c r="F236" s="125" t="s">
        <v>355</v>
      </c>
      <c r="G236" s="125" t="s">
        <v>468</v>
      </c>
      <c r="H236" s="63">
        <v>20</v>
      </c>
      <c r="I236" s="63">
        <v>121</v>
      </c>
      <c r="J236" s="63" t="s">
        <v>469</v>
      </c>
      <c r="K236" s="63" t="str">
        <f t="shared" si="71"/>
        <v>Preu Net Màxim LOS 40 URBAN - rotació (12:00-21:00) Falca 20"*</v>
      </c>
      <c r="X236" s="190" t="s">
        <v>249</v>
      </c>
    </row>
    <row r="237" spans="1:24" ht="12" customHeight="1">
      <c r="A237" s="2" t="s">
        <v>471</v>
      </c>
      <c r="B237" s="2"/>
      <c r="C237" s="14" t="s">
        <v>470</v>
      </c>
      <c r="D237" s="107" t="s">
        <v>484</v>
      </c>
      <c r="E237" s="125" t="s">
        <v>464</v>
      </c>
      <c r="F237" s="125" t="s">
        <v>334</v>
      </c>
      <c r="G237" s="125" t="s">
        <v>468</v>
      </c>
      <c r="H237" s="63">
        <v>20</v>
      </c>
      <c r="I237" s="63">
        <v>3174</v>
      </c>
      <c r="J237" s="63" t="s">
        <v>469</v>
      </c>
      <c r="K237" s="63" t="str">
        <f t="shared" si="71"/>
        <v>Preu Net Màxim COPE CAT - HERRERA EN LA COPE (06:00-13:00) Falca 20"*</v>
      </c>
      <c r="X237" s="190" t="s">
        <v>279</v>
      </c>
    </row>
    <row r="238" spans="1:24" ht="12" customHeight="1">
      <c r="A238" s="2" t="s">
        <v>471</v>
      </c>
      <c r="B238" s="2"/>
      <c r="C238" s="14" t="s">
        <v>470</v>
      </c>
      <c r="D238" s="107" t="s">
        <v>484</v>
      </c>
      <c r="E238" s="125" t="s">
        <v>365</v>
      </c>
      <c r="F238" s="125" t="s">
        <v>366</v>
      </c>
      <c r="G238" s="125" t="s">
        <v>468</v>
      </c>
      <c r="H238" s="63">
        <v>20</v>
      </c>
      <c r="I238" s="63">
        <v>2362</v>
      </c>
      <c r="J238" s="63" t="s">
        <v>469</v>
      </c>
      <c r="K238" s="63" t="str">
        <f t="shared" si="71"/>
        <v>Preu Net Màxim COPE CAT - LA LINTERNA (19:00-23:30) Falca 20"*</v>
      </c>
      <c r="X238" s="190" t="s">
        <v>281</v>
      </c>
    </row>
    <row r="239" spans="1:24" ht="12" customHeight="1">
      <c r="A239" s="2" t="s">
        <v>471</v>
      </c>
      <c r="B239" s="2"/>
      <c r="C239" s="14" t="s">
        <v>470</v>
      </c>
      <c r="D239" s="107" t="s">
        <v>483</v>
      </c>
      <c r="E239" s="125" t="s">
        <v>463</v>
      </c>
      <c r="F239" s="125" t="s">
        <v>347</v>
      </c>
      <c r="G239" s="125" t="s">
        <v>468</v>
      </c>
      <c r="H239" s="63">
        <v>20</v>
      </c>
      <c r="I239" s="63">
        <v>824</v>
      </c>
      <c r="J239" s="63" t="s">
        <v>469</v>
      </c>
      <c r="K239" s="63" t="str">
        <f t="shared" si="71"/>
        <v>Preu Net Màxim CADENA 100 CATALUNYA - BUENOS DÍAS JAVI Y MAR (06:00-11:00) Falca 20"*</v>
      </c>
    </row>
    <row r="240" spans="1:24" ht="12" customHeight="1">
      <c r="A240" s="2" t="s">
        <v>471</v>
      </c>
      <c r="B240" s="2"/>
      <c r="C240" s="14" t="s">
        <v>470</v>
      </c>
      <c r="D240" s="107" t="s">
        <v>483</v>
      </c>
      <c r="E240" s="125" t="s">
        <v>378</v>
      </c>
      <c r="F240" s="125" t="s">
        <v>379</v>
      </c>
      <c r="G240" s="125" t="s">
        <v>468</v>
      </c>
      <c r="H240" s="63">
        <v>20</v>
      </c>
      <c r="I240" s="63">
        <v>506</v>
      </c>
      <c r="J240" s="63" t="s">
        <v>469</v>
      </c>
      <c r="K240" s="63" t="str">
        <f t="shared" si="71"/>
        <v>Preu Net Màxim CADENA 100 CATALUNYA - ANTONIO HYESO (11:00-14:00) Falca 20"*</v>
      </c>
    </row>
    <row r="241" spans="1:11" ht="12" customHeight="1">
      <c r="A241" s="2" t="s">
        <v>471</v>
      </c>
      <c r="B241" s="2"/>
      <c r="C241" s="14" t="s">
        <v>470</v>
      </c>
      <c r="D241" s="107" t="s">
        <v>488</v>
      </c>
      <c r="E241" s="125" t="s">
        <v>467</v>
      </c>
      <c r="F241" s="125" t="s">
        <v>371</v>
      </c>
      <c r="G241" s="125" t="s">
        <v>468</v>
      </c>
      <c r="H241" s="63">
        <v>20</v>
      </c>
      <c r="I241" s="63">
        <v>1148</v>
      </c>
      <c r="J241" s="63" t="s">
        <v>469</v>
      </c>
      <c r="K241" s="63" t="str">
        <f t="shared" si="71"/>
        <v>Preu Net Màxim ONDA CERO - MÁS DE UNO (06:00-12:20) Falca 20"*</v>
      </c>
    </row>
    <row r="242" spans="1:11" ht="12" customHeight="1">
      <c r="A242" s="2" t="s">
        <v>471</v>
      </c>
      <c r="B242" s="2"/>
      <c r="C242" s="14" t="s">
        <v>470</v>
      </c>
      <c r="D242" s="107" t="s">
        <v>488</v>
      </c>
      <c r="E242" s="125" t="s">
        <v>372</v>
      </c>
      <c r="F242" s="125" t="s">
        <v>373</v>
      </c>
      <c r="G242" s="125" t="s">
        <v>468</v>
      </c>
      <c r="H242" s="63">
        <v>20</v>
      </c>
      <c r="I242" s="63">
        <v>797</v>
      </c>
      <c r="J242" s="63" t="s">
        <v>469</v>
      </c>
      <c r="K242" s="63" t="str">
        <f t="shared" si="71"/>
        <v>Preu Net Màxim ONDA CERO - LA CIUTAT (12:20-13:00) Falca 20"*</v>
      </c>
    </row>
    <row r="243" spans="1:11" ht="12" customHeight="1">
      <c r="A243" s="2" t="s">
        <v>471</v>
      </c>
      <c r="B243" s="2"/>
      <c r="C243" s="14" t="s">
        <v>470</v>
      </c>
      <c r="D243" s="107" t="s">
        <v>488</v>
      </c>
      <c r="E243" s="125" t="s">
        <v>374</v>
      </c>
      <c r="F243" s="125" t="s">
        <v>375</v>
      </c>
      <c r="G243" s="125" t="s">
        <v>468</v>
      </c>
      <c r="H243" s="63">
        <v>20</v>
      </c>
      <c r="I243" s="63">
        <v>764</v>
      </c>
      <c r="J243" s="63" t="s">
        <v>469</v>
      </c>
      <c r="K243" s="63" t="str">
        <f t="shared" si="71"/>
        <v>Preu Net Màxim ONDA CERO - POR FIN (15:00-19:00) Falca 20"*</v>
      </c>
    </row>
    <row r="244" spans="1:11" ht="12" customHeight="1">
      <c r="A244" s="2" t="s">
        <v>471</v>
      </c>
      <c r="B244" s="2"/>
      <c r="C244" s="14" t="s">
        <v>470</v>
      </c>
      <c r="D244" s="107" t="s">
        <v>488</v>
      </c>
      <c r="E244" s="125" t="s">
        <v>376</v>
      </c>
      <c r="F244" s="125" t="s">
        <v>377</v>
      </c>
      <c r="G244" s="125" t="s">
        <v>468</v>
      </c>
      <c r="H244" s="63">
        <v>20</v>
      </c>
      <c r="I244" s="63">
        <v>555</v>
      </c>
      <c r="J244" s="63" t="s">
        <v>469</v>
      </c>
      <c r="K244" s="63" t="str">
        <f t="shared" si="71"/>
        <v>Preu Net Màxim ONDA CERO - JULIA EN LA ONDA (08:00-12:00) Falca 20"*</v>
      </c>
    </row>
    <row r="245" spans="1:11" ht="12" customHeight="1">
      <c r="A245" s="2" t="s">
        <v>471</v>
      </c>
      <c r="B245" s="2"/>
      <c r="C245" s="14" t="s">
        <v>470</v>
      </c>
      <c r="D245" s="107" t="s">
        <v>487</v>
      </c>
      <c r="E245" s="125" t="s">
        <v>383</v>
      </c>
      <c r="F245" s="125" t="s">
        <v>384</v>
      </c>
      <c r="G245" s="125" t="s">
        <v>468</v>
      </c>
      <c r="H245" s="63">
        <v>20</v>
      </c>
      <c r="I245" s="63">
        <v>645</v>
      </c>
      <c r="J245" s="63" t="s">
        <v>469</v>
      </c>
      <c r="K245" s="63" t="str">
        <f t="shared" si="71"/>
        <v>Preu Net Màxim EUROPA FM CATALUNYA - CUERPOS ESPECIALES (7:00-11:00) Falca 20"*</v>
      </c>
    </row>
    <row r="246" spans="1:11" ht="12" customHeight="1">
      <c r="A246" s="2" t="s">
        <v>471</v>
      </c>
      <c r="B246" s="2"/>
      <c r="C246" s="14" t="s">
        <v>470</v>
      </c>
      <c r="D246" s="107" t="s">
        <v>487</v>
      </c>
      <c r="E246" s="125" t="s">
        <v>466</v>
      </c>
      <c r="F246" s="125" t="s">
        <v>385</v>
      </c>
      <c r="G246" s="125" t="s">
        <v>468</v>
      </c>
      <c r="H246" s="63">
        <v>20</v>
      </c>
      <c r="I246" s="63">
        <v>464</v>
      </c>
      <c r="J246" s="63" t="s">
        <v>469</v>
      </c>
      <c r="K246" s="63" t="str">
        <f t="shared" si="71"/>
        <v>Preu Net Màxim EUROPA FM CATALUNYA - EUROPA FÓRMULA (11:00-23:00) Falca 20"*</v>
      </c>
    </row>
    <row r="247" spans="1:11" ht="12" customHeight="1">
      <c r="A247" s="2" t="s">
        <v>471</v>
      </c>
      <c r="B247" s="2"/>
      <c r="C247" s="14" t="s">
        <v>470</v>
      </c>
      <c r="D247" s="107" t="s">
        <v>487</v>
      </c>
      <c r="E247" s="125" t="s">
        <v>386</v>
      </c>
      <c r="F247" s="125" t="s">
        <v>352</v>
      </c>
      <c r="G247" s="125" t="s">
        <v>468</v>
      </c>
      <c r="H247" s="63">
        <v>20</v>
      </c>
      <c r="I247" s="63">
        <v>464</v>
      </c>
      <c r="J247" s="63" t="s">
        <v>469</v>
      </c>
      <c r="K247" s="63" t="str">
        <f t="shared" si="71"/>
        <v>Preu Net Màxim EUROPA FM CATALUNYA - ME PONES? (10:00-14:00) Falca 20"*</v>
      </c>
    </row>
    <row r="248" spans="1:11" ht="12" customHeight="1">
      <c r="A248" s="2" t="s">
        <v>471</v>
      </c>
      <c r="B248" s="2"/>
      <c r="C248" s="14" t="s">
        <v>470</v>
      </c>
      <c r="D248" s="107" t="s">
        <v>485</v>
      </c>
      <c r="E248" s="125" t="s">
        <v>462</v>
      </c>
      <c r="F248" s="125" t="s">
        <v>380</v>
      </c>
      <c r="G248" s="125" t="s">
        <v>468</v>
      </c>
      <c r="H248" s="63">
        <v>20</v>
      </c>
      <c r="I248" s="63">
        <v>440</v>
      </c>
      <c r="J248" s="63" t="s">
        <v>469</v>
      </c>
      <c r="K248" s="63" t="str">
        <f t="shared" si="71"/>
        <v>Preu Net Màxim TELETAXI CAT - rotació (8:00-22:00) Falca 20"*</v>
      </c>
    </row>
    <row r="249" spans="1:11" ht="12" customHeight="1">
      <c r="A249" s="2" t="s">
        <v>471</v>
      </c>
      <c r="B249" s="2"/>
      <c r="C249" s="14" t="s">
        <v>470</v>
      </c>
      <c r="D249" s="107" t="s">
        <v>486</v>
      </c>
      <c r="E249" s="125" t="s">
        <v>381</v>
      </c>
      <c r="F249" s="125" t="s">
        <v>347</v>
      </c>
      <c r="G249" s="125" t="s">
        <v>468</v>
      </c>
      <c r="H249" s="63">
        <v>20</v>
      </c>
      <c r="I249" s="63">
        <v>286</v>
      </c>
      <c r="J249" s="63" t="s">
        <v>469</v>
      </c>
      <c r="K249" s="63" t="str">
        <f t="shared" si="71"/>
        <v>Preu Net Màxim KISS FM - LAS MAÑANA KISS (06:00-11:00) Falca 20"*</v>
      </c>
    </row>
    <row r="250" spans="1:11" ht="12" customHeight="1">
      <c r="A250" s="2" t="s">
        <v>471</v>
      </c>
      <c r="B250" s="2"/>
      <c r="C250" s="14" t="s">
        <v>470</v>
      </c>
      <c r="D250" s="107" t="s">
        <v>486</v>
      </c>
      <c r="E250" s="125" t="s">
        <v>465</v>
      </c>
      <c r="F250" s="125" t="s">
        <v>382</v>
      </c>
      <c r="G250" s="125" t="s">
        <v>468</v>
      </c>
      <c r="H250" s="63">
        <v>20</v>
      </c>
      <c r="I250" s="63">
        <v>232</v>
      </c>
      <c r="J250" s="63" t="s">
        <v>469</v>
      </c>
      <c r="K250" s="63" t="str">
        <f t="shared" si="71"/>
        <v>Preu Net Màxim KISS FM - FÓRMULA KISS (11:00-15:00) Falca 20"*</v>
      </c>
    </row>
    <row r="251" spans="1:11" ht="12" customHeight="1">
      <c r="A251" s="2" t="s">
        <v>471</v>
      </c>
      <c r="B251" s="2"/>
      <c r="C251" s="14" t="s">
        <v>470</v>
      </c>
      <c r="D251" s="107" t="s">
        <v>489</v>
      </c>
      <c r="E251" s="125" t="s">
        <v>388</v>
      </c>
      <c r="F251" s="125" t="s">
        <v>389</v>
      </c>
      <c r="G251" s="125" t="s">
        <v>468</v>
      </c>
      <c r="H251" s="63">
        <v>20</v>
      </c>
      <c r="I251" s="63">
        <v>231</v>
      </c>
      <c r="J251" s="63" t="s">
        <v>469</v>
      </c>
      <c r="K251" s="63" t="str">
        <f t="shared" si="71"/>
        <v>Preu Net Màxim RADIO MARCA - LA TRIBU (07:00-10:00) Falca 20"*</v>
      </c>
    </row>
    <row r="252" spans="1:11" ht="12" customHeight="1">
      <c r="A252" s="2" t="s">
        <v>471</v>
      </c>
      <c r="B252" s="2"/>
      <c r="C252" s="14" t="s">
        <v>470</v>
      </c>
      <c r="D252" s="107" t="s">
        <v>489</v>
      </c>
      <c r="E252" s="125" t="s">
        <v>390</v>
      </c>
      <c r="F252" s="125" t="s">
        <v>391</v>
      </c>
      <c r="G252" s="125" t="s">
        <v>468</v>
      </c>
      <c r="H252" s="63">
        <v>20</v>
      </c>
      <c r="I252" s="63">
        <v>210</v>
      </c>
      <c r="J252" s="63" t="s">
        <v>469</v>
      </c>
      <c r="K252" s="63" t="str">
        <f t="shared" si="71"/>
        <v>Preu Net Màxim RADIO MARCA - LA PIZARRA DE QUINTANA (10:00-13:00) Falca 20"*</v>
      </c>
    </row>
    <row r="253" spans="1:11" ht="12" customHeight="1">
      <c r="A253" s="2" t="s">
        <v>471</v>
      </c>
      <c r="B253" s="2"/>
      <c r="C253" s="14" t="s">
        <v>470</v>
      </c>
      <c r="D253" s="107" t="s">
        <v>489</v>
      </c>
      <c r="E253" s="125" t="s">
        <v>392</v>
      </c>
      <c r="F253" s="125" t="s">
        <v>393</v>
      </c>
      <c r="G253" s="125" t="s">
        <v>468</v>
      </c>
      <c r="H253" s="63">
        <v>20</v>
      </c>
      <c r="I253" s="63">
        <v>210</v>
      </c>
      <c r="J253" s="63" t="s">
        <v>469</v>
      </c>
      <c r="K253" s="63" t="str">
        <f t="shared" si="71"/>
        <v>Preu Net Màxim RADIO MARCA - EL PROGRAMA DE ORTEGA (17:00-19:00) Falca 20"*</v>
      </c>
    </row>
    <row r="254" spans="1:11" ht="12" customHeight="1">
      <c r="A254" s="2" t="s">
        <v>471</v>
      </c>
      <c r="B254" s="2"/>
      <c r="C254" s="14" t="s">
        <v>470</v>
      </c>
      <c r="D254" s="107" t="s">
        <v>490</v>
      </c>
      <c r="E254" s="125" t="s">
        <v>462</v>
      </c>
      <c r="F254" s="125" t="s">
        <v>387</v>
      </c>
      <c r="G254" s="125" t="s">
        <v>468</v>
      </c>
      <c r="H254" s="63">
        <v>20</v>
      </c>
      <c r="I254" s="63">
        <v>35</v>
      </c>
      <c r="J254" s="63" t="s">
        <v>469</v>
      </c>
      <c r="K254" s="63" t="str">
        <f t="shared" si="71"/>
        <v>Preu Net Màxim RÀDIO ESTEL - rotació (09:00-21:00) Falca 20"*</v>
      </c>
    </row>
    <row r="255" spans="1:11" ht="12" customHeight="1">
      <c r="A255" s="2" t="s">
        <v>471</v>
      </c>
      <c r="B255" s="2"/>
      <c r="C255" s="14" t="s">
        <v>470</v>
      </c>
      <c r="D255" s="107" t="s">
        <v>491</v>
      </c>
      <c r="E255" s="125" t="s">
        <v>462</v>
      </c>
      <c r="F255" s="125" t="s">
        <v>387</v>
      </c>
      <c r="G255" s="125" t="s">
        <v>468</v>
      </c>
      <c r="H255" s="63">
        <v>20</v>
      </c>
      <c r="I255" s="63">
        <v>50</v>
      </c>
      <c r="J255" s="63" t="s">
        <v>469</v>
      </c>
      <c r="K255" s="63" t="str">
        <f t="shared" si="71"/>
        <v>Preu Net Màxim UA1 RÀDIO - rotació (09:00-21:00) Falca 20"*</v>
      </c>
    </row>
    <row r="259" spans="4:4" ht="12" customHeight="1">
      <c r="D259" s="78" t="s">
        <v>112</v>
      </c>
    </row>
    <row r="260" spans="4:4" ht="12" customHeight="1">
      <c r="D260" s="76" t="s">
        <v>183</v>
      </c>
    </row>
    <row r="261" spans="4:4" ht="12" customHeight="1">
      <c r="D261" s="76" t="s">
        <v>186</v>
      </c>
    </row>
    <row r="262" spans="4:4" ht="12" customHeight="1">
      <c r="D262" s="76" t="s">
        <v>189</v>
      </c>
    </row>
    <row r="263" spans="4:4" ht="12" customHeight="1">
      <c r="D263" s="76" t="s">
        <v>191</v>
      </c>
    </row>
    <row r="264" spans="4:4" ht="12" customHeight="1">
      <c r="D264" s="76" t="s">
        <v>193</v>
      </c>
    </row>
    <row r="265" spans="4:4" ht="12" customHeight="1">
      <c r="D265" s="76" t="s">
        <v>196</v>
      </c>
    </row>
    <row r="266" spans="4:4" ht="12" customHeight="1">
      <c r="D266" s="76" t="s">
        <v>198</v>
      </c>
    </row>
    <row r="267" spans="4:4" ht="12" customHeight="1">
      <c r="D267" s="78" t="s">
        <v>200</v>
      </c>
    </row>
    <row r="268" spans="4:4" ht="12" customHeight="1">
      <c r="D268" s="78" t="s">
        <v>394</v>
      </c>
    </row>
    <row r="269" spans="4:4" ht="12" customHeight="1">
      <c r="D269" s="78" t="s">
        <v>203</v>
      </c>
    </row>
    <row r="270" spans="4:4" ht="12" customHeight="1">
      <c r="D270" s="78" t="s">
        <v>205</v>
      </c>
    </row>
    <row r="271" spans="4:4" ht="12" customHeight="1">
      <c r="D271" s="78" t="s">
        <v>207</v>
      </c>
    </row>
    <row r="272" spans="4:4" ht="12" customHeight="1">
      <c r="D272" s="78" t="s">
        <v>209</v>
      </c>
    </row>
    <row r="273" spans="4:10" ht="12" customHeight="1">
      <c r="D273" s="78" t="s">
        <v>211</v>
      </c>
    </row>
    <row r="274" spans="4:10" ht="12" customHeight="1">
      <c r="D274" s="76" t="s">
        <v>213</v>
      </c>
    </row>
    <row r="275" spans="4:10" ht="12" customHeight="1">
      <c r="D275" s="78" t="s">
        <v>215</v>
      </c>
    </row>
    <row r="276" spans="4:10" ht="12" customHeight="1">
      <c r="D276" s="78" t="s">
        <v>216</v>
      </c>
    </row>
    <row r="277" spans="4:10" ht="12" customHeight="1">
      <c r="D277" s="78" t="s">
        <v>394</v>
      </c>
    </row>
    <row r="280" spans="4:10" ht="12" customHeight="1">
      <c r="E280" s="175" t="s">
        <v>402</v>
      </c>
      <c r="F280" s="176" t="s">
        <v>403</v>
      </c>
      <c r="G280" s="196">
        <v>50</v>
      </c>
      <c r="H280" s="175" t="s">
        <v>402</v>
      </c>
      <c r="I280" s="176" t="s">
        <v>403</v>
      </c>
      <c r="J280" s="196">
        <v>50</v>
      </c>
    </row>
    <row r="281" spans="4:10" ht="12" customHeight="1">
      <c r="E281" s="197" t="s">
        <v>404</v>
      </c>
      <c r="F281" s="198" t="s">
        <v>405</v>
      </c>
      <c r="G281" s="199">
        <v>92</v>
      </c>
      <c r="H281" s="175" t="s">
        <v>404</v>
      </c>
      <c r="I281" s="176" t="s">
        <v>405</v>
      </c>
      <c r="J281" s="212">
        <v>92</v>
      </c>
    </row>
    <row r="282" spans="4:10" ht="12" customHeight="1">
      <c r="E282" s="175" t="s">
        <v>406</v>
      </c>
      <c r="F282" s="176" t="s">
        <v>407</v>
      </c>
      <c r="G282" s="196">
        <v>120</v>
      </c>
      <c r="H282" s="175" t="s">
        <v>406</v>
      </c>
      <c r="I282" s="176" t="s">
        <v>407</v>
      </c>
      <c r="J282" s="196">
        <v>120</v>
      </c>
    </row>
    <row r="283" spans="4:10" ht="12" customHeight="1">
      <c r="E283" s="175" t="s">
        <v>408</v>
      </c>
      <c r="F283" s="176" t="s">
        <v>403</v>
      </c>
      <c r="G283" s="196">
        <v>113</v>
      </c>
      <c r="H283" s="175" t="s">
        <v>408</v>
      </c>
      <c r="I283" s="176" t="s">
        <v>403</v>
      </c>
      <c r="J283" s="196">
        <v>113</v>
      </c>
    </row>
    <row r="284" spans="4:10" ht="12" customHeight="1">
      <c r="E284" s="175" t="s">
        <v>409</v>
      </c>
      <c r="F284" s="176" t="s">
        <v>403</v>
      </c>
      <c r="G284" s="196">
        <v>86</v>
      </c>
      <c r="H284" s="175" t="s">
        <v>409</v>
      </c>
      <c r="I284" s="176" t="s">
        <v>403</v>
      </c>
      <c r="J284" s="196">
        <v>86</v>
      </c>
    </row>
    <row r="285" spans="4:10" ht="12" customHeight="1">
      <c r="E285" s="175" t="s">
        <v>410</v>
      </c>
      <c r="F285" s="176" t="s">
        <v>403</v>
      </c>
      <c r="G285" s="196">
        <v>93</v>
      </c>
      <c r="H285" s="175" t="s">
        <v>410</v>
      </c>
      <c r="I285" s="176" t="s">
        <v>403</v>
      </c>
      <c r="J285" s="196">
        <v>93</v>
      </c>
    </row>
    <row r="286" spans="4:10" ht="12" customHeight="1">
      <c r="E286" s="175" t="s">
        <v>411</v>
      </c>
      <c r="F286" s="176" t="s">
        <v>403</v>
      </c>
      <c r="G286" s="196">
        <v>18</v>
      </c>
      <c r="H286" s="175" t="s">
        <v>411</v>
      </c>
      <c r="I286" s="176" t="s">
        <v>403</v>
      </c>
      <c r="J286" s="196">
        <v>18</v>
      </c>
    </row>
    <row r="287" spans="4:10" ht="12" customHeight="1">
      <c r="E287" s="175" t="s">
        <v>412</v>
      </c>
      <c r="F287" s="176" t="s">
        <v>403</v>
      </c>
      <c r="G287" s="196">
        <v>32.1</v>
      </c>
      <c r="H287" s="175" t="s">
        <v>412</v>
      </c>
      <c r="I287" s="176" t="s">
        <v>403</v>
      </c>
      <c r="J287" s="196">
        <v>32.1</v>
      </c>
    </row>
    <row r="288" spans="4:10" ht="12" customHeight="1">
      <c r="E288" s="200" t="s">
        <v>413</v>
      </c>
      <c r="F288" s="198" t="s">
        <v>403</v>
      </c>
      <c r="G288" s="201">
        <f>95+(95*3%)-(95*3%)</f>
        <v>95</v>
      </c>
      <c r="H288" s="202" t="s">
        <v>413</v>
      </c>
      <c r="I288" s="176" t="s">
        <v>403</v>
      </c>
      <c r="J288" s="211">
        <v>97.85</v>
      </c>
    </row>
    <row r="289" spans="5:10" ht="12" customHeight="1">
      <c r="E289" s="202" t="s">
        <v>414</v>
      </c>
      <c r="F289" s="176" t="s">
        <v>403</v>
      </c>
      <c r="G289" s="196">
        <v>107</v>
      </c>
      <c r="H289" s="202" t="s">
        <v>414</v>
      </c>
      <c r="I289" s="176" t="s">
        <v>403</v>
      </c>
      <c r="J289" s="196">
        <v>107</v>
      </c>
    </row>
    <row r="290" spans="5:10" ht="12" customHeight="1">
      <c r="E290" s="202" t="s">
        <v>415</v>
      </c>
      <c r="F290" s="176" t="s">
        <v>403</v>
      </c>
      <c r="G290" s="196">
        <v>89</v>
      </c>
      <c r="H290" s="202" t="s">
        <v>415</v>
      </c>
      <c r="I290" s="176" t="s">
        <v>403</v>
      </c>
      <c r="J290" s="196">
        <v>89</v>
      </c>
    </row>
    <row r="291" spans="5:10" ht="12" customHeight="1">
      <c r="E291" s="202" t="s">
        <v>416</v>
      </c>
      <c r="F291" s="176" t="s">
        <v>403</v>
      </c>
      <c r="G291" s="196">
        <v>112</v>
      </c>
      <c r="H291" s="202" t="s">
        <v>416</v>
      </c>
      <c r="I291" s="176" t="s">
        <v>403</v>
      </c>
      <c r="J291" s="196">
        <v>112</v>
      </c>
    </row>
    <row r="292" spans="5:10" ht="12" customHeight="1">
      <c r="E292" s="202" t="s">
        <v>417</v>
      </c>
      <c r="F292" s="176" t="s">
        <v>403</v>
      </c>
      <c r="G292" s="196">
        <v>92</v>
      </c>
      <c r="H292" s="202" t="s">
        <v>417</v>
      </c>
      <c r="I292" s="176" t="s">
        <v>403</v>
      </c>
      <c r="J292" s="196">
        <v>92</v>
      </c>
    </row>
    <row r="293" spans="5:10" ht="12" customHeight="1">
      <c r="E293" s="203" t="s">
        <v>418</v>
      </c>
      <c r="F293" s="176" t="s">
        <v>403</v>
      </c>
      <c r="G293" s="196">
        <v>103</v>
      </c>
      <c r="H293" s="203" t="s">
        <v>418</v>
      </c>
      <c r="I293" s="176" t="s">
        <v>403</v>
      </c>
      <c r="J293" s="196">
        <v>103</v>
      </c>
    </row>
    <row r="294" spans="5:10" ht="12" customHeight="1">
      <c r="E294" s="202" t="s">
        <v>419</v>
      </c>
      <c r="F294" s="176" t="s">
        <v>403</v>
      </c>
      <c r="G294" s="196">
        <v>97</v>
      </c>
      <c r="H294" s="202" t="s">
        <v>419</v>
      </c>
      <c r="I294" s="176" t="s">
        <v>403</v>
      </c>
      <c r="J294" s="196">
        <v>97</v>
      </c>
    </row>
    <row r="295" spans="5:10" ht="12" customHeight="1">
      <c r="E295" s="203" t="s">
        <v>420</v>
      </c>
      <c r="F295" s="176" t="s">
        <v>403</v>
      </c>
      <c r="G295" s="196">
        <v>70</v>
      </c>
      <c r="H295" s="203" t="s">
        <v>420</v>
      </c>
      <c r="I295" s="176" t="s">
        <v>403</v>
      </c>
      <c r="J295" s="196">
        <v>70</v>
      </c>
    </row>
    <row r="296" spans="5:10" ht="12" customHeight="1">
      <c r="E296" s="203" t="s">
        <v>421</v>
      </c>
      <c r="F296" s="176" t="s">
        <v>403</v>
      </c>
      <c r="G296" s="196">
        <v>87.5</v>
      </c>
      <c r="H296" s="203" t="s">
        <v>421</v>
      </c>
      <c r="I296" s="176" t="s">
        <v>403</v>
      </c>
      <c r="J296" s="196">
        <v>87.5</v>
      </c>
    </row>
    <row r="297" spans="5:10" ht="12" customHeight="1">
      <c r="E297" s="202" t="s">
        <v>422</v>
      </c>
      <c r="F297" s="176" t="s">
        <v>403</v>
      </c>
      <c r="G297" s="196">
        <v>250</v>
      </c>
      <c r="H297" s="202" t="s">
        <v>422</v>
      </c>
      <c r="I297" s="176" t="s">
        <v>403</v>
      </c>
      <c r="J297" s="196">
        <v>250</v>
      </c>
    </row>
    <row r="298" spans="5:10" ht="12" customHeight="1">
      <c r="E298" s="202" t="s">
        <v>423</v>
      </c>
      <c r="F298" s="176" t="s">
        <v>403</v>
      </c>
      <c r="G298" s="196">
        <v>73</v>
      </c>
      <c r="H298" s="202" t="s">
        <v>423</v>
      </c>
      <c r="I298" s="176" t="s">
        <v>403</v>
      </c>
      <c r="J298" s="196">
        <v>73</v>
      </c>
    </row>
    <row r="299" spans="5:10" ht="12" customHeight="1">
      <c r="E299" s="202" t="s">
        <v>424</v>
      </c>
      <c r="F299" s="176" t="s">
        <v>403</v>
      </c>
      <c r="G299" s="196">
        <v>50</v>
      </c>
      <c r="H299" s="202" t="s">
        <v>424</v>
      </c>
      <c r="I299" s="176" t="s">
        <v>403</v>
      </c>
      <c r="J299" s="196">
        <v>50</v>
      </c>
    </row>
    <row r="300" spans="5:10" ht="12" customHeight="1">
      <c r="E300" s="202" t="s">
        <v>425</v>
      </c>
      <c r="F300" s="176" t="s">
        <v>403</v>
      </c>
      <c r="G300" s="196">
        <v>20</v>
      </c>
      <c r="H300" s="202" t="s">
        <v>425</v>
      </c>
      <c r="I300" s="176" t="s">
        <v>403</v>
      </c>
      <c r="J300" s="196">
        <v>20</v>
      </c>
    </row>
    <row r="301" spans="5:10" ht="12" customHeight="1">
      <c r="E301" s="203" t="s">
        <v>426</v>
      </c>
      <c r="F301" s="176" t="s">
        <v>403</v>
      </c>
      <c r="G301" s="196">
        <v>10</v>
      </c>
      <c r="H301" s="203" t="s">
        <v>426</v>
      </c>
      <c r="I301" s="176" t="s">
        <v>403</v>
      </c>
      <c r="J301" s="196">
        <v>10</v>
      </c>
    </row>
    <row r="302" spans="5:10" ht="12" customHeight="1">
      <c r="E302" s="202" t="s">
        <v>427</v>
      </c>
      <c r="F302" s="176" t="s">
        <v>403</v>
      </c>
      <c r="G302" s="196">
        <v>108</v>
      </c>
      <c r="H302" s="202" t="s">
        <v>427</v>
      </c>
      <c r="I302" s="176" t="s">
        <v>403</v>
      </c>
      <c r="J302" s="196">
        <v>108</v>
      </c>
    </row>
    <row r="303" spans="5:10" ht="12" customHeight="1">
      <c r="E303" s="175" t="s">
        <v>428</v>
      </c>
      <c r="F303" s="176" t="s">
        <v>403</v>
      </c>
      <c r="G303" s="196">
        <v>9.9</v>
      </c>
      <c r="H303" s="175" t="s">
        <v>428</v>
      </c>
      <c r="I303" s="176" t="s">
        <v>403</v>
      </c>
      <c r="J303" s="196">
        <v>9.9</v>
      </c>
    </row>
    <row r="304" spans="5:10" ht="12" customHeight="1">
      <c r="E304" s="175" t="s">
        <v>429</v>
      </c>
      <c r="F304" s="176" t="s">
        <v>403</v>
      </c>
      <c r="G304" s="196">
        <v>190</v>
      </c>
      <c r="H304" s="175" t="s">
        <v>429</v>
      </c>
      <c r="I304" s="176" t="s">
        <v>403</v>
      </c>
      <c r="J304" s="196">
        <v>190</v>
      </c>
    </row>
    <row r="305" spans="4:10" ht="12" customHeight="1">
      <c r="E305" s="202" t="s">
        <v>430</v>
      </c>
      <c r="F305" s="176" t="s">
        <v>403</v>
      </c>
      <c r="G305" s="196">
        <v>10</v>
      </c>
      <c r="H305" s="202" t="s">
        <v>430</v>
      </c>
      <c r="I305" s="176" t="s">
        <v>403</v>
      </c>
      <c r="J305" s="196">
        <v>10</v>
      </c>
    </row>
    <row r="306" spans="4:10" ht="12" customHeight="1">
      <c r="E306" s="202" t="s">
        <v>431</v>
      </c>
      <c r="F306" s="176" t="s">
        <v>403</v>
      </c>
      <c r="G306" s="196">
        <v>16</v>
      </c>
      <c r="H306" s="202" t="s">
        <v>431</v>
      </c>
      <c r="I306" s="176" t="s">
        <v>403</v>
      </c>
      <c r="J306" s="196">
        <v>16</v>
      </c>
    </row>
    <row r="307" spans="4:10" ht="12" customHeight="1">
      <c r="E307" s="202" t="s">
        <v>432</v>
      </c>
      <c r="F307" s="176" t="s">
        <v>403</v>
      </c>
      <c r="G307" s="196">
        <v>25</v>
      </c>
      <c r="H307" s="202" t="s">
        <v>432</v>
      </c>
      <c r="I307" s="176" t="s">
        <v>403</v>
      </c>
      <c r="J307" s="196">
        <v>25</v>
      </c>
    </row>
    <row r="318" spans="4:10" ht="12" customHeight="1">
      <c r="D318" s="63"/>
      <c r="E318" s="224" t="s">
        <v>544</v>
      </c>
      <c r="F318" s="224" t="s">
        <v>545</v>
      </c>
      <c r="G318" s="224" t="s">
        <v>546</v>
      </c>
      <c r="H318" s="224" t="s">
        <v>547</v>
      </c>
      <c r="I318" s="224" t="s">
        <v>548</v>
      </c>
    </row>
    <row r="319" spans="4:10" ht="12" customHeight="1">
      <c r="D319" s="63"/>
      <c r="E319" s="225" t="s">
        <v>123</v>
      </c>
      <c r="F319" s="227">
        <v>200</v>
      </c>
      <c r="G319" s="227" t="s">
        <v>549</v>
      </c>
      <c r="H319" s="226" t="s">
        <v>550</v>
      </c>
      <c r="I319" s="223">
        <v>35175</v>
      </c>
    </row>
    <row r="320" spans="4:10" ht="12" customHeight="1">
      <c r="D320" s="63"/>
      <c r="E320" s="225" t="s">
        <v>551</v>
      </c>
      <c r="F320" s="227">
        <v>95</v>
      </c>
      <c r="G320" s="227" t="s">
        <v>549</v>
      </c>
      <c r="H320" s="226" t="s">
        <v>550</v>
      </c>
      <c r="I320" s="223">
        <v>32000</v>
      </c>
    </row>
    <row r="321" spans="4:9" ht="12" customHeight="1">
      <c r="D321" s="63"/>
      <c r="E321" s="225" t="s">
        <v>125</v>
      </c>
      <c r="F321" s="227">
        <v>60</v>
      </c>
      <c r="G321" s="227" t="s">
        <v>549</v>
      </c>
      <c r="H321" s="226" t="s">
        <v>550</v>
      </c>
      <c r="I321" s="223">
        <v>7500</v>
      </c>
    </row>
    <row r="322" spans="4:9" ht="12" customHeight="1">
      <c r="D322" s="63"/>
      <c r="E322" s="225" t="s">
        <v>552</v>
      </c>
      <c r="F322" s="227">
        <v>790</v>
      </c>
      <c r="G322" s="227" t="s">
        <v>549</v>
      </c>
      <c r="H322" s="227" t="s">
        <v>550</v>
      </c>
      <c r="I322" s="223">
        <v>140075</v>
      </c>
    </row>
    <row r="323" spans="4:9" ht="12" customHeight="1">
      <c r="D323" s="63"/>
      <c r="E323" s="225" t="s">
        <v>553</v>
      </c>
      <c r="F323" s="227">
        <v>147</v>
      </c>
      <c r="G323" s="227" t="s">
        <v>549</v>
      </c>
      <c r="H323" s="226" t="s">
        <v>550</v>
      </c>
      <c r="I323" s="223">
        <v>31237.5</v>
      </c>
    </row>
    <row r="324" spans="4:9" ht="12" customHeight="1">
      <c r="D324" s="63"/>
      <c r="E324" s="225" t="s">
        <v>554</v>
      </c>
      <c r="F324" s="227">
        <v>50</v>
      </c>
      <c r="G324" s="227" t="s">
        <v>549</v>
      </c>
      <c r="H324" s="226" t="s">
        <v>550</v>
      </c>
      <c r="I324" s="223">
        <v>16250</v>
      </c>
    </row>
    <row r="325" spans="4:9" ht="12" customHeight="1">
      <c r="D325" s="63"/>
      <c r="E325" s="225" t="s">
        <v>555</v>
      </c>
      <c r="F325" s="227">
        <v>50</v>
      </c>
      <c r="G325" s="227" t="s">
        <v>549</v>
      </c>
      <c r="H325" s="226" t="s">
        <v>550</v>
      </c>
      <c r="I325" s="223">
        <v>10500</v>
      </c>
    </row>
    <row r="326" spans="4:9" ht="12" customHeight="1">
      <c r="D326" s="63"/>
      <c r="E326" s="225" t="s">
        <v>556</v>
      </c>
      <c r="F326" s="227">
        <v>127</v>
      </c>
      <c r="G326" s="227" t="s">
        <v>167</v>
      </c>
      <c r="H326" s="226" t="s">
        <v>550</v>
      </c>
      <c r="I326" s="223">
        <v>58309.73</v>
      </c>
    </row>
    <row r="327" spans="4:9" ht="12" customHeight="1">
      <c r="D327" s="63"/>
      <c r="E327" s="225" t="s">
        <v>557</v>
      </c>
      <c r="F327" s="227">
        <v>119</v>
      </c>
      <c r="G327" s="227" t="s">
        <v>167</v>
      </c>
      <c r="H327" s="226" t="s">
        <v>550</v>
      </c>
      <c r="I327" s="223">
        <v>46529</v>
      </c>
    </row>
    <row r="328" spans="4:9" ht="12" customHeight="1">
      <c r="D328" s="63"/>
      <c r="E328" s="225" t="s">
        <v>558</v>
      </c>
      <c r="F328" s="227">
        <v>198</v>
      </c>
      <c r="G328" s="227" t="s">
        <v>167</v>
      </c>
      <c r="H328" s="226" t="s">
        <v>550</v>
      </c>
      <c r="I328" s="223">
        <v>68030</v>
      </c>
    </row>
    <row r="329" spans="4:9" ht="12" customHeight="1">
      <c r="D329" s="63"/>
      <c r="E329" s="225" t="s">
        <v>559</v>
      </c>
      <c r="F329" s="227">
        <v>153</v>
      </c>
      <c r="G329" s="227" t="s">
        <v>167</v>
      </c>
      <c r="H329" s="226" t="s">
        <v>550</v>
      </c>
      <c r="I329" s="223">
        <v>93750</v>
      </c>
    </row>
    <row r="330" spans="4:9" ht="12" customHeight="1">
      <c r="E330" s="225" t="s">
        <v>560</v>
      </c>
      <c r="F330" s="227">
        <v>129</v>
      </c>
      <c r="G330" s="227" t="s">
        <v>167</v>
      </c>
      <c r="H330" s="226" t="s">
        <v>550</v>
      </c>
      <c r="I330" s="223">
        <v>54845</v>
      </c>
    </row>
    <row r="331" spans="4:9" ht="12" customHeight="1">
      <c r="E331" s="225" t="s">
        <v>398</v>
      </c>
      <c r="F331" s="227">
        <v>121</v>
      </c>
      <c r="G331" s="227" t="s">
        <v>167</v>
      </c>
      <c r="H331" s="226" t="s">
        <v>550</v>
      </c>
      <c r="I331" s="223">
        <v>13310</v>
      </c>
    </row>
    <row r="332" spans="4:9" ht="12" customHeight="1">
      <c r="E332" s="225" t="s">
        <v>399</v>
      </c>
      <c r="F332" s="227">
        <v>1</v>
      </c>
      <c r="G332" s="227" t="s">
        <v>549</v>
      </c>
      <c r="H332" s="226" t="s">
        <v>561</v>
      </c>
      <c r="I332" s="223">
        <v>600</v>
      </c>
    </row>
    <row r="333" spans="4:9" ht="12" customHeight="1">
      <c r="E333" s="225" t="s">
        <v>562</v>
      </c>
      <c r="F333" s="227">
        <v>10</v>
      </c>
      <c r="G333" s="227" t="s">
        <v>563</v>
      </c>
      <c r="H333" s="226" t="s">
        <v>564</v>
      </c>
      <c r="I333" s="223">
        <v>34350</v>
      </c>
    </row>
    <row r="334" spans="4:9" ht="12" customHeight="1">
      <c r="E334" s="225" t="s">
        <v>565</v>
      </c>
      <c r="F334" s="227">
        <v>1</v>
      </c>
      <c r="G334" s="227" t="s">
        <v>566</v>
      </c>
      <c r="H334" s="226" t="s">
        <v>561</v>
      </c>
      <c r="I334" s="223">
        <v>2450</v>
      </c>
    </row>
    <row r="335" spans="4:9" ht="12" customHeight="1">
      <c r="E335" s="225" t="s">
        <v>567</v>
      </c>
      <c r="F335" s="227">
        <v>1</v>
      </c>
      <c r="G335" s="227" t="s">
        <v>566</v>
      </c>
      <c r="H335" s="226" t="s">
        <v>564</v>
      </c>
      <c r="I335" s="223">
        <v>3520</v>
      </c>
    </row>
    <row r="336" spans="4:9" ht="12" customHeight="1">
      <c r="E336" s="225" t="s">
        <v>568</v>
      </c>
      <c r="F336" s="227">
        <v>1</v>
      </c>
      <c r="G336" s="227" t="s">
        <v>569</v>
      </c>
      <c r="H336" s="226" t="s">
        <v>564</v>
      </c>
      <c r="I336" s="223">
        <v>21450</v>
      </c>
    </row>
  </sheetData>
  <protectedRanges>
    <protectedRange sqref="A33 N33:O33 N178:P193 A178:A193" name="Interval3_1"/>
    <protectedRange sqref="P160:P161 P33 P164:P176" name="Interval3_1_1"/>
    <protectedRange sqref="A119:A142" name="Interval3_1_1_2"/>
    <protectedRange sqref="A97:A118 A144:A145" name="Interval3_1_1_2_2"/>
    <protectedRange sqref="N153:O153 S164 R165:S169 V164:X169 N163:O163 O164:O169 M156:M158" name="Interval3_1_3_1_1"/>
    <protectedRange sqref="N154:O154 N151:O151" name="Interval3_1_1_1_1_4"/>
    <protectedRange sqref="M162" name="Interval3_1_2_1_2"/>
    <protectedRange sqref="N150:O150" name="Interval3_1_1_1_1_1_3"/>
    <protectedRange sqref="M159" name="Interval3_1_3_1_1_1"/>
    <protectedRange sqref="V173:X176 R173:S176 O173:O176" name="Interval3_1_3_1_2"/>
    <protectedRange sqref="N8:P14 A8:A14 A29:A32 N29:P32" name="Interval3_1_1_3"/>
    <protectedRange sqref="G293:G304 G280:G285" name="Interval3_4_4"/>
    <protectedRange sqref="G286:G289" name="Interval3_4_1_1"/>
    <protectedRange sqref="G290:G292" name="Interval3_4_2_1"/>
    <protectedRange sqref="G305:G307" name="Interval3_4_3_1"/>
  </protectedRanges>
  <mergeCells count="17">
    <mergeCell ref="E191:K191"/>
    <mergeCell ref="E192:K192"/>
    <mergeCell ref="D194:K194"/>
    <mergeCell ref="D195:K195"/>
    <mergeCell ref="D185:D190"/>
    <mergeCell ref="E185:K185"/>
    <mergeCell ref="E186:K186"/>
    <mergeCell ref="E187:K187"/>
    <mergeCell ref="E188:K188"/>
    <mergeCell ref="E189:K189"/>
    <mergeCell ref="E190:K190"/>
    <mergeCell ref="E184:K184"/>
    <mergeCell ref="E179:K179"/>
    <mergeCell ref="E180:K180"/>
    <mergeCell ref="E181:K181"/>
    <mergeCell ref="E182:K182"/>
    <mergeCell ref="E183:K183"/>
  </mergeCells>
  <conditionalFormatting sqref="R8:R14">
    <cfRule type="cellIs" dxfId="5" priority="2" operator="greaterThan">
      <formula>0</formula>
    </cfRule>
  </conditionalFormatting>
  <conditionalFormatting sqref="R15:R28 R34:R159">
    <cfRule type="cellIs" dxfId="4" priority="9" operator="lessThan">
      <formula>0</formula>
    </cfRule>
  </conditionalFormatting>
  <conditionalFormatting sqref="R29:R33">
    <cfRule type="cellIs" dxfId="3" priority="1" operator="greaterThan">
      <formula>0</formula>
    </cfRule>
  </conditionalFormatting>
  <conditionalFormatting sqref="R160:R161">
    <cfRule type="cellIs" dxfId="2" priority="6" operator="greaterThan">
      <formula>0</formula>
    </cfRule>
  </conditionalFormatting>
  <conditionalFormatting sqref="R162:R163">
    <cfRule type="cellIs" dxfId="1" priority="4" operator="lessThan">
      <formula>0</formula>
    </cfRule>
  </conditionalFormatting>
  <conditionalFormatting sqref="R164">
    <cfRule type="cellIs" dxfId="0" priority="5" operator="greaterThan">
      <formula>0</formula>
    </cfRule>
  </conditionalFormatting>
  <pageMargins left="0.59055118110236227" right="0.59055118110236227" top="0.59055118110236227" bottom="0.59055118110236227" header="0.31496062992125984" footer="0.31496062992125984"/>
  <pageSetup paperSize="9" fitToHeight="0" orientation="portrait" r:id="rId1"/>
  <headerFooter>
    <oddHeader>&amp;R&amp;F; &amp;A; &amp;P de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E9925-32C9-4517-96D8-6C2830565BD6}">
  <sheetPr>
    <pageSetUpPr fitToPage="1"/>
  </sheetPr>
  <dimension ref="A1:AG32"/>
  <sheetViews>
    <sheetView tabSelected="1" zoomScaleNormal="100" workbookViewId="0">
      <selection activeCell="E19" sqref="E19"/>
    </sheetView>
  </sheetViews>
  <sheetFormatPr defaultColWidth="8.7109375" defaultRowHeight="12" customHeight="1"/>
  <cols>
    <col min="1" max="1" width="1.5703125" style="63" customWidth="1"/>
    <col min="2" max="2" width="4.5703125" style="2" customWidth="1"/>
    <col min="3" max="3" width="11.28515625" style="107" customWidth="1"/>
    <col min="4" max="4" width="22.5703125" style="141" customWidth="1"/>
    <col min="5" max="5" width="20.5703125" style="141" customWidth="1"/>
    <col min="6" max="7" width="8.5703125" style="63" customWidth="1"/>
    <col min="8" max="8" width="1.5703125" style="63" customWidth="1"/>
    <col min="9" max="10" width="5.5703125" style="78" customWidth="1"/>
    <col min="11" max="13" width="8.7109375" style="63" customWidth="1"/>
    <col min="14" max="14" width="3.5703125" style="63" customWidth="1"/>
    <col min="15" max="18" width="9.28515625" style="77" customWidth="1"/>
    <col min="19" max="19" width="8.7109375" style="63" customWidth="1"/>
    <col min="20" max="16384" width="8.7109375" style="63"/>
  </cols>
  <sheetData>
    <row r="1" spans="1:33" s="2" customFormat="1" ht="5.0999999999999996" customHeight="1">
      <c r="A1" s="13"/>
      <c r="B1" s="13"/>
      <c r="C1" s="229"/>
      <c r="D1" s="244"/>
      <c r="E1" s="244"/>
      <c r="F1" s="13"/>
      <c r="G1" s="13"/>
      <c r="H1" s="13"/>
      <c r="I1" s="48"/>
      <c r="J1" s="49"/>
      <c r="K1" s="34"/>
      <c r="L1" s="34"/>
      <c r="M1" s="34"/>
      <c r="N1" s="34"/>
      <c r="O1" s="34"/>
      <c r="P1" s="34"/>
      <c r="Q1" s="34"/>
      <c r="R1" s="34"/>
      <c r="S1" s="34"/>
    </row>
    <row r="2" spans="1:33" s="13" customFormat="1" ht="18" customHeight="1">
      <c r="B2" s="289" t="s">
        <v>607</v>
      </c>
      <c r="C2" s="290"/>
      <c r="D2" s="230" t="s">
        <v>595</v>
      </c>
      <c r="E2" s="230"/>
      <c r="F2" s="230"/>
      <c r="G2" s="231"/>
      <c r="I2" s="273"/>
      <c r="J2" s="274"/>
      <c r="K2" s="275"/>
      <c r="L2" s="276"/>
      <c r="M2" s="277"/>
      <c r="N2" s="278"/>
      <c r="O2" s="285"/>
      <c r="P2" s="285"/>
      <c r="Q2" s="285"/>
      <c r="R2" s="285"/>
      <c r="S2" s="280"/>
    </row>
    <row r="3" spans="1:33" s="13" customFormat="1" ht="18" customHeight="1">
      <c r="B3" s="232" t="s">
        <v>0</v>
      </c>
      <c r="C3" s="245"/>
      <c r="D3" s="233"/>
      <c r="E3" s="233"/>
      <c r="F3" s="233"/>
      <c r="G3" s="234" t="s">
        <v>1</v>
      </c>
      <c r="I3" s="273"/>
      <c r="J3" s="274"/>
      <c r="K3" s="282"/>
      <c r="L3" s="283"/>
      <c r="M3" s="284"/>
      <c r="N3" s="278"/>
      <c r="O3" s="284"/>
      <c r="P3" s="284"/>
      <c r="Q3" s="284"/>
      <c r="R3" s="284"/>
      <c r="S3" s="280"/>
    </row>
    <row r="4" spans="1:33" s="2" customFormat="1" ht="18" customHeight="1">
      <c r="A4" s="235"/>
      <c r="B4" s="236"/>
      <c r="C4" s="237"/>
      <c r="D4" s="246"/>
      <c r="E4" s="247"/>
      <c r="F4" s="238"/>
      <c r="G4" s="239"/>
      <c r="H4" s="235"/>
      <c r="I4" s="48"/>
      <c r="J4" s="49"/>
      <c r="K4" s="30"/>
      <c r="L4" s="31"/>
      <c r="M4" s="90"/>
      <c r="N4" s="88"/>
      <c r="O4" s="36"/>
      <c r="P4" s="36"/>
      <c r="Q4" s="36"/>
      <c r="R4" s="36"/>
      <c r="S4" s="34"/>
    </row>
    <row r="5" spans="1:33" s="2" customFormat="1" ht="18" customHeight="1">
      <c r="A5" s="73"/>
      <c r="B5" s="286" t="s">
        <v>223</v>
      </c>
      <c r="C5" s="108"/>
      <c r="D5" s="119"/>
      <c r="E5" s="127"/>
      <c r="F5" s="92"/>
      <c r="G5" s="93"/>
      <c r="H5" s="73"/>
      <c r="I5" s="48"/>
      <c r="J5" s="49"/>
      <c r="K5" s="30"/>
      <c r="L5" s="31"/>
      <c r="M5" s="90"/>
      <c r="N5" s="88"/>
      <c r="O5" s="144" t="s">
        <v>3</v>
      </c>
      <c r="P5" s="142"/>
      <c r="Q5" s="142"/>
      <c r="R5" s="143"/>
      <c r="S5" s="34"/>
    </row>
    <row r="6" spans="1:33" s="2" customFormat="1" ht="36.6" customHeight="1">
      <c r="A6" s="8"/>
      <c r="B6" s="3" t="s">
        <v>4</v>
      </c>
      <c r="C6" s="334" t="s">
        <v>224</v>
      </c>
      <c r="D6" s="335"/>
      <c r="E6" s="336"/>
      <c r="F6" s="6" t="s">
        <v>225</v>
      </c>
      <c r="G6" s="93"/>
      <c r="H6" s="8"/>
      <c r="I6" s="50"/>
      <c r="J6" s="51"/>
      <c r="K6" s="30"/>
      <c r="L6" s="31"/>
      <c r="M6" s="90"/>
      <c r="N6" s="34"/>
      <c r="O6" s="35" t="s">
        <v>12</v>
      </c>
      <c r="P6" s="35" t="s">
        <v>13</v>
      </c>
      <c r="Q6" s="35" t="s">
        <v>14</v>
      </c>
      <c r="R6" s="35" t="s">
        <v>15</v>
      </c>
      <c r="S6" s="34"/>
    </row>
    <row r="7" spans="1:33" ht="55.15" customHeight="1">
      <c r="A7" s="8"/>
      <c r="B7" s="286" t="s">
        <v>223</v>
      </c>
      <c r="C7" s="337" t="s">
        <v>226</v>
      </c>
      <c r="D7" s="338"/>
      <c r="E7" s="339"/>
      <c r="F7" s="65" t="s">
        <v>24</v>
      </c>
      <c r="G7" s="93"/>
      <c r="H7" s="8"/>
      <c r="I7" s="52"/>
      <c r="J7" s="53"/>
      <c r="K7" s="30"/>
      <c r="L7" s="31"/>
      <c r="M7" s="90"/>
      <c r="N7" s="34"/>
      <c r="O7" s="139">
        <v>2E-3</v>
      </c>
      <c r="P7" s="139">
        <v>2E-3</v>
      </c>
      <c r="Q7" s="139">
        <v>2E-3</v>
      </c>
      <c r="R7" s="139">
        <v>2E-3</v>
      </c>
      <c r="S7" s="34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33" customHeight="1">
      <c r="A8" s="8"/>
      <c r="B8" s="286" t="s">
        <v>223</v>
      </c>
      <c r="C8" s="337" t="s">
        <v>227</v>
      </c>
      <c r="D8" s="338"/>
      <c r="E8" s="339"/>
      <c r="F8" s="65" t="s">
        <v>24</v>
      </c>
      <c r="G8" s="93"/>
      <c r="H8" s="8"/>
      <c r="I8" s="52"/>
      <c r="J8" s="53"/>
      <c r="K8" s="30"/>
      <c r="L8" s="31"/>
      <c r="M8" s="90"/>
      <c r="N8" s="34"/>
      <c r="O8" s="139">
        <v>5.0000000000000001E-3</v>
      </c>
      <c r="P8" s="139">
        <v>5.0000000000000001E-3</v>
      </c>
      <c r="Q8" s="139">
        <v>5.0000000000000001E-3</v>
      </c>
      <c r="R8" s="139">
        <v>5.0000000000000001E-3</v>
      </c>
      <c r="S8" s="34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55.15" customHeight="1">
      <c r="A9" s="8"/>
      <c r="B9" s="286" t="s">
        <v>223</v>
      </c>
      <c r="C9" s="337" t="s">
        <v>228</v>
      </c>
      <c r="D9" s="338"/>
      <c r="E9" s="339"/>
      <c r="F9" s="65" t="s">
        <v>24</v>
      </c>
      <c r="G9" s="93"/>
      <c r="H9" s="8"/>
      <c r="I9" s="52"/>
      <c r="J9" s="53"/>
      <c r="K9" s="30"/>
      <c r="L9" s="31"/>
      <c r="M9" s="90"/>
      <c r="N9" s="34"/>
      <c r="O9" s="139">
        <v>1.4999999999999999E-2</v>
      </c>
      <c r="P9" s="139">
        <v>1.4999999999999999E-2</v>
      </c>
      <c r="Q9" s="139">
        <v>1.4999999999999999E-2</v>
      </c>
      <c r="R9" s="139">
        <v>1.4999999999999999E-2</v>
      </c>
      <c r="S9" s="34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s="2" customFormat="1" ht="5.65" customHeight="1">
      <c r="A10" s="241"/>
      <c r="B10" s="13"/>
      <c r="C10" s="248"/>
      <c r="D10" s="249"/>
      <c r="E10" s="249"/>
      <c r="F10" s="249"/>
      <c r="G10" s="249"/>
      <c r="H10" s="241"/>
      <c r="I10" s="71"/>
      <c r="J10" s="54"/>
      <c r="K10" s="30"/>
      <c r="L10" s="31"/>
      <c r="M10" s="90"/>
      <c r="N10" s="34"/>
      <c r="O10" s="43"/>
      <c r="P10" s="43"/>
      <c r="Q10" s="43"/>
      <c r="R10" s="43"/>
      <c r="S10" s="34"/>
    </row>
    <row r="11" spans="1:33" s="2" customFormat="1" ht="50.1" customHeight="1">
      <c r="A11" s="240"/>
      <c r="B11" s="340" t="s">
        <v>582</v>
      </c>
      <c r="C11" s="340"/>
      <c r="D11" s="340"/>
      <c r="E11" s="340"/>
      <c r="F11" s="340"/>
      <c r="G11" s="340"/>
      <c r="H11" s="240"/>
      <c r="I11" s="48"/>
      <c r="J11" s="49"/>
      <c r="K11" s="30"/>
      <c r="L11" s="31"/>
      <c r="M11" s="90"/>
      <c r="N11" s="34"/>
      <c r="O11" s="42"/>
      <c r="P11" s="42"/>
      <c r="Q11" s="42"/>
      <c r="R11" s="42"/>
      <c r="S11" s="34"/>
    </row>
    <row r="12" spans="1:33" s="2" customFormat="1" ht="5.65" customHeight="1">
      <c r="A12" s="241"/>
      <c r="B12" s="244"/>
      <c r="C12" s="287"/>
      <c r="D12" s="288"/>
      <c r="E12" s="288"/>
      <c r="F12" s="288"/>
      <c r="G12" s="288"/>
      <c r="H12" s="241"/>
      <c r="I12" s="71"/>
      <c r="J12" s="54"/>
      <c r="K12" s="95"/>
      <c r="L12" s="37"/>
      <c r="M12" s="36"/>
      <c r="N12" s="34"/>
      <c r="O12" s="43"/>
      <c r="P12" s="43"/>
      <c r="Q12" s="43"/>
      <c r="R12" s="43"/>
      <c r="S12" s="34"/>
    </row>
    <row r="13" spans="1:33" ht="50.1" customHeight="1">
      <c r="A13" s="242"/>
      <c r="B13" s="313" t="s">
        <v>229</v>
      </c>
      <c r="C13" s="313"/>
      <c r="D13" s="313"/>
      <c r="E13" s="313"/>
      <c r="F13" s="313"/>
      <c r="G13" s="313"/>
      <c r="H13" s="242"/>
      <c r="I13" s="75"/>
      <c r="J13" s="55"/>
      <c r="K13" s="44"/>
      <c r="L13" s="41"/>
      <c r="M13" s="34"/>
      <c r="N13" s="36"/>
      <c r="O13" s="39"/>
      <c r="P13" s="39"/>
      <c r="Q13" s="43"/>
      <c r="R13" s="43"/>
      <c r="S13" s="34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5.0999999999999996" customHeight="1">
      <c r="A14" s="242"/>
      <c r="B14" s="13"/>
      <c r="C14" s="243"/>
      <c r="D14" s="243"/>
      <c r="E14" s="243"/>
      <c r="F14" s="243"/>
      <c r="G14" s="243"/>
      <c r="H14" s="242"/>
      <c r="I14" s="75"/>
      <c r="J14" s="55"/>
      <c r="K14" s="44"/>
      <c r="L14" s="41"/>
      <c r="M14" s="34"/>
      <c r="N14" s="36"/>
      <c r="O14" s="39"/>
      <c r="P14" s="39"/>
      <c r="Q14" s="43"/>
      <c r="R14" s="43"/>
      <c r="S14" s="34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s="2" customFormat="1" ht="12" customHeight="1">
      <c r="B15" s="14"/>
      <c r="C15" s="115"/>
      <c r="D15" s="140"/>
      <c r="E15" s="140"/>
      <c r="I15" s="76"/>
      <c r="J15" s="76"/>
      <c r="O15" s="77"/>
      <c r="P15" s="77"/>
      <c r="Q15" s="77"/>
      <c r="R15" s="77"/>
    </row>
    <row r="16" spans="1:33" s="2" customFormat="1" ht="12" customHeight="1">
      <c r="B16" s="14"/>
      <c r="C16" s="115"/>
      <c r="D16" s="140"/>
      <c r="E16" s="140"/>
      <c r="I16" s="76"/>
      <c r="J16" s="76"/>
      <c r="O16" s="77"/>
      <c r="P16" s="77"/>
      <c r="Q16" s="77"/>
      <c r="R16" s="77"/>
    </row>
    <row r="17" spans="2:18" s="2" customFormat="1" ht="12" customHeight="1">
      <c r="B17" s="14"/>
      <c r="C17" s="115"/>
      <c r="D17" s="140"/>
      <c r="E17" s="140"/>
      <c r="I17" s="76"/>
      <c r="J17" s="76"/>
      <c r="O17" s="77"/>
      <c r="P17" s="77"/>
      <c r="Q17" s="77"/>
      <c r="R17" s="77"/>
    </row>
    <row r="18" spans="2:18" s="2" customFormat="1" ht="12" customHeight="1">
      <c r="B18" s="14"/>
      <c r="C18" s="115"/>
      <c r="D18" s="140"/>
      <c r="E18" s="140"/>
      <c r="I18" s="76"/>
      <c r="J18" s="76"/>
      <c r="O18" s="77"/>
      <c r="P18" s="77"/>
      <c r="Q18" s="77"/>
      <c r="R18" s="77"/>
    </row>
    <row r="19" spans="2:18" s="2" customFormat="1" ht="12" customHeight="1">
      <c r="B19" s="14"/>
      <c r="C19" s="115"/>
      <c r="D19" s="140"/>
      <c r="E19" s="140"/>
      <c r="I19" s="76"/>
      <c r="J19" s="76"/>
      <c r="O19" s="77"/>
      <c r="P19" s="77"/>
      <c r="Q19" s="77"/>
      <c r="R19" s="77"/>
    </row>
    <row r="20" spans="2:18" s="2" customFormat="1" ht="12" customHeight="1">
      <c r="B20" s="14"/>
      <c r="C20" s="115"/>
      <c r="D20" s="140"/>
      <c r="E20" s="140"/>
      <c r="I20" s="76"/>
      <c r="J20" s="76"/>
      <c r="O20" s="77"/>
      <c r="P20" s="77"/>
      <c r="Q20" s="77"/>
      <c r="R20" s="77"/>
    </row>
    <row r="21" spans="2:18" s="2" customFormat="1" ht="12" customHeight="1">
      <c r="B21" s="14"/>
      <c r="C21" s="115"/>
      <c r="D21" s="140"/>
      <c r="E21" s="140"/>
      <c r="I21" s="76"/>
      <c r="J21" s="76"/>
      <c r="O21" s="77"/>
      <c r="P21" s="77"/>
      <c r="Q21" s="77"/>
      <c r="R21" s="77"/>
    </row>
    <row r="22" spans="2:18" s="2" customFormat="1" ht="12" customHeight="1">
      <c r="B22" s="14"/>
      <c r="C22" s="115"/>
      <c r="D22" s="140"/>
      <c r="E22" s="140"/>
      <c r="I22" s="76"/>
      <c r="J22" s="76"/>
      <c r="O22" s="77"/>
      <c r="P22" s="77"/>
      <c r="Q22" s="77"/>
      <c r="R22" s="77"/>
    </row>
    <row r="23" spans="2:18" s="2" customFormat="1" ht="12" customHeight="1">
      <c r="B23" s="14"/>
      <c r="C23" s="115"/>
      <c r="D23" s="140"/>
      <c r="E23" s="140"/>
      <c r="I23" s="76"/>
      <c r="J23" s="76"/>
      <c r="O23" s="77"/>
      <c r="P23" s="77"/>
      <c r="Q23" s="77"/>
      <c r="R23" s="77"/>
    </row>
    <row r="24" spans="2:18" s="2" customFormat="1" ht="12" customHeight="1">
      <c r="B24" s="14"/>
      <c r="C24" s="115"/>
      <c r="D24" s="140"/>
      <c r="E24" s="140"/>
      <c r="I24" s="76"/>
      <c r="J24" s="76"/>
      <c r="O24" s="77"/>
      <c r="P24" s="77"/>
      <c r="Q24" s="77"/>
      <c r="R24" s="77"/>
    </row>
    <row r="25" spans="2:18" s="2" customFormat="1" ht="12" customHeight="1">
      <c r="B25" s="14"/>
      <c r="C25" s="115"/>
      <c r="D25" s="140"/>
      <c r="E25" s="140"/>
      <c r="I25" s="76"/>
      <c r="J25" s="76"/>
      <c r="O25" s="77"/>
      <c r="P25" s="77"/>
      <c r="Q25" s="77"/>
      <c r="R25" s="77"/>
    </row>
    <row r="26" spans="2:18" s="2" customFormat="1" ht="12" customHeight="1">
      <c r="B26" s="14"/>
      <c r="C26" s="115"/>
      <c r="D26" s="140"/>
      <c r="E26" s="140"/>
      <c r="I26" s="76"/>
      <c r="J26" s="76"/>
      <c r="O26" s="77"/>
      <c r="P26" s="77"/>
      <c r="Q26" s="77"/>
      <c r="R26" s="77"/>
    </row>
    <row r="27" spans="2:18" s="2" customFormat="1" ht="12" customHeight="1">
      <c r="B27" s="14"/>
      <c r="C27" s="115"/>
      <c r="D27" s="140"/>
      <c r="E27" s="140"/>
      <c r="I27" s="76"/>
      <c r="J27" s="76"/>
      <c r="O27" s="77"/>
      <c r="P27" s="77"/>
      <c r="Q27" s="77"/>
      <c r="R27" s="77"/>
    </row>
    <row r="28" spans="2:18" s="2" customFormat="1" ht="12" customHeight="1">
      <c r="B28" s="14"/>
      <c r="C28" s="115"/>
      <c r="D28" s="140"/>
      <c r="E28" s="140"/>
      <c r="I28" s="76"/>
      <c r="J28" s="76"/>
      <c r="O28" s="77"/>
      <c r="P28" s="77"/>
      <c r="Q28" s="77"/>
      <c r="R28" s="77"/>
    </row>
    <row r="29" spans="2:18" s="2" customFormat="1" ht="12" customHeight="1">
      <c r="B29" s="14"/>
      <c r="C29" s="115"/>
      <c r="D29" s="140"/>
      <c r="E29" s="140"/>
      <c r="I29" s="76"/>
      <c r="J29" s="76"/>
      <c r="O29" s="77"/>
      <c r="P29" s="77"/>
      <c r="Q29" s="77"/>
      <c r="R29" s="77"/>
    </row>
    <row r="30" spans="2:18" s="2" customFormat="1" ht="12" customHeight="1">
      <c r="B30" s="14"/>
      <c r="C30" s="115"/>
      <c r="D30" s="140"/>
      <c r="E30" s="140"/>
      <c r="I30" s="76"/>
      <c r="J30" s="76"/>
      <c r="O30" s="77"/>
      <c r="P30" s="77"/>
      <c r="Q30" s="77"/>
      <c r="R30" s="77"/>
    </row>
    <row r="31" spans="2:18" s="2" customFormat="1" ht="12" customHeight="1">
      <c r="C31" s="107"/>
      <c r="D31" s="140"/>
      <c r="E31" s="140"/>
      <c r="I31" s="76"/>
      <c r="J31" s="76"/>
      <c r="O31" s="77"/>
      <c r="P31" s="77"/>
      <c r="Q31" s="77"/>
      <c r="R31" s="77"/>
    </row>
    <row r="32" spans="2:18" s="2" customFormat="1" ht="12" customHeight="1">
      <c r="C32" s="107"/>
      <c r="D32" s="140"/>
      <c r="E32" s="140"/>
      <c r="I32" s="76"/>
      <c r="J32" s="76"/>
      <c r="O32" s="77"/>
      <c r="P32" s="77"/>
      <c r="Q32" s="77"/>
      <c r="R32" s="77"/>
    </row>
  </sheetData>
  <protectedRanges>
    <protectedRange sqref="I10:J10" name="Interval3_1"/>
    <protectedRange sqref="I7:J9" name="Interval3_1_1"/>
    <protectedRange sqref="I11:J11" name="Interval3_1_2"/>
    <protectedRange sqref="I12:K12" name="Interval3_1_3"/>
  </protectedRanges>
  <mergeCells count="6">
    <mergeCell ref="B13:G13"/>
    <mergeCell ref="C6:E6"/>
    <mergeCell ref="C7:E7"/>
    <mergeCell ref="C8:E8"/>
    <mergeCell ref="C9:E9"/>
    <mergeCell ref="B11:G11"/>
  </mergeCells>
  <pageMargins left="0.7" right="0.7" top="0.75" bottom="0.75" header="0.3" footer="0.3"/>
  <pageSetup paperSize="9" fitToHeight="0" orientation="portrait" r:id="rId1"/>
  <headerFooter>
    <oddHeader>&amp;R&amp;F; &amp;A; &amp;P de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886C41F93D1540989DB008D68788AA" ma:contentTypeVersion="13" ma:contentTypeDescription="Crea un document nou" ma:contentTypeScope="" ma:versionID="0f1ea67f0b10c22d42a6027ac0c9cd52">
  <xsd:schema xmlns:xsd="http://www.w3.org/2001/XMLSchema" xmlns:xs="http://www.w3.org/2001/XMLSchema" xmlns:p="http://schemas.microsoft.com/office/2006/metadata/properties" xmlns:ns2="9f3ea4d2-be9f-4223-b56f-650e27d96333" xmlns:ns3="14a85f47-10cd-48fd-9606-be8c34974e41" targetNamespace="http://schemas.microsoft.com/office/2006/metadata/properties" ma:root="true" ma:fieldsID="d83de491f6280b3c61cfa312897122c1" ns2:_="" ns3:_="">
    <xsd:import namespace="9f3ea4d2-be9f-4223-b56f-650e27d96333"/>
    <xsd:import namespace="14a85f47-10cd-48fd-9606-be8c34974e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ea4d2-be9f-4223-b56f-650e27d963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es de la imatge" ma:readOnly="false" ma:fieldId="{5cf76f15-5ced-4ddc-b409-7134ff3c332f}" ma:taxonomyMulti="true" ma:sspId="497e9c44-8712-4815-a331-c0a4f63e5f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85f47-10cd-48fd-9606-be8c34974e4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0b1bcf7-3812-403a-9412-9fbb07634f3a}" ma:internalName="TaxCatchAll" ma:showField="CatchAllData" ma:web="14a85f47-10cd-48fd-9606-be8c34974e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3ea4d2-be9f-4223-b56f-650e27d96333">
      <Terms xmlns="http://schemas.microsoft.com/office/infopath/2007/PartnerControls"/>
    </lcf76f155ced4ddcb4097134ff3c332f>
    <TaxCatchAll xmlns="14a85f47-10cd-48fd-9606-be8c34974e4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E7A417-B0FA-4085-A6B2-1AD7E9F3BD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3ea4d2-be9f-4223-b56f-650e27d96333"/>
    <ds:schemaRef ds:uri="14a85f47-10cd-48fd-9606-be8c34974e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51E878-6BB9-4F83-9234-DC4573A2F855}">
  <ds:schemaRefs>
    <ds:schemaRef ds:uri="http://schemas.microsoft.com/office/2006/metadata/properties"/>
    <ds:schemaRef ds:uri="http://schemas.microsoft.com/office/infopath/2007/PartnerControls"/>
    <ds:schemaRef ds:uri="398be8b1-8559-458d-8f58-0e0ba4632107"/>
    <ds:schemaRef ds:uri="d6b45008-351b-4aea-a9c9-179a62b777c8"/>
    <ds:schemaRef ds:uri="d2a93d74-f6e3-48a0-863c-b69df431d8ab"/>
    <ds:schemaRef ds:uri="d45d37dd-cd1f-4df7-948e-508059892175"/>
    <ds:schemaRef ds:uri="9f3ea4d2-be9f-4223-b56f-650e27d96333"/>
    <ds:schemaRef ds:uri="14a85f47-10cd-48fd-9606-be8c34974e41"/>
  </ds:schemaRefs>
</ds:datastoreItem>
</file>

<file path=customXml/itemProps3.xml><?xml version="1.0" encoding="utf-8"?>
<ds:datastoreItem xmlns:ds="http://schemas.openxmlformats.org/officeDocument/2006/customXml" ds:itemID="{D01FA0BE-C34C-4F1E-9EAE-3B125C0FCD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4</vt:i4>
      </vt:variant>
      <vt:variant>
        <vt:lpstr>Intervals amb nom</vt:lpstr>
      </vt:variant>
      <vt:variant>
        <vt:i4>3</vt:i4>
      </vt:variant>
    </vt:vector>
  </HeadingPairs>
  <TitlesOfParts>
    <vt:vector size="7" baseType="lpstr">
      <vt:lpstr>Condicions</vt:lpstr>
      <vt:lpstr>Full1</vt:lpstr>
      <vt:lpstr>MITJANS i SUPORTS 2</vt:lpstr>
      <vt:lpstr>Comissió d'agència</vt:lpstr>
      <vt:lpstr>'Comissió d''agència'!Àrea_d'impressió</vt:lpstr>
      <vt:lpstr>Condicions!Àrea_d'impressió</vt:lpstr>
      <vt:lpstr>'MITJANS i SUPORTS 2'!Àrea_d'impressió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2022-10-06T16:34:23Z</dcterms:created>
  <dcterms:modified xsi:type="dcterms:W3CDTF">2026-10-21T12:00:31Z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0x01010088886C41F93D1540989DB008D68788AA</vt:lpwstr>
  </property>
  <property fmtid="{D5CDD505-2E9C-101B-9397-08002B2CF9AE}" pid="3" name="_dlc_DocIdItemGuid">
    <vt:lpwstr>7b4dc190-e762-477e-ae65-cafa3f8f9847</vt:lpwstr>
  </property>
  <property fmtid="{D5CDD505-2E9C-101B-9397-08002B2CF9AE}" pid="4" name="MediaServiceImageTags">
    <vt:lpwstr/>
  </property>
</Properties>
</file>