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officeaccio.sharepoint.com/sites/AJiC77/Documents compartits/General/CONTRACTACIÓ/Contractes 2026/2026-52_Inserció mitjans campanya T'obrim la porta 2/"/>
    </mc:Choice>
  </mc:AlternateContent>
  <xr:revisionPtr revIDLastSave="3" documentId="8_{9BE40330-86B7-4F1F-A907-099B9B06E5D3}" xr6:coauthVersionLast="47" xr6:coauthVersionMax="47" xr10:uidLastSave="{08C1C510-E979-40C1-8147-7D77748E2769}"/>
  <bookViews>
    <workbookView xWindow="-120" yWindow="-120" windowWidth="29040" windowHeight="15720" tabRatio="828" xr2:uid="{00000000-000D-0000-FFFF-FFFF00000000}"/>
  </bookViews>
  <sheets>
    <sheet name="APROX PPOST" sheetId="5" r:id="rId1"/>
  </sheets>
  <definedNames>
    <definedName name="_xlnm.Print_Area" localSheetId="0">'APROX PPOST'!$B$4:$J$139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0" i="5" l="1"/>
  <c r="H24" i="5"/>
  <c r="H23" i="5"/>
  <c r="H25" i="5"/>
  <c r="H6" i="5"/>
  <c r="H11" i="5"/>
  <c r="I11" i="5" s="1"/>
  <c r="H10" i="5"/>
  <c r="I10" i="5" s="1"/>
  <c r="H55" i="5" l="1"/>
  <c r="H96" i="5" l="1"/>
  <c r="I96" i="5" s="1"/>
  <c r="H95" i="5"/>
  <c r="I95" i="5" s="1"/>
  <c r="H85" i="5"/>
  <c r="H86" i="5"/>
  <c r="I86" i="5" s="1"/>
  <c r="H28" i="5"/>
  <c r="H27" i="5"/>
  <c r="H31" i="5"/>
  <c r="H32" i="5"/>
  <c r="H123" i="5"/>
  <c r="I123" i="5" s="1"/>
  <c r="H122" i="5"/>
  <c r="I122" i="5" s="1"/>
  <c r="H121" i="5"/>
  <c r="I121" i="5" s="1"/>
  <c r="H120" i="5"/>
  <c r="I120" i="5" s="1"/>
  <c r="H119" i="5"/>
  <c r="I119" i="5" s="1"/>
  <c r="H118" i="5"/>
  <c r="I118" i="5" s="1"/>
  <c r="H117" i="5"/>
  <c r="I117" i="5" s="1"/>
  <c r="H116" i="5"/>
  <c r="I116" i="5" s="1"/>
  <c r="H115" i="5"/>
  <c r="I115" i="5" s="1"/>
  <c r="H114" i="5"/>
  <c r="I114" i="5" s="1"/>
  <c r="H113" i="5"/>
  <c r="I113" i="5" s="1"/>
  <c r="H112" i="5"/>
  <c r="I112" i="5" s="1"/>
  <c r="H111" i="5"/>
  <c r="I111" i="5" s="1"/>
  <c r="H110" i="5"/>
  <c r="I110" i="5" s="1"/>
  <c r="H109" i="5"/>
  <c r="I109" i="5" s="1"/>
  <c r="H108" i="5"/>
  <c r="I108" i="5" s="1"/>
  <c r="H107" i="5"/>
  <c r="I107" i="5" s="1"/>
  <c r="H106" i="5"/>
  <c r="I106" i="5" s="1"/>
  <c r="H105" i="5"/>
  <c r="I105" i="5" s="1"/>
  <c r="H104" i="5"/>
  <c r="I104" i="5" s="1"/>
  <c r="H103" i="5"/>
  <c r="I103" i="5" s="1"/>
  <c r="H102" i="5"/>
  <c r="I102" i="5" s="1"/>
  <c r="H101" i="5"/>
  <c r="I101" i="5" s="1"/>
  <c r="H100" i="5"/>
  <c r="I100" i="5" s="1"/>
  <c r="H99" i="5"/>
  <c r="I99" i="5" s="1"/>
  <c r="H98" i="5"/>
  <c r="I98" i="5" s="1"/>
  <c r="H97" i="5"/>
  <c r="I97" i="5" s="1"/>
  <c r="H94" i="5"/>
  <c r="I94" i="5" s="1"/>
  <c r="H93" i="5"/>
  <c r="I93" i="5" s="1"/>
  <c r="H92" i="5"/>
  <c r="I92" i="5" s="1"/>
  <c r="H91" i="5"/>
  <c r="I91" i="5" s="1"/>
  <c r="H90" i="5"/>
  <c r="I90" i="5" s="1"/>
  <c r="H89" i="5"/>
  <c r="I89" i="5" s="1"/>
  <c r="H88" i="5"/>
  <c r="I88" i="5" s="1"/>
  <c r="H87" i="5"/>
  <c r="I87" i="5" s="1"/>
  <c r="H84" i="5"/>
  <c r="I84" i="5" s="1"/>
  <c r="H83" i="5"/>
  <c r="I83" i="5" s="1"/>
  <c r="H82" i="5"/>
  <c r="I82" i="5" s="1"/>
  <c r="H78" i="5"/>
  <c r="I78" i="5" s="1"/>
  <c r="H77" i="5"/>
  <c r="I77" i="5" s="1"/>
  <c r="H76" i="5"/>
  <c r="I76" i="5" s="1"/>
  <c r="I85" i="5" l="1"/>
  <c r="I80" i="5" s="1"/>
  <c r="H80" i="5"/>
  <c r="H12" i="5" l="1"/>
  <c r="H59" i="5"/>
  <c r="H16" i="5"/>
  <c r="H15" i="5"/>
  <c r="H14" i="5"/>
  <c r="H13" i="5"/>
  <c r="H132" i="5"/>
  <c r="H131" i="5"/>
  <c r="H130" i="5"/>
  <c r="H129" i="5"/>
  <c r="H128" i="5"/>
  <c r="H127" i="5"/>
  <c r="I128" i="5" l="1"/>
  <c r="I15" i="5"/>
  <c r="I12" i="5"/>
  <c r="I130" i="5"/>
  <c r="H125" i="5"/>
  <c r="I132" i="5"/>
  <c r="I129" i="5"/>
  <c r="I131" i="5"/>
  <c r="I13" i="5"/>
  <c r="I14" i="5"/>
  <c r="I127" i="5"/>
  <c r="I55" i="5" l="1"/>
  <c r="H54" i="5"/>
  <c r="H53" i="5"/>
  <c r="H52" i="5"/>
  <c r="H51" i="5"/>
  <c r="H50" i="5"/>
  <c r="H49" i="5"/>
  <c r="H48" i="5"/>
  <c r="H47" i="5"/>
  <c r="H46" i="5"/>
  <c r="H45" i="5"/>
  <c r="H44" i="5"/>
  <c r="H43" i="5"/>
  <c r="H42" i="5"/>
  <c r="H41" i="5"/>
  <c r="H40" i="5"/>
  <c r="H39" i="5"/>
  <c r="H38" i="5"/>
  <c r="H37" i="5"/>
  <c r="H36" i="5"/>
  <c r="H35" i="5"/>
  <c r="H34" i="5"/>
  <c r="H33" i="5"/>
  <c r="H29" i="5"/>
  <c r="H26" i="5"/>
  <c r="I23" i="5"/>
  <c r="H22" i="5"/>
  <c r="H21" i="5"/>
  <c r="H75" i="5"/>
  <c r="H74" i="5"/>
  <c r="H73" i="5"/>
  <c r="H72" i="5"/>
  <c r="H71" i="5"/>
  <c r="H70" i="5"/>
  <c r="H69" i="5"/>
  <c r="H68" i="5"/>
  <c r="H67" i="5"/>
  <c r="H66" i="5"/>
  <c r="H65" i="5"/>
  <c r="H64" i="5"/>
  <c r="H63" i="5"/>
  <c r="H62" i="5"/>
  <c r="H61" i="5"/>
  <c r="H60" i="5"/>
  <c r="H17" i="5"/>
  <c r="I16" i="5"/>
  <c r="I43" i="5" l="1"/>
  <c r="I44" i="5"/>
  <c r="I70" i="5"/>
  <c r="I61" i="5"/>
  <c r="I35" i="5"/>
  <c r="I45" i="5"/>
  <c r="I60" i="5"/>
  <c r="I36" i="5"/>
  <c r="I46" i="5"/>
  <c r="I63" i="5"/>
  <c r="I37" i="5"/>
  <c r="I47" i="5"/>
  <c r="I74" i="5"/>
  <c r="I38" i="5"/>
  <c r="I48" i="5"/>
  <c r="I72" i="5"/>
  <c r="I62" i="5"/>
  <c r="I73" i="5"/>
  <c r="I75" i="5"/>
  <c r="I39" i="5"/>
  <c r="I49" i="5"/>
  <c r="I40" i="5"/>
  <c r="I50" i="5"/>
  <c r="I34" i="5"/>
  <c r="I22" i="5"/>
  <c r="I41" i="5"/>
  <c r="I51" i="5"/>
  <c r="H8" i="5"/>
  <c r="I52" i="5"/>
  <c r="I69" i="5"/>
  <c r="I64" i="5"/>
  <c r="I65" i="5"/>
  <c r="I66" i="5"/>
  <c r="I53" i="5"/>
  <c r="I71" i="5"/>
  <c r="I67" i="5"/>
  <c r="I42" i="5"/>
  <c r="I54" i="5"/>
  <c r="I68" i="5"/>
  <c r="H19" i="5"/>
  <c r="H57" i="5"/>
  <c r="I26" i="5"/>
  <c r="I32" i="5"/>
  <c r="I24" i="5"/>
  <c r="I27" i="5"/>
  <c r="I33" i="5"/>
  <c r="I25" i="5"/>
  <c r="I28" i="5"/>
  <c r="I29" i="5"/>
  <c r="I30" i="5"/>
  <c r="I31" i="5"/>
  <c r="I17" i="5"/>
  <c r="I8" i="5" s="1"/>
  <c r="I59" i="5"/>
  <c r="I21" i="5"/>
  <c r="H138" i="5" l="1"/>
  <c r="I19" i="5"/>
  <c r="I57" i="5"/>
  <c r="I125" i="5"/>
  <c r="H136" i="5" l="1"/>
  <c r="I138" i="5"/>
  <c r="I136" i="5" s="1"/>
  <c r="I6" i="5" s="1"/>
</calcChain>
</file>

<file path=xl/sharedStrings.xml><?xml version="1.0" encoding="utf-8"?>
<sst xmlns="http://schemas.openxmlformats.org/spreadsheetml/2006/main" count="495" uniqueCount="168">
  <si>
    <t>impressions</t>
  </si>
  <si>
    <t>COST TECNOLÒGIC</t>
  </si>
  <si>
    <t>Webs grup CCMA</t>
  </si>
  <si>
    <t>Youtube</t>
  </si>
  <si>
    <t>Detall</t>
  </si>
  <si>
    <t>nº ins.</t>
  </si>
  <si>
    <t>Import
Aprox.</t>
  </si>
  <si>
    <t>Tipologia de compra i Format</t>
  </si>
  <si>
    <t>Suport</t>
  </si>
  <si>
    <t>DIGITAL</t>
  </si>
  <si>
    <t>Circuit</t>
  </si>
  <si>
    <t>espectadors</t>
  </si>
  <si>
    <t>EXTERIOR</t>
  </si>
  <si>
    <t>RÀDIO</t>
  </si>
  <si>
    <t>Més Tarragona</t>
  </si>
  <si>
    <t>Diari de Terrassa</t>
  </si>
  <si>
    <t>Diari de Sabadell</t>
  </si>
  <si>
    <t>El 9 Nou</t>
  </si>
  <si>
    <t>Regió 7</t>
  </si>
  <si>
    <t>La Mañana</t>
  </si>
  <si>
    <t>Segre</t>
  </si>
  <si>
    <t>Diari de Girona</t>
  </si>
  <si>
    <t>Diari de Tarragona</t>
  </si>
  <si>
    <t>Ara</t>
  </si>
  <si>
    <t>La Vanguardia</t>
  </si>
  <si>
    <t>L'Esportiu</t>
  </si>
  <si>
    <t>Sport</t>
  </si>
  <si>
    <t>IMPRESOS</t>
  </si>
  <si>
    <t>TV3</t>
  </si>
  <si>
    <t>TELEVISIÓ</t>
  </si>
  <si>
    <t>IP, Tipologia de compra i Format</t>
  </si>
  <si>
    <t>Producció</t>
  </si>
  <si>
    <t>producció</t>
  </si>
  <si>
    <t>Plataforma d’intercanvi d’arxius</t>
  </si>
  <si>
    <t>APROX. PRESSUPOST</t>
  </si>
  <si>
    <t>insercions</t>
  </si>
  <si>
    <t>(pujada i baixada 1 espot)</t>
  </si>
  <si>
    <t>Total Aprox.Ppost
(IVA inclòs)</t>
  </si>
  <si>
    <t>Total Aprox.Ppost
(abans IVA)</t>
  </si>
  <si>
    <t>Opis Metro</t>
  </si>
  <si>
    <t>Opis Renfe</t>
  </si>
  <si>
    <t>Circuit 1 setmana 95 Opis paper</t>
  </si>
  <si>
    <t>Opis FGC</t>
  </si>
  <si>
    <t>Circuit 1 setmana 60 Opis paper</t>
  </si>
  <si>
    <t>Plataformes d'streaming de VOD
(Movistar, Prime, Netflix, etc)</t>
  </si>
  <si>
    <t>TV Connectada programàtica mercat català/estatal</t>
  </si>
  <si>
    <t>falques 20"</t>
  </si>
  <si>
    <t>grps d'espot 20"</t>
  </si>
  <si>
    <t>espots 20"</t>
  </si>
  <si>
    <t>Plataformes d'streaming de BVOD (contingut digital TVs linials:
Atresplayer, Mediaset, etc)</t>
  </si>
  <si>
    <t>Concepte</t>
  </si>
  <si>
    <t>3CAT</t>
  </si>
  <si>
    <t>Comissió d'agència (aproximació)</t>
  </si>
  <si>
    <t>Altres conceptes pressupostats</t>
  </si>
  <si>
    <t>Plataformes de compra programàtica</t>
  </si>
  <si>
    <t>Plataformes de música i podcast</t>
  </si>
  <si>
    <t>Cercadors</t>
  </si>
  <si>
    <t>Meta</t>
  </si>
  <si>
    <t>X</t>
  </si>
  <si>
    <t>Canals 324, 33, Esport 3</t>
  </si>
  <si>
    <t>LaVanguardia</t>
  </si>
  <si>
    <t>MundoDeportivo</t>
  </si>
  <si>
    <t>Periódico</t>
  </si>
  <si>
    <t>ElPuntAvui</t>
  </si>
  <si>
    <t>ElPais</t>
  </si>
  <si>
    <t>Expansión</t>
  </si>
  <si>
    <t>20Minutos</t>
  </si>
  <si>
    <t>Público</t>
  </si>
  <si>
    <t>ElNacional</t>
  </si>
  <si>
    <t>NacioDigital</t>
  </si>
  <si>
    <t>Vilaweb</t>
  </si>
  <si>
    <t>ElMon</t>
  </si>
  <si>
    <t>Diario.es</t>
  </si>
  <si>
    <t>CronicaGlobal</t>
  </si>
  <si>
    <t>Eleconomista</t>
  </si>
  <si>
    <t>Webs ACPC</t>
  </si>
  <si>
    <t>Webs AMIC</t>
  </si>
  <si>
    <t>Webs APPEC</t>
  </si>
  <si>
    <t>El Periódico Cat.</t>
  </si>
  <si>
    <t>Punt Avui</t>
  </si>
  <si>
    <t>El País Cat.</t>
  </si>
  <si>
    <t>20 Minutos Ed. Barcelona</t>
  </si>
  <si>
    <t>Mundo Deportivo Cat.</t>
  </si>
  <si>
    <t>Sport Cat</t>
  </si>
  <si>
    <t>Expansión Cat.</t>
  </si>
  <si>
    <t>Cinco Días Cat.</t>
  </si>
  <si>
    <t>RAC 1</t>
  </si>
  <si>
    <t>RAC 105</t>
  </si>
  <si>
    <t>CATALUNYA RÀDIO</t>
  </si>
  <si>
    <t>CATALUNYA INFORMACIÓ</t>
  </si>
  <si>
    <t>FLAIXBAC</t>
  </si>
  <si>
    <t>FLAIX FM</t>
  </si>
  <si>
    <t>SER REGIONAL CATALUNYA</t>
  </si>
  <si>
    <t>DIAL REGIONAL CATALUNYA</t>
  </si>
  <si>
    <t>COPE CAT</t>
  </si>
  <si>
    <t>CADENA 100 CATALUNYA</t>
  </si>
  <si>
    <t>ONDA CERO</t>
  </si>
  <si>
    <t>EUROPA FM CATALUNYA</t>
  </si>
  <si>
    <t>TELETAXI CAT</t>
  </si>
  <si>
    <t>KISS FM</t>
  </si>
  <si>
    <t xml:space="preserve">RADIO MARCA - </t>
  </si>
  <si>
    <t>RADIO MARCA</t>
  </si>
  <si>
    <t>S'ha agafat el descompte més baix presentat a l'AM i s'ha aplicat a la Tarifa 2026</t>
  </si>
  <si>
    <t>Aproximat basat en expedients 2025</t>
  </si>
  <si>
    <t>S'ha agafat el cost més car presentat a l'AM</t>
  </si>
  <si>
    <t>Pàgina Color</t>
  </si>
  <si>
    <t>Cost Per Mil Espectadors espot 20" (individus +18 Cat)</t>
  </si>
  <si>
    <t>Passi espot 20"</t>
  </si>
  <si>
    <t>IP Cat., Cost per Mil Impressions (CPM) Display</t>
  </si>
  <si>
    <t>IP Cat., Cost per Mil Impressions (CPM) Video</t>
  </si>
  <si>
    <t>IP Cat., Cost per Mil Visualitzacions (CPV) Video</t>
  </si>
  <si>
    <t>IP Cat., Cost per Mil Impressions (CPM)</t>
  </si>
  <si>
    <t>IP Cat., Cost per Clic (CPC)</t>
  </si>
  <si>
    <t>IP Cat., Cost per Mil Visualitzacions (CPV)</t>
  </si>
  <si>
    <t>IP Cat., Cost per Mil Visualitzacions (CPV) True View</t>
  </si>
  <si>
    <t>IP Cat., Cost per Mil Impressions (CPM) No Saltable</t>
  </si>
  <si>
    <t>IP Cat., Cost per Mil Impressions (CPM) Preroll/Inread</t>
  </si>
  <si>
    <t>IP Cat., Cost per Mil Impressions (CPM) Doble Roba</t>
  </si>
  <si>
    <t xml:space="preserve">1 passi falca 20" a EL MON A RAC 1 (6:00-12:00) </t>
  </si>
  <si>
    <t xml:space="preserve">1 passi falca 20" a LA COMPETÈCIA (12:00-13:00) </t>
  </si>
  <si>
    <t xml:space="preserve">1 passi falca 20" a VOSTE PRIMER (13:00-14:00) </t>
  </si>
  <si>
    <t xml:space="preserve">1 passi falca 20" a VERSIÓ RAC1 (15:00-20:00) </t>
  </si>
  <si>
    <t xml:space="preserve">1 passi falca 20" a VIA LLIURE (07:00-14:00) </t>
  </si>
  <si>
    <t xml:space="preserve">1 passi falca 20" a MATINA CODINA (06:00-12:00) </t>
  </si>
  <si>
    <t xml:space="preserve">1 passi falca 20" a   (12:00-14:00) </t>
  </si>
  <si>
    <t xml:space="preserve">1 passi falca 20" a JA TARDES (17:00-21:00) </t>
  </si>
  <si>
    <t xml:space="preserve">1 passi falca 20" a EL MATí DE CATALUNYA RÀDIO (06:00-12:00) </t>
  </si>
  <si>
    <t xml:space="preserve">1 passi falca 20" a CATALUNYA MIGDIA (14:00-16:05) </t>
  </si>
  <si>
    <t xml:space="preserve">1 passi falca 20" a LA TARDA (16:05-19:00) </t>
  </si>
  <si>
    <t xml:space="preserve">1 passi falca 20" a TOT COSTA (19:00-21:00) </t>
  </si>
  <si>
    <t xml:space="preserve">1 passi falca 20" a CATALUNYA NIT (22:00-24:00) </t>
  </si>
  <si>
    <t xml:space="preserve">1 passi falca 20" a EL SUPLEMENT (06:00-13:00) </t>
  </si>
  <si>
    <t xml:space="preserve">1 passi falca 20" a TOT GIRA (16:00-21:00) </t>
  </si>
  <si>
    <t xml:space="preserve">1 passi falca 20" a ROTACIÓ (06:00-21:00) </t>
  </si>
  <si>
    <t xml:space="preserve">1 passi falca 20" a EL MATI I LA MARE... (6:00-12:00) </t>
  </si>
  <si>
    <t xml:space="preserve">1 passi falca 20" a NOMÉS EXITS (12:00-16:00) </t>
  </si>
  <si>
    <t xml:space="preserve">1 passi falca 20" a FEEDBAC (16:00-20:00) </t>
  </si>
  <si>
    <t xml:space="preserve">1 passi falca 20" a FLAIX MATÍ (6:00-11:00) </t>
  </si>
  <si>
    <t xml:space="preserve">1 passi falca 20" a EL PODER DEL RITME (11:00-17:00) </t>
  </si>
  <si>
    <t xml:space="preserve">1 passi falca 20" a INTERACTUA (17:00-20:00) </t>
  </si>
  <si>
    <t xml:space="preserve">1 passi falca 20" a HOY POR HOY (6:00-12:20) </t>
  </si>
  <si>
    <t xml:space="preserve">1 passi falca 20" a LA VENTANA (16:00-19:00) </t>
  </si>
  <si>
    <t xml:space="preserve">1 passi falca 20" a ATRÉVETE (6:00-11:00) </t>
  </si>
  <si>
    <t xml:space="preserve">1 passi falca 20" a HERRERA EN LA COPE (06:00-13:00) </t>
  </si>
  <si>
    <t xml:space="preserve">1 passi falca 20" a LA LINTERNA (19:00-23:30) </t>
  </si>
  <si>
    <t xml:space="preserve">1 passi falca 20" a BUENOS DÍAS JAVI Y MAR (06:00-11:00) </t>
  </si>
  <si>
    <t xml:space="preserve">1 passi falca 20" a ANTONIO HYESO (11:00-14:00) </t>
  </si>
  <si>
    <t xml:space="preserve">1 passi falca 20" a MÁS DE UNO (06:00-12:20) </t>
  </si>
  <si>
    <t xml:space="preserve">1 passi falca 20" a LA CIUTAT (12:20-13:00) </t>
  </si>
  <si>
    <t xml:space="preserve">1 passi falca 20" a POR FIN (15:00-19:00) </t>
  </si>
  <si>
    <t xml:space="preserve">1 passi falca 20" a JULIA EN LA ONDA (08:00-12:00) </t>
  </si>
  <si>
    <t xml:space="preserve">1 passi falca 20" a CUERPOS ESPECIALES (7:00-11:00) </t>
  </si>
  <si>
    <t xml:space="preserve">1 passi falca 20" a EUROPA FÓRMULA (11:00-23:00) </t>
  </si>
  <si>
    <t xml:space="preserve">1 passi falca 20" a ME PONES? (10:00-14:00) </t>
  </si>
  <si>
    <t xml:space="preserve">1 passi falca 20" a rotació (8:00-22:00) </t>
  </si>
  <si>
    <t xml:space="preserve">1 passi falca 20" a LAS MAÑANA KISS (06:00-11:00) </t>
  </si>
  <si>
    <t xml:space="preserve">1 passi falca 20" a FÓRMULA KISS (11:00-15:00) </t>
  </si>
  <si>
    <t xml:space="preserve">1 passi falca 20" a LA TRIBU (07:00-10:00) </t>
  </si>
  <si>
    <t xml:space="preserve">1 passi falca 20" a LA PIZARRA DE QUINTANA (10:00-13:00) </t>
  </si>
  <si>
    <t xml:space="preserve">1 passi falca 20" a EL PROGRAMA DE ORTEGA (17:00-19:00) </t>
  </si>
  <si>
    <t>Circuit 1 setmana 200 Opis paper</t>
  </si>
  <si>
    <t>visualitzacions</t>
  </si>
  <si>
    <t>clics</t>
  </si>
  <si>
    <t>Explicació</t>
  </si>
  <si>
    <t xml:space="preserve">*Per al càlcul dels imports aproximats en vermell, es divideix entre 1.000 el resultat final de multiplicar l’import aproximat pel número d'insercions previstes, ja que el preu unitari en virtut del qual s’ha fet el càlcul fa referència al cost per 1.000 unitats. </t>
  </si>
  <si>
    <t>Campanya T'obrim la porta 2a onada</t>
  </si>
  <si>
    <r>
      <t xml:space="preserve">GRP 20"* indiv.+16, mínim 45% PT. </t>
    </r>
    <r>
      <rPr>
        <sz val="8"/>
        <color theme="0" tint="-0.499984740745262"/>
        <rFont val="Calibri"/>
        <family val="2"/>
        <scheme val="minor"/>
      </rPr>
      <t>(octubre - 24 desembre)</t>
    </r>
  </si>
  <si>
    <r>
      <t xml:space="preserve">GRP 20"* indiv.+16, mínim 45% PT. </t>
    </r>
    <r>
      <rPr>
        <sz val="8"/>
        <color theme="0" tint="-0.499984740745262"/>
        <rFont val="Calibri"/>
        <family val="2"/>
        <scheme val="minor"/>
      </rPr>
      <t>(25-31 desembre)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</si>
</sst>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7" formatCode="#,##0.00\ &quot;€&quot;;\-#,##0.00\ &quot;€&quot;"/>
    <numFmt numFmtId="44" formatCode="_-* #,##0.00\ &quot;€&quot;_-;\-* #,##0.00\ &quot;€&quot;_-;_-* &quot;-&quot;??\ &quot;€&quot;_-;_-@_-"/>
    <numFmt numFmtId="164" formatCode="0.0"/>
    <numFmt numFmtId="165" formatCode="#,##0.00\ &quot;€&quot;"/>
    <numFmt numFmtId="166" formatCode="0.000"/>
    <numFmt numFmtId="167" formatCode="#,##0_ ;\-#,##0\ "/>
    <numFmt numFmtId="168" formatCode="_-* #,##0\ &quot;€&quot;_-;\-* #,##0\ &quot;€&quot;_-;_-* &quot;-&quot;??\ &quot;€&quot;_-;_-@_-"/>
  </numFmts>
  <fonts count="25" x14ac:knownFonts="1">
    <font>
      <sz val="11"/>
      <color theme="1"/>
      <name val="Calibri"/>
      <family val="2"/>
      <scheme val="minor"/>
    </font>
    <font>
      <sz val="11"/>
      <color theme="1"/>
      <name val="Calibri"/>
      <family val="2"/>
      <scheme val="minor"/>
    </font>
    <font>
      <sz val="11"/>
      <name val="Calibri"/>
      <family val="2"/>
      <scheme val="minor"/>
    </font>
    <font>
      <sz val="8"/>
      <name val="Calibri"/>
      <family val="2"/>
      <scheme val="minor"/>
    </font>
    <font>
      <sz val="8"/>
      <color rgb="FF0000FF"/>
      <name val="Calibri"/>
      <family val="2"/>
      <scheme val="minor"/>
    </font>
    <font>
      <b/>
      <sz val="8"/>
      <name val="Calibri"/>
      <family val="2"/>
      <scheme val="minor"/>
    </font>
    <font>
      <b/>
      <sz val="10"/>
      <name val="Calibri"/>
      <family val="2"/>
      <scheme val="minor"/>
    </font>
    <font>
      <sz val="10"/>
      <name val="Calibri"/>
      <family val="2"/>
      <scheme val="minor"/>
    </font>
    <font>
      <b/>
      <sz val="11"/>
      <name val="Calibri"/>
      <family val="2"/>
      <scheme val="minor"/>
    </font>
    <font>
      <b/>
      <sz val="10"/>
      <color theme="0"/>
      <name val="Calibri"/>
      <family val="2"/>
      <scheme val="minor"/>
    </font>
    <font>
      <b/>
      <u/>
      <sz val="10"/>
      <color theme="0"/>
      <name val="Calibri"/>
      <family val="2"/>
      <scheme val="minor"/>
    </font>
    <font>
      <u/>
      <sz val="10"/>
      <color theme="0"/>
      <name val="Calibri"/>
      <family val="2"/>
      <scheme val="minor"/>
    </font>
    <font>
      <b/>
      <u val="singleAccounting"/>
      <sz val="10"/>
      <color theme="0"/>
      <name val="Calibri"/>
      <family val="2"/>
      <scheme val="minor"/>
    </font>
    <font>
      <sz val="8"/>
      <color rgb="FFFF0000"/>
      <name val="Calibri"/>
      <family val="2"/>
      <scheme val="minor"/>
    </font>
    <font>
      <sz val="8"/>
      <color theme="5" tint="-0.499984740745262"/>
      <name val="Calibri"/>
      <family val="2"/>
      <scheme val="minor"/>
    </font>
    <font>
      <u/>
      <sz val="10"/>
      <name val="Calibri"/>
      <family val="2"/>
      <scheme val="minor"/>
    </font>
    <font>
      <sz val="11"/>
      <color theme="5" tint="-0.499984740745262"/>
      <name val="Calibri"/>
      <family val="2"/>
      <scheme val="minor"/>
    </font>
    <font>
      <sz val="10"/>
      <color theme="5" tint="-0.499984740745262"/>
      <name val="Calibri"/>
      <family val="2"/>
      <scheme val="minor"/>
    </font>
    <font>
      <b/>
      <sz val="8"/>
      <color theme="5" tint="-0.499984740745262"/>
      <name val="Calibri"/>
      <family val="2"/>
      <scheme val="minor"/>
    </font>
    <font>
      <u/>
      <sz val="10"/>
      <color theme="5" tint="-0.499984740745262"/>
      <name val="Calibri"/>
      <family val="2"/>
      <scheme val="minor"/>
    </font>
    <font>
      <b/>
      <u/>
      <sz val="10"/>
      <name val="Calibri"/>
      <family val="2"/>
      <scheme val="minor"/>
    </font>
    <font>
      <sz val="11"/>
      <color rgb="FFFF0000"/>
      <name val="Calibri"/>
      <family val="2"/>
      <scheme val="minor"/>
    </font>
    <font>
      <i/>
      <sz val="9"/>
      <color rgb="FFFF0000"/>
      <name val="Calibri"/>
      <family val="2"/>
    </font>
    <font>
      <b/>
      <u/>
      <sz val="11"/>
      <name val="Calibri"/>
      <family val="2"/>
      <scheme val="minor"/>
    </font>
    <font>
      <sz val="8"/>
      <color theme="0" tint="-0.499984740745262"/>
      <name val="Calibri"/>
      <family val="2"/>
      <scheme val="minor"/>
    </font>
  </fonts>
  <fills count="9">
    <fill>
      <patternFill patternType="none"/>
    </fill>
    <fill>
      <patternFill patternType="gray125"/>
    </fill>
    <fill>
      <patternFill patternType="solid">
        <fgColor indexed="65"/>
        <bgColor auto="1"/>
      </patternFill>
    </fill>
    <fill>
      <patternFill patternType="solid">
        <fgColor theme="0"/>
        <bgColor auto="1"/>
      </patternFill>
    </fill>
    <fill>
      <patternFill patternType="solid">
        <fgColor theme="0"/>
        <bgColor theme="6"/>
      </patternFill>
    </fill>
    <fill>
      <patternFill patternType="solid">
        <fgColor theme="0"/>
        <bgColor indexed="64"/>
      </patternFill>
    </fill>
    <fill>
      <patternFill patternType="solid">
        <fgColor theme="2"/>
        <bgColor indexed="64"/>
      </patternFill>
    </fill>
    <fill>
      <patternFill patternType="solid">
        <fgColor theme="2" tint="-0.249977111117893"/>
        <bgColor indexed="64"/>
      </patternFill>
    </fill>
    <fill>
      <patternFill patternType="solid">
        <fgColor rgb="FFFFFF00"/>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style="medium">
        <color indexed="64"/>
      </top>
      <bottom/>
      <diagonal/>
    </border>
    <border>
      <left/>
      <right style="medium">
        <color indexed="64"/>
      </right>
      <top style="medium">
        <color indexed="64"/>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s>
  <cellStyleXfs count="4">
    <xf numFmtId="0" fontId="0" fillId="0" borderId="0"/>
    <xf numFmtId="44"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cellStyleXfs>
  <cellXfs count="166">
    <xf numFmtId="0" fontId="0" fillId="0" borderId="0" xfId="0"/>
    <xf numFmtId="0" fontId="3" fillId="3" borderId="1" xfId="0" applyFont="1" applyFill="1" applyBorder="1" applyAlignment="1">
      <alignment vertical="center" wrapText="1"/>
    </xf>
    <xf numFmtId="0" fontId="5" fillId="3" borderId="1" xfId="0" applyFont="1" applyFill="1" applyBorder="1" applyAlignment="1">
      <alignment vertical="center" wrapText="1"/>
    </xf>
    <xf numFmtId="10" fontId="5" fillId="6" borderId="1" xfId="2" applyNumberFormat="1" applyFont="1" applyFill="1" applyBorder="1" applyAlignment="1">
      <alignment horizontal="center" vertical="center" wrapText="1"/>
    </xf>
    <xf numFmtId="0" fontId="5" fillId="6" borderId="3" xfId="0" applyFont="1" applyFill="1" applyBorder="1" applyAlignment="1">
      <alignment horizontal="center" vertical="center" wrapText="1"/>
    </xf>
    <xf numFmtId="0" fontId="3" fillId="3" borderId="1" xfId="0" applyFont="1" applyFill="1" applyBorder="1" applyAlignment="1">
      <alignment horizontal="left" vertical="center" wrapText="1"/>
    </xf>
    <xf numFmtId="0" fontId="5" fillId="3" borderId="3" xfId="0" applyFont="1" applyFill="1" applyBorder="1" applyAlignment="1">
      <alignment horizontal="left" vertical="center"/>
    </xf>
    <xf numFmtId="0" fontId="3" fillId="3" borderId="1" xfId="0" applyFont="1" applyFill="1" applyBorder="1" applyAlignment="1">
      <alignment horizontal="left" vertical="center"/>
    </xf>
    <xf numFmtId="0" fontId="3" fillId="3" borderId="0" xfId="0" applyFont="1" applyFill="1" applyAlignment="1">
      <alignment vertical="center"/>
    </xf>
    <xf numFmtId="0" fontId="2" fillId="2" borderId="0" xfId="0" applyFont="1" applyFill="1" applyAlignment="1">
      <alignment vertical="center"/>
    </xf>
    <xf numFmtId="0" fontId="2" fillId="3" borderId="0" xfId="0" applyFont="1" applyFill="1" applyAlignment="1">
      <alignment vertical="center"/>
    </xf>
    <xf numFmtId="0" fontId="3" fillId="2" borderId="0" xfId="0" applyFont="1" applyFill="1" applyAlignment="1">
      <alignment vertical="center"/>
    </xf>
    <xf numFmtId="164" fontId="2" fillId="2" borderId="0" xfId="0" applyNumberFormat="1" applyFont="1" applyFill="1" applyAlignment="1">
      <alignment vertical="center"/>
    </xf>
    <xf numFmtId="165" fontId="2" fillId="2" borderId="0" xfId="0" applyNumberFormat="1" applyFont="1" applyFill="1" applyAlignment="1">
      <alignment vertical="center"/>
    </xf>
    <xf numFmtId="10" fontId="5" fillId="6" borderId="1" xfId="2" applyNumberFormat="1" applyFont="1" applyFill="1" applyBorder="1" applyAlignment="1">
      <alignment horizontal="center" vertical="center"/>
    </xf>
    <xf numFmtId="0" fontId="3" fillId="5" borderId="1" xfId="0" applyFont="1" applyFill="1" applyBorder="1" applyAlignment="1">
      <alignment vertical="center" wrapText="1"/>
    </xf>
    <xf numFmtId="0" fontId="2" fillId="5" borderId="0" xfId="0" applyFont="1" applyFill="1" applyAlignment="1">
      <alignment vertical="center"/>
    </xf>
    <xf numFmtId="0" fontId="2" fillId="5" borderId="5" xfId="0" applyFont="1" applyFill="1" applyBorder="1" applyAlignment="1">
      <alignment vertical="center"/>
    </xf>
    <xf numFmtId="0" fontId="2" fillId="2" borderId="6" xfId="0" applyFont="1" applyFill="1" applyBorder="1" applyAlignment="1">
      <alignment vertical="center"/>
    </xf>
    <xf numFmtId="0" fontId="3" fillId="3" borderId="6" xfId="0" applyFont="1" applyFill="1" applyBorder="1" applyAlignment="1">
      <alignment vertical="center"/>
    </xf>
    <xf numFmtId="0" fontId="2" fillId="3" borderId="6" xfId="0" applyFont="1" applyFill="1" applyBorder="1" applyAlignment="1">
      <alignment vertical="center"/>
    </xf>
    <xf numFmtId="0" fontId="2" fillId="2" borderId="7" xfId="0" applyFont="1" applyFill="1" applyBorder="1" applyAlignment="1">
      <alignment vertical="center"/>
    </xf>
    <xf numFmtId="0" fontId="10" fillId="7" borderId="3" xfId="0" applyFont="1" applyFill="1" applyBorder="1" applyAlignment="1">
      <alignment vertical="center"/>
    </xf>
    <xf numFmtId="0" fontId="11" fillId="7" borderId="4" xfId="0" applyFont="1" applyFill="1" applyBorder="1" applyAlignment="1">
      <alignment vertical="center"/>
    </xf>
    <xf numFmtId="166" fontId="10" fillId="7" borderId="3" xfId="0" applyNumberFormat="1" applyFont="1" applyFill="1" applyBorder="1" applyAlignment="1">
      <alignment horizontal="left" vertical="center"/>
    </xf>
    <xf numFmtId="0" fontId="2" fillId="2" borderId="8" xfId="0" applyFont="1" applyFill="1" applyBorder="1" applyAlignment="1">
      <alignment vertical="center"/>
    </xf>
    <xf numFmtId="0" fontId="2" fillId="2" borderId="9" xfId="0" applyFont="1" applyFill="1" applyBorder="1" applyAlignment="1">
      <alignment vertical="center"/>
    </xf>
    <xf numFmtId="0" fontId="2" fillId="2" borderId="10" xfId="0" applyFont="1" applyFill="1" applyBorder="1" applyAlignment="1">
      <alignment vertical="center"/>
    </xf>
    <xf numFmtId="0" fontId="2" fillId="3" borderId="10" xfId="0" applyFont="1" applyFill="1" applyBorder="1" applyAlignment="1">
      <alignment vertical="center"/>
    </xf>
    <xf numFmtId="0" fontId="3" fillId="3" borderId="10" xfId="0" applyFont="1" applyFill="1" applyBorder="1" applyAlignment="1">
      <alignment vertical="center"/>
    </xf>
    <xf numFmtId="0" fontId="3" fillId="2" borderId="10" xfId="0" applyFont="1" applyFill="1" applyBorder="1" applyAlignment="1">
      <alignment vertical="center"/>
    </xf>
    <xf numFmtId="164" fontId="2" fillId="2" borderId="10" xfId="0" applyNumberFormat="1" applyFont="1" applyFill="1" applyBorder="1" applyAlignment="1">
      <alignment vertical="center"/>
    </xf>
    <xf numFmtId="165" fontId="2" fillId="2" borderId="10" xfId="0" applyNumberFormat="1" applyFont="1" applyFill="1" applyBorder="1" applyAlignment="1">
      <alignment vertical="center"/>
    </xf>
    <xf numFmtId="0" fontId="2" fillId="5" borderId="6" xfId="0" applyFont="1" applyFill="1" applyBorder="1" applyAlignment="1">
      <alignment vertical="center"/>
    </xf>
    <xf numFmtId="0" fontId="2" fillId="3" borderId="11" xfId="0" applyFont="1" applyFill="1" applyBorder="1" applyAlignment="1">
      <alignment vertical="center"/>
    </xf>
    <xf numFmtId="165" fontId="2" fillId="2" borderId="12" xfId="0" applyNumberFormat="1" applyFont="1" applyFill="1" applyBorder="1" applyAlignment="1">
      <alignment vertical="center"/>
    </xf>
    <xf numFmtId="3" fontId="4" fillId="4" borderId="0" xfId="0" applyNumberFormat="1" applyFont="1" applyFill="1" applyAlignment="1">
      <alignment vertical="center"/>
    </xf>
    <xf numFmtId="0" fontId="5" fillId="5" borderId="1" xfId="0" applyFont="1" applyFill="1" applyBorder="1" applyAlignment="1">
      <alignment vertical="center"/>
    </xf>
    <xf numFmtId="0" fontId="5" fillId="5" borderId="3" xfId="0" applyFont="1" applyFill="1" applyBorder="1" applyAlignment="1">
      <alignment vertical="center" wrapText="1"/>
    </xf>
    <xf numFmtId="165" fontId="2" fillId="3" borderId="10" xfId="0" applyNumberFormat="1" applyFont="1" applyFill="1" applyBorder="1" applyAlignment="1">
      <alignment vertical="center"/>
    </xf>
    <xf numFmtId="165" fontId="2" fillId="3" borderId="0" xfId="0" applyNumberFormat="1" applyFont="1" applyFill="1" applyAlignment="1">
      <alignment vertical="center"/>
    </xf>
    <xf numFmtId="165" fontId="3" fillId="3" borderId="0" xfId="0" applyNumberFormat="1" applyFont="1" applyFill="1" applyAlignment="1">
      <alignment horizontal="center" vertical="center"/>
    </xf>
    <xf numFmtId="165" fontId="3" fillId="3" borderId="8" xfId="0" applyNumberFormat="1" applyFont="1" applyFill="1" applyBorder="1" applyAlignment="1">
      <alignment horizontal="center" vertical="center"/>
    </xf>
    <xf numFmtId="165" fontId="5" fillId="6" borderId="3" xfId="0" applyNumberFormat="1" applyFont="1" applyFill="1" applyBorder="1" applyAlignment="1">
      <alignment horizontal="center" vertical="center" wrapText="1"/>
    </xf>
    <xf numFmtId="165" fontId="3" fillId="5" borderId="3" xfId="1" quotePrefix="1" applyNumberFormat="1" applyFont="1" applyFill="1" applyBorder="1" applyAlignment="1">
      <alignment horizontal="center" vertical="center"/>
    </xf>
    <xf numFmtId="165" fontId="3" fillId="3" borderId="3" xfId="1" quotePrefix="1" applyNumberFormat="1" applyFont="1" applyFill="1" applyBorder="1" applyAlignment="1">
      <alignment horizontal="center" vertical="center"/>
    </xf>
    <xf numFmtId="165" fontId="3" fillId="6" borderId="3" xfId="1" applyNumberFormat="1" applyFont="1" applyFill="1" applyBorder="1" applyAlignment="1">
      <alignment horizontal="center" vertical="center"/>
    </xf>
    <xf numFmtId="165" fontId="3" fillId="5" borderId="3" xfId="1" quotePrefix="1" applyNumberFormat="1" applyFont="1" applyFill="1" applyBorder="1" applyAlignment="1">
      <alignment horizontal="center" vertical="center" wrapText="1"/>
    </xf>
    <xf numFmtId="165" fontId="3" fillId="5" borderId="4" xfId="1" quotePrefix="1" applyNumberFormat="1" applyFont="1" applyFill="1" applyBorder="1" applyAlignment="1">
      <alignment horizontal="center" vertical="center"/>
    </xf>
    <xf numFmtId="165" fontId="3" fillId="3" borderId="11" xfId="0" applyNumberFormat="1" applyFont="1" applyFill="1" applyBorder="1" applyAlignment="1">
      <alignment horizontal="center" vertical="center"/>
    </xf>
    <xf numFmtId="165" fontId="3" fillId="5" borderId="0" xfId="0" applyNumberFormat="1" applyFont="1" applyFill="1" applyAlignment="1">
      <alignment horizontal="center" vertical="center"/>
    </xf>
    <xf numFmtId="165" fontId="2" fillId="5" borderId="0" xfId="0" applyNumberFormat="1" applyFont="1" applyFill="1" applyAlignment="1">
      <alignment horizontal="center" vertical="center"/>
    </xf>
    <xf numFmtId="44" fontId="5" fillId="6" borderId="1" xfId="1" applyFont="1" applyFill="1" applyBorder="1" applyAlignment="1">
      <alignment horizontal="center" vertical="center" wrapText="1"/>
    </xf>
    <xf numFmtId="44" fontId="2" fillId="5" borderId="0" xfId="1" applyFont="1" applyFill="1" applyAlignment="1">
      <alignment vertical="center"/>
    </xf>
    <xf numFmtId="44" fontId="3" fillId="3" borderId="0" xfId="1" applyFont="1" applyFill="1" applyAlignment="1">
      <alignment horizontal="right" vertical="center"/>
    </xf>
    <xf numFmtId="44" fontId="3" fillId="3" borderId="8" xfId="1" applyFont="1" applyFill="1" applyBorder="1" applyAlignment="1">
      <alignment horizontal="right" vertical="center"/>
    </xf>
    <xf numFmtId="44" fontId="3" fillId="3" borderId="0" xfId="1" applyFont="1" applyFill="1" applyBorder="1" applyAlignment="1">
      <alignment horizontal="right" vertical="center"/>
    </xf>
    <xf numFmtId="44" fontId="3" fillId="3" borderId="1" xfId="1" applyFont="1" applyFill="1" applyBorder="1" applyAlignment="1">
      <alignment horizontal="right" vertical="center"/>
    </xf>
    <xf numFmtId="44" fontId="3" fillId="5" borderId="1" xfId="1" applyFont="1" applyFill="1" applyBorder="1" applyAlignment="1">
      <alignment horizontal="right" vertical="center"/>
    </xf>
    <xf numFmtId="44" fontId="3" fillId="3" borderId="11" xfId="1" applyFont="1" applyFill="1" applyBorder="1" applyAlignment="1">
      <alignment horizontal="right" vertical="center"/>
    </xf>
    <xf numFmtId="44" fontId="3" fillId="5" borderId="0" xfId="1" applyFont="1" applyFill="1" applyAlignment="1">
      <alignment horizontal="right" vertical="center"/>
    </xf>
    <xf numFmtId="3" fontId="3" fillId="3" borderId="0" xfId="0" applyNumberFormat="1" applyFont="1" applyFill="1" applyAlignment="1">
      <alignment vertical="center"/>
    </xf>
    <xf numFmtId="3" fontId="3" fillId="3" borderId="8" xfId="0" applyNumberFormat="1" applyFont="1" applyFill="1" applyBorder="1" applyAlignment="1">
      <alignment vertical="center"/>
    </xf>
    <xf numFmtId="3" fontId="11" fillId="7" borderId="4" xfId="1" applyNumberFormat="1" applyFont="1" applyFill="1" applyBorder="1" applyAlignment="1">
      <alignment vertical="center"/>
    </xf>
    <xf numFmtId="3" fontId="5" fillId="6" borderId="1" xfId="0" applyNumberFormat="1" applyFont="1" applyFill="1" applyBorder="1" applyAlignment="1">
      <alignment horizontal="center" vertical="center" wrapText="1"/>
    </xf>
    <xf numFmtId="3" fontId="3" fillId="3" borderId="11" xfId="0" applyNumberFormat="1" applyFont="1" applyFill="1" applyBorder="1" applyAlignment="1">
      <alignment horizontal="center" vertical="center"/>
    </xf>
    <xf numFmtId="3" fontId="3" fillId="3" borderId="0" xfId="0" applyNumberFormat="1" applyFont="1" applyFill="1" applyAlignment="1">
      <alignment horizontal="center" vertical="center"/>
    </xf>
    <xf numFmtId="3" fontId="3" fillId="5" borderId="0" xfId="0" applyNumberFormat="1" applyFont="1" applyFill="1" applyAlignment="1">
      <alignment horizontal="center" vertical="center"/>
    </xf>
    <xf numFmtId="3" fontId="2" fillId="5" borderId="0" xfId="0" applyNumberFormat="1" applyFont="1" applyFill="1" applyAlignment="1">
      <alignment vertical="center"/>
    </xf>
    <xf numFmtId="0" fontId="7" fillId="2" borderId="0" xfId="0" applyFont="1" applyFill="1" applyAlignment="1">
      <alignment vertical="center"/>
    </xf>
    <xf numFmtId="0" fontId="7" fillId="2" borderId="6" xfId="0" applyFont="1" applyFill="1" applyBorder="1" applyAlignment="1">
      <alignment vertical="center"/>
    </xf>
    <xf numFmtId="0" fontId="9" fillId="7" borderId="3" xfId="0" applyFont="1" applyFill="1" applyBorder="1" applyAlignment="1">
      <alignment vertical="center"/>
    </xf>
    <xf numFmtId="0" fontId="9" fillId="7" borderId="4" xfId="0" applyFont="1" applyFill="1" applyBorder="1" applyAlignment="1">
      <alignment vertical="center"/>
    </xf>
    <xf numFmtId="0" fontId="7" fillId="2" borderId="10" xfId="0" applyFont="1" applyFill="1" applyBorder="1" applyAlignment="1">
      <alignment vertical="center"/>
    </xf>
    <xf numFmtId="3" fontId="9" fillId="7" borderId="4" xfId="0" applyNumberFormat="1" applyFont="1" applyFill="1" applyBorder="1" applyAlignment="1">
      <alignment vertical="center"/>
    </xf>
    <xf numFmtId="7" fontId="3" fillId="3" borderId="1" xfId="1" applyNumberFormat="1" applyFont="1" applyFill="1" applyBorder="1" applyAlignment="1">
      <alignment horizontal="right" vertical="center"/>
    </xf>
    <xf numFmtId="0" fontId="3" fillId="3" borderId="0" xfId="0" applyFont="1" applyFill="1" applyAlignment="1">
      <alignment horizontal="left" vertical="center"/>
    </xf>
    <xf numFmtId="0" fontId="5" fillId="3" borderId="0" xfId="0" applyFont="1" applyFill="1" applyAlignment="1">
      <alignment horizontal="left" vertical="center"/>
    </xf>
    <xf numFmtId="165" fontId="3" fillId="5" borderId="0" xfId="1" quotePrefix="1" applyNumberFormat="1" applyFont="1" applyFill="1" applyBorder="1" applyAlignment="1">
      <alignment horizontal="center" vertical="center"/>
    </xf>
    <xf numFmtId="165" fontId="3" fillId="3" borderId="2" xfId="1" quotePrefix="1" applyNumberFormat="1" applyFont="1" applyFill="1" applyBorder="1" applyAlignment="1">
      <alignment horizontal="center" vertical="center"/>
    </xf>
    <xf numFmtId="0" fontId="2" fillId="2" borderId="0" xfId="0" applyFont="1" applyFill="1" applyAlignment="1">
      <alignment vertical="center" wrapText="1"/>
    </xf>
    <xf numFmtId="0" fontId="2" fillId="2" borderId="6" xfId="0" applyFont="1" applyFill="1" applyBorder="1" applyAlignment="1">
      <alignment vertical="center" wrapText="1"/>
    </xf>
    <xf numFmtId="0" fontId="14" fillId="5" borderId="1" xfId="0" applyFont="1" applyFill="1" applyBorder="1" applyAlignment="1">
      <alignment horizontal="left" vertical="center" wrapText="1"/>
    </xf>
    <xf numFmtId="0" fontId="3" fillId="3" borderId="4" xfId="0" applyFont="1" applyFill="1" applyBorder="1" applyAlignment="1">
      <alignment horizontal="left" vertical="center" wrapText="1"/>
    </xf>
    <xf numFmtId="165" fontId="2" fillId="2" borderId="10" xfId="0" applyNumberFormat="1" applyFont="1" applyFill="1" applyBorder="1" applyAlignment="1">
      <alignment vertical="center" wrapText="1"/>
    </xf>
    <xf numFmtId="165" fontId="2" fillId="2" borderId="0" xfId="0" applyNumberFormat="1" applyFont="1" applyFill="1" applyAlignment="1">
      <alignment vertical="center" wrapText="1"/>
    </xf>
    <xf numFmtId="44" fontId="5" fillId="6" borderId="1" xfId="1" applyFont="1" applyFill="1" applyBorder="1" applyAlignment="1">
      <alignment horizontal="center" vertical="center"/>
    </xf>
    <xf numFmtId="0" fontId="5" fillId="6" borderId="3" xfId="0" applyFont="1" applyFill="1" applyBorder="1" applyAlignment="1">
      <alignment horizontal="center" vertical="center"/>
    </xf>
    <xf numFmtId="3" fontId="5" fillId="6" borderId="1" xfId="0" applyNumberFormat="1" applyFont="1" applyFill="1" applyBorder="1" applyAlignment="1">
      <alignment horizontal="center" vertical="center"/>
    </xf>
    <xf numFmtId="165" fontId="5" fillId="6" borderId="3" xfId="0" applyNumberFormat="1" applyFont="1" applyFill="1" applyBorder="1" applyAlignment="1">
      <alignment horizontal="center" vertical="center"/>
    </xf>
    <xf numFmtId="0" fontId="5" fillId="3" borderId="3" xfId="0" applyFont="1" applyFill="1" applyBorder="1" applyAlignment="1">
      <alignment vertical="center"/>
    </xf>
    <xf numFmtId="44" fontId="3" fillId="3" borderId="1" xfId="1" quotePrefix="1" applyFont="1" applyFill="1" applyBorder="1" applyAlignment="1">
      <alignment horizontal="right" vertical="center"/>
    </xf>
    <xf numFmtId="0" fontId="5" fillId="3" borderId="3" xfId="0" quotePrefix="1" applyFont="1" applyFill="1" applyBorder="1" applyAlignment="1">
      <alignment vertical="center"/>
    </xf>
    <xf numFmtId="0" fontId="5" fillId="5" borderId="3" xfId="0" applyFont="1" applyFill="1" applyBorder="1" applyAlignment="1">
      <alignment vertical="center"/>
    </xf>
    <xf numFmtId="165" fontId="3" fillId="5" borderId="1" xfId="1" quotePrefix="1" applyNumberFormat="1" applyFont="1" applyFill="1" applyBorder="1" applyAlignment="1">
      <alignment horizontal="right" vertical="center"/>
    </xf>
    <xf numFmtId="0" fontId="5" fillId="5" borderId="3" xfId="0" applyFont="1" applyFill="1" applyBorder="1" applyAlignment="1">
      <alignment horizontal="left" vertical="center"/>
    </xf>
    <xf numFmtId="3" fontId="3" fillId="3" borderId="0" xfId="1" quotePrefix="1" applyNumberFormat="1" applyFont="1" applyFill="1" applyBorder="1" applyAlignment="1">
      <alignment horizontal="center" vertical="center"/>
    </xf>
    <xf numFmtId="165" fontId="3" fillId="3" borderId="0" xfId="1" quotePrefix="1" applyNumberFormat="1" applyFont="1" applyFill="1" applyBorder="1" applyAlignment="1">
      <alignment horizontal="center" vertical="center"/>
    </xf>
    <xf numFmtId="165" fontId="5" fillId="6" borderId="1" xfId="0" applyNumberFormat="1" applyFont="1" applyFill="1" applyBorder="1" applyAlignment="1">
      <alignment horizontal="center" vertical="center"/>
    </xf>
    <xf numFmtId="0" fontId="5" fillId="5" borderId="1" xfId="0" applyFont="1" applyFill="1" applyBorder="1" applyAlignment="1">
      <alignment horizontal="left" vertical="center"/>
    </xf>
    <xf numFmtId="165" fontId="3" fillId="5" borderId="1" xfId="1" quotePrefix="1" applyNumberFormat="1" applyFont="1" applyFill="1" applyBorder="1" applyAlignment="1">
      <alignment horizontal="center" vertical="center"/>
    </xf>
    <xf numFmtId="0" fontId="5" fillId="3" borderId="1" xfId="0" applyFont="1" applyFill="1" applyBorder="1" applyAlignment="1">
      <alignment horizontal="left" vertical="center"/>
    </xf>
    <xf numFmtId="7" fontId="3" fillId="3" borderId="1" xfId="1" quotePrefix="1" applyNumberFormat="1" applyFont="1" applyFill="1" applyBorder="1" applyAlignment="1">
      <alignment horizontal="right" vertical="center"/>
    </xf>
    <xf numFmtId="165" fontId="3" fillId="3" borderId="1" xfId="1" quotePrefix="1" applyNumberFormat="1" applyFont="1" applyFill="1" applyBorder="1" applyAlignment="1">
      <alignment horizontal="center" vertical="center"/>
    </xf>
    <xf numFmtId="7" fontId="3" fillId="5" borderId="1" xfId="1" quotePrefix="1" applyNumberFormat="1" applyFont="1" applyFill="1" applyBorder="1" applyAlignment="1">
      <alignment horizontal="right" vertical="center"/>
    </xf>
    <xf numFmtId="0" fontId="5" fillId="5" borderId="0" xfId="0" applyFont="1" applyFill="1" applyAlignment="1">
      <alignment horizontal="left" vertical="center"/>
    </xf>
    <xf numFmtId="0" fontId="3" fillId="5" borderId="0" xfId="0" applyFont="1" applyFill="1" applyAlignment="1">
      <alignment vertical="center"/>
    </xf>
    <xf numFmtId="7" fontId="3" fillId="5" borderId="0" xfId="1" quotePrefix="1" applyNumberFormat="1" applyFont="1" applyFill="1" applyBorder="1" applyAlignment="1">
      <alignment horizontal="right" vertical="center"/>
    </xf>
    <xf numFmtId="3" fontId="3" fillId="5" borderId="0" xfId="1" quotePrefix="1" applyNumberFormat="1" applyFont="1" applyFill="1" applyBorder="1" applyAlignment="1">
      <alignment horizontal="center" vertical="center"/>
    </xf>
    <xf numFmtId="0" fontId="5" fillId="3" borderId="1" xfId="0" applyFont="1" applyFill="1" applyBorder="1" applyAlignment="1">
      <alignment vertical="center"/>
    </xf>
    <xf numFmtId="0" fontId="3" fillId="5" borderId="4" xfId="0" applyFont="1" applyFill="1" applyBorder="1" applyAlignment="1">
      <alignment vertical="center"/>
    </xf>
    <xf numFmtId="44" fontId="3" fillId="5" borderId="4" xfId="1" quotePrefix="1" applyFont="1" applyFill="1" applyBorder="1" applyAlignment="1">
      <alignment horizontal="right" vertical="center"/>
    </xf>
    <xf numFmtId="3" fontId="3" fillId="5" borderId="4" xfId="1" quotePrefix="1" applyNumberFormat="1" applyFont="1" applyFill="1" applyBorder="1" applyAlignment="1">
      <alignment horizontal="center" vertical="center"/>
    </xf>
    <xf numFmtId="0" fontId="5" fillId="5" borderId="0" xfId="0" applyFont="1" applyFill="1" applyAlignment="1">
      <alignment vertical="center"/>
    </xf>
    <xf numFmtId="44" fontId="3" fillId="5" borderId="0" xfId="1" quotePrefix="1" applyFont="1" applyFill="1" applyBorder="1" applyAlignment="1">
      <alignment horizontal="right" vertical="center"/>
    </xf>
    <xf numFmtId="0" fontId="3" fillId="3" borderId="4" xfId="0" applyFont="1" applyFill="1" applyBorder="1" applyAlignment="1">
      <alignment vertical="center"/>
    </xf>
    <xf numFmtId="44" fontId="3" fillId="3" borderId="4" xfId="1" quotePrefix="1" applyFont="1" applyFill="1" applyBorder="1" applyAlignment="1">
      <alignment horizontal="right" vertical="center"/>
    </xf>
    <xf numFmtId="44" fontId="7" fillId="2" borderId="0" xfId="0" applyNumberFormat="1" applyFont="1" applyFill="1" applyAlignment="1">
      <alignment vertical="center"/>
    </xf>
    <xf numFmtId="44" fontId="6" fillId="7" borderId="4" xfId="1" applyFont="1" applyFill="1" applyBorder="1" applyAlignment="1">
      <alignment horizontal="right" vertical="center"/>
    </xf>
    <xf numFmtId="44" fontId="15" fillId="7" borderId="4" xfId="1" applyFont="1" applyFill="1" applyBorder="1" applyAlignment="1">
      <alignment vertical="center"/>
    </xf>
    <xf numFmtId="0" fontId="16" fillId="2" borderId="0" xfId="0" applyFont="1" applyFill="1" applyAlignment="1">
      <alignment vertical="center" wrapText="1"/>
    </xf>
    <xf numFmtId="44" fontId="17" fillId="2" borderId="0" xfId="0" applyNumberFormat="1" applyFont="1" applyFill="1" applyAlignment="1">
      <alignment vertical="center" wrapText="1"/>
    </xf>
    <xf numFmtId="0" fontId="16" fillId="3" borderId="0" xfId="0" applyFont="1" applyFill="1" applyAlignment="1">
      <alignment vertical="center" wrapText="1"/>
    </xf>
    <xf numFmtId="10" fontId="18" fillId="6" borderId="1" xfId="2" applyNumberFormat="1" applyFont="1" applyFill="1" applyBorder="1" applyAlignment="1">
      <alignment horizontal="center" vertical="center" wrapText="1"/>
    </xf>
    <xf numFmtId="0" fontId="14" fillId="3" borderId="1" xfId="0" applyFont="1" applyFill="1" applyBorder="1" applyAlignment="1">
      <alignment vertical="center" wrapText="1"/>
    </xf>
    <xf numFmtId="0" fontId="14" fillId="3" borderId="1" xfId="0" applyFont="1" applyFill="1" applyBorder="1" applyAlignment="1">
      <alignment horizontal="left" vertical="center" wrapText="1"/>
    </xf>
    <xf numFmtId="0" fontId="19" fillId="7" borderId="4" xfId="0" applyFont="1" applyFill="1" applyBorder="1" applyAlignment="1">
      <alignment vertical="center" wrapText="1"/>
    </xf>
    <xf numFmtId="0" fontId="14" fillId="5" borderId="0" xfId="0" applyFont="1" applyFill="1" applyAlignment="1">
      <alignment vertical="center" wrapText="1"/>
    </xf>
    <xf numFmtId="0" fontId="14" fillId="3" borderId="0" xfId="0" applyFont="1" applyFill="1" applyAlignment="1">
      <alignment horizontal="left" vertical="center" wrapText="1"/>
    </xf>
    <xf numFmtId="0" fontId="14" fillId="5" borderId="1" xfId="0" applyFont="1" applyFill="1" applyBorder="1" applyAlignment="1">
      <alignment vertical="center" wrapText="1"/>
    </xf>
    <xf numFmtId="0" fontId="16" fillId="5" borderId="0" xfId="0" applyFont="1" applyFill="1" applyAlignment="1">
      <alignment vertical="center" wrapText="1"/>
    </xf>
    <xf numFmtId="165" fontId="6" fillId="7" borderId="4" xfId="0" applyNumberFormat="1" applyFont="1" applyFill="1" applyBorder="1" applyAlignment="1">
      <alignment horizontal="right" vertical="center"/>
    </xf>
    <xf numFmtId="165" fontId="20" fillId="7" borderId="4" xfId="1" applyNumberFormat="1" applyFont="1" applyFill="1" applyBorder="1" applyAlignment="1">
      <alignment horizontal="right" vertical="center"/>
    </xf>
    <xf numFmtId="165" fontId="3" fillId="4" borderId="0" xfId="0" applyNumberFormat="1" applyFont="1" applyFill="1" applyAlignment="1">
      <alignment horizontal="center" vertical="center"/>
    </xf>
    <xf numFmtId="9" fontId="3" fillId="2" borderId="0" xfId="2" applyFont="1" applyFill="1" applyAlignment="1">
      <alignment horizontal="left" vertical="center"/>
    </xf>
    <xf numFmtId="0" fontId="21" fillId="5" borderId="0" xfId="0" applyFont="1" applyFill="1" applyAlignment="1">
      <alignment vertical="center"/>
    </xf>
    <xf numFmtId="0" fontId="21" fillId="5" borderId="6" xfId="0" applyFont="1" applyFill="1" applyBorder="1" applyAlignment="1">
      <alignment vertical="center"/>
    </xf>
    <xf numFmtId="165" fontId="21" fillId="5" borderId="10" xfId="0" applyNumberFormat="1" applyFont="1" applyFill="1" applyBorder="1" applyAlignment="1">
      <alignment vertical="center"/>
    </xf>
    <xf numFmtId="165" fontId="21" fillId="5" borderId="0" xfId="0" applyNumberFormat="1" applyFont="1" applyFill="1" applyAlignment="1">
      <alignment vertical="center"/>
    </xf>
    <xf numFmtId="9" fontId="13" fillId="5" borderId="0" xfId="2" applyFont="1" applyFill="1" applyAlignment="1">
      <alignment horizontal="left" vertical="center"/>
    </xf>
    <xf numFmtId="3" fontId="3" fillId="8" borderId="1" xfId="1" quotePrefix="1" applyNumberFormat="1" applyFont="1" applyFill="1" applyBorder="1" applyAlignment="1">
      <alignment horizontal="center" vertical="center"/>
    </xf>
    <xf numFmtId="167" fontId="3" fillId="8" borderId="1" xfId="1" quotePrefix="1" applyNumberFormat="1" applyFont="1" applyFill="1" applyBorder="1" applyAlignment="1">
      <alignment horizontal="center" vertical="center"/>
    </xf>
    <xf numFmtId="3" fontId="3" fillId="8" borderId="1" xfId="1" applyNumberFormat="1" applyFont="1" applyFill="1" applyBorder="1" applyAlignment="1">
      <alignment horizontal="center" vertical="center"/>
    </xf>
    <xf numFmtId="0" fontId="23" fillId="2" borderId="0" xfId="0" applyFont="1" applyFill="1" applyAlignment="1">
      <alignment vertical="center"/>
    </xf>
    <xf numFmtId="44" fontId="9" fillId="7" borderId="1" xfId="1" applyFont="1" applyFill="1" applyBorder="1" applyAlignment="1">
      <alignment vertical="center"/>
    </xf>
    <xf numFmtId="44" fontId="12" fillId="7" borderId="1" xfId="1" applyFont="1" applyFill="1" applyBorder="1" applyAlignment="1">
      <alignment vertical="center"/>
    </xf>
    <xf numFmtId="44" fontId="9" fillId="7" borderId="4" xfId="1" applyFont="1" applyFill="1" applyBorder="1" applyAlignment="1">
      <alignment horizontal="right" vertical="center"/>
    </xf>
    <xf numFmtId="44" fontId="12" fillId="7" borderId="2" xfId="1" applyFont="1" applyFill="1" applyBorder="1" applyAlignment="1">
      <alignment horizontal="right" vertical="center"/>
    </xf>
    <xf numFmtId="44" fontId="3" fillId="3" borderId="0" xfId="1" applyFont="1" applyFill="1" applyAlignment="1">
      <alignment vertical="center"/>
    </xf>
    <xf numFmtId="44" fontId="8" fillId="3" borderId="8" xfId="1" applyFont="1" applyFill="1" applyBorder="1" applyAlignment="1">
      <alignment vertical="center"/>
    </xf>
    <xf numFmtId="44" fontId="3" fillId="5" borderId="0" xfId="1" applyFont="1" applyFill="1" applyBorder="1" applyAlignment="1">
      <alignment horizontal="center" vertical="center"/>
    </xf>
    <xf numFmtId="44" fontId="3" fillId="3" borderId="1" xfId="1" quotePrefix="1" applyFont="1" applyFill="1" applyBorder="1" applyAlignment="1">
      <alignment vertical="center"/>
    </xf>
    <xf numFmtId="44" fontId="13" fillId="5" borderId="1" xfId="1" quotePrefix="1" applyFont="1" applyFill="1" applyBorder="1" applyAlignment="1">
      <alignment horizontal="right" vertical="center"/>
    </xf>
    <xf numFmtId="44" fontId="13" fillId="3" borderId="1" xfId="1" quotePrefix="1" applyFont="1" applyFill="1" applyBorder="1" applyAlignment="1">
      <alignment vertical="center"/>
    </xf>
    <xf numFmtId="44" fontId="3" fillId="3" borderId="0" xfId="1" applyFont="1" applyFill="1" applyBorder="1" applyAlignment="1">
      <alignment vertical="center"/>
    </xf>
    <xf numFmtId="44" fontId="13" fillId="3" borderId="1" xfId="1" quotePrefix="1" applyFont="1" applyFill="1" applyBorder="1" applyAlignment="1">
      <alignment horizontal="right" vertical="center"/>
    </xf>
    <xf numFmtId="44" fontId="3" fillId="5" borderId="1" xfId="1" quotePrefix="1" applyFont="1" applyFill="1" applyBorder="1" applyAlignment="1">
      <alignment horizontal="right" vertical="center"/>
    </xf>
    <xf numFmtId="44" fontId="3" fillId="3" borderId="0" xfId="1" quotePrefix="1" applyFont="1" applyFill="1" applyBorder="1" applyAlignment="1">
      <alignment vertical="center"/>
    </xf>
    <xf numFmtId="44" fontId="3" fillId="5" borderId="1" xfId="1" quotePrefix="1" applyFont="1" applyFill="1" applyBorder="1" applyAlignment="1">
      <alignment vertical="center"/>
    </xf>
    <xf numFmtId="44" fontId="3" fillId="5" borderId="0" xfId="1" quotePrefix="1" applyFont="1" applyFill="1" applyBorder="1" applyAlignment="1">
      <alignment vertical="center"/>
    </xf>
    <xf numFmtId="44" fontId="12" fillId="7" borderId="4" xfId="1" applyFont="1" applyFill="1" applyBorder="1" applyAlignment="1">
      <alignment horizontal="right" vertical="center"/>
    </xf>
    <xf numFmtId="44" fontId="3" fillId="8" borderId="1" xfId="1" quotePrefix="1" applyFont="1" applyFill="1" applyBorder="1" applyAlignment="1">
      <alignment horizontal="right" vertical="center"/>
    </xf>
    <xf numFmtId="44" fontId="3" fillId="3" borderId="11" xfId="1" applyFont="1" applyFill="1" applyBorder="1" applyAlignment="1">
      <alignment vertical="center"/>
    </xf>
    <xf numFmtId="44" fontId="3" fillId="5" borderId="0" xfId="1" applyFont="1" applyFill="1" applyAlignment="1">
      <alignment vertical="center"/>
    </xf>
    <xf numFmtId="168" fontId="3" fillId="3" borderId="1" xfId="1" quotePrefix="1" applyNumberFormat="1" applyFont="1" applyFill="1" applyBorder="1" applyAlignment="1">
      <alignment vertical="center"/>
    </xf>
    <xf numFmtId="0" fontId="22" fillId="5" borderId="0" xfId="0" applyFont="1" applyFill="1" applyAlignment="1">
      <alignment horizontal="left" vertical="center" wrapText="1"/>
    </xf>
  </cellXfs>
  <cellStyles count="4">
    <cellStyle name="Moneda" xfId="1" builtinId="4"/>
    <cellStyle name="Moneda 2" xfId="3" xr:uid="{00000000-0005-0000-0000-000002000000}"/>
    <cellStyle name="Normal" xfId="0" builtinId="0"/>
    <cellStyle name="Percentatge" xfId="2" builtinId="5"/>
  </cellStyles>
  <dxfs count="0"/>
  <tableStyles count="0" defaultTableStyle="TableStyleMedium2" defaultPivotStyle="PivotStyleLight16"/>
  <colors>
    <mruColors>
      <color rgb="FF0000FF"/>
      <color rgb="FFFFFF66"/>
      <color rgb="FFCC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l'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DB0F0-645A-49B6-A70B-C08D44CD4633}">
  <sheetPr>
    <pageSetUpPr fitToPage="1"/>
  </sheetPr>
  <dimension ref="A2:P163"/>
  <sheetViews>
    <sheetView tabSelected="1" zoomScale="110" zoomScaleNormal="110" workbookViewId="0">
      <selection activeCell="I6" sqref="I6"/>
    </sheetView>
  </sheetViews>
  <sheetFormatPr defaultColWidth="8.7109375" defaultRowHeight="15" x14ac:dyDescent="0.25"/>
  <cols>
    <col min="1" max="2" width="1.7109375" style="9" customWidth="1"/>
    <col min="3" max="3" width="25.5703125" style="9" customWidth="1"/>
    <col min="4" max="4" width="19" style="9" customWidth="1"/>
    <col min="5" max="5" width="10.7109375" style="54" bestFit="1" customWidth="1"/>
    <col min="6" max="6" width="8.7109375" style="66" customWidth="1"/>
    <col min="7" max="7" width="11.140625" style="41" customWidth="1"/>
    <col min="8" max="9" width="14.42578125" style="148" customWidth="1"/>
    <col min="10" max="11" width="1.7109375" style="9" customWidth="1"/>
    <col min="12" max="12" width="4.28515625" style="9" customWidth="1"/>
    <col min="13" max="13" width="54.42578125" style="120" customWidth="1"/>
    <col min="14" max="14" width="9.85546875" style="9" customWidth="1"/>
    <col min="15" max="16" width="8.7109375" style="9"/>
    <col min="17" max="17" width="10.7109375" style="9" bestFit="1" customWidth="1"/>
    <col min="18" max="16384" width="8.7109375" style="9"/>
  </cols>
  <sheetData>
    <row r="2" spans="1:15" x14ac:dyDescent="0.25">
      <c r="M2" s="9"/>
      <c r="O2" s="134"/>
    </row>
    <row r="3" spans="1:15" ht="15.75" thickBot="1" x14ac:dyDescent="0.3">
      <c r="C3" s="143" t="s">
        <v>165</v>
      </c>
      <c r="M3" s="9"/>
      <c r="O3" s="134"/>
    </row>
    <row r="4" spans="1:15" x14ac:dyDescent="0.25">
      <c r="A4" s="16"/>
      <c r="B4" s="17"/>
      <c r="C4" s="25"/>
      <c r="D4" s="25"/>
      <c r="E4" s="55"/>
      <c r="F4" s="62"/>
      <c r="G4" s="42"/>
      <c r="H4" s="149"/>
      <c r="I4" s="149"/>
      <c r="J4" s="26"/>
      <c r="M4" s="9"/>
    </row>
    <row r="5" spans="1:15" ht="22.5" x14ac:dyDescent="0.25">
      <c r="A5" s="16"/>
      <c r="B5" s="33"/>
      <c r="E5" s="56"/>
      <c r="F5" s="61"/>
      <c r="H5" s="52" t="s">
        <v>38</v>
      </c>
      <c r="I5" s="52" t="s">
        <v>37</v>
      </c>
      <c r="J5" s="27"/>
      <c r="M5" s="9"/>
    </row>
    <row r="6" spans="1:15" s="69" customFormat="1" x14ac:dyDescent="0.25">
      <c r="B6" s="70"/>
      <c r="C6" s="71" t="s">
        <v>34</v>
      </c>
      <c r="D6" s="72"/>
      <c r="E6" s="118"/>
      <c r="F6" s="74"/>
      <c r="G6" s="131"/>
      <c r="H6" s="144">
        <f>SUM(H8:H139)/2</f>
        <v>498994.783</v>
      </c>
      <c r="I6" s="145">
        <f>SUM(I8:I139)/2</f>
        <v>603783.68742999993</v>
      </c>
      <c r="J6" s="73"/>
      <c r="L6" s="117"/>
      <c r="M6" s="121"/>
    </row>
    <row r="7" spans="1:15" x14ac:dyDescent="0.25">
      <c r="B7" s="18"/>
      <c r="E7" s="56"/>
      <c r="F7" s="61"/>
      <c r="G7" s="50"/>
      <c r="H7" s="150"/>
      <c r="I7" s="150"/>
      <c r="J7" s="27"/>
    </row>
    <row r="8" spans="1:15" s="10" customFormat="1" x14ac:dyDescent="0.25">
      <c r="A8" s="8"/>
      <c r="B8" s="19"/>
      <c r="C8" s="22" t="s">
        <v>29</v>
      </c>
      <c r="D8" s="23"/>
      <c r="E8" s="119"/>
      <c r="F8" s="63"/>
      <c r="G8" s="132"/>
      <c r="H8" s="146">
        <f>SUM(H10:H17)</f>
        <v>82738</v>
      </c>
      <c r="I8" s="147">
        <f>SUM(I10:I17)</f>
        <v>100112.98</v>
      </c>
      <c r="J8" s="28"/>
      <c r="M8" s="122"/>
    </row>
    <row r="9" spans="1:15" s="8" customFormat="1" ht="22.5" x14ac:dyDescent="0.25">
      <c r="B9" s="19"/>
      <c r="C9" s="87" t="s">
        <v>8</v>
      </c>
      <c r="D9" s="14" t="s">
        <v>7</v>
      </c>
      <c r="E9" s="52" t="s">
        <v>6</v>
      </c>
      <c r="F9" s="88" t="s">
        <v>5</v>
      </c>
      <c r="G9" s="89" t="s">
        <v>4</v>
      </c>
      <c r="H9" s="52" t="s">
        <v>38</v>
      </c>
      <c r="I9" s="52" t="s">
        <v>37</v>
      </c>
      <c r="J9" s="29"/>
      <c r="M9" s="123" t="s">
        <v>163</v>
      </c>
    </row>
    <row r="10" spans="1:15" s="11" customFormat="1" ht="30.95" customHeight="1" x14ac:dyDescent="0.25">
      <c r="A10" s="8"/>
      <c r="B10" s="19"/>
      <c r="C10" s="90" t="s">
        <v>28</v>
      </c>
      <c r="D10" s="1" t="s">
        <v>166</v>
      </c>
      <c r="E10" s="91">
        <v>276</v>
      </c>
      <c r="F10" s="140">
        <v>200</v>
      </c>
      <c r="G10" s="47" t="s">
        <v>47</v>
      </c>
      <c r="H10" s="164">
        <f t="shared" ref="H10:H11" si="0">E10*F10</f>
        <v>55200</v>
      </c>
      <c r="I10" s="151">
        <f t="shared" ref="I10:I11" si="1">H10*1.21</f>
        <v>66792</v>
      </c>
      <c r="J10" s="29"/>
      <c r="K10" s="8"/>
      <c r="L10" s="134"/>
      <c r="M10" s="124" t="s">
        <v>104</v>
      </c>
    </row>
    <row r="11" spans="1:15" s="11" customFormat="1" ht="30.95" customHeight="1" x14ac:dyDescent="0.25">
      <c r="A11" s="8"/>
      <c r="B11" s="19"/>
      <c r="C11" s="90" t="s">
        <v>28</v>
      </c>
      <c r="D11" s="1" t="s">
        <v>167</v>
      </c>
      <c r="E11" s="91">
        <v>249</v>
      </c>
      <c r="F11" s="140">
        <v>1</v>
      </c>
      <c r="G11" s="47" t="s">
        <v>47</v>
      </c>
      <c r="H11" s="164">
        <f t="shared" si="0"/>
        <v>249</v>
      </c>
      <c r="I11" s="151">
        <f t="shared" si="1"/>
        <v>301.28999999999996</v>
      </c>
      <c r="J11" s="29"/>
      <c r="K11" s="8"/>
      <c r="L11" s="134"/>
      <c r="M11" s="124" t="s">
        <v>104</v>
      </c>
    </row>
    <row r="12" spans="1:15" s="11" customFormat="1" ht="30.95" customHeight="1" x14ac:dyDescent="0.25">
      <c r="A12" s="9"/>
      <c r="B12" s="18"/>
      <c r="C12" s="93" t="s">
        <v>51</v>
      </c>
      <c r="D12" s="1" t="s">
        <v>106</v>
      </c>
      <c r="E12" s="75">
        <v>23</v>
      </c>
      <c r="F12" s="140">
        <v>303000</v>
      </c>
      <c r="G12" s="44" t="s">
        <v>11</v>
      </c>
      <c r="H12" s="152">
        <f>((E12*F12)/1000)</f>
        <v>6969</v>
      </c>
      <c r="I12" s="153">
        <f>H12*1.21</f>
        <v>8432.49</v>
      </c>
      <c r="J12" s="30"/>
      <c r="L12" s="134"/>
      <c r="M12" s="124" t="s">
        <v>104</v>
      </c>
    </row>
    <row r="13" spans="1:15" s="11" customFormat="1" ht="33.75" x14ac:dyDescent="0.25">
      <c r="A13" s="9"/>
      <c r="B13" s="18"/>
      <c r="C13" s="38" t="s">
        <v>49</v>
      </c>
      <c r="D13" s="1" t="s">
        <v>106</v>
      </c>
      <c r="E13" s="75">
        <v>25</v>
      </c>
      <c r="F13" s="140">
        <v>200000</v>
      </c>
      <c r="G13" s="44" t="s">
        <v>11</v>
      </c>
      <c r="H13" s="152">
        <f>((E13*F13)/1000)</f>
        <v>5000</v>
      </c>
      <c r="I13" s="153">
        <f t="shared" ref="I13:I15" si="2">H13*1.21</f>
        <v>6050</v>
      </c>
      <c r="J13" s="30"/>
      <c r="L13" s="134"/>
      <c r="M13" s="124" t="s">
        <v>104</v>
      </c>
    </row>
    <row r="14" spans="1:15" s="11" customFormat="1" ht="33.75" x14ac:dyDescent="0.25">
      <c r="A14" s="9"/>
      <c r="B14" s="18"/>
      <c r="C14" s="38" t="s">
        <v>44</v>
      </c>
      <c r="D14" s="1" t="s">
        <v>106</v>
      </c>
      <c r="E14" s="75">
        <v>30</v>
      </c>
      <c r="F14" s="140">
        <v>200000</v>
      </c>
      <c r="G14" s="44" t="s">
        <v>11</v>
      </c>
      <c r="H14" s="152">
        <f>((E14*F14)/1000)</f>
        <v>6000</v>
      </c>
      <c r="I14" s="153">
        <f t="shared" si="2"/>
        <v>7260</v>
      </c>
      <c r="J14" s="30"/>
      <c r="L14" s="134"/>
      <c r="M14" s="124" t="s">
        <v>104</v>
      </c>
    </row>
    <row r="15" spans="1:15" s="11" customFormat="1" ht="33.75" x14ac:dyDescent="0.25">
      <c r="A15" s="9"/>
      <c r="B15" s="18"/>
      <c r="C15" s="38" t="s">
        <v>45</v>
      </c>
      <c r="D15" s="1" t="s">
        <v>106</v>
      </c>
      <c r="E15" s="75">
        <v>28</v>
      </c>
      <c r="F15" s="140">
        <v>200000</v>
      </c>
      <c r="G15" s="44" t="s">
        <v>11</v>
      </c>
      <c r="H15" s="152">
        <f>((E15*F15)/1000)</f>
        <v>5600</v>
      </c>
      <c r="I15" s="153">
        <f t="shared" si="2"/>
        <v>6776</v>
      </c>
      <c r="J15" s="30"/>
      <c r="L15" s="134"/>
      <c r="M15" s="124" t="s">
        <v>104</v>
      </c>
    </row>
    <row r="16" spans="1:15" s="11" customFormat="1" ht="22.5" x14ac:dyDescent="0.25">
      <c r="A16" s="8"/>
      <c r="B16" s="19"/>
      <c r="C16" s="92" t="s">
        <v>59</v>
      </c>
      <c r="D16" s="1" t="s">
        <v>107</v>
      </c>
      <c r="E16" s="91">
        <v>120</v>
      </c>
      <c r="F16" s="140">
        <v>25</v>
      </c>
      <c r="G16" s="45" t="s">
        <v>48</v>
      </c>
      <c r="H16" s="151">
        <f t="shared" ref="H16:H17" si="3">E16*F16</f>
        <v>3000</v>
      </c>
      <c r="I16" s="151">
        <f t="shared" ref="I16:I17" si="4">H16*1.21</f>
        <v>3630</v>
      </c>
      <c r="J16" s="29"/>
      <c r="K16" s="8"/>
      <c r="L16" s="134"/>
      <c r="M16" s="124" t="s">
        <v>102</v>
      </c>
    </row>
    <row r="17" spans="1:14" s="8" customFormat="1" ht="11.25" x14ac:dyDescent="0.25">
      <c r="B17" s="19"/>
      <c r="C17" s="7" t="s">
        <v>33</v>
      </c>
      <c r="D17" s="83" t="s">
        <v>36</v>
      </c>
      <c r="E17" s="57">
        <v>80</v>
      </c>
      <c r="F17" s="142">
        <v>9</v>
      </c>
      <c r="G17" s="46"/>
      <c r="H17" s="151">
        <f t="shared" si="3"/>
        <v>720</v>
      </c>
      <c r="I17" s="151">
        <f t="shared" si="4"/>
        <v>871.19999999999993</v>
      </c>
      <c r="J17" s="29"/>
      <c r="L17" s="134"/>
      <c r="M17" s="125" t="s">
        <v>103</v>
      </c>
      <c r="N17" s="11"/>
    </row>
    <row r="18" spans="1:14" x14ac:dyDescent="0.25">
      <c r="A18" s="8"/>
      <c r="B18" s="19"/>
      <c r="E18" s="56"/>
      <c r="F18" s="61"/>
      <c r="H18" s="154"/>
      <c r="I18" s="154"/>
      <c r="J18" s="27"/>
      <c r="L18" s="134"/>
      <c r="N18" s="11"/>
    </row>
    <row r="19" spans="1:14" x14ac:dyDescent="0.25">
      <c r="B19" s="18"/>
      <c r="C19" s="24" t="s">
        <v>9</v>
      </c>
      <c r="D19" s="23"/>
      <c r="E19" s="119"/>
      <c r="F19" s="63"/>
      <c r="G19" s="132"/>
      <c r="H19" s="146">
        <f>SUM(H21:H55)</f>
        <v>71870.3</v>
      </c>
      <c r="I19" s="147">
        <f>SUM(I21:I55)</f>
        <v>86963.062999999995</v>
      </c>
      <c r="J19" s="32"/>
      <c r="K19" s="13"/>
      <c r="L19" s="134"/>
      <c r="M19" s="126"/>
    </row>
    <row r="20" spans="1:14" s="80" customFormat="1" ht="22.5" x14ac:dyDescent="0.25">
      <c r="B20" s="81"/>
      <c r="C20" s="4" t="s">
        <v>8</v>
      </c>
      <c r="D20" s="3" t="s">
        <v>30</v>
      </c>
      <c r="E20" s="52" t="s">
        <v>6</v>
      </c>
      <c r="F20" s="64" t="s">
        <v>5</v>
      </c>
      <c r="G20" s="43" t="s">
        <v>4</v>
      </c>
      <c r="H20" s="52" t="s">
        <v>38</v>
      </c>
      <c r="I20" s="52" t="s">
        <v>37</v>
      </c>
      <c r="J20" s="84"/>
      <c r="K20" s="85"/>
      <c r="L20" s="134"/>
      <c r="M20" s="123"/>
    </row>
    <row r="21" spans="1:14" ht="22.5" x14ac:dyDescent="0.25">
      <c r="B21" s="18"/>
      <c r="C21" s="2" t="s">
        <v>54</v>
      </c>
      <c r="D21" s="1" t="s">
        <v>108</v>
      </c>
      <c r="E21" s="94">
        <v>2</v>
      </c>
      <c r="F21" s="140">
        <v>350000</v>
      </c>
      <c r="G21" s="45" t="s">
        <v>0</v>
      </c>
      <c r="H21" s="155">
        <f>((E21*F21)/1000)</f>
        <v>700</v>
      </c>
      <c r="I21" s="153">
        <f t="shared" ref="I21:I54" si="5">H21*1.21</f>
        <v>847</v>
      </c>
      <c r="J21" s="32"/>
      <c r="K21" s="13"/>
      <c r="L21" s="134"/>
      <c r="M21" s="124" t="s">
        <v>104</v>
      </c>
    </row>
    <row r="22" spans="1:14" ht="22.5" x14ac:dyDescent="0.25">
      <c r="B22" s="18"/>
      <c r="C22" s="2" t="s">
        <v>54</v>
      </c>
      <c r="D22" s="1" t="s">
        <v>109</v>
      </c>
      <c r="E22" s="94">
        <v>6.5</v>
      </c>
      <c r="F22" s="140">
        <v>350000</v>
      </c>
      <c r="G22" s="45" t="s">
        <v>0</v>
      </c>
      <c r="H22" s="155">
        <f>((E22*F22)/1000)</f>
        <v>2275</v>
      </c>
      <c r="I22" s="153">
        <f t="shared" si="5"/>
        <v>2752.75</v>
      </c>
      <c r="J22" s="32"/>
      <c r="K22" s="13"/>
      <c r="L22" s="134"/>
      <c r="M22" s="124" t="s">
        <v>104</v>
      </c>
    </row>
    <row r="23" spans="1:14" ht="33.75" x14ac:dyDescent="0.25">
      <c r="B23" s="18"/>
      <c r="C23" s="2" t="s">
        <v>54</v>
      </c>
      <c r="D23" s="1" t="s">
        <v>110</v>
      </c>
      <c r="E23" s="94">
        <v>0.15</v>
      </c>
      <c r="F23" s="140">
        <v>48000</v>
      </c>
      <c r="G23" s="45" t="s">
        <v>161</v>
      </c>
      <c r="H23" s="156">
        <f>((E23*F23))</f>
        <v>7200</v>
      </c>
      <c r="I23" s="151">
        <f t="shared" si="5"/>
        <v>8712</v>
      </c>
      <c r="J23" s="32"/>
      <c r="K23" s="13"/>
      <c r="L23" s="134"/>
      <c r="M23" s="124" t="s">
        <v>104</v>
      </c>
    </row>
    <row r="24" spans="1:14" ht="22.5" x14ac:dyDescent="0.25">
      <c r="B24" s="18"/>
      <c r="C24" s="109" t="s">
        <v>55</v>
      </c>
      <c r="D24" s="1" t="s">
        <v>111</v>
      </c>
      <c r="E24" s="94">
        <v>5</v>
      </c>
      <c r="F24" s="140">
        <v>350000</v>
      </c>
      <c r="G24" s="45" t="s">
        <v>0</v>
      </c>
      <c r="H24" s="155">
        <f>((E24*F24)/1000)</f>
        <v>1750</v>
      </c>
      <c r="I24" s="153">
        <f t="shared" si="5"/>
        <v>2117.5</v>
      </c>
      <c r="J24" s="32"/>
      <c r="K24" s="13"/>
      <c r="L24" s="134"/>
      <c r="M24" s="124" t="s">
        <v>104</v>
      </c>
    </row>
    <row r="25" spans="1:14" x14ac:dyDescent="0.25">
      <c r="B25" s="18"/>
      <c r="C25" s="109" t="s">
        <v>56</v>
      </c>
      <c r="D25" s="1" t="s">
        <v>112</v>
      </c>
      <c r="E25" s="94">
        <v>0.25</v>
      </c>
      <c r="F25" s="140">
        <v>25000</v>
      </c>
      <c r="G25" s="45" t="s">
        <v>162</v>
      </c>
      <c r="H25" s="156">
        <f>((E25*F25))</f>
        <v>6250</v>
      </c>
      <c r="I25" s="151">
        <f t="shared" si="5"/>
        <v>7562.5</v>
      </c>
      <c r="J25" s="32"/>
      <c r="K25" s="13"/>
      <c r="L25" s="134"/>
      <c r="M25" s="124" t="s">
        <v>104</v>
      </c>
    </row>
    <row r="26" spans="1:14" ht="22.5" x14ac:dyDescent="0.25">
      <c r="B26" s="18"/>
      <c r="C26" s="109" t="s">
        <v>57</v>
      </c>
      <c r="D26" s="1" t="s">
        <v>111</v>
      </c>
      <c r="E26" s="94">
        <v>1.2</v>
      </c>
      <c r="F26" s="140">
        <v>350000</v>
      </c>
      <c r="G26" s="45" t="s">
        <v>0</v>
      </c>
      <c r="H26" s="155">
        <f>((E26*F26)/1000)</f>
        <v>420</v>
      </c>
      <c r="I26" s="153">
        <f t="shared" si="5"/>
        <v>508.2</v>
      </c>
      <c r="J26" s="32"/>
      <c r="K26" s="13"/>
      <c r="L26" s="134"/>
      <c r="M26" s="124" t="s">
        <v>104</v>
      </c>
    </row>
    <row r="27" spans="1:14" ht="22.5" x14ac:dyDescent="0.25">
      <c r="B27" s="18"/>
      <c r="C27" s="109" t="s">
        <v>57</v>
      </c>
      <c r="D27" s="1" t="s">
        <v>113</v>
      </c>
      <c r="E27" s="94">
        <v>0.1</v>
      </c>
      <c r="F27" s="140">
        <v>50000</v>
      </c>
      <c r="G27" s="45" t="s">
        <v>161</v>
      </c>
      <c r="H27" s="156">
        <f t="shared" ref="H27:H28" si="6">((E27*F27))</f>
        <v>5000</v>
      </c>
      <c r="I27" s="151">
        <f t="shared" si="5"/>
        <v>6050</v>
      </c>
      <c r="J27" s="32"/>
      <c r="K27" s="13"/>
      <c r="L27" s="134"/>
      <c r="M27" s="124" t="s">
        <v>104</v>
      </c>
    </row>
    <row r="28" spans="1:14" x14ac:dyDescent="0.25">
      <c r="B28" s="18"/>
      <c r="C28" s="109" t="s">
        <v>57</v>
      </c>
      <c r="D28" s="1" t="s">
        <v>112</v>
      </c>
      <c r="E28" s="94">
        <v>0.9</v>
      </c>
      <c r="F28" s="140">
        <v>1500</v>
      </c>
      <c r="G28" s="45" t="s">
        <v>162</v>
      </c>
      <c r="H28" s="156">
        <f t="shared" si="6"/>
        <v>1350</v>
      </c>
      <c r="I28" s="151">
        <f t="shared" si="5"/>
        <v>1633.5</v>
      </c>
      <c r="J28" s="32"/>
      <c r="K28" s="13"/>
      <c r="L28" s="134"/>
      <c r="M28" s="124" t="s">
        <v>104</v>
      </c>
    </row>
    <row r="29" spans="1:14" ht="22.5" x14ac:dyDescent="0.25">
      <c r="B29" s="18"/>
      <c r="C29" s="109" t="s">
        <v>58</v>
      </c>
      <c r="D29" s="1" t="s">
        <v>111</v>
      </c>
      <c r="E29" s="94">
        <v>1.5</v>
      </c>
      <c r="F29" s="140">
        <v>350000</v>
      </c>
      <c r="G29" s="45" t="s">
        <v>0</v>
      </c>
      <c r="H29" s="155">
        <f>((E29*F29)/1000)</f>
        <v>525</v>
      </c>
      <c r="I29" s="153">
        <f t="shared" si="5"/>
        <v>635.25</v>
      </c>
      <c r="J29" s="32"/>
      <c r="K29" s="13"/>
      <c r="L29" s="134"/>
      <c r="M29" s="124" t="s">
        <v>104</v>
      </c>
    </row>
    <row r="30" spans="1:14" ht="22.5" x14ac:dyDescent="0.25">
      <c r="B30" s="18"/>
      <c r="C30" s="37" t="s">
        <v>58</v>
      </c>
      <c r="D30" s="1" t="s">
        <v>113</v>
      </c>
      <c r="E30" s="94">
        <v>0.02</v>
      </c>
      <c r="F30" s="140">
        <v>450000</v>
      </c>
      <c r="G30" s="45" t="s">
        <v>161</v>
      </c>
      <c r="H30" s="156">
        <f>((E30*F30))</f>
        <v>9000</v>
      </c>
      <c r="I30" s="151">
        <f t="shared" si="5"/>
        <v>10890</v>
      </c>
      <c r="J30" s="32"/>
      <c r="K30" s="13"/>
      <c r="L30" s="134"/>
      <c r="M30" s="124" t="s">
        <v>104</v>
      </c>
    </row>
    <row r="31" spans="1:14" x14ac:dyDescent="0.25">
      <c r="B31" s="18"/>
      <c r="C31" s="37" t="s">
        <v>58</v>
      </c>
      <c r="D31" s="1" t="s">
        <v>112</v>
      </c>
      <c r="E31" s="94">
        <v>1.1000000000000001</v>
      </c>
      <c r="F31" s="140">
        <v>1500</v>
      </c>
      <c r="G31" s="45" t="s">
        <v>162</v>
      </c>
      <c r="H31" s="156">
        <f>((E31*F31))</f>
        <v>1650.0000000000002</v>
      </c>
      <c r="I31" s="151">
        <f t="shared" si="5"/>
        <v>1996.5000000000002</v>
      </c>
      <c r="J31" s="32"/>
      <c r="K31" s="13"/>
      <c r="L31" s="134"/>
      <c r="M31" s="124" t="s">
        <v>104</v>
      </c>
    </row>
    <row r="32" spans="1:14" ht="33.75" x14ac:dyDescent="0.25">
      <c r="B32" s="18"/>
      <c r="C32" s="37" t="s">
        <v>3</v>
      </c>
      <c r="D32" s="15" t="s">
        <v>114</v>
      </c>
      <c r="E32" s="94">
        <v>1.7000000000000001E-2</v>
      </c>
      <c r="F32" s="140">
        <v>50000</v>
      </c>
      <c r="G32" s="45" t="s">
        <v>161</v>
      </c>
      <c r="H32" s="156">
        <f>((E32*F32))</f>
        <v>850.00000000000011</v>
      </c>
      <c r="I32" s="151">
        <f t="shared" si="5"/>
        <v>1028.5</v>
      </c>
      <c r="J32" s="32"/>
      <c r="K32" s="13"/>
      <c r="L32" s="134"/>
      <c r="M32" s="124" t="s">
        <v>104</v>
      </c>
    </row>
    <row r="33" spans="2:13" ht="33.75" x14ac:dyDescent="0.25">
      <c r="B33" s="18"/>
      <c r="C33" s="37" t="s">
        <v>3</v>
      </c>
      <c r="D33" s="1" t="s">
        <v>115</v>
      </c>
      <c r="E33" s="94">
        <v>4.5</v>
      </c>
      <c r="F33" s="140">
        <v>125000</v>
      </c>
      <c r="G33" s="44" t="s">
        <v>0</v>
      </c>
      <c r="H33" s="152">
        <f t="shared" ref="H33:H54" si="7">((E33*F33)/1000)</f>
        <v>562.5</v>
      </c>
      <c r="I33" s="153">
        <f t="shared" si="5"/>
        <v>680.625</v>
      </c>
      <c r="J33" s="32"/>
      <c r="K33" s="13"/>
      <c r="L33" s="134"/>
      <c r="M33" s="124" t="s">
        <v>104</v>
      </c>
    </row>
    <row r="34" spans="2:13" ht="33.75" x14ac:dyDescent="0.25">
      <c r="B34" s="18"/>
      <c r="C34" s="37" t="s">
        <v>2</v>
      </c>
      <c r="D34" s="15" t="s">
        <v>116</v>
      </c>
      <c r="E34" s="58">
        <v>6</v>
      </c>
      <c r="F34" s="140">
        <v>125000</v>
      </c>
      <c r="G34" s="44" t="s">
        <v>0</v>
      </c>
      <c r="H34" s="152">
        <f t="shared" si="7"/>
        <v>750</v>
      </c>
      <c r="I34" s="153">
        <f t="shared" si="5"/>
        <v>907.5</v>
      </c>
      <c r="J34" s="32"/>
      <c r="K34" s="13"/>
      <c r="L34" s="134"/>
      <c r="M34" s="124" t="s">
        <v>102</v>
      </c>
    </row>
    <row r="35" spans="2:13" ht="33.75" x14ac:dyDescent="0.25">
      <c r="B35" s="18"/>
      <c r="C35" s="37" t="s">
        <v>60</v>
      </c>
      <c r="D35" s="15" t="s">
        <v>117</v>
      </c>
      <c r="E35" s="58">
        <v>11</v>
      </c>
      <c r="F35" s="140">
        <v>160000</v>
      </c>
      <c r="G35" s="44" t="s">
        <v>0</v>
      </c>
      <c r="H35" s="152">
        <f t="shared" si="7"/>
        <v>1760</v>
      </c>
      <c r="I35" s="153">
        <f t="shared" si="5"/>
        <v>2129.6</v>
      </c>
      <c r="J35" s="32"/>
      <c r="K35" s="13"/>
      <c r="L35" s="134"/>
      <c r="M35" s="124" t="s">
        <v>102</v>
      </c>
    </row>
    <row r="36" spans="2:13" ht="33.75" x14ac:dyDescent="0.25">
      <c r="B36" s="33"/>
      <c r="C36" s="37" t="s">
        <v>61</v>
      </c>
      <c r="D36" s="15" t="s">
        <v>117</v>
      </c>
      <c r="E36" s="58">
        <v>11</v>
      </c>
      <c r="F36" s="140">
        <v>120000</v>
      </c>
      <c r="G36" s="44" t="s">
        <v>0</v>
      </c>
      <c r="H36" s="152">
        <f t="shared" si="7"/>
        <v>1320</v>
      </c>
      <c r="I36" s="153">
        <f t="shared" si="5"/>
        <v>1597.2</v>
      </c>
      <c r="J36" s="32"/>
      <c r="K36" s="13"/>
      <c r="L36" s="134"/>
      <c r="M36" s="124" t="s">
        <v>102</v>
      </c>
    </row>
    <row r="37" spans="2:13" ht="33.75" x14ac:dyDescent="0.25">
      <c r="B37" s="18"/>
      <c r="C37" s="37" t="s">
        <v>62</v>
      </c>
      <c r="D37" s="15" t="s">
        <v>117</v>
      </c>
      <c r="E37" s="58">
        <v>34</v>
      </c>
      <c r="F37" s="140">
        <v>125000</v>
      </c>
      <c r="G37" s="44" t="s">
        <v>0</v>
      </c>
      <c r="H37" s="152">
        <f t="shared" si="7"/>
        <v>4250</v>
      </c>
      <c r="I37" s="153">
        <f t="shared" si="5"/>
        <v>5142.5</v>
      </c>
      <c r="J37" s="32"/>
      <c r="K37" s="13"/>
      <c r="L37" s="134"/>
      <c r="M37" s="124" t="s">
        <v>102</v>
      </c>
    </row>
    <row r="38" spans="2:13" ht="33.75" x14ac:dyDescent="0.25">
      <c r="B38" s="33"/>
      <c r="C38" s="37" t="s">
        <v>26</v>
      </c>
      <c r="D38" s="15" t="s">
        <v>117</v>
      </c>
      <c r="E38" s="58">
        <v>37</v>
      </c>
      <c r="F38" s="140">
        <v>125000</v>
      </c>
      <c r="G38" s="44" t="s">
        <v>0</v>
      </c>
      <c r="H38" s="152">
        <f t="shared" si="7"/>
        <v>4625</v>
      </c>
      <c r="I38" s="153">
        <f t="shared" si="5"/>
        <v>5596.25</v>
      </c>
      <c r="J38" s="32"/>
      <c r="K38" s="13"/>
      <c r="L38" s="134"/>
      <c r="M38" s="124" t="s">
        <v>102</v>
      </c>
    </row>
    <row r="39" spans="2:13" ht="33.75" x14ac:dyDescent="0.25">
      <c r="B39" s="18"/>
      <c r="C39" s="37" t="s">
        <v>63</v>
      </c>
      <c r="D39" s="15" t="s">
        <v>117</v>
      </c>
      <c r="E39" s="58">
        <v>11</v>
      </c>
      <c r="F39" s="140">
        <v>125000</v>
      </c>
      <c r="G39" s="44" t="s">
        <v>0</v>
      </c>
      <c r="H39" s="152">
        <f t="shared" si="7"/>
        <v>1375</v>
      </c>
      <c r="I39" s="153">
        <f t="shared" si="5"/>
        <v>1663.75</v>
      </c>
      <c r="J39" s="32"/>
      <c r="K39" s="13"/>
      <c r="L39" s="134"/>
      <c r="M39" s="124" t="s">
        <v>102</v>
      </c>
    </row>
    <row r="40" spans="2:13" ht="33.75" x14ac:dyDescent="0.25">
      <c r="B40" s="18"/>
      <c r="C40" s="37" t="s">
        <v>23</v>
      </c>
      <c r="D40" s="15" t="s">
        <v>117</v>
      </c>
      <c r="E40" s="58">
        <v>7</v>
      </c>
      <c r="F40" s="140">
        <v>125000</v>
      </c>
      <c r="G40" s="44" t="s">
        <v>0</v>
      </c>
      <c r="H40" s="152">
        <f t="shared" si="7"/>
        <v>875</v>
      </c>
      <c r="I40" s="153">
        <f t="shared" si="5"/>
        <v>1058.75</v>
      </c>
      <c r="J40" s="32"/>
      <c r="K40" s="13"/>
      <c r="L40" s="134"/>
      <c r="M40" s="124" t="s">
        <v>102</v>
      </c>
    </row>
    <row r="41" spans="2:13" ht="33.75" x14ac:dyDescent="0.25">
      <c r="B41" s="33"/>
      <c r="C41" s="37" t="s">
        <v>64</v>
      </c>
      <c r="D41" s="15" t="s">
        <v>117</v>
      </c>
      <c r="E41" s="58">
        <v>14</v>
      </c>
      <c r="F41" s="140">
        <v>125000</v>
      </c>
      <c r="G41" s="44" t="s">
        <v>0</v>
      </c>
      <c r="H41" s="152">
        <f t="shared" si="7"/>
        <v>1750</v>
      </c>
      <c r="I41" s="153">
        <f t="shared" si="5"/>
        <v>2117.5</v>
      </c>
      <c r="J41" s="32"/>
      <c r="K41" s="13"/>
      <c r="L41" s="134"/>
      <c r="M41" s="124" t="s">
        <v>102</v>
      </c>
    </row>
    <row r="42" spans="2:13" ht="33.75" x14ac:dyDescent="0.25">
      <c r="B42" s="33"/>
      <c r="C42" s="37" t="s">
        <v>65</v>
      </c>
      <c r="D42" s="15" t="s">
        <v>117</v>
      </c>
      <c r="E42" s="58">
        <v>11</v>
      </c>
      <c r="F42" s="140">
        <v>125000</v>
      </c>
      <c r="G42" s="44" t="s">
        <v>0</v>
      </c>
      <c r="H42" s="152">
        <f t="shared" si="7"/>
        <v>1375</v>
      </c>
      <c r="I42" s="153">
        <f t="shared" si="5"/>
        <v>1663.75</v>
      </c>
      <c r="J42" s="32"/>
      <c r="K42" s="13"/>
      <c r="L42" s="134"/>
      <c r="M42" s="124" t="s">
        <v>102</v>
      </c>
    </row>
    <row r="43" spans="2:13" ht="33.75" x14ac:dyDescent="0.25">
      <c r="B43" s="33"/>
      <c r="C43" s="37" t="s">
        <v>66</v>
      </c>
      <c r="D43" s="15" t="s">
        <v>117</v>
      </c>
      <c r="E43" s="58">
        <v>6</v>
      </c>
      <c r="F43" s="140">
        <v>125000</v>
      </c>
      <c r="G43" s="44" t="s">
        <v>0</v>
      </c>
      <c r="H43" s="152">
        <f t="shared" si="7"/>
        <v>750</v>
      </c>
      <c r="I43" s="153">
        <f t="shared" si="5"/>
        <v>907.5</v>
      </c>
      <c r="J43" s="32"/>
      <c r="K43" s="13"/>
      <c r="L43" s="134"/>
      <c r="M43" s="124" t="s">
        <v>102</v>
      </c>
    </row>
    <row r="44" spans="2:13" ht="33.75" x14ac:dyDescent="0.25">
      <c r="B44" s="33"/>
      <c r="C44" s="37" t="s">
        <v>67</v>
      </c>
      <c r="D44" s="15" t="s">
        <v>117</v>
      </c>
      <c r="E44" s="58">
        <v>10</v>
      </c>
      <c r="F44" s="140">
        <v>125000</v>
      </c>
      <c r="G44" s="44" t="s">
        <v>0</v>
      </c>
      <c r="H44" s="152">
        <f t="shared" si="7"/>
        <v>1250</v>
      </c>
      <c r="I44" s="153">
        <f t="shared" si="5"/>
        <v>1512.5</v>
      </c>
      <c r="J44" s="32"/>
      <c r="K44" s="13"/>
      <c r="L44" s="134"/>
      <c r="M44" s="124" t="s">
        <v>102</v>
      </c>
    </row>
    <row r="45" spans="2:13" ht="33.75" x14ac:dyDescent="0.25">
      <c r="B45" s="33"/>
      <c r="C45" s="37" t="s">
        <v>68</v>
      </c>
      <c r="D45" s="15" t="s">
        <v>117</v>
      </c>
      <c r="E45" s="58">
        <v>9</v>
      </c>
      <c r="F45" s="140">
        <v>125000</v>
      </c>
      <c r="G45" s="44" t="s">
        <v>0</v>
      </c>
      <c r="H45" s="152">
        <f t="shared" si="7"/>
        <v>1125</v>
      </c>
      <c r="I45" s="153">
        <f t="shared" si="5"/>
        <v>1361.25</v>
      </c>
      <c r="J45" s="32"/>
      <c r="K45" s="13"/>
      <c r="L45" s="134"/>
      <c r="M45" s="124" t="s">
        <v>102</v>
      </c>
    </row>
    <row r="46" spans="2:13" ht="33.75" x14ac:dyDescent="0.25">
      <c r="B46" s="33"/>
      <c r="C46" s="37" t="s">
        <v>69</v>
      </c>
      <c r="D46" s="15" t="s">
        <v>117</v>
      </c>
      <c r="E46" s="58">
        <v>12</v>
      </c>
      <c r="F46" s="140">
        <v>125000</v>
      </c>
      <c r="G46" s="44" t="s">
        <v>0</v>
      </c>
      <c r="H46" s="152">
        <f t="shared" si="7"/>
        <v>1500</v>
      </c>
      <c r="I46" s="153">
        <f t="shared" si="5"/>
        <v>1815</v>
      </c>
      <c r="J46" s="32"/>
      <c r="K46" s="13"/>
      <c r="L46" s="134"/>
      <c r="M46" s="124" t="s">
        <v>102</v>
      </c>
    </row>
    <row r="47" spans="2:13" ht="33.75" x14ac:dyDescent="0.25">
      <c r="B47" s="33"/>
      <c r="C47" s="37" t="s">
        <v>70</v>
      </c>
      <c r="D47" s="15" t="s">
        <v>117</v>
      </c>
      <c r="E47" s="58">
        <v>7</v>
      </c>
      <c r="F47" s="140">
        <v>125000</v>
      </c>
      <c r="G47" s="44" t="s">
        <v>0</v>
      </c>
      <c r="H47" s="152">
        <f t="shared" si="7"/>
        <v>875</v>
      </c>
      <c r="I47" s="153">
        <f t="shared" si="5"/>
        <v>1058.75</v>
      </c>
      <c r="J47" s="32"/>
      <c r="K47" s="13"/>
      <c r="L47" s="134"/>
      <c r="M47" s="124" t="s">
        <v>102</v>
      </c>
    </row>
    <row r="48" spans="2:13" ht="33.75" x14ac:dyDescent="0.25">
      <c r="B48" s="33"/>
      <c r="C48" s="37" t="s">
        <v>71</v>
      </c>
      <c r="D48" s="15" t="s">
        <v>117</v>
      </c>
      <c r="E48" s="58">
        <v>7</v>
      </c>
      <c r="F48" s="140">
        <v>125000</v>
      </c>
      <c r="G48" s="44" t="s">
        <v>0</v>
      </c>
      <c r="H48" s="152">
        <f t="shared" si="7"/>
        <v>875</v>
      </c>
      <c r="I48" s="153">
        <f t="shared" si="5"/>
        <v>1058.75</v>
      </c>
      <c r="J48" s="32"/>
      <c r="K48" s="13"/>
      <c r="L48" s="134"/>
      <c r="M48" s="124" t="s">
        <v>102</v>
      </c>
    </row>
    <row r="49" spans="1:16" ht="33.75" x14ac:dyDescent="0.25">
      <c r="B49" s="33"/>
      <c r="C49" s="37" t="s">
        <v>72</v>
      </c>
      <c r="D49" s="15" t="s">
        <v>117</v>
      </c>
      <c r="E49" s="58">
        <v>12</v>
      </c>
      <c r="F49" s="140">
        <v>125000</v>
      </c>
      <c r="G49" s="44" t="s">
        <v>0</v>
      </c>
      <c r="H49" s="152">
        <f t="shared" si="7"/>
        <v>1500</v>
      </c>
      <c r="I49" s="153">
        <f t="shared" si="5"/>
        <v>1815</v>
      </c>
      <c r="J49" s="32"/>
      <c r="K49" s="13"/>
      <c r="L49" s="134"/>
      <c r="M49" s="124" t="s">
        <v>102</v>
      </c>
    </row>
    <row r="50" spans="1:16" ht="33.75" x14ac:dyDescent="0.25">
      <c r="B50" s="33"/>
      <c r="C50" s="37" t="s">
        <v>73</v>
      </c>
      <c r="D50" s="15" t="s">
        <v>117</v>
      </c>
      <c r="E50" s="58">
        <v>10</v>
      </c>
      <c r="F50" s="140">
        <v>125000</v>
      </c>
      <c r="G50" s="44" t="s">
        <v>0</v>
      </c>
      <c r="H50" s="152">
        <f t="shared" si="7"/>
        <v>1250</v>
      </c>
      <c r="I50" s="153">
        <f t="shared" si="5"/>
        <v>1512.5</v>
      </c>
      <c r="J50" s="32"/>
      <c r="K50" s="13"/>
      <c r="L50" s="134"/>
      <c r="M50" s="124" t="s">
        <v>102</v>
      </c>
    </row>
    <row r="51" spans="1:16" s="10" customFormat="1" ht="33.75" x14ac:dyDescent="0.25">
      <c r="B51" s="33"/>
      <c r="C51" s="37" t="s">
        <v>74</v>
      </c>
      <c r="D51" s="15" t="s">
        <v>117</v>
      </c>
      <c r="E51" s="58">
        <v>19</v>
      </c>
      <c r="F51" s="140">
        <v>125000</v>
      </c>
      <c r="G51" s="44" t="s">
        <v>0</v>
      </c>
      <c r="H51" s="152">
        <f t="shared" si="7"/>
        <v>2375</v>
      </c>
      <c r="I51" s="153">
        <f t="shared" si="5"/>
        <v>2873.75</v>
      </c>
      <c r="J51" s="39"/>
      <c r="K51" s="40"/>
      <c r="L51" s="134"/>
      <c r="M51" s="124" t="s">
        <v>102</v>
      </c>
      <c r="N51" s="9"/>
      <c r="O51" s="9"/>
      <c r="P51" s="9"/>
    </row>
    <row r="52" spans="1:16" ht="33.75" x14ac:dyDescent="0.25">
      <c r="B52" s="18"/>
      <c r="C52" s="37" t="s">
        <v>75</v>
      </c>
      <c r="D52" s="15" t="s">
        <v>117</v>
      </c>
      <c r="E52" s="58">
        <v>9</v>
      </c>
      <c r="F52" s="140">
        <v>125000</v>
      </c>
      <c r="G52" s="44" t="s">
        <v>0</v>
      </c>
      <c r="H52" s="152">
        <f t="shared" si="7"/>
        <v>1125</v>
      </c>
      <c r="I52" s="153">
        <f t="shared" si="5"/>
        <v>1361.25</v>
      </c>
      <c r="J52" s="32"/>
      <c r="K52" s="13"/>
      <c r="L52" s="134"/>
      <c r="M52" s="124" t="s">
        <v>102</v>
      </c>
    </row>
    <row r="53" spans="1:16" s="10" customFormat="1" ht="33.75" x14ac:dyDescent="0.25">
      <c r="B53" s="33"/>
      <c r="C53" s="37" t="s">
        <v>76</v>
      </c>
      <c r="D53" s="15" t="s">
        <v>117</v>
      </c>
      <c r="E53" s="58">
        <v>12</v>
      </c>
      <c r="F53" s="140">
        <v>125000</v>
      </c>
      <c r="G53" s="44" t="s">
        <v>0</v>
      </c>
      <c r="H53" s="152">
        <f t="shared" si="7"/>
        <v>1500</v>
      </c>
      <c r="I53" s="153">
        <f t="shared" si="5"/>
        <v>1815</v>
      </c>
      <c r="J53" s="39"/>
      <c r="K53" s="40"/>
      <c r="L53" s="134"/>
      <c r="M53" s="124" t="s">
        <v>102</v>
      </c>
      <c r="N53" s="9"/>
      <c r="O53" s="9"/>
      <c r="P53" s="9"/>
    </row>
    <row r="54" spans="1:16" ht="33.75" x14ac:dyDescent="0.25">
      <c r="B54" s="18"/>
      <c r="C54" s="37" t="s">
        <v>77</v>
      </c>
      <c r="D54" s="15" t="s">
        <v>117</v>
      </c>
      <c r="E54" s="58">
        <v>15</v>
      </c>
      <c r="F54" s="140">
        <v>125000</v>
      </c>
      <c r="G54" s="44" t="s">
        <v>0</v>
      </c>
      <c r="H54" s="152">
        <f t="shared" si="7"/>
        <v>1875</v>
      </c>
      <c r="I54" s="153">
        <f t="shared" si="5"/>
        <v>2268.75</v>
      </c>
      <c r="J54" s="32"/>
      <c r="K54" s="13"/>
      <c r="L54" s="134"/>
      <c r="M54" s="124" t="s">
        <v>102</v>
      </c>
    </row>
    <row r="55" spans="1:16" x14ac:dyDescent="0.25">
      <c r="B55" s="18"/>
      <c r="C55" s="93" t="s">
        <v>1</v>
      </c>
      <c r="D55" s="110"/>
      <c r="E55" s="111">
        <v>0.05</v>
      </c>
      <c r="F55" s="112"/>
      <c r="G55" s="48"/>
      <c r="H55" s="156">
        <f>((SUM(F21:F54)*E55)/1000)</f>
        <v>257.8</v>
      </c>
      <c r="I55" s="151">
        <f t="shared" ref="I55" si="8">H55*1.21</f>
        <v>311.93799999999999</v>
      </c>
      <c r="J55" s="32"/>
      <c r="K55" s="13"/>
      <c r="L55" s="134"/>
      <c r="M55" s="124" t="s">
        <v>104</v>
      </c>
    </row>
    <row r="56" spans="1:16" x14ac:dyDescent="0.25">
      <c r="B56" s="18"/>
      <c r="C56" s="113"/>
      <c r="D56" s="106"/>
      <c r="E56" s="114"/>
      <c r="F56" s="108"/>
      <c r="G56" s="78"/>
      <c r="H56" s="114"/>
      <c r="I56" s="157"/>
      <c r="J56" s="32"/>
      <c r="K56" s="13"/>
      <c r="L56" s="134"/>
      <c r="M56" s="127"/>
    </row>
    <row r="57" spans="1:16" s="10" customFormat="1" x14ac:dyDescent="0.25">
      <c r="B57" s="20"/>
      <c r="C57" s="22" t="s">
        <v>27</v>
      </c>
      <c r="D57" s="23"/>
      <c r="E57" s="119"/>
      <c r="F57" s="63"/>
      <c r="G57" s="132"/>
      <c r="H57" s="146">
        <f>SUM(H59:H78)</f>
        <v>166174</v>
      </c>
      <c r="I57" s="147">
        <f>SUM(I59:I78)</f>
        <v>201070.54</v>
      </c>
      <c r="J57" s="28"/>
      <c r="L57" s="134"/>
      <c r="M57" s="126"/>
      <c r="N57" s="9"/>
      <c r="O57" s="9"/>
      <c r="P57" s="9"/>
    </row>
    <row r="58" spans="1:16" s="8" customFormat="1" ht="22.5" x14ac:dyDescent="0.25">
      <c r="A58" s="10"/>
      <c r="B58" s="20"/>
      <c r="C58" s="87" t="s">
        <v>8</v>
      </c>
      <c r="D58" s="14" t="s">
        <v>7</v>
      </c>
      <c r="E58" s="86" t="s">
        <v>6</v>
      </c>
      <c r="F58" s="88" t="s">
        <v>5</v>
      </c>
      <c r="G58" s="89" t="s">
        <v>4</v>
      </c>
      <c r="H58" s="52" t="s">
        <v>38</v>
      </c>
      <c r="I58" s="52" t="s">
        <v>37</v>
      </c>
      <c r="J58" s="29"/>
      <c r="L58" s="134"/>
      <c r="M58" s="123"/>
      <c r="N58" s="9"/>
      <c r="O58" s="9"/>
      <c r="P58" s="9"/>
    </row>
    <row r="59" spans="1:16" s="10" customFormat="1" ht="22.5" x14ac:dyDescent="0.25">
      <c r="B59" s="20"/>
      <c r="C59" s="6" t="s">
        <v>24</v>
      </c>
      <c r="D59" s="7" t="s">
        <v>105</v>
      </c>
      <c r="E59" s="57">
        <v>20188</v>
      </c>
      <c r="F59" s="140">
        <v>2</v>
      </c>
      <c r="G59" s="45" t="s">
        <v>35</v>
      </c>
      <c r="H59" s="151">
        <f t="shared" ref="H59:H75" si="9">E59*F59</f>
        <v>40376</v>
      </c>
      <c r="I59" s="151">
        <f t="shared" ref="I59:I75" si="10">H59*1.21</f>
        <v>48854.96</v>
      </c>
      <c r="J59" s="28"/>
      <c r="L59" s="134"/>
      <c r="M59" s="125" t="s">
        <v>102</v>
      </c>
      <c r="N59" s="9"/>
      <c r="O59" s="9"/>
      <c r="P59" s="9"/>
    </row>
    <row r="60" spans="1:16" s="10" customFormat="1" ht="22.5" x14ac:dyDescent="0.25">
      <c r="B60" s="20"/>
      <c r="C60" s="6" t="s">
        <v>78</v>
      </c>
      <c r="D60" s="7" t="s">
        <v>105</v>
      </c>
      <c r="E60" s="57">
        <v>16451</v>
      </c>
      <c r="F60" s="140">
        <v>2</v>
      </c>
      <c r="G60" s="45" t="s">
        <v>35</v>
      </c>
      <c r="H60" s="151">
        <f t="shared" si="9"/>
        <v>32902</v>
      </c>
      <c r="I60" s="151">
        <f t="shared" si="10"/>
        <v>39811.42</v>
      </c>
      <c r="J60" s="28"/>
      <c r="L60" s="134"/>
      <c r="M60" s="125" t="s">
        <v>102</v>
      </c>
      <c r="N60" s="9"/>
      <c r="O60" s="9"/>
      <c r="P60" s="9"/>
    </row>
    <row r="61" spans="1:16" s="10" customFormat="1" ht="22.5" x14ac:dyDescent="0.25">
      <c r="B61" s="20"/>
      <c r="C61" s="6" t="s">
        <v>79</v>
      </c>
      <c r="D61" s="7" t="s">
        <v>105</v>
      </c>
      <c r="E61" s="57">
        <v>8165</v>
      </c>
      <c r="F61" s="140">
        <v>2</v>
      </c>
      <c r="G61" s="45" t="s">
        <v>35</v>
      </c>
      <c r="H61" s="151">
        <f t="shared" si="9"/>
        <v>16330</v>
      </c>
      <c r="I61" s="151">
        <f t="shared" si="10"/>
        <v>19759.3</v>
      </c>
      <c r="J61" s="28"/>
      <c r="L61" s="134"/>
      <c r="M61" s="125" t="s">
        <v>102</v>
      </c>
      <c r="N61" s="9"/>
      <c r="O61" s="9"/>
      <c r="P61" s="9"/>
    </row>
    <row r="62" spans="1:16" s="10" customFormat="1" ht="22.5" x14ac:dyDescent="0.25">
      <c r="B62" s="20"/>
      <c r="C62" s="6" t="s">
        <v>23</v>
      </c>
      <c r="D62" s="7" t="s">
        <v>105</v>
      </c>
      <c r="E62" s="57">
        <v>4435</v>
      </c>
      <c r="F62" s="140">
        <v>2</v>
      </c>
      <c r="G62" s="45" t="s">
        <v>35</v>
      </c>
      <c r="H62" s="151">
        <f t="shared" si="9"/>
        <v>8870</v>
      </c>
      <c r="I62" s="151">
        <f t="shared" si="10"/>
        <v>10732.699999999999</v>
      </c>
      <c r="J62" s="28"/>
      <c r="L62" s="134"/>
      <c r="M62" s="125" t="s">
        <v>102</v>
      </c>
      <c r="N62" s="9"/>
      <c r="O62" s="9"/>
      <c r="P62" s="9"/>
    </row>
    <row r="63" spans="1:16" s="10" customFormat="1" ht="22.5" x14ac:dyDescent="0.25">
      <c r="B63" s="20"/>
      <c r="C63" s="6" t="s">
        <v>80</v>
      </c>
      <c r="D63" s="7" t="s">
        <v>105</v>
      </c>
      <c r="E63" s="57">
        <v>3795</v>
      </c>
      <c r="F63" s="140">
        <v>1</v>
      </c>
      <c r="G63" s="45" t="s">
        <v>35</v>
      </c>
      <c r="H63" s="151">
        <f t="shared" si="9"/>
        <v>3795</v>
      </c>
      <c r="I63" s="151">
        <f t="shared" si="10"/>
        <v>4591.95</v>
      </c>
      <c r="J63" s="28"/>
      <c r="L63" s="134"/>
      <c r="M63" s="125" t="s">
        <v>102</v>
      </c>
      <c r="N63" s="9"/>
      <c r="O63" s="9"/>
      <c r="P63" s="9"/>
    </row>
    <row r="64" spans="1:16" s="10" customFormat="1" ht="22.5" x14ac:dyDescent="0.25">
      <c r="B64" s="20"/>
      <c r="C64" s="6" t="s">
        <v>81</v>
      </c>
      <c r="D64" s="7" t="s">
        <v>105</v>
      </c>
      <c r="E64" s="57">
        <v>4077</v>
      </c>
      <c r="F64" s="140">
        <v>1</v>
      </c>
      <c r="G64" s="45" t="s">
        <v>35</v>
      </c>
      <c r="H64" s="151">
        <f t="shared" si="9"/>
        <v>4077</v>
      </c>
      <c r="I64" s="151">
        <f t="shared" si="10"/>
        <v>4933.17</v>
      </c>
      <c r="J64" s="28"/>
      <c r="L64" s="134"/>
      <c r="M64" s="125" t="s">
        <v>102</v>
      </c>
      <c r="N64" s="9"/>
      <c r="O64" s="9"/>
      <c r="P64" s="9"/>
    </row>
    <row r="65" spans="1:16" s="10" customFormat="1" ht="22.5" x14ac:dyDescent="0.25">
      <c r="B65" s="20"/>
      <c r="C65" s="6" t="s">
        <v>21</v>
      </c>
      <c r="D65" s="7" t="s">
        <v>105</v>
      </c>
      <c r="E65" s="57">
        <v>1796</v>
      </c>
      <c r="F65" s="140">
        <v>1</v>
      </c>
      <c r="G65" s="45" t="s">
        <v>35</v>
      </c>
      <c r="H65" s="151">
        <f t="shared" si="9"/>
        <v>1796</v>
      </c>
      <c r="I65" s="151">
        <f t="shared" si="10"/>
        <v>2173.16</v>
      </c>
      <c r="J65" s="28"/>
      <c r="L65" s="134"/>
      <c r="M65" s="125" t="s">
        <v>102</v>
      </c>
      <c r="N65" s="9"/>
      <c r="O65" s="9"/>
      <c r="P65" s="9"/>
    </row>
    <row r="66" spans="1:16" s="10" customFormat="1" ht="22.5" x14ac:dyDescent="0.25">
      <c r="B66" s="20"/>
      <c r="C66" s="6" t="s">
        <v>22</v>
      </c>
      <c r="D66" s="7" t="s">
        <v>105</v>
      </c>
      <c r="E66" s="57">
        <v>4582</v>
      </c>
      <c r="F66" s="140">
        <v>1</v>
      </c>
      <c r="G66" s="45" t="s">
        <v>35</v>
      </c>
      <c r="H66" s="151">
        <f t="shared" si="9"/>
        <v>4582</v>
      </c>
      <c r="I66" s="151">
        <f t="shared" si="10"/>
        <v>5544.22</v>
      </c>
      <c r="J66" s="28"/>
      <c r="L66" s="134"/>
      <c r="M66" s="125" t="s">
        <v>102</v>
      </c>
      <c r="N66" s="9"/>
      <c r="O66" s="9"/>
      <c r="P66" s="9"/>
    </row>
    <row r="67" spans="1:16" s="10" customFormat="1" ht="22.5" x14ac:dyDescent="0.25">
      <c r="B67" s="20"/>
      <c r="C67" s="6" t="s">
        <v>14</v>
      </c>
      <c r="D67" s="7" t="s">
        <v>105</v>
      </c>
      <c r="E67" s="57">
        <v>3432</v>
      </c>
      <c r="F67" s="140">
        <v>1</v>
      </c>
      <c r="G67" s="45" t="s">
        <v>35</v>
      </c>
      <c r="H67" s="151">
        <f t="shared" si="9"/>
        <v>3432</v>
      </c>
      <c r="I67" s="151">
        <f t="shared" si="10"/>
        <v>4152.72</v>
      </c>
      <c r="J67" s="28"/>
      <c r="L67" s="134"/>
      <c r="M67" s="125" t="s">
        <v>102</v>
      </c>
      <c r="N67" s="9"/>
      <c r="O67" s="9"/>
      <c r="P67" s="9"/>
    </row>
    <row r="68" spans="1:16" s="10" customFormat="1" ht="22.5" x14ac:dyDescent="0.25">
      <c r="A68" s="9"/>
      <c r="B68" s="18"/>
      <c r="C68" s="6" t="s">
        <v>20</v>
      </c>
      <c r="D68" s="7" t="s">
        <v>105</v>
      </c>
      <c r="E68" s="57">
        <v>3554</v>
      </c>
      <c r="F68" s="140">
        <v>1</v>
      </c>
      <c r="G68" s="45" t="s">
        <v>35</v>
      </c>
      <c r="H68" s="151">
        <f t="shared" si="9"/>
        <v>3554</v>
      </c>
      <c r="I68" s="151">
        <f t="shared" si="10"/>
        <v>4300.34</v>
      </c>
      <c r="J68" s="28"/>
      <c r="L68" s="134"/>
      <c r="M68" s="125" t="s">
        <v>102</v>
      </c>
      <c r="N68" s="9"/>
      <c r="O68" s="9"/>
      <c r="P68" s="9"/>
    </row>
    <row r="69" spans="1:16" s="10" customFormat="1" ht="22.5" x14ac:dyDescent="0.25">
      <c r="A69" s="9"/>
      <c r="B69" s="18"/>
      <c r="C69" s="6" t="s">
        <v>19</v>
      </c>
      <c r="D69" s="7" t="s">
        <v>105</v>
      </c>
      <c r="E69" s="57">
        <v>2508</v>
      </c>
      <c r="F69" s="140">
        <v>1</v>
      </c>
      <c r="G69" s="45" t="s">
        <v>35</v>
      </c>
      <c r="H69" s="151">
        <f t="shared" si="9"/>
        <v>2508</v>
      </c>
      <c r="I69" s="151">
        <f t="shared" si="10"/>
        <v>3034.68</v>
      </c>
      <c r="J69" s="28"/>
      <c r="L69" s="134"/>
      <c r="M69" s="125" t="s">
        <v>102</v>
      </c>
      <c r="N69" s="9"/>
      <c r="O69" s="9"/>
      <c r="P69" s="9"/>
    </row>
    <row r="70" spans="1:16" ht="22.5" x14ac:dyDescent="0.25">
      <c r="B70" s="18"/>
      <c r="C70" s="6" t="s">
        <v>18</v>
      </c>
      <c r="D70" s="7" t="s">
        <v>105</v>
      </c>
      <c r="E70" s="57">
        <v>1580</v>
      </c>
      <c r="F70" s="140">
        <v>1</v>
      </c>
      <c r="G70" s="45" t="s">
        <v>35</v>
      </c>
      <c r="H70" s="151">
        <f t="shared" si="9"/>
        <v>1580</v>
      </c>
      <c r="I70" s="151">
        <f t="shared" si="10"/>
        <v>1911.8</v>
      </c>
      <c r="J70" s="27"/>
      <c r="L70" s="134"/>
      <c r="M70" s="125" t="s">
        <v>102</v>
      </c>
    </row>
    <row r="71" spans="1:16" ht="22.5" x14ac:dyDescent="0.25">
      <c r="B71" s="18"/>
      <c r="C71" s="6" t="s">
        <v>17</v>
      </c>
      <c r="D71" s="7" t="s">
        <v>105</v>
      </c>
      <c r="E71" s="57">
        <v>2333</v>
      </c>
      <c r="F71" s="140">
        <v>1</v>
      </c>
      <c r="G71" s="45" t="s">
        <v>35</v>
      </c>
      <c r="H71" s="151">
        <f t="shared" si="9"/>
        <v>2333</v>
      </c>
      <c r="I71" s="151">
        <f t="shared" si="10"/>
        <v>2822.93</v>
      </c>
      <c r="J71" s="27"/>
      <c r="L71" s="134"/>
      <c r="M71" s="125" t="s">
        <v>102</v>
      </c>
    </row>
    <row r="72" spans="1:16" ht="22.5" x14ac:dyDescent="0.25">
      <c r="B72" s="18"/>
      <c r="C72" s="95" t="s">
        <v>16</v>
      </c>
      <c r="D72" s="7" t="s">
        <v>105</v>
      </c>
      <c r="E72" s="57">
        <v>1584</v>
      </c>
      <c r="F72" s="140">
        <v>1</v>
      </c>
      <c r="G72" s="44" t="s">
        <v>35</v>
      </c>
      <c r="H72" s="151">
        <f t="shared" si="9"/>
        <v>1584</v>
      </c>
      <c r="I72" s="151">
        <f t="shared" si="10"/>
        <v>1916.6399999999999</v>
      </c>
      <c r="J72" s="27"/>
      <c r="L72" s="134"/>
      <c r="M72" s="125" t="s">
        <v>102</v>
      </c>
    </row>
    <row r="73" spans="1:16" ht="22.5" x14ac:dyDescent="0.25">
      <c r="B73" s="18"/>
      <c r="C73" s="95" t="s">
        <v>15</v>
      </c>
      <c r="D73" s="7" t="s">
        <v>105</v>
      </c>
      <c r="E73" s="58">
        <v>926</v>
      </c>
      <c r="F73" s="140">
        <v>1</v>
      </c>
      <c r="G73" s="44" t="s">
        <v>35</v>
      </c>
      <c r="H73" s="158">
        <f t="shared" si="9"/>
        <v>926</v>
      </c>
      <c r="I73" s="151">
        <f t="shared" si="10"/>
        <v>1120.46</v>
      </c>
      <c r="J73" s="27"/>
      <c r="L73" s="134"/>
      <c r="M73" s="82" t="s">
        <v>102</v>
      </c>
    </row>
    <row r="74" spans="1:16" ht="22.5" x14ac:dyDescent="0.25">
      <c r="B74" s="18"/>
      <c r="C74" s="95" t="s">
        <v>82</v>
      </c>
      <c r="D74" s="7" t="s">
        <v>105</v>
      </c>
      <c r="E74" s="58">
        <v>10106</v>
      </c>
      <c r="F74" s="140">
        <v>1</v>
      </c>
      <c r="G74" s="44" t="s">
        <v>35</v>
      </c>
      <c r="H74" s="158">
        <f t="shared" si="9"/>
        <v>10106</v>
      </c>
      <c r="I74" s="151">
        <f t="shared" si="10"/>
        <v>12228.26</v>
      </c>
      <c r="J74" s="27"/>
      <c r="L74" s="134"/>
      <c r="M74" s="82" t="s">
        <v>102</v>
      </c>
    </row>
    <row r="75" spans="1:16" ht="22.5" x14ac:dyDescent="0.25">
      <c r="B75" s="18"/>
      <c r="C75" s="95" t="s">
        <v>83</v>
      </c>
      <c r="D75" s="7" t="s">
        <v>105</v>
      </c>
      <c r="E75" s="58">
        <v>9838</v>
      </c>
      <c r="F75" s="140">
        <v>1</v>
      </c>
      <c r="G75" s="44" t="s">
        <v>35</v>
      </c>
      <c r="H75" s="158">
        <f t="shared" si="9"/>
        <v>9838</v>
      </c>
      <c r="I75" s="151">
        <f t="shared" si="10"/>
        <v>11903.98</v>
      </c>
      <c r="J75" s="27"/>
      <c r="L75" s="134"/>
      <c r="M75" s="82" t="s">
        <v>102</v>
      </c>
    </row>
    <row r="76" spans="1:16" ht="22.5" x14ac:dyDescent="0.25">
      <c r="B76" s="18"/>
      <c r="C76" s="95" t="s">
        <v>25</v>
      </c>
      <c r="D76" s="7" t="s">
        <v>105</v>
      </c>
      <c r="E76" s="58">
        <v>1221</v>
      </c>
      <c r="F76" s="140">
        <v>1</v>
      </c>
      <c r="G76" s="44" t="s">
        <v>35</v>
      </c>
      <c r="H76" s="158">
        <f t="shared" ref="H76:H77" si="11">E76*F76</f>
        <v>1221</v>
      </c>
      <c r="I76" s="151">
        <f t="shared" ref="I76:I77" si="12">H76*1.21</f>
        <v>1477.4099999999999</v>
      </c>
      <c r="J76" s="27"/>
      <c r="L76" s="134"/>
      <c r="M76" s="82" t="s">
        <v>102</v>
      </c>
    </row>
    <row r="77" spans="1:16" ht="22.5" x14ac:dyDescent="0.25">
      <c r="B77" s="18"/>
      <c r="C77" s="95" t="s">
        <v>84</v>
      </c>
      <c r="D77" s="7" t="s">
        <v>105</v>
      </c>
      <c r="E77" s="58">
        <v>1338</v>
      </c>
      <c r="F77" s="140">
        <v>4</v>
      </c>
      <c r="G77" s="44" t="s">
        <v>35</v>
      </c>
      <c r="H77" s="158">
        <f t="shared" si="11"/>
        <v>5352</v>
      </c>
      <c r="I77" s="151">
        <f t="shared" si="12"/>
        <v>6475.92</v>
      </c>
      <c r="J77" s="27"/>
      <c r="L77" s="134"/>
      <c r="M77" s="82" t="s">
        <v>102</v>
      </c>
    </row>
    <row r="78" spans="1:16" ht="22.5" x14ac:dyDescent="0.25">
      <c r="B78" s="18"/>
      <c r="C78" s="95" t="s">
        <v>85</v>
      </c>
      <c r="D78" s="7" t="s">
        <v>105</v>
      </c>
      <c r="E78" s="58">
        <v>2753</v>
      </c>
      <c r="F78" s="140">
        <v>4</v>
      </c>
      <c r="G78" s="44" t="s">
        <v>35</v>
      </c>
      <c r="H78" s="158">
        <f t="shared" ref="H78" si="13">E78*F78</f>
        <v>11012</v>
      </c>
      <c r="I78" s="151">
        <f t="shared" ref="I78" si="14">H78*1.21</f>
        <v>13324.52</v>
      </c>
      <c r="J78" s="27"/>
      <c r="L78" s="134"/>
      <c r="M78" s="82" t="s">
        <v>102</v>
      </c>
    </row>
    <row r="79" spans="1:16" x14ac:dyDescent="0.25">
      <c r="B79" s="18"/>
      <c r="E79" s="56"/>
      <c r="F79" s="61"/>
      <c r="H79" s="154"/>
      <c r="I79" s="154"/>
      <c r="J79" s="27"/>
      <c r="L79" s="134"/>
    </row>
    <row r="80" spans="1:16" x14ac:dyDescent="0.25">
      <c r="B80" s="18"/>
      <c r="C80" s="24" t="s">
        <v>13</v>
      </c>
      <c r="D80" s="23"/>
      <c r="E80" s="119"/>
      <c r="F80" s="63"/>
      <c r="G80" s="132"/>
      <c r="H80" s="146">
        <f>SUM(H82:H123)</f>
        <v>95036</v>
      </c>
      <c r="I80" s="147">
        <f>SUM(I82:I123)</f>
        <v>114993.55999999998</v>
      </c>
      <c r="J80" s="27"/>
      <c r="L80" s="134"/>
      <c r="M80" s="126"/>
    </row>
    <row r="81" spans="2:13" ht="22.5" x14ac:dyDescent="0.25">
      <c r="B81" s="18"/>
      <c r="C81" s="87" t="s">
        <v>8</v>
      </c>
      <c r="D81" s="14" t="s">
        <v>7</v>
      </c>
      <c r="E81" s="86" t="s">
        <v>6</v>
      </c>
      <c r="F81" s="88" t="s">
        <v>5</v>
      </c>
      <c r="G81" s="89" t="s">
        <v>4</v>
      </c>
      <c r="H81" s="52" t="s">
        <v>38</v>
      </c>
      <c r="I81" s="52" t="s">
        <v>37</v>
      </c>
      <c r="J81" s="27"/>
      <c r="L81" s="134"/>
      <c r="M81" s="123"/>
    </row>
    <row r="82" spans="2:13" ht="22.5" x14ac:dyDescent="0.25">
      <c r="B82" s="18"/>
      <c r="C82" s="6" t="s">
        <v>86</v>
      </c>
      <c r="D82" s="5" t="s">
        <v>118</v>
      </c>
      <c r="E82" s="57">
        <v>1558</v>
      </c>
      <c r="F82" s="140">
        <v>8</v>
      </c>
      <c r="G82" s="45" t="s">
        <v>46</v>
      </c>
      <c r="H82" s="151">
        <f t="shared" ref="H82:H106" si="15">E82*F82</f>
        <v>12464</v>
      </c>
      <c r="I82" s="151">
        <f t="shared" ref="I82:I84" si="16">H82*1.21</f>
        <v>15081.439999999999</v>
      </c>
      <c r="J82" s="27"/>
      <c r="L82" s="134"/>
      <c r="M82" s="82" t="s">
        <v>102</v>
      </c>
    </row>
    <row r="83" spans="2:13" ht="22.5" x14ac:dyDescent="0.25">
      <c r="B83" s="18"/>
      <c r="C83" s="6" t="s">
        <v>86</v>
      </c>
      <c r="D83" s="5" t="s">
        <v>119</v>
      </c>
      <c r="E83" s="57">
        <v>1342</v>
      </c>
      <c r="F83" s="140">
        <v>4</v>
      </c>
      <c r="G83" s="45" t="s">
        <v>46</v>
      </c>
      <c r="H83" s="151">
        <f t="shared" si="15"/>
        <v>5368</v>
      </c>
      <c r="I83" s="151">
        <f t="shared" si="16"/>
        <v>6495.28</v>
      </c>
      <c r="J83" s="27"/>
      <c r="L83" s="134"/>
      <c r="M83" s="82" t="s">
        <v>102</v>
      </c>
    </row>
    <row r="84" spans="2:13" ht="22.5" x14ac:dyDescent="0.25">
      <c r="B84" s="18"/>
      <c r="C84" s="6" t="s">
        <v>86</v>
      </c>
      <c r="D84" s="5" t="s">
        <v>120</v>
      </c>
      <c r="E84" s="57">
        <v>1092</v>
      </c>
      <c r="F84" s="140">
        <v>4</v>
      </c>
      <c r="G84" s="45" t="s">
        <v>46</v>
      </c>
      <c r="H84" s="151">
        <f t="shared" si="15"/>
        <v>4368</v>
      </c>
      <c r="I84" s="151">
        <f t="shared" si="16"/>
        <v>5285.28</v>
      </c>
      <c r="J84" s="27"/>
      <c r="L84" s="134"/>
      <c r="M84" s="82" t="s">
        <v>102</v>
      </c>
    </row>
    <row r="85" spans="2:13" ht="22.5" x14ac:dyDescent="0.25">
      <c r="B85" s="18"/>
      <c r="C85" s="6" t="s">
        <v>86</v>
      </c>
      <c r="D85" s="5" t="s">
        <v>121</v>
      </c>
      <c r="E85" s="57">
        <v>1092</v>
      </c>
      <c r="F85" s="140">
        <v>8</v>
      </c>
      <c r="G85" s="45" t="s">
        <v>46</v>
      </c>
      <c r="H85" s="151">
        <f t="shared" si="15"/>
        <v>8736</v>
      </c>
      <c r="I85" s="151">
        <f t="shared" ref="I85:I123" si="17">H85*1.21</f>
        <v>10570.56</v>
      </c>
      <c r="J85" s="27"/>
      <c r="L85" s="134"/>
      <c r="M85" s="82" t="s">
        <v>102</v>
      </c>
    </row>
    <row r="86" spans="2:13" ht="22.5" x14ac:dyDescent="0.25">
      <c r="B86" s="18"/>
      <c r="C86" s="6" t="s">
        <v>86</v>
      </c>
      <c r="D86" s="5" t="s">
        <v>122</v>
      </c>
      <c r="E86" s="57">
        <v>1092</v>
      </c>
      <c r="F86" s="140">
        <v>6</v>
      </c>
      <c r="G86" s="45" t="s">
        <v>46</v>
      </c>
      <c r="H86" s="151">
        <f t="shared" si="15"/>
        <v>6552</v>
      </c>
      <c r="I86" s="151">
        <f t="shared" si="17"/>
        <v>7927.92</v>
      </c>
      <c r="J86" s="27"/>
      <c r="L86" s="134"/>
      <c r="M86" s="82" t="s">
        <v>102</v>
      </c>
    </row>
    <row r="87" spans="2:13" ht="22.5" x14ac:dyDescent="0.25">
      <c r="B87" s="18"/>
      <c r="C87" s="6" t="s">
        <v>87</v>
      </c>
      <c r="D87" s="5" t="s">
        <v>123</v>
      </c>
      <c r="E87" s="57">
        <v>283</v>
      </c>
      <c r="F87" s="140">
        <v>8</v>
      </c>
      <c r="G87" s="45" t="s">
        <v>46</v>
      </c>
      <c r="H87" s="151">
        <f t="shared" si="15"/>
        <v>2264</v>
      </c>
      <c r="I87" s="151">
        <f t="shared" si="17"/>
        <v>2739.44</v>
      </c>
      <c r="J87" s="27"/>
      <c r="L87" s="134"/>
      <c r="M87" s="82" t="s">
        <v>102</v>
      </c>
    </row>
    <row r="88" spans="2:13" ht="22.5" x14ac:dyDescent="0.25">
      <c r="B88" s="18"/>
      <c r="C88" s="6" t="s">
        <v>87</v>
      </c>
      <c r="D88" s="5" t="s">
        <v>124</v>
      </c>
      <c r="E88" s="57">
        <v>156</v>
      </c>
      <c r="F88" s="140">
        <v>8</v>
      </c>
      <c r="G88" s="45" t="s">
        <v>46</v>
      </c>
      <c r="H88" s="151">
        <f t="shared" si="15"/>
        <v>1248</v>
      </c>
      <c r="I88" s="151">
        <f t="shared" si="17"/>
        <v>1510.08</v>
      </c>
      <c r="J88" s="27"/>
      <c r="L88" s="134"/>
      <c r="M88" s="82" t="s">
        <v>102</v>
      </c>
    </row>
    <row r="89" spans="2:13" ht="22.5" x14ac:dyDescent="0.25">
      <c r="B89" s="18"/>
      <c r="C89" s="6" t="s">
        <v>87</v>
      </c>
      <c r="D89" s="5" t="s">
        <v>125</v>
      </c>
      <c r="E89" s="57">
        <v>163</v>
      </c>
      <c r="F89" s="140">
        <v>8</v>
      </c>
      <c r="G89" s="45" t="s">
        <v>46</v>
      </c>
      <c r="H89" s="151">
        <f t="shared" si="15"/>
        <v>1304</v>
      </c>
      <c r="I89" s="151">
        <f t="shared" si="17"/>
        <v>1577.84</v>
      </c>
      <c r="J89" s="27"/>
      <c r="L89" s="134"/>
      <c r="M89" s="82" t="s">
        <v>102</v>
      </c>
    </row>
    <row r="90" spans="2:13" ht="33.75" x14ac:dyDescent="0.25">
      <c r="B90" s="18"/>
      <c r="C90" s="6" t="s">
        <v>88</v>
      </c>
      <c r="D90" s="5" t="s">
        <v>126</v>
      </c>
      <c r="E90" s="57">
        <v>541</v>
      </c>
      <c r="F90" s="140">
        <v>12</v>
      </c>
      <c r="G90" s="45" t="s">
        <v>46</v>
      </c>
      <c r="H90" s="151">
        <f t="shared" si="15"/>
        <v>6492</v>
      </c>
      <c r="I90" s="151">
        <f t="shared" si="17"/>
        <v>7855.32</v>
      </c>
      <c r="J90" s="27"/>
      <c r="L90" s="134"/>
      <c r="M90" s="82" t="s">
        <v>102</v>
      </c>
    </row>
    <row r="91" spans="2:13" ht="33.75" x14ac:dyDescent="0.25">
      <c r="B91" s="18"/>
      <c r="C91" s="6" t="s">
        <v>88</v>
      </c>
      <c r="D91" s="5" t="s">
        <v>127</v>
      </c>
      <c r="E91" s="57">
        <v>304</v>
      </c>
      <c r="F91" s="140">
        <v>4</v>
      </c>
      <c r="G91" s="45" t="s">
        <v>46</v>
      </c>
      <c r="H91" s="151">
        <f t="shared" si="15"/>
        <v>1216</v>
      </c>
      <c r="I91" s="151">
        <f t="shared" si="17"/>
        <v>1471.36</v>
      </c>
      <c r="J91" s="27"/>
      <c r="L91" s="134"/>
      <c r="M91" s="82" t="s">
        <v>102</v>
      </c>
    </row>
    <row r="92" spans="2:13" ht="22.5" x14ac:dyDescent="0.25">
      <c r="B92" s="18"/>
      <c r="C92" s="6" t="s">
        <v>88</v>
      </c>
      <c r="D92" s="5" t="s">
        <v>128</v>
      </c>
      <c r="E92" s="57">
        <v>260</v>
      </c>
      <c r="F92" s="140">
        <v>6</v>
      </c>
      <c r="G92" s="45" t="s">
        <v>46</v>
      </c>
      <c r="H92" s="151">
        <f t="shared" si="15"/>
        <v>1560</v>
      </c>
      <c r="I92" s="151">
        <f t="shared" si="17"/>
        <v>1887.6</v>
      </c>
      <c r="J92" s="27"/>
      <c r="L92" s="134"/>
      <c r="M92" s="82" t="s">
        <v>102</v>
      </c>
    </row>
    <row r="93" spans="2:13" ht="22.5" x14ac:dyDescent="0.25">
      <c r="B93" s="18"/>
      <c r="C93" s="6" t="s">
        <v>88</v>
      </c>
      <c r="D93" s="5" t="s">
        <v>129</v>
      </c>
      <c r="E93" s="57">
        <v>260</v>
      </c>
      <c r="F93" s="140">
        <v>6</v>
      </c>
      <c r="G93" s="45" t="s">
        <v>46</v>
      </c>
      <c r="H93" s="151">
        <f t="shared" si="15"/>
        <v>1560</v>
      </c>
      <c r="I93" s="151">
        <f t="shared" si="17"/>
        <v>1887.6</v>
      </c>
      <c r="J93" s="31"/>
      <c r="K93" s="12"/>
      <c r="L93" s="134"/>
      <c r="M93" s="82" t="s">
        <v>102</v>
      </c>
    </row>
    <row r="94" spans="2:13" ht="33.75" x14ac:dyDescent="0.25">
      <c r="B94" s="18"/>
      <c r="C94" s="6" t="s">
        <v>88</v>
      </c>
      <c r="D94" s="5" t="s">
        <v>130</v>
      </c>
      <c r="E94" s="57">
        <v>260</v>
      </c>
      <c r="F94" s="140">
        <v>2</v>
      </c>
      <c r="G94" s="45" t="s">
        <v>46</v>
      </c>
      <c r="H94" s="151">
        <f t="shared" si="15"/>
        <v>520</v>
      </c>
      <c r="I94" s="151">
        <f t="shared" si="17"/>
        <v>629.19999999999993</v>
      </c>
      <c r="J94" s="31"/>
      <c r="K94" s="12"/>
      <c r="L94" s="134"/>
      <c r="M94" s="82" t="s">
        <v>102</v>
      </c>
    </row>
    <row r="95" spans="2:13" ht="22.5" x14ac:dyDescent="0.25">
      <c r="B95" s="18"/>
      <c r="C95" s="6" t="s">
        <v>88</v>
      </c>
      <c r="D95" s="5" t="s">
        <v>131</v>
      </c>
      <c r="E95" s="57">
        <v>294</v>
      </c>
      <c r="F95" s="140">
        <v>6</v>
      </c>
      <c r="G95" s="45" t="s">
        <v>46</v>
      </c>
      <c r="H95" s="151">
        <f t="shared" si="15"/>
        <v>1764</v>
      </c>
      <c r="I95" s="151">
        <f t="shared" si="17"/>
        <v>2134.44</v>
      </c>
      <c r="J95" s="31"/>
      <c r="K95" s="12"/>
      <c r="L95" s="134"/>
      <c r="M95" s="82" t="s">
        <v>102</v>
      </c>
    </row>
    <row r="96" spans="2:13" ht="22.5" x14ac:dyDescent="0.25">
      <c r="B96" s="18"/>
      <c r="C96" s="6" t="s">
        <v>88</v>
      </c>
      <c r="D96" s="5" t="s">
        <v>132</v>
      </c>
      <c r="E96" s="57">
        <v>221</v>
      </c>
      <c r="F96" s="140">
        <v>6</v>
      </c>
      <c r="G96" s="45" t="s">
        <v>46</v>
      </c>
      <c r="H96" s="151">
        <f t="shared" si="15"/>
        <v>1326</v>
      </c>
      <c r="I96" s="151">
        <f t="shared" si="17"/>
        <v>1604.46</v>
      </c>
      <c r="J96" s="31"/>
      <c r="K96" s="12"/>
      <c r="L96" s="134"/>
      <c r="M96" s="82" t="s">
        <v>102</v>
      </c>
    </row>
    <row r="97" spans="2:13" ht="22.5" x14ac:dyDescent="0.25">
      <c r="B97" s="18"/>
      <c r="C97" s="6" t="s">
        <v>89</v>
      </c>
      <c r="D97" s="5" t="s">
        <v>133</v>
      </c>
      <c r="E97" s="57">
        <v>25</v>
      </c>
      <c r="F97" s="140">
        <v>10</v>
      </c>
      <c r="G97" s="45" t="s">
        <v>46</v>
      </c>
      <c r="H97" s="151">
        <f t="shared" si="15"/>
        <v>250</v>
      </c>
      <c r="I97" s="151">
        <f t="shared" si="17"/>
        <v>302.5</v>
      </c>
      <c r="J97" s="31"/>
      <c r="K97" s="12"/>
      <c r="L97" s="134"/>
      <c r="M97" s="82" t="s">
        <v>102</v>
      </c>
    </row>
    <row r="98" spans="2:13" ht="22.5" x14ac:dyDescent="0.25">
      <c r="B98" s="18"/>
      <c r="C98" s="6" t="s">
        <v>90</v>
      </c>
      <c r="D98" s="5" t="s">
        <v>134</v>
      </c>
      <c r="E98" s="57">
        <v>259</v>
      </c>
      <c r="F98" s="140">
        <v>8</v>
      </c>
      <c r="G98" s="45" t="s">
        <v>46</v>
      </c>
      <c r="H98" s="151">
        <f t="shared" si="15"/>
        <v>2072</v>
      </c>
      <c r="I98" s="151">
        <f t="shared" si="17"/>
        <v>2507.12</v>
      </c>
      <c r="J98" s="31"/>
      <c r="K98" s="12"/>
      <c r="L98" s="134"/>
      <c r="M98" s="82" t="s">
        <v>102</v>
      </c>
    </row>
    <row r="99" spans="2:13" ht="22.5" x14ac:dyDescent="0.25">
      <c r="B99" s="18"/>
      <c r="C99" s="6" t="s">
        <v>90</v>
      </c>
      <c r="D99" s="5" t="s">
        <v>135</v>
      </c>
      <c r="E99" s="57">
        <v>149</v>
      </c>
      <c r="F99" s="140">
        <v>6</v>
      </c>
      <c r="G99" s="45" t="s">
        <v>46</v>
      </c>
      <c r="H99" s="151">
        <f t="shared" si="15"/>
        <v>894</v>
      </c>
      <c r="I99" s="151">
        <f t="shared" si="17"/>
        <v>1081.74</v>
      </c>
      <c r="J99" s="31"/>
      <c r="K99" s="12"/>
      <c r="L99" s="134"/>
      <c r="M99" s="82" t="s">
        <v>102</v>
      </c>
    </row>
    <row r="100" spans="2:13" ht="22.5" x14ac:dyDescent="0.25">
      <c r="B100" s="18"/>
      <c r="C100" s="6" t="s">
        <v>90</v>
      </c>
      <c r="D100" s="5" t="s">
        <v>136</v>
      </c>
      <c r="E100" s="57">
        <v>158</v>
      </c>
      <c r="F100" s="140">
        <v>8</v>
      </c>
      <c r="G100" s="45" t="s">
        <v>46</v>
      </c>
      <c r="H100" s="151">
        <f t="shared" si="15"/>
        <v>1264</v>
      </c>
      <c r="I100" s="151">
        <f t="shared" si="17"/>
        <v>1529.44</v>
      </c>
      <c r="J100" s="31"/>
      <c r="K100" s="12"/>
      <c r="L100" s="134"/>
      <c r="M100" s="82" t="s">
        <v>102</v>
      </c>
    </row>
    <row r="101" spans="2:13" ht="22.5" x14ac:dyDescent="0.25">
      <c r="B101" s="18"/>
      <c r="C101" s="6" t="s">
        <v>91</v>
      </c>
      <c r="D101" s="5" t="s">
        <v>137</v>
      </c>
      <c r="E101" s="57">
        <v>207</v>
      </c>
      <c r="F101" s="140">
        <v>8</v>
      </c>
      <c r="G101" s="45" t="s">
        <v>46</v>
      </c>
      <c r="H101" s="151">
        <f t="shared" si="15"/>
        <v>1656</v>
      </c>
      <c r="I101" s="151">
        <f t="shared" si="17"/>
        <v>2003.76</v>
      </c>
      <c r="J101" s="27"/>
      <c r="L101" s="134"/>
      <c r="M101" s="82" t="s">
        <v>102</v>
      </c>
    </row>
    <row r="102" spans="2:13" ht="33.75" x14ac:dyDescent="0.25">
      <c r="B102" s="18"/>
      <c r="C102" s="6" t="s">
        <v>91</v>
      </c>
      <c r="D102" s="5" t="s">
        <v>138</v>
      </c>
      <c r="E102" s="57">
        <v>127</v>
      </c>
      <c r="F102" s="140">
        <v>4</v>
      </c>
      <c r="G102" s="45" t="s">
        <v>46</v>
      </c>
      <c r="H102" s="151">
        <f t="shared" si="15"/>
        <v>508</v>
      </c>
      <c r="I102" s="151">
        <f t="shared" si="17"/>
        <v>614.67999999999995</v>
      </c>
      <c r="J102" s="27"/>
      <c r="L102" s="134"/>
      <c r="M102" s="82" t="s">
        <v>102</v>
      </c>
    </row>
    <row r="103" spans="2:13" ht="22.5" x14ac:dyDescent="0.25">
      <c r="B103" s="18"/>
      <c r="C103" s="6" t="s">
        <v>91</v>
      </c>
      <c r="D103" s="5" t="s">
        <v>139</v>
      </c>
      <c r="E103" s="57">
        <v>133</v>
      </c>
      <c r="F103" s="140">
        <v>2</v>
      </c>
      <c r="G103" s="45" t="s">
        <v>46</v>
      </c>
      <c r="H103" s="151">
        <f t="shared" si="15"/>
        <v>266</v>
      </c>
      <c r="I103" s="151">
        <f t="shared" si="17"/>
        <v>321.86</v>
      </c>
      <c r="J103" s="27"/>
      <c r="L103" s="134"/>
      <c r="M103" s="82" t="s">
        <v>102</v>
      </c>
    </row>
    <row r="104" spans="2:13" ht="22.5" x14ac:dyDescent="0.25">
      <c r="B104" s="18"/>
      <c r="C104" s="6" t="s">
        <v>92</v>
      </c>
      <c r="D104" s="5" t="s">
        <v>140</v>
      </c>
      <c r="E104" s="57">
        <v>659</v>
      </c>
      <c r="F104" s="140">
        <v>8</v>
      </c>
      <c r="G104" s="45" t="s">
        <v>46</v>
      </c>
      <c r="H104" s="151">
        <f t="shared" si="15"/>
        <v>5272</v>
      </c>
      <c r="I104" s="151">
        <f t="shared" si="17"/>
        <v>6379.12</v>
      </c>
      <c r="J104" s="27"/>
      <c r="L104" s="134"/>
      <c r="M104" s="82" t="s">
        <v>102</v>
      </c>
    </row>
    <row r="105" spans="2:13" ht="22.5" x14ac:dyDescent="0.25">
      <c r="B105" s="18"/>
      <c r="C105" s="6" t="s">
        <v>92</v>
      </c>
      <c r="D105" s="5" t="s">
        <v>141</v>
      </c>
      <c r="E105" s="57">
        <v>202</v>
      </c>
      <c r="F105" s="140">
        <v>8</v>
      </c>
      <c r="G105" s="45" t="s">
        <v>46</v>
      </c>
      <c r="H105" s="151">
        <f t="shared" si="15"/>
        <v>1616</v>
      </c>
      <c r="I105" s="151">
        <f t="shared" si="17"/>
        <v>1955.36</v>
      </c>
      <c r="J105" s="27"/>
      <c r="L105" s="134"/>
      <c r="M105" s="82" t="s">
        <v>102</v>
      </c>
    </row>
    <row r="106" spans="2:13" ht="22.5" x14ac:dyDescent="0.25">
      <c r="B106" s="18"/>
      <c r="C106" s="6" t="s">
        <v>93</v>
      </c>
      <c r="D106" s="5" t="s">
        <v>142</v>
      </c>
      <c r="E106" s="57">
        <v>117</v>
      </c>
      <c r="F106" s="140">
        <v>8</v>
      </c>
      <c r="G106" s="45" t="s">
        <v>46</v>
      </c>
      <c r="H106" s="151">
        <f t="shared" si="15"/>
        <v>936</v>
      </c>
      <c r="I106" s="151">
        <f t="shared" si="17"/>
        <v>1132.56</v>
      </c>
      <c r="J106" s="31"/>
      <c r="K106" s="12"/>
      <c r="L106" s="134"/>
      <c r="M106" s="82" t="s">
        <v>102</v>
      </c>
    </row>
    <row r="107" spans="2:13" ht="33.75" x14ac:dyDescent="0.25">
      <c r="B107" s="18"/>
      <c r="C107" s="6" t="s">
        <v>94</v>
      </c>
      <c r="D107" s="5" t="s">
        <v>143</v>
      </c>
      <c r="E107" s="57">
        <v>476</v>
      </c>
      <c r="F107" s="140">
        <v>8</v>
      </c>
      <c r="G107" s="45" t="s">
        <v>46</v>
      </c>
      <c r="H107" s="151">
        <f t="shared" ref="H107:H123" si="18">E107*F107</f>
        <v>3808</v>
      </c>
      <c r="I107" s="151">
        <f t="shared" si="17"/>
        <v>4607.68</v>
      </c>
      <c r="J107" s="31"/>
      <c r="K107" s="12"/>
      <c r="L107" s="134"/>
      <c r="M107" s="82" t="s">
        <v>102</v>
      </c>
    </row>
    <row r="108" spans="2:13" ht="22.5" x14ac:dyDescent="0.25">
      <c r="B108" s="18"/>
      <c r="C108" s="6" t="s">
        <v>94</v>
      </c>
      <c r="D108" s="5" t="s">
        <v>144</v>
      </c>
      <c r="E108" s="57">
        <v>354</v>
      </c>
      <c r="F108" s="140">
        <v>8</v>
      </c>
      <c r="G108" s="45" t="s">
        <v>46</v>
      </c>
      <c r="H108" s="151">
        <f t="shared" si="18"/>
        <v>2832</v>
      </c>
      <c r="I108" s="151">
        <f t="shared" si="17"/>
        <v>3426.72</v>
      </c>
      <c r="J108" s="31"/>
      <c r="K108" s="12"/>
      <c r="L108" s="134"/>
      <c r="M108" s="82" t="s">
        <v>102</v>
      </c>
    </row>
    <row r="109" spans="2:13" ht="33.75" x14ac:dyDescent="0.25">
      <c r="B109" s="18"/>
      <c r="C109" s="6" t="s">
        <v>95</v>
      </c>
      <c r="D109" s="5" t="s">
        <v>145</v>
      </c>
      <c r="E109" s="57">
        <v>124</v>
      </c>
      <c r="F109" s="140">
        <v>8</v>
      </c>
      <c r="G109" s="45" t="s">
        <v>46</v>
      </c>
      <c r="H109" s="151">
        <f t="shared" si="18"/>
        <v>992</v>
      </c>
      <c r="I109" s="151">
        <f t="shared" si="17"/>
        <v>1200.32</v>
      </c>
      <c r="J109" s="31"/>
      <c r="K109" s="12"/>
      <c r="L109" s="134"/>
      <c r="M109" s="82" t="s">
        <v>102</v>
      </c>
    </row>
    <row r="110" spans="2:13" ht="33.75" x14ac:dyDescent="0.25">
      <c r="B110" s="18"/>
      <c r="C110" s="6" t="s">
        <v>95</v>
      </c>
      <c r="D110" s="5" t="s">
        <v>146</v>
      </c>
      <c r="E110" s="57">
        <v>76</v>
      </c>
      <c r="F110" s="140">
        <v>8</v>
      </c>
      <c r="G110" s="45" t="s">
        <v>46</v>
      </c>
      <c r="H110" s="151">
        <f t="shared" si="18"/>
        <v>608</v>
      </c>
      <c r="I110" s="151">
        <f t="shared" si="17"/>
        <v>735.68</v>
      </c>
      <c r="J110" s="27"/>
      <c r="L110" s="134"/>
      <c r="M110" s="82" t="s">
        <v>102</v>
      </c>
    </row>
    <row r="111" spans="2:13" ht="22.5" x14ac:dyDescent="0.25">
      <c r="B111" s="18"/>
      <c r="C111" s="6" t="s">
        <v>96</v>
      </c>
      <c r="D111" s="5" t="s">
        <v>147</v>
      </c>
      <c r="E111" s="57">
        <v>367</v>
      </c>
      <c r="F111" s="140">
        <v>8</v>
      </c>
      <c r="G111" s="45" t="s">
        <v>46</v>
      </c>
      <c r="H111" s="151">
        <f t="shared" si="18"/>
        <v>2936</v>
      </c>
      <c r="I111" s="151">
        <f t="shared" si="17"/>
        <v>3552.56</v>
      </c>
      <c r="J111" s="27"/>
      <c r="L111" s="134"/>
      <c r="M111" s="82" t="s">
        <v>102</v>
      </c>
    </row>
    <row r="112" spans="2:13" ht="22.5" x14ac:dyDescent="0.25">
      <c r="B112" s="18"/>
      <c r="C112" s="6" t="s">
        <v>96</v>
      </c>
      <c r="D112" s="5" t="s">
        <v>148</v>
      </c>
      <c r="E112" s="57">
        <v>255</v>
      </c>
      <c r="F112" s="140">
        <v>8</v>
      </c>
      <c r="G112" s="45" t="s">
        <v>46</v>
      </c>
      <c r="H112" s="151">
        <f t="shared" si="18"/>
        <v>2040</v>
      </c>
      <c r="I112" s="151">
        <f t="shared" si="17"/>
        <v>2468.4</v>
      </c>
      <c r="J112" s="27"/>
      <c r="L112" s="134"/>
      <c r="M112" s="82" t="s">
        <v>102</v>
      </c>
    </row>
    <row r="113" spans="2:13" ht="22.5" x14ac:dyDescent="0.25">
      <c r="B113" s="18"/>
      <c r="C113" s="6" t="s">
        <v>96</v>
      </c>
      <c r="D113" s="5" t="s">
        <v>149</v>
      </c>
      <c r="E113" s="57">
        <v>244</v>
      </c>
      <c r="F113" s="140">
        <v>8</v>
      </c>
      <c r="G113" s="45" t="s">
        <v>46</v>
      </c>
      <c r="H113" s="151">
        <f t="shared" si="18"/>
        <v>1952</v>
      </c>
      <c r="I113" s="151">
        <f t="shared" si="17"/>
        <v>2361.92</v>
      </c>
      <c r="J113" s="27"/>
      <c r="L113" s="134"/>
      <c r="M113" s="82" t="s">
        <v>102</v>
      </c>
    </row>
    <row r="114" spans="2:13" ht="22.5" x14ac:dyDescent="0.25">
      <c r="B114" s="18"/>
      <c r="C114" s="6" t="s">
        <v>96</v>
      </c>
      <c r="D114" s="5" t="s">
        <v>150</v>
      </c>
      <c r="E114" s="57">
        <v>178</v>
      </c>
      <c r="F114" s="140">
        <v>8</v>
      </c>
      <c r="G114" s="45" t="s">
        <v>46</v>
      </c>
      <c r="H114" s="151">
        <f t="shared" si="18"/>
        <v>1424</v>
      </c>
      <c r="I114" s="151">
        <f t="shared" si="17"/>
        <v>1723.04</v>
      </c>
      <c r="J114" s="27"/>
      <c r="L114" s="134"/>
      <c r="M114" s="82" t="s">
        <v>102</v>
      </c>
    </row>
    <row r="115" spans="2:13" ht="33.75" x14ac:dyDescent="0.25">
      <c r="B115" s="18"/>
      <c r="C115" s="6" t="s">
        <v>97</v>
      </c>
      <c r="D115" s="5" t="s">
        <v>151</v>
      </c>
      <c r="E115" s="57">
        <v>206</v>
      </c>
      <c r="F115" s="140">
        <v>8</v>
      </c>
      <c r="G115" s="45" t="s">
        <v>46</v>
      </c>
      <c r="H115" s="151">
        <f t="shared" si="18"/>
        <v>1648</v>
      </c>
      <c r="I115" s="151">
        <f t="shared" si="17"/>
        <v>1994.08</v>
      </c>
      <c r="J115" s="27"/>
      <c r="L115" s="134"/>
      <c r="M115" s="82" t="s">
        <v>102</v>
      </c>
    </row>
    <row r="116" spans="2:13" ht="22.5" x14ac:dyDescent="0.25">
      <c r="B116" s="18"/>
      <c r="C116" s="6" t="s">
        <v>97</v>
      </c>
      <c r="D116" s="5" t="s">
        <v>152</v>
      </c>
      <c r="E116" s="57">
        <v>148</v>
      </c>
      <c r="F116" s="140">
        <v>8</v>
      </c>
      <c r="G116" s="45" t="s">
        <v>46</v>
      </c>
      <c r="H116" s="151">
        <f t="shared" si="18"/>
        <v>1184</v>
      </c>
      <c r="I116" s="151">
        <f t="shared" si="17"/>
        <v>1432.6399999999999</v>
      </c>
      <c r="J116" s="27"/>
      <c r="L116" s="134"/>
      <c r="M116" s="82" t="s">
        <v>102</v>
      </c>
    </row>
    <row r="117" spans="2:13" ht="22.5" x14ac:dyDescent="0.25">
      <c r="B117" s="18"/>
      <c r="C117" s="6" t="s">
        <v>97</v>
      </c>
      <c r="D117" s="5" t="s">
        <v>153</v>
      </c>
      <c r="E117" s="57">
        <v>148</v>
      </c>
      <c r="F117" s="140">
        <v>8</v>
      </c>
      <c r="G117" s="45" t="s">
        <v>46</v>
      </c>
      <c r="H117" s="151">
        <f t="shared" si="18"/>
        <v>1184</v>
      </c>
      <c r="I117" s="151">
        <f t="shared" si="17"/>
        <v>1432.6399999999999</v>
      </c>
      <c r="J117" s="27"/>
      <c r="L117" s="134"/>
      <c r="M117" s="82" t="s">
        <v>102</v>
      </c>
    </row>
    <row r="118" spans="2:13" ht="22.5" x14ac:dyDescent="0.25">
      <c r="B118" s="18"/>
      <c r="C118" s="6" t="s">
        <v>98</v>
      </c>
      <c r="D118" s="5" t="s">
        <v>154</v>
      </c>
      <c r="E118" s="57">
        <v>242</v>
      </c>
      <c r="F118" s="140">
        <v>8</v>
      </c>
      <c r="G118" s="45" t="s">
        <v>46</v>
      </c>
      <c r="H118" s="151">
        <f t="shared" si="18"/>
        <v>1936</v>
      </c>
      <c r="I118" s="151">
        <f t="shared" si="17"/>
        <v>2342.56</v>
      </c>
      <c r="J118" s="27"/>
      <c r="L118" s="134"/>
      <c r="M118" s="82" t="s">
        <v>102</v>
      </c>
    </row>
    <row r="119" spans="2:13" ht="33.75" x14ac:dyDescent="0.25">
      <c r="B119" s="18"/>
      <c r="C119" s="6" t="s">
        <v>99</v>
      </c>
      <c r="D119" s="5" t="s">
        <v>155</v>
      </c>
      <c r="E119" s="57">
        <v>24</v>
      </c>
      <c r="F119" s="140">
        <v>8</v>
      </c>
      <c r="G119" s="45" t="s">
        <v>46</v>
      </c>
      <c r="H119" s="151">
        <f t="shared" si="18"/>
        <v>192</v>
      </c>
      <c r="I119" s="151">
        <f t="shared" si="17"/>
        <v>232.32</v>
      </c>
      <c r="J119" s="27"/>
      <c r="L119" s="134"/>
      <c r="M119" s="82" t="s">
        <v>102</v>
      </c>
    </row>
    <row r="120" spans="2:13" ht="33.75" x14ac:dyDescent="0.25">
      <c r="B120" s="18"/>
      <c r="C120" s="6" t="s">
        <v>99</v>
      </c>
      <c r="D120" s="5" t="s">
        <v>156</v>
      </c>
      <c r="E120" s="57">
        <v>20</v>
      </c>
      <c r="F120" s="140">
        <v>8</v>
      </c>
      <c r="G120" s="45" t="s">
        <v>46</v>
      </c>
      <c r="H120" s="151">
        <f t="shared" si="18"/>
        <v>160</v>
      </c>
      <c r="I120" s="151">
        <f t="shared" si="17"/>
        <v>193.6</v>
      </c>
      <c r="J120" s="27"/>
      <c r="L120" s="134"/>
      <c r="M120" s="82" t="s">
        <v>102</v>
      </c>
    </row>
    <row r="121" spans="2:13" ht="22.5" x14ac:dyDescent="0.25">
      <c r="B121" s="18"/>
      <c r="C121" s="6" t="s">
        <v>100</v>
      </c>
      <c r="D121" s="5" t="s">
        <v>157</v>
      </c>
      <c r="E121" s="57">
        <v>29</v>
      </c>
      <c r="F121" s="140">
        <v>8</v>
      </c>
      <c r="G121" s="45" t="s">
        <v>46</v>
      </c>
      <c r="H121" s="151">
        <f t="shared" si="18"/>
        <v>232</v>
      </c>
      <c r="I121" s="151">
        <f t="shared" si="17"/>
        <v>280.71999999999997</v>
      </c>
      <c r="J121" s="31"/>
      <c r="K121" s="12"/>
      <c r="L121" s="134"/>
      <c r="M121" s="82" t="s">
        <v>102</v>
      </c>
    </row>
    <row r="122" spans="2:13" ht="33.75" x14ac:dyDescent="0.25">
      <c r="B122" s="18"/>
      <c r="C122" s="6" t="s">
        <v>100</v>
      </c>
      <c r="D122" s="5" t="s">
        <v>158</v>
      </c>
      <c r="E122" s="57">
        <v>27</v>
      </c>
      <c r="F122" s="140">
        <v>8</v>
      </c>
      <c r="G122" s="45" t="s">
        <v>46</v>
      </c>
      <c r="H122" s="151">
        <f t="shared" si="18"/>
        <v>216</v>
      </c>
      <c r="I122" s="151">
        <f t="shared" si="17"/>
        <v>261.36</v>
      </c>
      <c r="J122" s="31"/>
      <c r="K122" s="12"/>
      <c r="L122" s="134"/>
      <c r="M122" s="82" t="s">
        <v>102</v>
      </c>
    </row>
    <row r="123" spans="2:13" ht="33.75" x14ac:dyDescent="0.25">
      <c r="B123" s="18"/>
      <c r="C123" s="6" t="s">
        <v>101</v>
      </c>
      <c r="D123" s="5" t="s">
        <v>159</v>
      </c>
      <c r="E123" s="57">
        <v>27</v>
      </c>
      <c r="F123" s="140">
        <v>8</v>
      </c>
      <c r="G123" s="45" t="s">
        <v>46</v>
      </c>
      <c r="H123" s="151">
        <f t="shared" si="18"/>
        <v>216</v>
      </c>
      <c r="I123" s="151">
        <f t="shared" si="17"/>
        <v>261.36</v>
      </c>
      <c r="J123" s="31"/>
      <c r="K123" s="12"/>
      <c r="L123" s="134"/>
      <c r="M123" s="82" t="s">
        <v>102</v>
      </c>
    </row>
    <row r="124" spans="2:13" x14ac:dyDescent="0.25">
      <c r="B124" s="18"/>
      <c r="C124" s="77"/>
      <c r="D124" s="76"/>
      <c r="E124" s="56"/>
      <c r="F124" s="96"/>
      <c r="G124" s="97"/>
      <c r="H124" s="157"/>
      <c r="I124" s="157"/>
      <c r="J124" s="31"/>
      <c r="K124" s="12"/>
      <c r="L124" s="134"/>
      <c r="M124" s="128"/>
    </row>
    <row r="125" spans="2:13" x14ac:dyDescent="0.25">
      <c r="B125" s="18"/>
      <c r="C125" s="24" t="s">
        <v>12</v>
      </c>
      <c r="D125" s="23"/>
      <c r="E125" s="119"/>
      <c r="F125" s="63"/>
      <c r="G125" s="132"/>
      <c r="H125" s="146">
        <f>SUM(H127:H132)</f>
        <v>82181</v>
      </c>
      <c r="I125" s="147">
        <f>SUM(I127:I132)</f>
        <v>99439.01</v>
      </c>
      <c r="J125" s="27"/>
      <c r="L125" s="134"/>
      <c r="M125" s="126"/>
    </row>
    <row r="126" spans="2:13" ht="22.5" x14ac:dyDescent="0.25">
      <c r="B126" s="18"/>
      <c r="C126" s="87" t="s">
        <v>10</v>
      </c>
      <c r="D126" s="14" t="s">
        <v>7</v>
      </c>
      <c r="E126" s="86" t="s">
        <v>6</v>
      </c>
      <c r="F126" s="88" t="s">
        <v>5</v>
      </c>
      <c r="G126" s="98" t="s">
        <v>4</v>
      </c>
      <c r="H126" s="52" t="s">
        <v>38</v>
      </c>
      <c r="I126" s="52" t="s">
        <v>37</v>
      </c>
      <c r="J126" s="27"/>
      <c r="L126" s="134"/>
      <c r="M126" s="123"/>
    </row>
    <row r="127" spans="2:13" ht="22.5" x14ac:dyDescent="0.25">
      <c r="B127" s="18"/>
      <c r="C127" s="101" t="s">
        <v>39</v>
      </c>
      <c r="D127" s="1" t="s">
        <v>160</v>
      </c>
      <c r="E127" s="102">
        <v>19346</v>
      </c>
      <c r="F127" s="141">
        <v>3</v>
      </c>
      <c r="G127" s="103" t="s">
        <v>10</v>
      </c>
      <c r="H127" s="151">
        <f t="shared" ref="H127:H129" si="19">(E127*F127)</f>
        <v>58038</v>
      </c>
      <c r="I127" s="151">
        <f t="shared" ref="I127:I132" si="20">H127*1.21</f>
        <v>70225.98</v>
      </c>
      <c r="J127" s="27"/>
      <c r="L127" s="134"/>
      <c r="M127" s="82" t="s">
        <v>102</v>
      </c>
    </row>
    <row r="128" spans="2:13" ht="22.5" x14ac:dyDescent="0.25">
      <c r="B128" s="18"/>
      <c r="C128" s="101" t="s">
        <v>40</v>
      </c>
      <c r="D128" s="1" t="s">
        <v>41</v>
      </c>
      <c r="E128" s="102">
        <v>9024</v>
      </c>
      <c r="F128" s="141">
        <v>2</v>
      </c>
      <c r="G128" s="103" t="s">
        <v>10</v>
      </c>
      <c r="H128" s="151">
        <f t="shared" si="19"/>
        <v>18048</v>
      </c>
      <c r="I128" s="151">
        <f t="shared" si="20"/>
        <v>21838.079999999998</v>
      </c>
      <c r="J128" s="27"/>
      <c r="L128" s="134"/>
      <c r="M128" s="82" t="s">
        <v>102</v>
      </c>
    </row>
    <row r="129" spans="1:13" ht="22.5" x14ac:dyDescent="0.25">
      <c r="B129" s="18"/>
      <c r="C129" s="101" t="s">
        <v>42</v>
      </c>
      <c r="D129" s="1" t="s">
        <v>43</v>
      </c>
      <c r="E129" s="102">
        <v>459</v>
      </c>
      <c r="F129" s="141">
        <v>5</v>
      </c>
      <c r="G129" s="103" t="s">
        <v>10</v>
      </c>
      <c r="H129" s="151">
        <f t="shared" si="19"/>
        <v>2295</v>
      </c>
      <c r="I129" s="151">
        <f t="shared" si="20"/>
        <v>2776.95</v>
      </c>
      <c r="J129" s="27"/>
      <c r="L129" s="134"/>
      <c r="M129" s="82" t="s">
        <v>102</v>
      </c>
    </row>
    <row r="130" spans="1:13" x14ac:dyDescent="0.25">
      <c r="B130" s="18"/>
      <c r="C130" s="99" t="s">
        <v>39</v>
      </c>
      <c r="D130" s="15" t="s">
        <v>31</v>
      </c>
      <c r="E130" s="104">
        <v>900</v>
      </c>
      <c r="F130" s="140">
        <v>2</v>
      </c>
      <c r="G130" s="100" t="s">
        <v>32</v>
      </c>
      <c r="H130" s="158">
        <f t="shared" ref="H130:H132" si="21">E130*F130</f>
        <v>1800</v>
      </c>
      <c r="I130" s="151">
        <f t="shared" si="20"/>
        <v>2178</v>
      </c>
      <c r="J130" s="27"/>
      <c r="L130" s="134"/>
      <c r="M130" s="129" t="s">
        <v>103</v>
      </c>
    </row>
    <row r="131" spans="1:13" x14ac:dyDescent="0.25">
      <c r="B131" s="18"/>
      <c r="C131" s="99" t="s">
        <v>40</v>
      </c>
      <c r="D131" s="15" t="s">
        <v>31</v>
      </c>
      <c r="E131" s="104">
        <v>600</v>
      </c>
      <c r="F131" s="140">
        <v>2</v>
      </c>
      <c r="G131" s="100" t="s">
        <v>32</v>
      </c>
      <c r="H131" s="158">
        <f t="shared" si="21"/>
        <v>1200</v>
      </c>
      <c r="I131" s="151">
        <f t="shared" si="20"/>
        <v>1452</v>
      </c>
      <c r="J131" s="27"/>
      <c r="L131" s="134"/>
      <c r="M131" s="129" t="s">
        <v>103</v>
      </c>
    </row>
    <row r="132" spans="1:13" x14ac:dyDescent="0.25">
      <c r="B132" s="18"/>
      <c r="C132" s="99" t="s">
        <v>42</v>
      </c>
      <c r="D132" s="15" t="s">
        <v>31</v>
      </c>
      <c r="E132" s="104">
        <v>400</v>
      </c>
      <c r="F132" s="140">
        <v>2</v>
      </c>
      <c r="G132" s="100" t="s">
        <v>32</v>
      </c>
      <c r="H132" s="158">
        <f t="shared" si="21"/>
        <v>800</v>
      </c>
      <c r="I132" s="151">
        <f t="shared" si="20"/>
        <v>968</v>
      </c>
      <c r="J132" s="27"/>
      <c r="L132" s="134"/>
      <c r="M132" s="129" t="s">
        <v>103</v>
      </c>
    </row>
    <row r="133" spans="1:13" x14ac:dyDescent="0.25">
      <c r="B133" s="18"/>
      <c r="C133" s="105"/>
      <c r="D133" s="106"/>
      <c r="E133" s="107"/>
      <c r="F133" s="108"/>
      <c r="G133" s="78"/>
      <c r="H133" s="159"/>
      <c r="I133" s="157"/>
      <c r="J133" s="27"/>
      <c r="L133" s="134"/>
      <c r="M133" s="127"/>
    </row>
    <row r="134" spans="1:13" s="135" customFormat="1" ht="39.6" customHeight="1" x14ac:dyDescent="0.25">
      <c r="B134" s="136"/>
      <c r="C134" s="165" t="s">
        <v>164</v>
      </c>
      <c r="D134" s="165"/>
      <c r="E134" s="165"/>
      <c r="F134" s="165"/>
      <c r="G134" s="165"/>
      <c r="H134" s="165"/>
      <c r="I134" s="165"/>
      <c r="J134" s="137"/>
      <c r="K134" s="138"/>
      <c r="L134" s="139"/>
    </row>
    <row r="135" spans="1:13" x14ac:dyDescent="0.25">
      <c r="B135" s="18"/>
      <c r="C135" s="77"/>
      <c r="D135" s="76"/>
      <c r="E135" s="56"/>
      <c r="F135" s="96"/>
      <c r="G135" s="97"/>
      <c r="H135" s="157"/>
      <c r="I135" s="157"/>
      <c r="J135" s="31"/>
      <c r="K135" s="12"/>
      <c r="L135" s="134"/>
      <c r="M135" s="128"/>
    </row>
    <row r="136" spans="1:13" x14ac:dyDescent="0.25">
      <c r="B136" s="18"/>
      <c r="C136" s="24" t="s">
        <v>53</v>
      </c>
      <c r="D136" s="23"/>
      <c r="E136" s="119"/>
      <c r="F136" s="63"/>
      <c r="G136" s="132"/>
      <c r="H136" s="146">
        <f>H138</f>
        <v>995.48300000000006</v>
      </c>
      <c r="I136" s="160">
        <f>I138</f>
        <v>1204.5344299999999</v>
      </c>
      <c r="J136" s="32"/>
      <c r="K136" s="13"/>
      <c r="L136" s="134"/>
      <c r="M136" s="126"/>
    </row>
    <row r="137" spans="1:13" ht="22.5" x14ac:dyDescent="0.25">
      <c r="B137" s="18"/>
      <c r="C137" s="14" t="s">
        <v>50</v>
      </c>
      <c r="D137" s="14"/>
      <c r="E137" s="86" t="s">
        <v>6</v>
      </c>
      <c r="F137" s="88" t="s">
        <v>5</v>
      </c>
      <c r="G137" s="89" t="s">
        <v>4</v>
      </c>
      <c r="H137" s="52" t="s">
        <v>38</v>
      </c>
      <c r="I137" s="52" t="s">
        <v>37</v>
      </c>
      <c r="J137" s="32"/>
      <c r="K137" s="13"/>
      <c r="L137" s="134"/>
      <c r="M137" s="123"/>
    </row>
    <row r="138" spans="1:13" x14ac:dyDescent="0.25">
      <c r="B138" s="18"/>
      <c r="C138" s="90" t="s">
        <v>52</v>
      </c>
      <c r="D138" s="115"/>
      <c r="E138" s="116"/>
      <c r="F138" s="112"/>
      <c r="G138" s="79"/>
      <c r="H138" s="161">
        <f>(H8+H19+H57+H80+H125-H55)*0.2%</f>
        <v>995.48300000000006</v>
      </c>
      <c r="I138" s="151">
        <f t="shared" ref="I138" si="22">H138*1.21</f>
        <v>1204.5344299999999</v>
      </c>
      <c r="J138" s="32"/>
      <c r="K138" s="13"/>
      <c r="L138" s="134"/>
      <c r="M138" s="9"/>
    </row>
    <row r="139" spans="1:13" ht="15.75" thickBot="1" x14ac:dyDescent="0.3">
      <c r="B139" s="21"/>
      <c r="C139" s="34"/>
      <c r="D139" s="34"/>
      <c r="E139" s="59"/>
      <c r="F139" s="65"/>
      <c r="G139" s="49"/>
      <c r="H139" s="162"/>
      <c r="I139" s="162"/>
      <c r="J139" s="35"/>
      <c r="K139" s="13"/>
      <c r="M139" s="9"/>
    </row>
    <row r="140" spans="1:13" x14ac:dyDescent="0.25">
      <c r="C140" s="10"/>
      <c r="D140" s="10"/>
      <c r="F140" s="36"/>
      <c r="G140" s="133"/>
      <c r="J140" s="13"/>
      <c r="K140" s="13"/>
      <c r="M140" s="9"/>
    </row>
    <row r="141" spans="1:13" s="10" customFormat="1" x14ac:dyDescent="0.25">
      <c r="E141" s="54"/>
      <c r="F141" s="66"/>
      <c r="G141" s="41"/>
      <c r="H141" s="148"/>
      <c r="I141" s="148"/>
      <c r="M141" s="122"/>
    </row>
    <row r="142" spans="1:13" s="16" customFormat="1" x14ac:dyDescent="0.25">
      <c r="A142" s="10"/>
      <c r="B142" s="10"/>
      <c r="E142" s="60"/>
      <c r="F142" s="67"/>
      <c r="G142" s="50"/>
      <c r="H142" s="163"/>
      <c r="I142" s="163"/>
      <c r="M142" s="130"/>
    </row>
    <row r="143" spans="1:13" s="16" customFormat="1" x14ac:dyDescent="0.25">
      <c r="A143" s="10"/>
      <c r="B143" s="10"/>
      <c r="E143" s="60"/>
      <c r="F143" s="67"/>
      <c r="G143" s="50"/>
      <c r="H143" s="163"/>
      <c r="I143" s="163"/>
      <c r="M143" s="130"/>
    </row>
    <row r="144" spans="1:13" s="16" customFormat="1" x14ac:dyDescent="0.25">
      <c r="A144" s="10"/>
      <c r="B144" s="10"/>
      <c r="E144" s="60"/>
      <c r="F144" s="67"/>
      <c r="G144" s="50"/>
      <c r="H144" s="163"/>
      <c r="I144" s="163"/>
      <c r="M144" s="130"/>
    </row>
    <row r="145" spans="1:13" s="16" customFormat="1" x14ac:dyDescent="0.25">
      <c r="A145" s="10"/>
      <c r="B145" s="10"/>
      <c r="E145" s="53"/>
      <c r="F145" s="68"/>
      <c r="G145" s="51"/>
      <c r="H145" s="53"/>
      <c r="I145" s="53"/>
      <c r="M145" s="130"/>
    </row>
    <row r="146" spans="1:13" s="16" customFormat="1" x14ac:dyDescent="0.25">
      <c r="A146" s="10"/>
      <c r="B146" s="10"/>
      <c r="E146" s="60"/>
      <c r="F146" s="67"/>
      <c r="G146" s="50"/>
      <c r="H146" s="163"/>
      <c r="I146" s="163"/>
      <c r="M146" s="130"/>
    </row>
    <row r="147" spans="1:13" s="16" customFormat="1" x14ac:dyDescent="0.25">
      <c r="A147" s="10"/>
      <c r="B147" s="10"/>
      <c r="E147" s="60"/>
      <c r="F147" s="67"/>
      <c r="G147" s="50"/>
      <c r="H147" s="163"/>
      <c r="I147" s="163"/>
      <c r="M147" s="130"/>
    </row>
    <row r="148" spans="1:13" s="16" customFormat="1" x14ac:dyDescent="0.25">
      <c r="A148" s="10"/>
      <c r="B148" s="10"/>
      <c r="E148" s="60"/>
      <c r="F148" s="67"/>
      <c r="G148" s="50"/>
      <c r="H148" s="163"/>
      <c r="I148" s="163"/>
      <c r="M148" s="130"/>
    </row>
    <row r="149" spans="1:13" s="16" customFormat="1" x14ac:dyDescent="0.25">
      <c r="A149" s="10"/>
      <c r="B149" s="10"/>
      <c r="E149" s="60"/>
      <c r="F149" s="67"/>
      <c r="G149" s="50"/>
      <c r="H149" s="163"/>
      <c r="I149" s="163"/>
      <c r="M149" s="130"/>
    </row>
    <row r="150" spans="1:13" s="16" customFormat="1" x14ac:dyDescent="0.25">
      <c r="A150" s="10"/>
      <c r="B150" s="10"/>
      <c r="E150" s="60"/>
      <c r="F150" s="67"/>
      <c r="G150" s="50"/>
      <c r="H150" s="163"/>
      <c r="I150" s="163"/>
      <c r="M150" s="130"/>
    </row>
    <row r="151" spans="1:13" s="16" customFormat="1" x14ac:dyDescent="0.25">
      <c r="A151" s="10"/>
      <c r="B151" s="10"/>
      <c r="E151" s="60"/>
      <c r="F151" s="67"/>
      <c r="G151" s="50"/>
      <c r="H151" s="163"/>
      <c r="I151" s="163"/>
      <c r="M151" s="130"/>
    </row>
    <row r="152" spans="1:13" s="16" customFormat="1" x14ac:dyDescent="0.25">
      <c r="A152" s="10"/>
      <c r="B152" s="10"/>
      <c r="E152" s="60"/>
      <c r="F152" s="67"/>
      <c r="G152" s="50"/>
      <c r="H152" s="163"/>
      <c r="I152" s="163"/>
      <c r="M152" s="130"/>
    </row>
    <row r="153" spans="1:13" s="16" customFormat="1" x14ac:dyDescent="0.25">
      <c r="A153" s="10"/>
      <c r="B153" s="10"/>
      <c r="E153" s="60"/>
      <c r="F153" s="67"/>
      <c r="G153" s="50"/>
      <c r="H153" s="163"/>
      <c r="I153" s="163"/>
      <c r="M153" s="130"/>
    </row>
    <row r="154" spans="1:13" s="16" customFormat="1" x14ac:dyDescent="0.25">
      <c r="A154" s="10"/>
      <c r="B154" s="10"/>
      <c r="E154" s="60"/>
      <c r="F154" s="67"/>
      <c r="G154" s="50"/>
      <c r="H154" s="163"/>
      <c r="I154" s="163"/>
      <c r="M154" s="130"/>
    </row>
    <row r="155" spans="1:13" s="16" customFormat="1" x14ac:dyDescent="0.25">
      <c r="A155" s="10"/>
      <c r="B155" s="10"/>
      <c r="E155" s="60"/>
      <c r="F155" s="67"/>
      <c r="G155" s="50"/>
      <c r="H155" s="163"/>
      <c r="I155" s="163"/>
      <c r="M155" s="130"/>
    </row>
    <row r="156" spans="1:13" s="16" customFormat="1" x14ac:dyDescent="0.25">
      <c r="A156" s="10"/>
      <c r="B156" s="10"/>
      <c r="E156" s="60"/>
      <c r="F156" s="67"/>
      <c r="G156" s="50"/>
      <c r="H156" s="163"/>
      <c r="I156" s="163"/>
      <c r="M156" s="130"/>
    </row>
    <row r="157" spans="1:13" s="16" customFormat="1" x14ac:dyDescent="0.25">
      <c r="A157" s="10"/>
      <c r="B157" s="10"/>
      <c r="E157" s="60"/>
      <c r="F157" s="67"/>
      <c r="G157" s="50"/>
      <c r="H157" s="163"/>
      <c r="I157" s="163"/>
      <c r="M157" s="130"/>
    </row>
    <row r="158" spans="1:13" s="16" customFormat="1" x14ac:dyDescent="0.25">
      <c r="A158" s="10"/>
      <c r="B158" s="10"/>
      <c r="E158" s="60"/>
      <c r="F158" s="67"/>
      <c r="G158" s="50"/>
      <c r="H158" s="163"/>
      <c r="I158" s="163"/>
      <c r="M158" s="130"/>
    </row>
    <row r="159" spans="1:13" s="16" customFormat="1" x14ac:dyDescent="0.25">
      <c r="A159" s="10"/>
      <c r="B159" s="10"/>
      <c r="E159" s="60"/>
      <c r="F159" s="67"/>
      <c r="G159" s="50"/>
      <c r="H159" s="163"/>
      <c r="I159" s="163"/>
      <c r="M159" s="130"/>
    </row>
    <row r="160" spans="1:13" s="16" customFormat="1" x14ac:dyDescent="0.25">
      <c r="A160" s="10"/>
      <c r="B160" s="10"/>
      <c r="E160" s="60"/>
      <c r="F160" s="67"/>
      <c r="G160" s="50"/>
      <c r="H160" s="163"/>
      <c r="I160" s="163"/>
      <c r="M160" s="130"/>
    </row>
    <row r="161" spans="1:13" s="16" customFormat="1" x14ac:dyDescent="0.25">
      <c r="A161" s="10"/>
      <c r="B161" s="10"/>
      <c r="E161" s="60"/>
      <c r="F161" s="67"/>
      <c r="G161" s="50"/>
      <c r="H161" s="163"/>
      <c r="I161" s="163"/>
      <c r="M161" s="130"/>
    </row>
    <row r="162" spans="1:13" s="16" customFormat="1" x14ac:dyDescent="0.25">
      <c r="A162" s="9"/>
      <c r="B162" s="9"/>
      <c r="E162" s="60"/>
      <c r="F162" s="67"/>
      <c r="G162" s="50"/>
      <c r="H162" s="163"/>
      <c r="I162" s="163"/>
      <c r="M162" s="130"/>
    </row>
    <row r="163" spans="1:13" s="16" customFormat="1" x14ac:dyDescent="0.25">
      <c r="A163" s="9"/>
      <c r="B163" s="9"/>
      <c r="E163" s="60"/>
      <c r="F163" s="67"/>
      <c r="G163" s="50"/>
      <c r="H163" s="163"/>
      <c r="I163" s="163"/>
      <c r="M163" s="130"/>
    </row>
  </sheetData>
  <protectedRanges>
    <protectedRange sqref="M56 D134 D55:D56" name="Interval4"/>
  </protectedRanges>
  <mergeCells count="1">
    <mergeCell ref="C134:I134"/>
  </mergeCells>
  <pageMargins left="0.7" right="0.7" top="0.75" bottom="0.36" header="0.3" footer="0.3"/>
  <pageSetup paperSize="9" scale="78" fitToHeight="0" orientation="portrait" r:id="rId1"/>
  <headerFooter>
    <oddHeader>&amp;R&amp;P de &amp;N</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8886C41F93D1540989DB008D68788AA" ma:contentTypeVersion="13" ma:contentTypeDescription="Crea un document nou" ma:contentTypeScope="" ma:versionID="0f1ea67f0b10c22d42a6027ac0c9cd52">
  <xsd:schema xmlns:xsd="http://www.w3.org/2001/XMLSchema" xmlns:xs="http://www.w3.org/2001/XMLSchema" xmlns:p="http://schemas.microsoft.com/office/2006/metadata/properties" xmlns:ns2="9f3ea4d2-be9f-4223-b56f-650e27d96333" xmlns:ns3="14a85f47-10cd-48fd-9606-be8c34974e41" targetNamespace="http://schemas.microsoft.com/office/2006/metadata/properties" ma:root="true" ma:fieldsID="d83de491f6280b3c61cfa312897122c1" ns2:_="" ns3:_="">
    <xsd:import namespace="9f3ea4d2-be9f-4223-b56f-650e27d96333"/>
    <xsd:import namespace="14a85f47-10cd-48fd-9606-be8c34974e41"/>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f3ea4d2-be9f-4223-b56f-650e27d9633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Etiquetes de la imatge" ma:readOnly="false" ma:fieldId="{5cf76f15-5ced-4ddc-b409-7134ff3c332f}" ma:taxonomyMulti="true" ma:sspId="497e9c44-8712-4815-a331-c0a4f63e5f75"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14a85f47-10cd-48fd-9606-be8c34974e41"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00b1bcf7-3812-403a-9412-9fbb07634f3a}" ma:internalName="TaxCatchAll" ma:showField="CatchAllData" ma:web="14a85f47-10cd-48fd-9606-be8c34974e4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us de contingut"/>
        <xsd:element ref="dc:title" minOccurs="0" maxOccurs="1" ma:index="4" ma:displayName="Títo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14a85f47-10cd-48fd-9606-be8c34974e41" xsi:nil="true"/>
    <lcf76f155ced4ddcb4097134ff3c332f xmlns="9f3ea4d2-be9f-4223-b56f-650e27d96333">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297AEC3-3598-4C63-9C03-C2D0C90BAE3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f3ea4d2-be9f-4223-b56f-650e27d96333"/>
    <ds:schemaRef ds:uri="14a85f47-10cd-48fd-9606-be8c34974e4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BBAEFF5-3DAE-46F8-9173-A0C2CC273853}">
  <ds:schemaRefs>
    <ds:schemaRef ds:uri="http://schemas.microsoft.com/office/2006/metadata/properties"/>
    <ds:schemaRef ds:uri="http://schemas.microsoft.com/office/infopath/2007/PartnerControls"/>
    <ds:schemaRef ds:uri="14a85f47-10cd-48fd-9606-be8c34974e41"/>
    <ds:schemaRef ds:uri="9f3ea4d2-be9f-4223-b56f-650e27d96333"/>
  </ds:schemaRefs>
</ds:datastoreItem>
</file>

<file path=customXml/itemProps3.xml><?xml version="1.0" encoding="utf-8"?>
<ds:datastoreItem xmlns:ds="http://schemas.openxmlformats.org/officeDocument/2006/customXml" ds:itemID="{9AF330A7-E693-4D3C-A9F1-C841716B2D6D}">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Fulls de càlcul</vt:lpstr>
      </vt:variant>
      <vt:variant>
        <vt:i4>1</vt:i4>
      </vt:variant>
      <vt:variant>
        <vt:lpstr>Intervals amb nom</vt:lpstr>
      </vt:variant>
      <vt:variant>
        <vt:i4>1</vt:i4>
      </vt:variant>
    </vt:vector>
  </HeadingPairs>
  <TitlesOfParts>
    <vt:vector size="2" baseType="lpstr">
      <vt:lpstr>APROX PPOST</vt:lpstr>
      <vt:lpstr>'APROX PPOST'!Àrea_d'impressió</vt:lpstr>
    </vt:vector>
  </TitlesOfParts>
  <Company>CTTI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Rios Bonet, Marta</dc:creator>
  <cp:lastModifiedBy>Roger Torner</cp:lastModifiedBy>
  <cp:lastPrinted>2026-01-22T19:09:03Z</cp:lastPrinted>
  <dcterms:created xsi:type="dcterms:W3CDTF">2023-02-23T13:33:59Z</dcterms:created>
  <dcterms:modified xsi:type="dcterms:W3CDTF">2026-10-16T09:52:45Z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0x01010088886C41F93D1540989DB008D68788AA</vt:lpwstr>
  </property>
  <property fmtid="{D5CDD505-2E9C-101B-9397-08002B2CF9AE}" pid="3" name="MediaServiceImageTags">
    <vt:lpwstr/>
  </property>
</Properties>
</file>