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2.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PRES" sheetId="1" state="visible" r:id="rId2"/>
  </sheets>
  <definedNames>
    <definedName function="false" hidden="false" localSheetId="0" name="_xlnm.Print_Titles" vbProcedure="false">'T-PRES'!$1:$10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<sst xmlns="http://schemas.openxmlformats.org/spreadsheetml/2006/main" count="454" uniqueCount="223">
  <si>
    <r>
      <rPr>
        <b val="true"/>
        <sz val="10"/>
        <color rgb="FF000000"/>
        <rFont val="Arial"/>
        <family val="2"/>
        <charset val="1"/>
      </rPr>
      <t xml:space="preserve">Àrea d'Economia, Finances, Serveis
Generals i Govern Obert
</t>
    </r>
    <r>
      <rPr>
        <sz val="9"/>
        <color rgb="FF000000"/>
        <rFont val="Arial"/>
        <family val="2"/>
        <charset val="1"/>
      </rPr>
      <t xml:space="preserve">Servei de Patrimoni i Manteniment
</t>
    </r>
  </si>
  <si>
    <t xml:space="preserve">MEMÒRIA  VALORADA  PER A NOU ACCÉS ADAPTAT DE LA BIBLIOTECA DEL DISTRICTE 5 DE TERRASSA</t>
  </si>
  <si>
    <t xml:space="preserve"> AMIDAMENTS I PRESSUPOST</t>
  </si>
  <si>
    <t xml:space="preserve">Preu</t>
  </si>
  <si>
    <t xml:space="preserve">Preu ITEC</t>
  </si>
  <si>
    <t xml:space="preserve">Amidament</t>
  </si>
  <si>
    <t xml:space="preserve">Import</t>
  </si>
  <si>
    <t xml:space="preserve">Obra</t>
  </si>
  <si>
    <t xml:space="preserve">01</t>
  </si>
  <si>
    <t xml:space="preserve">Acces Biblioteca districte 5 Terrassa</t>
  </si>
  <si>
    <t xml:space="preserve">Capítol</t>
  </si>
  <si>
    <t xml:space="preserve">ENDERROCS</t>
  </si>
  <si>
    <t xml:space="preserve">'01.01</t>
  </si>
  <si>
    <t xml:space="preserve">NOTA GENERAL AMIDAMENTS I PRESSUPOST:
NOTA:
A totes les partides que dorment aquests amidaemnts i pressupost estan incloses les despeses dels mitjans auxiliars necessaris per realitzar les tasques, despeses dels mitjans de mà d'obra i els costos indirectes. 
Les partides es presuposten totalment acabades, incloent les ajudes de paleteria a industrials així com els treballs necessaris per executarles, com són la realització de plantilles en obra, realització de diferents mostres per la seva aprocacio per la DF. etc.
Les mides són aproximades, s'han de pendre les reals a obra. </t>
  </si>
  <si>
    <t xml:space="preserve">K2164671</t>
  </si>
  <si>
    <t xml:space="preserve">m2</t>
  </si>
  <si>
    <t xml:space="preserve">Enderroc de paret de tancament de blocs de formigó 20 cm de gruix, previ tall per delimitar la zona a mantenir, amb mitjans manuals, amb martell trencador manual,  i càrrega manual de runa sobre camió o contenidor</t>
  </si>
  <si>
    <r>
      <rPr>
        <sz val="9"/>
        <color rgb="FF000000"/>
        <rFont val="Arial"/>
        <family val="2"/>
        <charset val="1"/>
      </rPr>
      <t xml:space="preserve">              </t>
    </r>
    <r>
      <rPr>
        <u val="single"/>
        <sz val="9"/>
        <color rgb="FF000000"/>
        <rFont val="Arial"/>
        <family val="2"/>
        <charset val="1"/>
      </rPr>
      <t xml:space="preserve"> Nova obertura passadís:</t>
    </r>
    <r>
      <rPr>
        <sz val="9"/>
        <color rgb="FF000000"/>
        <rFont val="Arial"/>
        <family val="2"/>
        <charset val="1"/>
      </rPr>
      <t xml:space="preserve"> 1,00x1,00 m        </t>
    </r>
  </si>
  <si>
    <t xml:space="preserve">EFA001</t>
  </si>
  <si>
    <t xml:space="preserve">Desmuntatge per a divisories de plaques acriliques i suport, previ tall per delimitar la zona a mantenir, amb mitjans manuals i càrrega manual sobre camió o contenidor. Inclus adaptació de perfileria per a nova divisió. </t>
  </si>
  <si>
    <r>
      <rPr>
        <sz val="9"/>
        <color rgb="FF000000"/>
        <rFont val="Arial"/>
        <family val="2"/>
        <charset val="1"/>
      </rPr>
      <t xml:space="preserve">               </t>
    </r>
    <r>
      <rPr>
        <u val="single"/>
        <sz val="9"/>
        <color rgb="FF000000"/>
        <rFont val="Arial"/>
        <family val="2"/>
        <charset val="1"/>
      </rPr>
      <t xml:space="preserve">Nova obertura passadís:</t>
    </r>
    <r>
      <rPr>
        <sz val="9"/>
        <color rgb="FF000000"/>
        <rFont val="Arial"/>
        <family val="2"/>
        <charset val="1"/>
      </rPr>
      <t xml:space="preserve"> 1,10x1,00 m        </t>
    </r>
  </si>
  <si>
    <t xml:space="preserve">K2192913</t>
  </si>
  <si>
    <t xml:space="preserve">Enderroc de solera de formigó, de fins a 15 cm de gruix, previ tall per delimitar la zona a mantenir amb compressor i càrrega manual de runa sobre camió o contenidor</t>
  </si>
  <si>
    <r>
      <rPr>
        <sz val="9"/>
        <color rgb="FF000000"/>
        <rFont val="Arial"/>
        <family val="2"/>
        <charset val="1"/>
      </rPr>
      <t xml:space="preserve">              </t>
    </r>
    <r>
      <rPr>
        <u val="single"/>
        <sz val="9"/>
        <color rgb="FF000000"/>
        <rFont val="Arial"/>
        <family val="2"/>
        <charset val="1"/>
      </rPr>
      <t xml:space="preserve"> Bany</t>
    </r>
    <r>
      <rPr>
        <sz val="9"/>
        <color rgb="FF000000"/>
        <rFont val="Arial"/>
        <family val="2"/>
        <charset val="1"/>
      </rPr>
      <t xml:space="preserve">: 2,70x0,70 m        </t>
    </r>
  </si>
  <si>
    <t xml:space="preserve">K219KFC0</t>
  </si>
  <si>
    <t xml:space="preserve">m</t>
  </si>
  <si>
    <t xml:space="preserve">Tall en paviment de formigó de 15 cm de fondària com a mínim, amb màquina tallajunts amb disc de diamant, per a delimitar la zona a demolir.</t>
  </si>
  <si>
    <r>
      <rPr>
        <sz val="9"/>
        <color rgb="FF000000"/>
        <rFont val="Arial"/>
        <family val="2"/>
        <charset val="1"/>
      </rPr>
      <t xml:space="preserve">              </t>
    </r>
    <r>
      <rPr>
        <u val="single"/>
        <sz val="9"/>
        <color rgb="FF000000"/>
        <rFont val="Arial"/>
        <family val="2"/>
        <charset val="1"/>
      </rPr>
      <t xml:space="preserve"> Bany:</t>
    </r>
    <r>
      <rPr>
        <sz val="9"/>
        <color rgb="FF000000"/>
        <rFont val="Arial"/>
        <family val="2"/>
        <charset val="1"/>
      </rPr>
      <t xml:space="preserve"> 2 ud - 2,40 m       </t>
    </r>
  </si>
  <si>
    <t xml:space="preserve">  2ud - 2,20 m </t>
  </si>
  <si>
    <t xml:space="preserve">Enderroc de paviment, amb compressor i càrrega manual de runa sobre camió o contenidor</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</si>
  <si>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2,40x2,20 m       </t>
    </r>
  </si>
  <si>
    <t xml:space="preserve">01,01</t>
  </si>
  <si>
    <t xml:space="preserve">AEFAEN01</t>
  </si>
  <si>
    <t xml:space="preserve">Desmontatge i retirada de peçes de tarima interior de biblioteca.</t>
  </si>
  <si>
    <r>
      <rPr>
        <u val="single"/>
        <sz val="9"/>
        <color rgb="FF000000"/>
        <rFont val="Arial"/>
        <family val="2"/>
        <charset val="1"/>
      </rPr>
      <t xml:space="preserve">Biblioteca: </t>
    </r>
    <r>
      <rPr>
        <sz val="9"/>
        <color rgb="FF000000"/>
        <rFont val="Arial"/>
        <family val="2"/>
        <charset val="1"/>
      </rPr>
      <t xml:space="preserve">4,46 x 3,52</t>
    </r>
  </si>
  <si>
    <t xml:space="preserve">K21BU001</t>
  </si>
  <si>
    <t xml:space="preserve">Desmuntatge de reixa i ancoratges, amb mitjans manuals, i càrrega de runa sobre camió o contenidor</t>
  </si>
  <si>
    <r>
      <rPr>
        <sz val="9"/>
        <color rgb="FF000000"/>
        <rFont val="Arial"/>
        <family val="2"/>
        <charset val="1"/>
      </rPr>
      <t xml:space="preserve">              </t>
    </r>
    <r>
      <rPr>
        <u val="single"/>
        <sz val="9"/>
        <color rgb="FF000000"/>
        <rFont val="Arial"/>
        <family val="2"/>
        <charset val="1"/>
      </rPr>
      <t xml:space="preserve"> Terrassa Biblioteca:</t>
    </r>
    <r>
      <rPr>
        <sz val="9"/>
        <color rgb="FF000000"/>
        <rFont val="Arial"/>
        <family val="2"/>
        <charset val="1"/>
      </rPr>
      <t xml:space="preserve"> 4,40x2,70 m       </t>
    </r>
  </si>
  <si>
    <r>
      <rPr>
        <sz val="9"/>
        <color rgb="FF000000"/>
        <rFont val="Arial"/>
        <family val="2"/>
        <charset val="1"/>
      </rPr>
      <t xml:space="preserve">              </t>
    </r>
    <r>
      <rPr>
        <u val="single"/>
        <sz val="9"/>
        <color rgb="FF000000"/>
        <rFont val="Arial"/>
        <family val="2"/>
        <charset val="1"/>
      </rPr>
      <t xml:space="preserve"> Entrada carrer jocs olimpics: </t>
    </r>
    <r>
      <rPr>
        <sz val="9"/>
        <color rgb="FF000000"/>
        <rFont val="Arial"/>
        <family val="2"/>
        <charset val="1"/>
      </rPr>
      <t xml:space="preserve">3,80x2,80 m       </t>
    </r>
  </si>
  <si>
    <t xml:space="preserve">K21JF111</t>
  </si>
  <si>
    <t xml:space="preserve">u</t>
  </si>
  <si>
    <t xml:space="preserve">Arrencada de aixetes, sifó, desguassos i desconnexió de les xarxes de subministrament i d'evacuació, amb mitjans manuals i càrrega manual de runa sobre camió o contenidor</t>
  </si>
  <si>
    <r>
      <rPr>
        <sz val="9"/>
        <color rgb="FF000000"/>
        <rFont val="Arial"/>
        <family val="2"/>
        <charset val="1"/>
      </rPr>
      <t xml:space="preserve">               </t>
    </r>
    <r>
      <rPr>
        <u val="single"/>
        <sz val="9"/>
        <color rgb="FF000000"/>
        <rFont val="Arial"/>
        <family val="2"/>
        <charset val="1"/>
      </rPr>
      <t xml:space="preserve">Terrassa Biblioteca</t>
    </r>
    <r>
      <rPr>
        <sz val="9"/>
        <color rgb="FF000000"/>
        <rFont val="Arial"/>
        <family val="2"/>
        <charset val="1"/>
      </rPr>
      <t xml:space="preserve">: 1 ud</t>
    </r>
  </si>
  <si>
    <t xml:space="preserve">K21GU002</t>
  </si>
  <si>
    <t xml:space="preserve">ud</t>
  </si>
  <si>
    <t xml:space="preserve">Desmuntatge del sub quadre elèctric per posterior reubicació de línia elèctrica estesa sobre safates o canals, conductors de coure o alumini, amb aïllament i coberta o nus, unipolars o multipolars, de fins a 10 mm² de secció, amb mitjans manuals i càrrega manual de runa sobre camió o contenidor</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</si>
  <si>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1 ud</t>
    </r>
  </si>
  <si>
    <t xml:space="preserve">K21A1011</t>
  </si>
  <si>
    <t xml:space="preserve">Arrencada de full i bastiment de finestra amb mitjans manuals i càrrega manual sobre camió o contenidor</t>
  </si>
  <si>
    <r>
      <rPr>
        <sz val="9"/>
        <color rgb="FF000000"/>
        <rFont val="Arial"/>
        <family val="2"/>
        <charset val="1"/>
      </rPr>
      <t xml:space="preserve">               </t>
    </r>
    <r>
      <rPr>
        <u val="single"/>
        <sz val="9"/>
        <color rgb="FF000000"/>
        <rFont val="Arial"/>
        <family val="2"/>
        <charset val="1"/>
      </rPr>
      <t xml:space="preserve">Terrassa Biblioteca:</t>
    </r>
    <r>
      <rPr>
        <sz val="9"/>
        <color rgb="FF000000"/>
        <rFont val="Arial"/>
        <family val="2"/>
        <charset val="1"/>
      </rPr>
      <t xml:space="preserve"> 1 ud</t>
    </r>
  </si>
  <si>
    <t xml:space="preserve">K2RA63G0</t>
  </si>
  <si>
    <t xml:space="preserve">m3</t>
  </si>
  <si>
    <t xml:space="preserve">Deposició controlada a centre de reciclatge de residus barrejats inerts amb una densitat 1,0 t/m3, procedents de construcció o demolició, amb codi 170107 segons la Llista Europea de Residus (ORDEN MAM/304/2002)</t>
  </si>
  <si>
    <t xml:space="preserve">K2R64235</t>
  </si>
  <si>
    <t xml:space="preserve">Càrrega amb mitjans mecànics i transport de residus inerts o no especials a instal·lació autoritzada de gestió de residus, amb camió per a transport de 7 t, amb un recorregut de més de 2 i fins a 5 km</t>
  </si>
  <si>
    <t xml:space="preserve">TOTAL</t>
  </si>
  <si>
    <t xml:space="preserve">02</t>
  </si>
  <si>
    <t xml:space="preserve"> MOVIMENT DE TERRES</t>
  </si>
  <si>
    <t xml:space="preserve">Titol 3</t>
  </si>
  <si>
    <t xml:space="preserve">Fonament ,soleres i escales</t>
  </si>
  <si>
    <t xml:space="preserve">'01.02.01</t>
  </si>
  <si>
    <t xml:space="preserve">K222B432</t>
  </si>
  <si>
    <t xml:space="preserve">Excavació de rasa per a pas d'instal·lacions fins a 1 m de fondària, amb compressor i càrrega manual de runa sobre camió o contenidor</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</si>
  <si>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3,80x0,70x1 m       </t>
    </r>
  </si>
  <si>
    <t xml:space="preserve">K93628B6</t>
  </si>
  <si>
    <t xml:space="preserve">Solera de formigó HA-25/B/20/IIa, de consistència tova i grandària màxima del granulat 20 mm amb additiu hidròfug, malla electrosoldada ME 15x15 Ø 5-5 B 500 T 6x2,20 UNE-EN 10080 com a armadura de repartiment, de gruix 20 cm.</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</si>
  <si>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3,80x0,70 m       </t>
    </r>
  </si>
  <si>
    <t xml:space="preserve">K93628B7</t>
  </si>
  <si>
    <t xml:space="preserve">Partida alçada per subministrament e instal·lació d'escales exteriors amb gero. S'inclou tots els elements i materials necesaris per a la seva correcta instalació. </t>
  </si>
  <si>
    <r>
      <rPr>
        <sz val="9"/>
        <color rgb="FF000000"/>
        <rFont val="Arial"/>
        <family val="2"/>
        <charset val="1"/>
      </rPr>
      <t xml:space="preserve">               </t>
    </r>
    <r>
      <rPr>
        <u val="single"/>
        <sz val="9"/>
        <color rgb="FF000000"/>
        <rFont val="Arial"/>
        <family val="2"/>
        <charset val="1"/>
      </rPr>
      <t xml:space="preserve">Escales exteriors Biblioteca:</t>
    </r>
    <r>
      <rPr>
        <sz val="9"/>
        <color rgb="FF000000"/>
        <rFont val="Arial"/>
        <family val="2"/>
        <charset val="1"/>
      </rPr>
      <t xml:space="preserve"> 1ud</t>
    </r>
  </si>
  <si>
    <t xml:space="preserve">03</t>
  </si>
  <si>
    <t xml:space="preserve">SISTEMA D'ENVOLVENT</t>
  </si>
  <si>
    <t xml:space="preserve">Fusteries i Serralleria exterior</t>
  </si>
  <si>
    <t xml:space="preserve">01.03.01</t>
  </si>
  <si>
    <t xml:space="preserve">E89B5BJ0</t>
  </si>
  <si>
    <t xml:space="preserve">Pintat de barana i reixa d'acer de barrots separats 10 cm, amb esmalt sintètic, amb dues capes d'imprimació antioxidant i 2 d'acabat.</t>
  </si>
  <si>
    <r>
      <rPr>
        <sz val="9"/>
        <color rgb="FF000000"/>
        <rFont val="Arial"/>
        <family val="2"/>
        <charset val="1"/>
      </rPr>
      <t xml:space="preserve">               </t>
    </r>
    <r>
      <rPr>
        <u val="single"/>
        <sz val="9"/>
        <color rgb="FF000000"/>
        <rFont val="Arial"/>
        <family val="2"/>
        <charset val="1"/>
      </rPr>
      <t xml:space="preserve">Barana original Terrassa Biblioteca:</t>
    </r>
    <r>
      <rPr>
        <sz val="9"/>
        <color rgb="FF000000"/>
        <rFont val="Arial"/>
        <family val="2"/>
        <charset val="1"/>
      </rPr>
      <t xml:space="preserve"> 28,60 m</t>
    </r>
  </si>
  <si>
    <t xml:space="preserve">EAF7FE01</t>
  </si>
  <si>
    <t xml:space="preserve">Subministre i col·locació de balconera d'alumini lacat color a definir per la DF amb trencament de pont tèrmic, col·locada sobre bastiment de base, amb dues fulles batents,una tarja fixe hortizontal a d’alt de 40cm, per a un buit d'obra aproximat de 170x250 cm, amb trencament del pont tèrmic. Vidre laminat doble incolor format per 3+3/14/4+4. Vidres segellats per dins amb goma d'EPDM i per fora amb silicona, sense persiana i pany.
S'inclou tots els materials neccesaris per  a la seva correcta instalació.</t>
  </si>
  <si>
    <t xml:space="preserve">KAN525A3</t>
  </si>
  <si>
    <t xml:space="preserve">Subministrament i col·locació de bastiment de base per a balconera, de tub d'acer galvanitzat de secció 60x20 mm2, per a un buit d'obra aproximat de 170x250 cm.</t>
  </si>
  <si>
    <t xml:space="preserve">EAF3EF01</t>
  </si>
  <si>
    <t xml:space="preserve">Subministrament i col.locació de finestra per a un buit d'obra aproximat de 140x250cm. Formada per una fulla fixa, amb trencament de pornt tèrmic. Vidre laminar doble incolor format per 3+3/14/4+4. Vidres segellats per dins amb goma d'EPDM i per fora amb silicona. Sense persiana. 
S'inclou tots els materials neccesaris per  a la seva correcta instalació.</t>
  </si>
  <si>
    <r>
      <rPr>
        <sz val="9"/>
        <color rgb="FF000000"/>
        <rFont val="Arial"/>
        <family val="2"/>
        <charset val="1"/>
      </rPr>
      <t xml:space="preserve">               </t>
    </r>
    <r>
      <rPr>
        <u val="single"/>
        <sz val="9"/>
        <color rgb="FF000000"/>
        <rFont val="Arial"/>
        <family val="2"/>
        <charset val="1"/>
      </rPr>
      <t xml:space="preserve">Terrassa Biblioteca:</t>
    </r>
    <r>
      <rPr>
        <sz val="9"/>
        <color rgb="FF000000"/>
        <rFont val="Arial"/>
        <family val="2"/>
        <charset val="1"/>
      </rPr>
      <t xml:space="preserve"> 2 ud</t>
    </r>
  </si>
  <si>
    <t xml:space="preserve">KABGAA09</t>
  </si>
  <si>
    <t xml:space="preserve">Subministrament i col·locació de porta d'acer, en perfils laminats de dues fulles batents, per a un buit d'obra de 200x210 cm, amb bastidor de tub de 40x20x1,5 mm, planxes llises d'1 mm de gruix i bastiment, acabat esmaltat, color a definir per la D.F., col·locada amb una barra antipanic en cada fulla, ancorada als paraments verticals amb subestructura metàl·lica, no inclosa en aquesta partida. 
S'inclou tots els materials necessaris per a la seva correcta instalació. </t>
  </si>
  <si>
    <r>
      <rPr>
        <sz val="9"/>
        <color rgb="FF000000"/>
        <rFont val="Arial"/>
        <family val="2"/>
        <charset val="1"/>
      </rPr>
      <t xml:space="preserve">               </t>
    </r>
    <r>
      <rPr>
        <u val="single"/>
        <sz val="9"/>
        <color rgb="FF000000"/>
        <rFont val="Arial"/>
        <family val="2"/>
        <charset val="1"/>
      </rPr>
      <t xml:space="preserve">Passadis:</t>
    </r>
    <r>
      <rPr>
        <sz val="9"/>
        <color rgb="FF000000"/>
        <rFont val="Arial"/>
        <family val="2"/>
        <charset val="1"/>
      </rPr>
      <t xml:space="preserve"> 1 ud</t>
    </r>
  </si>
  <si>
    <t xml:space="preserve">EB32U001</t>
  </si>
  <si>
    <t xml:space="preserve">Subministrament i col·locació de reixa galvanitzada d'entramat d'acer de 10x40 mm de pas de malla, amb marc  d'acer i platines portants de 20x2 mm, ancorada mecanicament al paviment.</t>
  </si>
  <si>
    <r>
      <rPr>
        <sz val="9"/>
        <color rgb="FF000000"/>
        <rFont val="Arial"/>
        <family val="2"/>
        <charset val="1"/>
      </rPr>
      <t xml:space="preserve">               </t>
    </r>
    <r>
      <rPr>
        <u val="single"/>
        <sz val="9"/>
        <color rgb="FF000000"/>
        <rFont val="Arial"/>
        <family val="2"/>
        <charset val="1"/>
      </rPr>
      <t xml:space="preserve">Nou acces Biblioteca:</t>
    </r>
    <r>
      <rPr>
        <sz val="9"/>
        <color rgb="FF000000"/>
        <rFont val="Arial"/>
        <family val="2"/>
        <charset val="1"/>
      </rPr>
      <t xml:space="preserve"> 6,40 m</t>
    </r>
  </si>
  <si>
    <r>
      <rPr>
        <sz val="9"/>
        <color rgb="FF000000"/>
        <rFont val="Arial"/>
        <family val="2"/>
        <charset val="1"/>
      </rPr>
      <t xml:space="preserve">               </t>
    </r>
    <r>
      <rPr>
        <u val="single"/>
        <sz val="9"/>
        <color rgb="FF000000"/>
        <rFont val="Arial"/>
        <family val="2"/>
        <charset val="1"/>
      </rPr>
      <t xml:space="preserve">Entrada carrer jocs olimpics:</t>
    </r>
    <r>
      <rPr>
        <sz val="9"/>
        <color rgb="FF000000"/>
        <rFont val="Arial"/>
        <family val="2"/>
        <charset val="1"/>
      </rPr>
      <t xml:space="preserve"> 3,80 m</t>
    </r>
  </si>
  <si>
    <r>
      <rPr>
        <sz val="9"/>
        <color rgb="FF000000"/>
        <rFont val="Arial"/>
        <family val="2"/>
        <charset val="1"/>
      </rPr>
      <t xml:space="preserve">               </t>
    </r>
    <r>
      <rPr>
        <u val="single"/>
        <sz val="9"/>
        <color rgb="FF000000"/>
        <rFont val="Arial"/>
        <family val="2"/>
        <charset val="1"/>
      </rPr>
      <t xml:space="preserve">Entrada passadis:</t>
    </r>
    <r>
      <rPr>
        <sz val="9"/>
        <color rgb="FF000000"/>
        <rFont val="Arial"/>
        <family val="2"/>
        <charset val="1"/>
      </rPr>
      <t xml:space="preserve"> 3,00 m</t>
    </r>
  </si>
  <si>
    <t xml:space="preserve">Divisoria terrassa biblioteca: 4,30 m </t>
  </si>
  <si>
    <t xml:space="preserve">Subministrament i col·locació de porta de pas de malla de dues fulles batents, per a un buit d'obra de 190x210 cm, amb bastidor de tub de 40x20x1,5 mm, bastiment, pany de cop, acabat esmaltat, col·locada</t>
  </si>
  <si>
    <t xml:space="preserve">AEFADI01</t>
  </si>
  <si>
    <t xml:space="preserve">Subministrament i col·locació de porta de pas de malla de dues fulles batents, per a un buit d'obra de 100x210 cm, amb bastidor de tub de 40x20x1,5 mm, bastiment, pany de cop, acabat esmaltat, col·locada</t>
  </si>
  <si>
    <t xml:space="preserve">Subministrament i col·locació de porta d'acer, acabat esmaltat, en perfils laminats d’una fulla batent, per a un buit d'obra de 100x210 cm, amb bastidor de tub de 40x20x1,5 mm, planxes llises d'1 mm de gruix i bastiment, acabat esmaltat, color a definir per la DF, amb finestra d'ull de bou col·locada. 
S'inclou tots els materials necessaris per a la seva correcta instalació. </t>
  </si>
  <si>
    <t xml:space="preserve">Subministrament i col·locació per a subestructura de porta, de tub d'acer galvanitzat de secció 60x20 mm2, per a un buit d'obra aproximat de 110x210 cm.</t>
  </si>
  <si>
    <t xml:space="preserve">KABGAA10</t>
  </si>
  <si>
    <t xml:space="preserve">ut</t>
  </si>
  <si>
    <t xml:space="preserve">Subministrament e instalació de sistema per a control d'accesos i videoporter a l'exterior per facilitar el control d'accesos. S'inclouen tots els materials i ma d'obra necessari per a la seva correcta instalació</t>
  </si>
  <si>
    <r>
      <rPr>
        <u val="single"/>
        <sz val="9"/>
        <color rgb="FF000000"/>
        <rFont val="Arial"/>
        <family val="2"/>
        <charset val="1"/>
      </rPr>
      <t xml:space="preserve">Control d'accesos:</t>
    </r>
    <r>
      <rPr>
        <sz val="9"/>
        <color rgb="FF000000"/>
        <rFont val="Arial"/>
        <family val="2"/>
        <charset val="1"/>
      </rPr>
      <t xml:space="preserve"> 1 ud</t>
    </r>
  </si>
  <si>
    <t xml:space="preserve">KABGAA11</t>
  </si>
  <si>
    <t xml:space="preserve">Subministrament e Instalació de plataforma elevadora per a exterior. </t>
  </si>
  <si>
    <t xml:space="preserve">KABGAA12</t>
  </si>
  <si>
    <t xml:space="preserve">Subministrament e Instalació de barana d'acer galvanitzat, amb passamà de diametre 5cm de barrots verticals de 1cm de secció, colocat amb fixacions metàliques.</t>
  </si>
  <si>
    <r>
      <rPr>
        <sz val="9"/>
        <color rgb="FF000000"/>
        <rFont val="Arial"/>
        <family val="2"/>
        <charset val="1"/>
      </rPr>
      <t xml:space="preserve">              </t>
    </r>
    <r>
      <rPr>
        <u val="single"/>
        <sz val="9"/>
        <color rgb="FF000000"/>
        <rFont val="Arial"/>
        <family val="2"/>
        <charset val="1"/>
      </rPr>
      <t xml:space="preserve">Escales exteriors Biblioteca:</t>
    </r>
    <r>
      <rPr>
        <sz val="9"/>
        <color rgb="FF000000"/>
        <rFont val="Arial"/>
        <family val="2"/>
        <charset val="1"/>
      </rPr>
      <t xml:space="preserve"> 6,60 m </t>
    </r>
  </si>
  <si>
    <r>
      <rPr>
        <sz val="9"/>
        <color rgb="FF000000"/>
        <rFont val="Arial"/>
        <family val="2"/>
        <charset val="1"/>
      </rPr>
      <t xml:space="preserve">               </t>
    </r>
    <r>
      <rPr>
        <u val="single"/>
        <sz val="9"/>
        <color rgb="FF000000"/>
        <rFont val="Arial"/>
        <family val="2"/>
        <charset val="1"/>
      </rPr>
      <t xml:space="preserve">Terrassa Biblioteca:</t>
    </r>
    <r>
      <rPr>
        <sz val="9"/>
        <color rgb="FF000000"/>
        <rFont val="Arial"/>
        <family val="2"/>
        <charset val="1"/>
      </rPr>
      <t xml:space="preserve"> 2,00 m</t>
    </r>
  </si>
  <si>
    <t xml:space="preserve">04</t>
  </si>
  <si>
    <t xml:space="preserve">Acabats horitzontals</t>
  </si>
  <si>
    <t xml:space="preserve">01.04.01</t>
  </si>
  <si>
    <t xml:space="preserve">K9DA122Y</t>
  </si>
  <si>
    <t xml:space="preserve">Subministe i col·locació de paviment exteriors per a escala, de rajola de gres extruït sense esmaltar de forma rectangular preu alt, de 16 a 25 peces m2, acabat a definir per la DF. Col·locat a truc de maceta amb morter adhesiu C2 (UNE-EN 12004) i rejuntat amb beurada CG2 (UNE-EN 13888).
S'inclou tots els elements i materials necessaris per a la seva correcta instalació.</t>
  </si>
  <si>
    <r>
      <rPr>
        <sz val="9"/>
        <color rgb="FF000000"/>
        <rFont val="Arial"/>
        <family val="2"/>
        <charset val="1"/>
      </rPr>
      <t xml:space="preserve">              </t>
    </r>
    <r>
      <rPr>
        <u val="single"/>
        <sz val="9"/>
        <color rgb="FF000000"/>
        <rFont val="Arial"/>
        <family val="2"/>
        <charset val="1"/>
      </rPr>
      <t xml:space="preserve">Petja escales exteriors Biblioteca:</t>
    </r>
    <r>
      <rPr>
        <sz val="9"/>
        <color rgb="FF000000"/>
        <rFont val="Arial"/>
        <family val="2"/>
        <charset val="1"/>
      </rPr>
      <t xml:space="preserve"> 2,40x2,30 m </t>
    </r>
  </si>
  <si>
    <r>
      <rPr>
        <sz val="9"/>
        <color rgb="FF000000"/>
        <rFont val="Arial"/>
        <family val="2"/>
        <charset val="1"/>
      </rPr>
      <t xml:space="preserve">              </t>
    </r>
    <r>
      <rPr>
        <u val="single"/>
        <sz val="9"/>
        <color rgb="FF000000"/>
        <rFont val="Arial"/>
        <family val="2"/>
        <charset val="1"/>
      </rPr>
      <t xml:space="preserve">Contra petja escales exteriors Biblioteca:</t>
    </r>
    <r>
      <rPr>
        <sz val="9"/>
        <color rgb="FF000000"/>
        <rFont val="Arial"/>
        <family val="2"/>
        <charset val="1"/>
      </rPr>
      <t xml:space="preserve"> 2,30x1,40 m </t>
    </r>
  </si>
  <si>
    <r>
      <rPr>
        <sz val="9"/>
        <color rgb="FF000000"/>
        <rFont val="Arial"/>
        <family val="2"/>
        <charset val="1"/>
      </rPr>
      <t xml:space="preserve">          </t>
    </r>
    <r>
      <rPr>
        <u val="single"/>
        <sz val="9"/>
        <color rgb="FF000000"/>
        <rFont val="Arial"/>
        <family val="2"/>
        <charset val="1"/>
      </rPr>
      <t xml:space="preserve">Laterals escales exteriors Biblioteca:</t>
    </r>
    <r>
      <rPr>
        <sz val="9"/>
        <color rgb="FF000000"/>
        <rFont val="Arial"/>
        <family val="2"/>
        <charset val="1"/>
      </rPr>
      <t xml:space="preserve"> 2,40x1,40 m (2 ud) </t>
    </r>
  </si>
  <si>
    <t xml:space="preserve">EEFAPA01</t>
  </si>
  <si>
    <t xml:space="preserve">Subministre i col·locació de paviment exterior de panots per a exteriors. </t>
  </si>
  <si>
    <r>
      <rPr>
        <u val="single"/>
        <sz val="9"/>
        <color rgb="FF000000"/>
        <rFont val="Arial"/>
        <family val="2"/>
        <charset val="1"/>
      </rPr>
      <t xml:space="preserve">Acces Passadis:</t>
    </r>
    <r>
      <rPr>
        <sz val="9"/>
        <color rgb="FF000000"/>
        <rFont val="Arial"/>
        <family val="2"/>
        <charset val="1"/>
      </rPr>
      <t xml:space="preserve"> 1,20x2,60 m  </t>
    </r>
  </si>
  <si>
    <t xml:space="preserve">E9DCMV05</t>
  </si>
  <si>
    <t xml:space="preserve">Subministre i col.locació de paviment interior, de rajola de gres porcelanic acabat a definir per la DF, preu mitjà, col·locades amb adhesiu per a rajola ceràmica C2 (UNE-EN 12004) i rejuntat amb beurada CG2 (UNE-EN 13888). </t>
  </si>
  <si>
    <t xml:space="preserve">E9U3MV01</t>
  </si>
  <si>
    <t xml:space="preserve">Subministre i col.locació de sòcol de mitja canya de rajola de gres porcellànic acabat a definir per la DF de 10 cm d'alçària, col·locat amb adhesiu per a rajola ceràmica C2 (UNE-EN 12004) i rejuntat amb beurada CG2 (UNE-EN 13888)</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</si>
  <si>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2,40 m (2 ud)  </t>
    </r>
  </si>
  <si>
    <t xml:space="preserve">           2,20 m (2 ud)       </t>
  </si>
  <si>
    <r>
      <rPr>
        <sz val="9"/>
        <color rgb="FF000000"/>
        <rFont val="Arial"/>
        <family val="2"/>
        <charset val="1"/>
      </rPr>
      <t xml:space="preserve">               </t>
    </r>
    <r>
      <rPr>
        <u val="single"/>
        <sz val="9"/>
        <color rgb="FF000000"/>
        <rFont val="Arial"/>
        <family val="2"/>
        <charset val="1"/>
      </rPr>
      <t xml:space="preserve">Exterior bany: </t>
    </r>
    <r>
      <rPr>
        <sz val="9"/>
        <color rgb="FF000000"/>
        <rFont val="Arial"/>
        <family val="2"/>
        <charset val="1"/>
      </rPr>
      <t xml:space="preserve">2,40 m</t>
    </r>
  </si>
  <si>
    <t xml:space="preserve">     2,20 m</t>
  </si>
  <si>
    <t xml:space="preserve">AEFAPA02</t>
  </si>
  <si>
    <t xml:space="preserve">Subministre i col·locació de paviment vinílic heterogeni en lloseta de 1200x200 mm, classe 34-43, segons UNE-EN 649 i gruix de 6,5mm, col·locat amb adhesiu acrilic de dispersió aquosa, tipus tarkett id click ultimate 55-70, o similar. </t>
  </si>
  <si>
    <t xml:space="preserve">AEFAPA03</t>
  </si>
  <si>
    <t xml:space="preserve">Subministre de col·locació de Base per a paviment interior de morter autoanivellant de ciment, morter autoanivellant de ciment CT - C10 - F3 segons UNE-EN 13813, de 40 mm d'espessor, abocat amb mescladora-bombejadora, sobre làmina d'aïllament per a formació de sòl flotant. S'inclou tot els materials auxiliars que siguin necessaris per a la seva correcta execució</t>
  </si>
  <si>
    <t xml:space="preserve">05</t>
  </si>
  <si>
    <t xml:space="preserve">SISTEMA DE COMPARTIMENTACIÓ</t>
  </si>
  <si>
    <t xml:space="preserve">Envans i elements divisoris</t>
  </si>
  <si>
    <t xml:space="preserve">01.05.01</t>
  </si>
  <si>
    <t xml:space="preserve">K652724X</t>
  </si>
  <si>
    <t xml:space="preserve">Envà de plaques de guix laminat format per estructura senzilla normal amb perfileria de planxa d'acer galvanitzat, amb un gruix total de l'envà de 78 mm, muntants cada 600 mm de 48 mm d'amplària i canals de 48 mm d'amplària, 1 placa hidròfuga (H) de 15 mm de gruix en cada cara, fixades mecànicament</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</si>
  <si>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2,40x3,40 m</t>
    </r>
  </si>
  <si>
    <t xml:space="preserve">           2,20x 3,40 m (2 ud)       </t>
  </si>
  <si>
    <t xml:space="preserve">AEFAMO01</t>
  </si>
  <si>
    <t xml:space="preserve">PA</t>
  </si>
  <si>
    <t xml:space="preserve">Partida alçada per a la redistribució de mobiliari interior de la biblioteca.</t>
  </si>
  <si>
    <r>
      <rPr>
        <sz val="9"/>
        <color rgb="FF000000"/>
        <rFont val="Arial"/>
        <family val="2"/>
        <charset val="1"/>
      </rPr>
      <t xml:space="preserve">               </t>
    </r>
    <r>
      <rPr>
        <u val="single"/>
        <sz val="9"/>
        <color rgb="FF000000"/>
        <rFont val="Arial"/>
        <family val="2"/>
        <charset val="1"/>
      </rPr>
      <t xml:space="preserve">Biblioteca:</t>
    </r>
    <r>
      <rPr>
        <sz val="9"/>
        <color rgb="FF000000"/>
        <rFont val="Arial"/>
        <family val="2"/>
        <charset val="1"/>
      </rPr>
      <t xml:space="preserve"> 1 ud</t>
    </r>
  </si>
  <si>
    <t xml:space="preserve">06</t>
  </si>
  <si>
    <t xml:space="preserve">Fusteries i serralleria interior</t>
  </si>
  <si>
    <t xml:space="preserve">01.06.01</t>
  </si>
  <si>
    <t xml:space="preserve">EAQDPU00</t>
  </si>
  <si>
    <t xml:space="preserve">Subministrament i col·locació de guia d'alumini, amb tapeta, de 36x19mm, per porta corredera Color: A definir per la DF</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</si>
  <si>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1 ud</t>
    </r>
  </si>
  <si>
    <t xml:space="preserve">EAQDPU01</t>
  </si>
  <si>
    <t xml:space="preserve">Subministrament i col·locació de fulla corredera per a porta interior, de 40 mm de gruix, 90 cm d'amplària i 210 cm alçària , lacat en color Blanc, de cares llises i de fusta xapada, col·locada, amb pany.</t>
  </si>
  <si>
    <t xml:space="preserve">07</t>
  </si>
  <si>
    <t xml:space="preserve">SISTEMA D'ACABATS INTERIORS</t>
  </si>
  <si>
    <t xml:space="preserve">Revestiments de paramentres verticals</t>
  </si>
  <si>
    <t xml:space="preserve">'01.07.01</t>
  </si>
  <si>
    <t xml:space="preserve">K82C2P1JH8M5</t>
  </si>
  <si>
    <t xml:space="preserve">Enrajolat de parament vertical interior a una alçària &gt;3 m amb rajola de gres porcellànic premsat polit, grup BIa (UNE-EN 14411), preu superior, d'1 a 5 peces/m2 ref. P1950172 de la serie Cemento de PORCELANOSA o similar , col·locades amb adhesiu per a rajola ceràmica C2 TE (UNE-EN 12004) i rejuntat amb beurada CG2 (UNE-EN 13888)</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</si>
  <si>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2,40x2,50 m (2 ud)</t>
    </r>
  </si>
  <si>
    <t xml:space="preserve">           2,20x 2,50 m (2 ud)       </t>
  </si>
  <si>
    <t xml:space="preserve">K898J2A0</t>
  </si>
  <si>
    <t xml:space="preserve">Pintat de parament vertical de guix, amb pintura plàstica amb acabat llis, amb una capa segelladora i dues d'acabat</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</si>
  <si>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2,40x3,40 m </t>
    </r>
  </si>
  <si>
    <t xml:space="preserve">           2,20x 3,40 m    </t>
  </si>
  <si>
    <t xml:space="preserve">Revestiments de parametres hortizontals</t>
  </si>
  <si>
    <t xml:space="preserve">01.07.02</t>
  </si>
  <si>
    <t xml:space="preserve">K8447220</t>
  </si>
  <si>
    <t xml:space="preserve">Subministrament i muntatge de fals sostre registrable 60x60, situat a una altura menor de 4 m, constituït per plaques d'escaiola llisa, suspeses del sostre mitjançant una perfileria vista blanca estàndard, comprenent perfils primaris, secundaris i angulars d'acabat fixats al sostre mitjançant barres d'acer galvanitzat. Inclús p/p d'accessoris de fixació, completament instal·lat.</t>
  </si>
  <si>
    <t xml:space="preserve">E84ZG1A0</t>
  </si>
  <si>
    <t xml:space="preserve">Registre per a cel ras de plaques de guix laminat format per portella de 50x50 cm2 amb marc d'alumini i fulla de placa guix laminat hidròfuga (H) amb un gruix total de 15 mm com a màxim, tanca de pressió i dispositiu de retenció, col·locat amb perfileria d'acer galvanitzat</t>
  </si>
  <si>
    <t xml:space="preserve">08</t>
  </si>
  <si>
    <t xml:space="preserve">SISTEMA DE CONDICIONAMENT I INSTAL·LACIONS</t>
  </si>
  <si>
    <t xml:space="preserve">Sanejament i aigua sanitaria</t>
  </si>
  <si>
    <t xml:space="preserve">'01.08.01</t>
  </si>
  <si>
    <t xml:space="preserve">PACSMV01</t>
  </si>
  <si>
    <t xml:space="preserve">Partida alçada a justificar per la conexió a xarxa de sanejament de tots els sanitaris</t>
  </si>
  <si>
    <t xml:space="preserve">01.08.01</t>
  </si>
  <si>
    <t xml:space="preserve">PACSMV02</t>
  </si>
  <si>
    <t xml:space="preserve">Partida alçada per a coneció a xarxa d'aigua sanitaria a tots els aparells sanitaris. </t>
  </si>
  <si>
    <t xml:space="preserve">Ventilació</t>
  </si>
  <si>
    <t xml:space="preserve">01.08.02</t>
  </si>
  <si>
    <t xml:space="preserve">ED15MV06</t>
  </si>
  <si>
    <t xml:space="preserve">Conducte de ventilació per a banys,d’acer galvanitzat, de diàmetre 125 mm, inclosa part proporcional de peces especials, brides de subjecció (cada 1,5m i a totes les figures),  i ajudes de paleteria, s'inclou barret de xemeneia, de forma cònica, de xapa galvanitzada, per conducte de sortida de 125mm de diàmetre exterior, per ventilació mecànica, inclou extractor model s&amp;p silent 100 cr o similar.</t>
  </si>
  <si>
    <r>
      <rPr>
        <sz val="9"/>
        <color rgb="FF000000"/>
        <rFont val="Arial"/>
        <family val="2"/>
        <charset val="1"/>
      </rPr>
      <t xml:space="preserve">               </t>
    </r>
    <r>
      <rPr>
        <u val="single"/>
        <sz val="9"/>
        <color rgb="FF000000"/>
        <rFont val="Arial"/>
        <family val="2"/>
        <charset val="1"/>
      </rPr>
      <t xml:space="preserve">Bany:</t>
    </r>
    <r>
      <rPr>
        <sz val="9"/>
        <color rgb="FF000000"/>
        <rFont val="Arial"/>
        <family val="2"/>
        <charset val="1"/>
      </rPr>
      <t xml:space="preserve"> 4,00 m</t>
    </r>
  </si>
  <si>
    <t xml:space="preserve">Electricitat</t>
  </si>
  <si>
    <t xml:space="preserve">01.08.03</t>
  </si>
  <si>
    <t xml:space="preserve">P.A</t>
  </si>
  <si>
    <t xml:space="preserve">Partida alçada per reubicació de Sub cuadre electric.</t>
  </si>
  <si>
    <t xml:space="preserve">ED15MV07</t>
  </si>
  <si>
    <t xml:space="preserve">Instalació de sistema de obertura automatica en les portes on s'incorporara el sistema de de control d'accesos.</t>
  </si>
  <si>
    <r>
      <rPr>
        <u val="single"/>
        <sz val="9"/>
        <color rgb="FF000000"/>
        <rFont val="Arial"/>
        <family val="2"/>
        <charset val="1"/>
      </rPr>
      <t xml:space="preserve">Portes d'accesos automatiques: </t>
    </r>
    <r>
      <rPr>
        <sz val="9"/>
        <color rgb="FF000000"/>
        <rFont val="Arial"/>
        <family val="2"/>
        <charset val="1"/>
      </rPr>
      <t xml:space="preserve">1ud</t>
    </r>
  </si>
  <si>
    <t xml:space="preserve">ED15MV08</t>
  </si>
  <si>
    <t xml:space="preserve">Partida alçada per cubrir les necesitats electriques del bany,Sistema de señalització d'alarma de lavabos de persones discapacitades en zones d'ús públic model Sonotrack sistema advantcall o equivalent, amb font d'alimentació per un màxim de 1 bany format per font d’alimentació, unitat display, 1 polsador SOS amb tirador. 1 Polsador presencia i 1 Indicador lluminòs de passadis, s'inclou tots els materials i elements necessaris per el seu correcte funcionament.</t>
  </si>
  <si>
    <t xml:space="preserve">EEFAIN01</t>
  </si>
  <si>
    <t xml:space="preserve">P.A.</t>
  </si>
  <si>
    <t xml:space="preserve">Partida alçada per a la modificació puntual de les instalacions elèctriques de la biblioteca. Acabats a definir per la DF. S'inclou tots els materials i elements necessaris per a garantitzar el seu correcte funcionament.    </t>
  </si>
  <si>
    <t xml:space="preserve">Xarxa de Telecomunicacions</t>
  </si>
  <si>
    <t xml:space="preserve">'01.08.04</t>
  </si>
  <si>
    <t xml:space="preserve">Partida alçada a justificar per la conexió a xarxa de dades. S'inclou tots els materials i elements necessaris per a garantir el seu correcte funcionament</t>
  </si>
  <si>
    <r>
      <rPr>
        <u val="single"/>
        <sz val="9"/>
        <color rgb="FF000000"/>
        <rFont val="Arial"/>
        <family val="2"/>
        <charset val="1"/>
      </rPr>
      <t xml:space="preserve">Biblioteca:</t>
    </r>
    <r>
      <rPr>
        <sz val="9"/>
        <color rgb="FF000000"/>
        <rFont val="Arial"/>
        <family val="2"/>
        <charset val="1"/>
      </rPr>
      <t xml:space="preserve"> 1 ud</t>
    </r>
  </si>
  <si>
    <t xml:space="preserve">09</t>
  </si>
  <si>
    <t xml:space="preserve">EQUIPAMENTS</t>
  </si>
  <si>
    <t xml:space="preserve">Banys</t>
  </si>
  <si>
    <t xml:space="preserve">01.09.01</t>
  </si>
  <si>
    <t xml:space="preserve">EJ13DJ12</t>
  </si>
  <si>
    <t xml:space="preserve">Subministre i col·locació de lavabo de gres esmaltat brillant, col·lectiu, d'amplària 110 cm, de color blanc i preu alt, col·locat amb suports murals inclou sifó vist de llautó cromat.</t>
  </si>
  <si>
    <t xml:space="preserve">EC1KMV01</t>
  </si>
  <si>
    <t xml:space="preserve">Subministre i col.locació de mirall tipus chic bath model Pisa o similar, de 80x80cm de 3 mm de gruix, col·locat fixat mecànicament sobre el parament</t>
  </si>
  <si>
    <t xml:space="preserve">EJ23MV01</t>
  </si>
  <si>
    <t xml:space="preserve">Subministrament i col.locaicó d'aixeta monocomandament per al lavabo, de preu mitjà, muntada superficialment sobre taulell o aparell sanitari, de llautó cromat, inclòs dues entrades de maniguets i claus de pas pel seu total funcionament.</t>
  </si>
  <si>
    <t xml:space="preserve">EJ14MV01</t>
  </si>
  <si>
    <t xml:space="preserve">Subiminstre i col.locació de inodor de porcellana esmaltada, adaptat per minusvàlid, de preu mitjà, de sortida vertical i/o horitzontal, amb seient i tapa, cisterna i mecanismes de descàrrega i alimentació incorporats, clau de tall i connectat a la xarxa d’aigua freda, de color blanc i col·locat sobre el paviment i connectat a la xarxa d'evacuació, totalment instal·lat. </t>
  </si>
  <si>
    <t xml:space="preserve">EJ14MV02</t>
  </si>
  <si>
    <t xml:space="preserve">Subministre i col·locació de barres de subjecció per a minusvàlids per a inodor, col·locada en paret, abatible, amb forma d'U, amb osques antilliscants, d'acer inoxidable AISI 304 polit.</t>
  </si>
  <si>
    <t xml:space="preserve">10</t>
  </si>
  <si>
    <t xml:space="preserve">SEGURETAT I SALUT </t>
  </si>
  <si>
    <t xml:space="preserve">01.10</t>
  </si>
  <si>
    <t xml:space="preserve">PAESEF01</t>
  </si>
  <si>
    <t xml:space="preserve">Partida alçada a justificar per la Seguretat i Salut a l'obra. 
Inclou: la redacció del plà de seguretat i salut per part de l'empresa constructora segons el projecte de seguretat i salut presentat per la direcció facultativa. </t>
  </si>
  <si>
    <t xml:space="preserve">IMPORT TOTAL DEL PRESSUPOST (PEM) : </t>
  </si>
  <si>
    <t xml:space="preserve">DESPESES GENERALS</t>
  </si>
  <si>
    <t xml:space="preserve">BENEFICI INDUSTRIAL</t>
  </si>
  <si>
    <t xml:space="preserve">SUMA</t>
  </si>
  <si>
    <t xml:space="preserve">IVA</t>
  </si>
</sst>
</file>

<file path=xl/styles.xml><?xml version="1.0" encoding="utf-8"?>
<styleSheet xmlns="http://schemas.openxmlformats.org/spreadsheetml/2006/main">
  <numFmts count="9">
    <numFmt numFmtId="164" formatCode="General"/>
    <numFmt numFmtId="165" formatCode="@"/>
    <numFmt numFmtId="166" formatCode="#,##0.00&quot; €&quot;"/>
    <numFmt numFmtId="167" formatCode="###,###,##0.00"/>
    <numFmt numFmtId="168" formatCode="###,###,##0.000"/>
    <numFmt numFmtId="169" formatCode="0.00\ %"/>
    <numFmt numFmtId="170" formatCode="#,##0.00"/>
    <numFmt numFmtId="171" formatCode="0\ %"/>
    <numFmt numFmtId="172" formatCode="#,##0.00&quot; €&quot;"/>
  </numFmts>
  <fonts count="13">
    <font>
      <sz val="11"/>
      <color rgb="FF000000"/>
      <name val="Calibri"/>
      <family val="2"/>
      <charset val="1"/>
    </font>
    <font>
      <sz val="10"/>
      <name val="Arial"/>
      <family val="0"/>
    </font>
    <font>
      <sz val="10"/>
      <name val="Arial"/>
      <family val="0"/>
    </font>
    <font>
      <sz val="10"/>
      <name val="Arial"/>
      <family val="0"/>
    </font>
    <font>
      <sz val="9"/>
      <color rgb="FF000000"/>
      <name val="Arial"/>
      <family val="2"/>
      <charset val="1"/>
    </font>
    <font>
      <b val="true"/>
      <sz val="10"/>
      <color rgb="FF000000"/>
      <name val="Arial"/>
      <family val="2"/>
      <charset val="1"/>
    </font>
    <font>
      <b val="true"/>
      <sz val="9"/>
      <color rgb="FF000000"/>
      <name val="Arial"/>
      <family val="2"/>
      <charset val="1"/>
    </font>
    <font>
      <u val="single"/>
      <sz val="9"/>
      <color rgb="FF000000"/>
      <name val="Arial"/>
      <family val="2"/>
      <charset val="1"/>
    </font>
    <font>
      <sz val="9"/>
      <color rgb="FFFFFFFF"/>
      <name val="Arial"/>
      <family val="2"/>
      <charset val="1"/>
    </font>
    <font>
      <sz val="9"/>
      <name val="Arial"/>
      <family val="2"/>
      <charset val="1"/>
    </font>
    <font>
      <sz val="10"/>
      <color rgb="FF000000"/>
      <name val="Arial"/>
      <family val="2"/>
      <charset val="1"/>
    </font>
    <font>
      <b val="true"/>
      <sz val="11"/>
      <color rgb="FF000000"/>
      <name val="Arial"/>
      <family val="2"/>
      <charset val="1"/>
    </font>
    <font>
      <sz val="11"/>
      <color rgb="FF000000"/>
      <name val="Arial"/>
      <family val="2"/>
      <charset val="1"/>
    </font>
  </fonts>
  <fills count="7">
    <fill>
      <patternFill patternType="none"/>
    </fill>
    <fill>
      <patternFill patternType="gray125"/>
    </fill>
    <fill>
      <patternFill patternType="solid">
        <fgColor rgb="FF99CCFF"/>
        <bgColor rgb="FFC0C0C0"/>
      </patternFill>
    </fill>
    <fill>
      <patternFill patternType="solid">
        <fgColor rgb="FFC0C0C0"/>
        <bgColor rgb="FFBFBFBF"/>
      </patternFill>
    </fill>
    <fill>
      <patternFill patternType="solid">
        <fgColor rgb="FFFFFFCC"/>
        <bgColor rgb="FFFFFFFF"/>
      </patternFill>
    </fill>
    <fill>
      <patternFill patternType="solid">
        <fgColor rgb="FFD9D9D9"/>
        <bgColor rgb="FFC0C0C0"/>
      </patternFill>
    </fill>
    <fill>
      <patternFill patternType="solid">
        <fgColor rgb="FFBFBFBF"/>
        <bgColor rgb="FFC0C0C0"/>
      </patternFill>
    </fill>
  </fills>
  <borders count="4">
    <border diagonalUp="false" diagonalDown="false">
      <left/>
      <right/>
      <top/>
      <botto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top" textRotation="0" wrapText="false" indent="0" shrinkToFit="false"/>
      <protection locked="true" hidden="false"/>
    </xf>
    <xf numFmtId="164" fontId="4" fillId="0" borderId="0" xfId="0" applyFont="true" applyBorder="true" applyAlignment="true" applyProtection="true">
      <alignment horizontal="right" vertical="top" textRotation="0" wrapText="false" indent="0" shrinkToFit="false"/>
      <protection locked="true" hidden="false"/>
    </xf>
    <xf numFmtId="164" fontId="4" fillId="0" borderId="0" xfId="0" applyFont="true" applyBorder="true" applyAlignment="true" applyProtection="true">
      <alignment horizontal="general" vertical="top" textRotation="0" wrapText="true" indent="0" shrinkToFit="false"/>
      <protection locked="true" hidden="false"/>
    </xf>
    <xf numFmtId="164" fontId="5" fillId="0" borderId="0" xfId="0" applyFont="true" applyBorder="true" applyAlignment="true" applyProtection="true">
      <alignment horizontal="right" vertical="top" textRotation="0" wrapText="true" indent="0" shrinkToFit="false"/>
      <protection locked="true" hidden="false"/>
    </xf>
    <xf numFmtId="164" fontId="4" fillId="0" borderId="0" xfId="0" applyFont="true" applyBorder="true" applyAlignment="true" applyProtection="true">
      <alignment horizontal="center" vertical="top" textRotation="0" wrapText="false" indent="0" shrinkToFit="false"/>
      <protection locked="true" hidden="false"/>
    </xf>
    <xf numFmtId="164" fontId="5" fillId="0" borderId="0" xfId="0" applyFont="true" applyBorder="true" applyAlignment="true" applyProtection="true">
      <alignment horizontal="center" vertical="top" textRotation="0" wrapText="false" indent="0" shrinkToFit="false"/>
      <protection locked="true" hidden="false"/>
    </xf>
    <xf numFmtId="164" fontId="4" fillId="2" borderId="0" xfId="0" applyFont="true" applyBorder="true" applyAlignment="true" applyProtection="true">
      <alignment horizontal="general" vertical="top" textRotation="0" wrapText="false" indent="0" shrinkToFit="false"/>
      <protection locked="true" hidden="false"/>
    </xf>
    <xf numFmtId="164" fontId="4" fillId="2" borderId="0" xfId="0" applyFont="true" applyBorder="true" applyAlignment="true" applyProtection="true">
      <alignment horizontal="right" vertical="top" textRotation="0" wrapText="false" indent="0" shrinkToFit="false"/>
      <protection locked="true" hidden="false"/>
    </xf>
    <xf numFmtId="164" fontId="6" fillId="2" borderId="0" xfId="0" applyFont="true" applyBorder="true" applyAlignment="true" applyProtection="true">
      <alignment horizontal="center" vertical="top" textRotation="0" wrapText="true" indent="0" shrinkToFit="false"/>
      <protection locked="true" hidden="false"/>
    </xf>
    <xf numFmtId="164" fontId="6" fillId="3" borderId="0" xfId="0" applyFont="true" applyBorder="true" applyAlignment="true" applyProtection="true">
      <alignment horizontal="right" vertical="top" textRotation="0" wrapText="false" indent="0" shrinkToFit="false"/>
      <protection locked="true" hidden="false"/>
    </xf>
    <xf numFmtId="164" fontId="6" fillId="0" borderId="0" xfId="0" applyFont="true" applyBorder="true" applyAlignment="true" applyProtection="true">
      <alignment horizontal="general" vertical="top" textRotation="0" wrapText="false" indent="0" shrinkToFit="false"/>
      <protection locked="true" hidden="false"/>
    </xf>
    <xf numFmtId="165" fontId="6" fillId="0" borderId="0" xfId="0" applyFont="true" applyBorder="true" applyAlignment="true" applyProtection="true">
      <alignment horizontal="right" vertical="top"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5" fontId="4" fillId="0" borderId="0" xfId="0" applyFont="true" applyBorder="true" applyAlignment="true" applyProtection="true">
      <alignment horizontal="general" vertical="top" textRotation="0" wrapText="false" indent="0" shrinkToFit="false"/>
      <protection locked="true" hidden="false"/>
    </xf>
    <xf numFmtId="165" fontId="4" fillId="0" borderId="0" xfId="0" applyFont="true" applyBorder="true" applyAlignment="true" applyProtection="true">
      <alignment horizontal="right" vertical="top" textRotation="0" wrapText="false" indent="0" shrinkToFit="false"/>
      <protection locked="true" hidden="false"/>
    </xf>
    <xf numFmtId="166" fontId="4" fillId="4" borderId="0" xfId="0" applyFont="true" applyBorder="true" applyAlignment="true" applyProtection="true">
      <alignment horizontal="general" vertical="top" textRotation="0" wrapText="false" indent="0" shrinkToFit="false"/>
      <protection locked="false" hidden="false"/>
    </xf>
    <xf numFmtId="167" fontId="4" fillId="4" borderId="0" xfId="0" applyFont="true" applyBorder="true" applyAlignment="true" applyProtection="true">
      <alignment horizontal="general" vertical="top" textRotation="0" wrapText="false" indent="0" shrinkToFit="false"/>
      <protection locked="false" hidden="false"/>
    </xf>
    <xf numFmtId="168" fontId="4" fillId="0" borderId="0" xfId="0" applyFont="true" applyBorder="true" applyAlignment="true" applyProtection="true">
      <alignment horizontal="general" vertical="top" textRotation="0" wrapText="false" indent="0" shrinkToFit="false"/>
      <protection locked="true" hidden="false"/>
    </xf>
    <xf numFmtId="166" fontId="4" fillId="0" borderId="0" xfId="0" applyFont="true" applyBorder="true" applyAlignment="true" applyProtection="true">
      <alignment horizontal="general" vertical="top" textRotation="0" wrapText="false" indent="0" shrinkToFit="false"/>
      <protection locked="true" hidden="false"/>
    </xf>
    <xf numFmtId="164" fontId="4" fillId="0" borderId="0" xfId="0" applyFont="true" applyBorder="true" applyAlignment="true" applyProtection="true">
      <alignment horizontal="right" vertical="top" textRotation="0" wrapText="true" indent="0" shrinkToFit="false"/>
      <protection locked="true" hidden="false"/>
    </xf>
    <xf numFmtId="166" fontId="4" fillId="0" borderId="0" xfId="0" applyFont="true" applyBorder="true" applyAlignment="true" applyProtection="true">
      <alignment horizontal="general" vertical="top" textRotation="0" wrapText="false" indent="0" shrinkToFit="false"/>
      <protection locked="false" hidden="false"/>
    </xf>
    <xf numFmtId="164" fontId="4" fillId="0" borderId="0" xfId="0" applyFont="true" applyBorder="true" applyAlignment="true" applyProtection="true">
      <alignment horizontal="left" vertical="top" textRotation="0" wrapText="true" indent="0" shrinkToFit="false"/>
      <protection locked="true" hidden="false"/>
    </xf>
    <xf numFmtId="164" fontId="7" fillId="0" borderId="0" xfId="0" applyFont="true" applyBorder="true" applyAlignment="true" applyProtection="true">
      <alignment horizontal="right" vertical="top" textRotation="0" wrapText="true" indent="0" shrinkToFit="false"/>
      <protection locked="true" hidden="false"/>
    </xf>
    <xf numFmtId="164" fontId="4" fillId="5" borderId="0" xfId="0" applyFont="true" applyBorder="true" applyAlignment="true" applyProtection="true">
      <alignment horizontal="general" vertical="top" textRotation="0" wrapText="false" indent="0" shrinkToFit="false"/>
      <protection locked="true" hidden="false"/>
    </xf>
    <xf numFmtId="164" fontId="4" fillId="5" borderId="0" xfId="0" applyFont="true" applyBorder="true" applyAlignment="true" applyProtection="true">
      <alignment horizontal="right" vertical="top" textRotation="0" wrapText="false" indent="0" shrinkToFit="false"/>
      <protection locked="true" hidden="false"/>
    </xf>
    <xf numFmtId="164" fontId="6" fillId="5" borderId="0" xfId="0" applyFont="true" applyBorder="true" applyAlignment="true" applyProtection="true">
      <alignment horizontal="general" vertical="top" textRotation="0" wrapText="true" indent="0" shrinkToFit="false"/>
      <protection locked="true" hidden="false"/>
    </xf>
    <xf numFmtId="166" fontId="6" fillId="5" borderId="0" xfId="0" applyFont="true" applyBorder="true" applyAlignment="true" applyProtection="true">
      <alignment horizontal="general" vertical="top" textRotation="0" wrapText="false" indent="0" shrinkToFit="false"/>
      <protection locked="true" hidden="false"/>
    </xf>
    <xf numFmtId="164" fontId="6" fillId="5" borderId="0" xfId="0" applyFont="true" applyBorder="true" applyAlignment="true" applyProtection="true">
      <alignment horizontal="general" vertical="top" textRotation="0" wrapText="false" indent="0" shrinkToFit="false"/>
      <protection locked="true" hidden="false"/>
    </xf>
    <xf numFmtId="166" fontId="6" fillId="0" borderId="0" xfId="0" applyFont="true" applyBorder="true" applyAlignment="true" applyProtection="true">
      <alignment horizontal="general" vertical="top" textRotation="0" wrapText="false" indent="0" shrinkToFit="false"/>
      <protection locked="true" hidden="false"/>
    </xf>
    <xf numFmtId="166" fontId="8" fillId="0" borderId="0" xfId="0" applyFont="true" applyBorder="true" applyAlignment="true" applyProtection="true">
      <alignment horizontal="general" vertical="top" textRotation="0" wrapText="false" indent="0" shrinkToFit="false"/>
      <protection locked="false" hidden="false"/>
    </xf>
    <xf numFmtId="164" fontId="9" fillId="0" borderId="0" xfId="0" applyFont="true" applyBorder="true" applyAlignment="true" applyProtection="true">
      <alignment horizontal="general" vertical="top" textRotation="0" wrapText="false" indent="0" shrinkToFit="false"/>
      <protection locked="true" hidden="false"/>
    </xf>
    <xf numFmtId="169" fontId="4" fillId="0" borderId="0" xfId="0" applyFont="true" applyBorder="true" applyAlignment="true" applyProtection="true">
      <alignment horizontal="general" vertical="top" textRotation="0" wrapText="false" indent="0" shrinkToFit="false"/>
      <protection locked="true" hidden="false"/>
    </xf>
    <xf numFmtId="167" fontId="4" fillId="0" borderId="0" xfId="0" applyFont="true" applyBorder="true" applyAlignment="true" applyProtection="true">
      <alignment horizontal="general" vertical="top" textRotation="0" wrapText="false" indent="0" shrinkToFit="false"/>
      <protection locked="false" hidden="false"/>
    </xf>
    <xf numFmtId="167" fontId="4" fillId="0" borderId="0" xfId="0" applyFont="true" applyBorder="true" applyAlignment="true" applyProtection="true">
      <alignment horizontal="general" vertical="top" textRotation="0" wrapText="false" indent="0" shrinkToFit="false"/>
      <protection locked="true" hidden="false"/>
    </xf>
    <xf numFmtId="170" fontId="4" fillId="0" borderId="0" xfId="0" applyFont="true" applyBorder="true" applyAlignment="true" applyProtection="true">
      <alignment horizontal="general" vertical="top" textRotation="0" wrapText="false" indent="0" shrinkToFit="false"/>
      <protection locked="true" hidden="false"/>
    </xf>
    <xf numFmtId="169" fontId="4" fillId="0" borderId="0" xfId="0" applyFont="true" applyBorder="true" applyAlignment="true" applyProtection="true">
      <alignment horizontal="general" vertical="top" textRotation="0" wrapText="true" indent="0" shrinkToFit="false"/>
      <protection locked="true" hidden="false"/>
    </xf>
    <xf numFmtId="164" fontId="4" fillId="0" borderId="0" xfId="0" applyFont="true" applyBorder="true" applyAlignment="true" applyProtection="true">
      <alignment horizontal="general" vertical="top" textRotation="0" wrapText="false" indent="0" shrinkToFit="false"/>
      <protection locked="true" hidden="false"/>
    </xf>
    <xf numFmtId="164" fontId="4" fillId="0" borderId="0" xfId="0" applyFont="true" applyBorder="true" applyAlignment="true" applyProtection="true">
      <alignment horizontal="right" vertical="top"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6" fillId="0" borderId="0" xfId="0" applyFont="true" applyBorder="true" applyAlignment="true" applyProtection="true">
      <alignment horizontal="general" vertical="top" textRotation="0" wrapText="false" indent="0" shrinkToFit="false"/>
      <protection locked="true" hidden="false"/>
    </xf>
    <xf numFmtId="166" fontId="6" fillId="0" borderId="0" xfId="0" applyFont="true" applyBorder="true" applyAlignment="true" applyProtection="true">
      <alignment horizontal="general" vertical="top" textRotation="0" wrapText="false" indent="0" shrinkToFit="false"/>
      <protection locked="true" hidden="false"/>
    </xf>
    <xf numFmtId="164" fontId="10" fillId="0" borderId="0" xfId="0" applyFont="true" applyBorder="true" applyAlignment="true" applyProtection="true">
      <alignment horizontal="general" vertical="top" textRotation="0" wrapText="false" indent="0" shrinkToFit="false"/>
      <protection locked="true" hidden="false"/>
    </xf>
    <xf numFmtId="164" fontId="10" fillId="0" borderId="0" xfId="0" applyFont="true" applyBorder="true" applyAlignment="true" applyProtection="true">
      <alignment horizontal="right" vertical="top" textRotation="0" wrapText="false" indent="0" shrinkToFit="false"/>
      <protection locked="true" hidden="false"/>
    </xf>
    <xf numFmtId="164" fontId="10" fillId="0" borderId="0" xfId="0" applyFont="true" applyBorder="true" applyAlignment="true" applyProtection="true">
      <alignment horizontal="general" vertical="top" textRotation="0" wrapText="true" indent="0" shrinkToFit="false"/>
      <protection locked="true" hidden="false"/>
    </xf>
    <xf numFmtId="164" fontId="11" fillId="6" borderId="1" xfId="0" applyFont="true" applyBorder="true" applyAlignment="true" applyProtection="true">
      <alignment horizontal="right" vertical="top" textRotation="0" wrapText="true" indent="0" shrinkToFit="false"/>
      <protection locked="true" hidden="false"/>
    </xf>
    <xf numFmtId="164" fontId="12" fillId="6" borderId="2" xfId="0" applyFont="true" applyBorder="true" applyAlignment="true" applyProtection="true">
      <alignment horizontal="general" vertical="top" textRotation="0" wrapText="false" indent="0" shrinkToFit="false"/>
      <protection locked="true" hidden="false"/>
    </xf>
    <xf numFmtId="166" fontId="11" fillId="6" borderId="3" xfId="0" applyFont="true" applyBorder="true" applyAlignment="true" applyProtection="true">
      <alignment horizontal="general" vertical="top" textRotation="0" wrapText="true" indent="0" shrinkToFit="false"/>
      <protection locked="true" hidden="false"/>
    </xf>
    <xf numFmtId="164" fontId="10" fillId="0" borderId="0" xfId="0" applyFont="true" applyBorder="true" applyAlignment="true" applyProtection="true">
      <alignment horizontal="right" vertical="top" textRotation="0" wrapText="true" indent="0" shrinkToFit="false"/>
      <protection locked="true" hidden="false"/>
    </xf>
    <xf numFmtId="171" fontId="10" fillId="0" borderId="0" xfId="0" applyFont="true" applyBorder="true" applyAlignment="true" applyProtection="true">
      <alignment horizontal="general" vertical="top" textRotation="0" wrapText="false" indent="0" shrinkToFit="false"/>
      <protection locked="true" hidden="false"/>
    </xf>
    <xf numFmtId="172" fontId="10" fillId="0" borderId="0" xfId="0" applyFont="true" applyBorder="true" applyAlignment="true" applyProtection="true">
      <alignment horizontal="general" vertical="top" textRotation="0" wrapText="false" indent="0" shrinkToFit="false"/>
      <protection locked="true" hidden="false"/>
    </xf>
    <xf numFmtId="172" fontId="5" fillId="0" borderId="0" xfId="0" applyFont="tru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BFBFB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1</xdr:row>
      <xdr:rowOff>19080</xdr:rowOff>
    </xdr:from>
    <xdr:to>
      <xdr:col>2</xdr:col>
      <xdr:colOff>776880</xdr:colOff>
      <xdr:row>2</xdr:row>
      <xdr:rowOff>190080</xdr:rowOff>
    </xdr:to>
    <xdr:pic>
      <xdr:nvPicPr>
        <xdr:cNvPr id="0" name="Imagen 1" descr=""/>
        <xdr:cNvPicPr/>
      </xdr:nvPicPr>
      <xdr:blipFill>
        <a:blip r:embed="rId1"/>
        <a:stretch/>
      </xdr:blipFill>
      <xdr:spPr>
        <a:xfrm>
          <a:off x="152280" y="209520"/>
          <a:ext cx="2044800" cy="3614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2:P309"/>
  <sheetViews>
    <sheetView showFormulas="false" showGridLines="true" showRowColHeaders="true" showZeros="true" rightToLeft="false" tabSelected="true" showOutlineSymbols="true" defaultGridColor="true" view="normal" topLeftCell="A155" colorId="64" zoomScale="80" zoomScaleNormal="80" zoomScalePageLayoutView="100" workbookViewId="0">
      <selection pane="topLeft" activeCell="E185" activeCellId="0" sqref="E185"/>
    </sheetView>
  </sheetViews>
  <sheetFormatPr defaultColWidth="9.15625" defaultRowHeight="15" zeroHeight="false" outlineLevelRow="0" outlineLevelCol="0"/>
  <cols>
    <col collapsed="false" customWidth="true" hidden="false" outlineLevel="0" max="1" min="1" style="1" width="16.71"/>
    <col collapsed="false" customWidth="true" hidden="false" outlineLevel="0" max="2" min="2" style="1" width="3.42"/>
    <col collapsed="false" customWidth="true" hidden="false" outlineLevel="0" max="3" min="3" style="1" width="13.7"/>
    <col collapsed="false" customWidth="true" hidden="false" outlineLevel="0" max="4" min="4" style="2" width="4.43"/>
    <col collapsed="false" customWidth="true" hidden="false" outlineLevel="0" max="5" min="5" style="3" width="53.29"/>
    <col collapsed="false" customWidth="true" hidden="false" outlineLevel="0" max="6" min="6" style="1" width="12.71"/>
    <col collapsed="false" customWidth="true" hidden="true" outlineLevel="0" max="7" min="7" style="1" width="12.71"/>
    <col collapsed="false" customWidth="true" hidden="false" outlineLevel="0" max="8" min="8" style="1" width="12.42"/>
    <col collapsed="false" customWidth="true" hidden="false" outlineLevel="0" max="9" min="9" style="1" width="13.57"/>
    <col collapsed="false" customWidth="true" hidden="true" outlineLevel="0" max="10" min="10" style="1" width="22.01"/>
    <col collapsed="false" customWidth="true" hidden="true" outlineLevel="0" max="11" min="11" style="1" width="10.99"/>
    <col collapsed="false" customWidth="true" hidden="true" outlineLevel="0" max="12" min="12" style="1" width="7.86"/>
    <col collapsed="false" customWidth="true" hidden="true" outlineLevel="0" max="14" min="13" style="1" width="6.01"/>
    <col collapsed="false" customWidth="false" hidden="false" outlineLevel="0" max="15" min="15" style="1" width="9.14"/>
    <col collapsed="false" customWidth="true" hidden="false" outlineLevel="0" max="16" min="16" style="1" width="12.57"/>
    <col collapsed="false" customWidth="false" hidden="false" outlineLevel="0" max="1024" min="17" style="1" width="9.14"/>
  </cols>
  <sheetData>
    <row r="2" customFormat="false" ht="15" hidden="false" customHeight="true" outlineLevel="0" collapsed="false">
      <c r="F2" s="4" t="s">
        <v>0</v>
      </c>
      <c r="G2" s="4"/>
      <c r="H2" s="4"/>
      <c r="I2" s="4"/>
    </row>
    <row r="3" customFormat="false" ht="15" hidden="false" customHeight="true" outlineLevel="0" collapsed="false">
      <c r="F3" s="4"/>
      <c r="G3" s="4"/>
      <c r="H3" s="4"/>
      <c r="I3" s="4"/>
    </row>
    <row r="4" customFormat="false" ht="15" hidden="false" customHeight="false" outlineLevel="0" collapsed="false">
      <c r="F4" s="4"/>
      <c r="G4" s="4"/>
      <c r="H4" s="4"/>
      <c r="I4" s="4"/>
    </row>
    <row r="5" customFormat="false" ht="15" hidden="false" customHeight="true" outlineLevel="0" collapsed="false">
      <c r="A5" s="5"/>
      <c r="B5" s="5"/>
      <c r="C5" s="5"/>
      <c r="D5" s="5"/>
      <c r="E5" s="5"/>
      <c r="F5" s="5"/>
      <c r="G5" s="5"/>
      <c r="H5" s="5"/>
      <c r="I5" s="5"/>
    </row>
    <row r="6" customFormat="false" ht="15" hidden="false" customHeight="false" outlineLevel="0" collapsed="false">
      <c r="A6" s="6" t="s">
        <v>1</v>
      </c>
      <c r="B6" s="6"/>
      <c r="C6" s="6"/>
      <c r="D6" s="6"/>
      <c r="E6" s="6"/>
      <c r="F6" s="6"/>
      <c r="G6" s="6"/>
      <c r="H6" s="6"/>
      <c r="I6" s="6"/>
    </row>
    <row r="7" customFormat="false" ht="15" hidden="false" customHeight="false" outlineLevel="0" collapsed="false">
      <c r="A7" s="7"/>
      <c r="B7" s="7"/>
      <c r="C7" s="7"/>
      <c r="D7" s="8"/>
      <c r="E7" s="9" t="s">
        <v>2</v>
      </c>
      <c r="F7" s="7"/>
      <c r="G7" s="7"/>
      <c r="H7" s="7"/>
      <c r="I7" s="7"/>
    </row>
    <row r="9" customFormat="false" ht="15" hidden="false" customHeight="false" outlineLevel="0" collapsed="false">
      <c r="F9" s="10" t="s">
        <v>3</v>
      </c>
      <c r="G9" s="10" t="s">
        <v>4</v>
      </c>
      <c r="H9" s="10" t="s">
        <v>5</v>
      </c>
      <c r="I9" s="10" t="s">
        <v>6</v>
      </c>
    </row>
    <row r="11" customFormat="false" ht="15" hidden="false" customHeight="false" outlineLevel="0" collapsed="false">
      <c r="C11" s="11" t="s">
        <v>7</v>
      </c>
      <c r="D11" s="12" t="s">
        <v>8</v>
      </c>
      <c r="E11" s="13" t="s">
        <v>9</v>
      </c>
    </row>
    <row r="12" customFormat="false" ht="15" hidden="false" customHeight="false" outlineLevel="0" collapsed="false">
      <c r="C12" s="11" t="s">
        <v>10</v>
      </c>
      <c r="D12" s="12" t="s">
        <v>8</v>
      </c>
      <c r="E12" s="13" t="s">
        <v>11</v>
      </c>
    </row>
    <row r="14" customFormat="false" ht="151.5" hidden="false" customHeight="true" outlineLevel="0" collapsed="false">
      <c r="A14" s="14" t="s">
        <v>12</v>
      </c>
      <c r="B14" s="1" t="n">
        <v>1</v>
      </c>
      <c r="C14" s="14"/>
      <c r="D14" s="15"/>
      <c r="E14" s="13" t="s">
        <v>13</v>
      </c>
      <c r="F14" s="16"/>
      <c r="G14" s="17"/>
      <c r="H14" s="18"/>
      <c r="I14" s="19"/>
    </row>
    <row r="15" customFormat="false" ht="48" hidden="false" customHeight="false" outlineLevel="0" collapsed="false">
      <c r="A15" s="14" t="s">
        <v>12</v>
      </c>
      <c r="B15" s="1" t="n">
        <v>2</v>
      </c>
      <c r="C15" s="14" t="s">
        <v>14</v>
      </c>
      <c r="D15" s="15" t="s">
        <v>15</v>
      </c>
      <c r="E15" s="3" t="s">
        <v>16</v>
      </c>
      <c r="F15" s="16" t="n">
        <v>0</v>
      </c>
      <c r="G15" s="17" t="n">
        <v>11.09</v>
      </c>
      <c r="H15" s="18" t="n">
        <v>1</v>
      </c>
      <c r="I15" s="19" t="n">
        <f aca="false">ROUND(ROUND(F15,2)*ROUND(H15,3),2)</f>
        <v>0</v>
      </c>
    </row>
    <row r="16" customFormat="false" ht="15" hidden="false" customHeight="false" outlineLevel="0" collapsed="false">
      <c r="A16" s="14"/>
      <c r="C16" s="14"/>
      <c r="D16" s="15"/>
      <c r="E16" s="20" t="s">
        <v>17</v>
      </c>
      <c r="F16" s="21"/>
      <c r="G16" s="17"/>
      <c r="H16" s="18"/>
      <c r="I16" s="19"/>
    </row>
    <row r="17" customFormat="false" ht="15" hidden="false" customHeight="false" outlineLevel="0" collapsed="false">
      <c r="A17" s="14"/>
      <c r="C17" s="14"/>
      <c r="D17" s="15"/>
      <c r="F17" s="21"/>
      <c r="G17" s="17"/>
      <c r="H17" s="18"/>
      <c r="I17" s="19"/>
    </row>
    <row r="18" customFormat="false" ht="48" hidden="false" customHeight="false" outlineLevel="0" collapsed="false">
      <c r="A18" s="14" t="s">
        <v>12</v>
      </c>
      <c r="B18" s="1" t="n">
        <v>3</v>
      </c>
      <c r="C18" s="14" t="s">
        <v>18</v>
      </c>
      <c r="D18" s="15" t="s">
        <v>15</v>
      </c>
      <c r="E18" s="3" t="s">
        <v>19</v>
      </c>
      <c r="F18" s="16" t="n">
        <v>0</v>
      </c>
      <c r="G18" s="17" t="n">
        <v>20.21</v>
      </c>
      <c r="H18" s="18" t="n">
        <v>1.1</v>
      </c>
      <c r="I18" s="19" t="n">
        <f aca="false">ROUND(ROUND(F18,2)*ROUND(H18,3),2)</f>
        <v>0</v>
      </c>
    </row>
    <row r="19" customFormat="false" ht="15" hidden="false" customHeight="false" outlineLevel="0" collapsed="false">
      <c r="A19" s="14"/>
      <c r="C19" s="14"/>
      <c r="D19" s="15"/>
      <c r="E19" s="20" t="s">
        <v>20</v>
      </c>
      <c r="F19" s="21"/>
      <c r="G19" s="17"/>
      <c r="H19" s="18"/>
      <c r="I19" s="19"/>
    </row>
    <row r="20" customFormat="false" ht="15" hidden="false" customHeight="false" outlineLevel="0" collapsed="false">
      <c r="A20" s="14"/>
      <c r="C20" s="14"/>
      <c r="D20" s="15"/>
      <c r="E20" s="20"/>
      <c r="F20" s="21"/>
      <c r="G20" s="17"/>
      <c r="H20" s="18"/>
      <c r="I20" s="19"/>
    </row>
    <row r="21" customFormat="false" ht="36" hidden="false" customHeight="false" outlineLevel="0" collapsed="false">
      <c r="A21" s="14" t="s">
        <v>12</v>
      </c>
      <c r="B21" s="1" t="n">
        <v>4</v>
      </c>
      <c r="C21" s="14" t="s">
        <v>21</v>
      </c>
      <c r="D21" s="15" t="s">
        <v>15</v>
      </c>
      <c r="E21" s="3" t="s">
        <v>22</v>
      </c>
      <c r="F21" s="16" t="n">
        <v>0</v>
      </c>
      <c r="G21" s="17" t="n">
        <v>10.64</v>
      </c>
      <c r="H21" s="18" t="n">
        <v>1.9</v>
      </c>
      <c r="I21" s="19" t="n">
        <f aca="false">ROUND(ROUND(F21,2)*ROUND(H21,3),2)</f>
        <v>0</v>
      </c>
    </row>
    <row r="22" customFormat="false" ht="15" hidden="false" customHeight="false" outlineLevel="0" collapsed="false">
      <c r="A22" s="14"/>
      <c r="C22" s="14"/>
      <c r="D22" s="15"/>
      <c r="E22" s="20" t="s">
        <v>23</v>
      </c>
      <c r="F22" s="21"/>
      <c r="G22" s="17"/>
      <c r="H22" s="18"/>
      <c r="I22" s="19"/>
    </row>
    <row r="23" customFormat="false" ht="15" hidden="false" customHeight="false" outlineLevel="0" collapsed="false">
      <c r="A23" s="14"/>
      <c r="C23" s="14"/>
      <c r="D23" s="15"/>
      <c r="E23" s="20"/>
      <c r="F23" s="21"/>
      <c r="G23" s="17"/>
      <c r="H23" s="18"/>
      <c r="I23" s="19"/>
    </row>
    <row r="24" customFormat="false" ht="36" hidden="false" customHeight="false" outlineLevel="0" collapsed="false">
      <c r="A24" s="14" t="s">
        <v>12</v>
      </c>
      <c r="B24" s="1" t="n">
        <v>5</v>
      </c>
      <c r="C24" s="14" t="s">
        <v>24</v>
      </c>
      <c r="D24" s="15" t="s">
        <v>25</v>
      </c>
      <c r="E24" s="3" t="s">
        <v>26</v>
      </c>
      <c r="F24" s="16" t="n">
        <v>0</v>
      </c>
      <c r="G24" s="17" t="n">
        <v>10.38</v>
      </c>
      <c r="H24" s="18" t="n">
        <v>9.2</v>
      </c>
      <c r="I24" s="19" t="n">
        <f aca="false">ROUND(ROUND(F24,2)*ROUND(H24,3),2)</f>
        <v>0</v>
      </c>
    </row>
    <row r="25" customFormat="false" ht="15" hidden="false" customHeight="false" outlineLevel="0" collapsed="false">
      <c r="A25" s="14"/>
      <c r="C25" s="14"/>
      <c r="D25" s="15"/>
      <c r="E25" s="20" t="s">
        <v>27</v>
      </c>
      <c r="F25" s="21"/>
      <c r="G25" s="17"/>
      <c r="H25" s="18"/>
      <c r="I25" s="19"/>
    </row>
    <row r="26" customFormat="false" ht="15" hidden="false" customHeight="false" outlineLevel="0" collapsed="false">
      <c r="A26" s="14"/>
      <c r="C26" s="14"/>
      <c r="D26" s="15"/>
      <c r="E26" s="20" t="s">
        <v>28</v>
      </c>
      <c r="F26" s="21"/>
      <c r="G26" s="17"/>
      <c r="H26" s="18"/>
      <c r="I26" s="19"/>
    </row>
    <row r="27" customFormat="false" ht="15" hidden="false" customHeight="false" outlineLevel="0" collapsed="false">
      <c r="A27" s="14"/>
      <c r="C27" s="14"/>
      <c r="D27" s="15"/>
      <c r="F27" s="21"/>
      <c r="G27" s="17"/>
      <c r="H27" s="18"/>
      <c r="I27" s="19"/>
    </row>
    <row r="28" customFormat="false" ht="24" hidden="false" customHeight="false" outlineLevel="0" collapsed="false">
      <c r="A28" s="14" t="s">
        <v>12</v>
      </c>
      <c r="B28" s="1" t="n">
        <v>6</v>
      </c>
      <c r="C28" s="14" t="s">
        <v>21</v>
      </c>
      <c r="D28" s="15" t="s">
        <v>15</v>
      </c>
      <c r="E28" s="3" t="s">
        <v>29</v>
      </c>
      <c r="F28" s="16" t="n">
        <v>0</v>
      </c>
      <c r="G28" s="17" t="n">
        <v>10.64</v>
      </c>
      <c r="H28" s="18" t="n">
        <v>4.6</v>
      </c>
      <c r="I28" s="19" t="n">
        <f aca="false">ROUND(ROUND(F28,2)*ROUND(H28,3),2)</f>
        <v>0</v>
      </c>
    </row>
    <row r="29" customFormat="false" ht="15" hidden="false" customHeight="false" outlineLevel="0" collapsed="false">
      <c r="A29" s="14"/>
      <c r="C29" s="14"/>
      <c r="D29" s="15"/>
      <c r="E29" s="20" t="s">
        <v>30</v>
      </c>
      <c r="F29" s="21"/>
      <c r="G29" s="17"/>
      <c r="H29" s="18"/>
      <c r="I29" s="19"/>
    </row>
    <row r="30" customFormat="false" ht="15" hidden="false" customHeight="false" outlineLevel="0" collapsed="false">
      <c r="A30" s="14"/>
      <c r="C30" s="14"/>
      <c r="D30" s="15"/>
      <c r="E30" s="20"/>
      <c r="F30" s="21"/>
      <c r="G30" s="17"/>
      <c r="H30" s="18"/>
      <c r="I30" s="19"/>
    </row>
    <row r="31" customFormat="false" ht="15" hidden="false" customHeight="false" outlineLevel="0" collapsed="false">
      <c r="A31" s="14" t="s">
        <v>31</v>
      </c>
      <c r="B31" s="1" t="n">
        <v>7</v>
      </c>
      <c r="C31" s="14" t="s">
        <v>32</v>
      </c>
      <c r="D31" s="15" t="s">
        <v>15</v>
      </c>
      <c r="E31" s="22" t="s">
        <v>33</v>
      </c>
      <c r="F31" s="16" t="n">
        <v>0</v>
      </c>
      <c r="G31" s="17"/>
      <c r="H31" s="18" t="n">
        <f aca="false">4.46*3.52</f>
        <v>15.6992</v>
      </c>
      <c r="I31" s="19" t="n">
        <f aca="false">ROUND(ROUND(F31,2)*ROUND(H31,3),2)</f>
        <v>0</v>
      </c>
    </row>
    <row r="32" customFormat="false" ht="15" hidden="false" customHeight="false" outlineLevel="0" collapsed="false">
      <c r="A32" s="14"/>
      <c r="C32" s="14"/>
      <c r="D32" s="15"/>
      <c r="E32" s="23" t="s">
        <v>34</v>
      </c>
      <c r="F32" s="21"/>
      <c r="G32" s="17"/>
      <c r="H32" s="18"/>
      <c r="I32" s="19"/>
    </row>
    <row r="33" customFormat="false" ht="15" hidden="false" customHeight="false" outlineLevel="0" collapsed="false">
      <c r="A33" s="14"/>
      <c r="C33" s="14"/>
      <c r="D33" s="15"/>
      <c r="E33" s="20"/>
      <c r="F33" s="21"/>
      <c r="G33" s="17"/>
      <c r="H33" s="18"/>
      <c r="I33" s="19"/>
    </row>
    <row r="34" customFormat="false" ht="24" hidden="false" customHeight="false" outlineLevel="0" collapsed="false">
      <c r="A34" s="14" t="s">
        <v>12</v>
      </c>
      <c r="B34" s="1" t="n">
        <v>8</v>
      </c>
      <c r="C34" s="14" t="s">
        <v>35</v>
      </c>
      <c r="D34" s="15" t="s">
        <v>15</v>
      </c>
      <c r="E34" s="3" t="s">
        <v>36</v>
      </c>
      <c r="F34" s="16" t="n">
        <v>0</v>
      </c>
      <c r="G34" s="17" t="n">
        <v>6.26</v>
      </c>
      <c r="H34" s="18" t="n">
        <v>18.5</v>
      </c>
      <c r="I34" s="19" t="n">
        <f aca="false">ROUND(ROUND(F34,2)*ROUND(H34,3),2)</f>
        <v>0</v>
      </c>
    </row>
    <row r="35" customFormat="false" ht="15" hidden="false" customHeight="false" outlineLevel="0" collapsed="false">
      <c r="A35" s="14"/>
      <c r="C35" s="14"/>
      <c r="D35" s="15"/>
      <c r="E35" s="20" t="s">
        <v>37</v>
      </c>
      <c r="F35" s="21"/>
      <c r="G35" s="17"/>
      <c r="H35" s="18"/>
      <c r="I35" s="19"/>
    </row>
    <row r="36" customFormat="false" ht="15" hidden="false" customHeight="false" outlineLevel="0" collapsed="false">
      <c r="A36" s="14"/>
      <c r="C36" s="14"/>
      <c r="D36" s="15"/>
      <c r="E36" s="20" t="s">
        <v>38</v>
      </c>
      <c r="F36" s="21"/>
      <c r="G36" s="17"/>
      <c r="H36" s="18"/>
      <c r="I36" s="19"/>
    </row>
    <row r="37" customFormat="false" ht="15" hidden="false" customHeight="false" outlineLevel="0" collapsed="false">
      <c r="A37" s="14"/>
      <c r="C37" s="14"/>
      <c r="D37" s="15"/>
      <c r="F37" s="21"/>
      <c r="G37" s="17"/>
      <c r="H37" s="18"/>
      <c r="I37" s="19"/>
    </row>
    <row r="38" customFormat="false" ht="36" hidden="false" customHeight="false" outlineLevel="0" collapsed="false">
      <c r="A38" s="14" t="s">
        <v>12</v>
      </c>
      <c r="B38" s="1" t="n">
        <v>9</v>
      </c>
      <c r="C38" s="14" t="s">
        <v>39</v>
      </c>
      <c r="D38" s="15" t="s">
        <v>40</v>
      </c>
      <c r="E38" s="3" t="s">
        <v>41</v>
      </c>
      <c r="F38" s="16" t="n">
        <v>0</v>
      </c>
      <c r="G38" s="17" t="n">
        <v>29.06</v>
      </c>
      <c r="H38" s="18" t="n">
        <v>1</v>
      </c>
      <c r="I38" s="19" t="n">
        <f aca="false">ROUND(ROUND(F38,2)*ROUND(H38,3),2)</f>
        <v>0</v>
      </c>
    </row>
    <row r="39" customFormat="false" ht="15" hidden="false" customHeight="false" outlineLevel="0" collapsed="false">
      <c r="A39" s="14"/>
      <c r="C39" s="14"/>
      <c r="D39" s="15"/>
      <c r="E39" s="20" t="s">
        <v>42</v>
      </c>
      <c r="F39" s="21"/>
      <c r="G39" s="17"/>
      <c r="H39" s="18"/>
      <c r="I39" s="19"/>
    </row>
    <row r="40" customFormat="false" ht="15" hidden="false" customHeight="false" outlineLevel="0" collapsed="false">
      <c r="A40" s="14"/>
      <c r="C40" s="14"/>
      <c r="D40" s="15"/>
      <c r="F40" s="21"/>
      <c r="G40" s="17"/>
      <c r="H40" s="18"/>
      <c r="I40" s="19"/>
    </row>
    <row r="41" customFormat="false" ht="60" hidden="false" customHeight="false" outlineLevel="0" collapsed="false">
      <c r="A41" s="14" t="s">
        <v>12</v>
      </c>
      <c r="B41" s="1" t="n">
        <v>10</v>
      </c>
      <c r="C41" s="14" t="s">
        <v>43</v>
      </c>
      <c r="D41" s="15" t="s">
        <v>44</v>
      </c>
      <c r="E41" s="3" t="s">
        <v>45</v>
      </c>
      <c r="F41" s="16" t="n">
        <v>0</v>
      </c>
      <c r="G41" s="17" t="n">
        <v>0.83</v>
      </c>
      <c r="H41" s="18" t="n">
        <v>1</v>
      </c>
      <c r="I41" s="19" t="n">
        <f aca="false">ROUND(ROUND(F41,2)*ROUND(H41,3),2)</f>
        <v>0</v>
      </c>
    </row>
    <row r="42" customFormat="false" ht="15" hidden="false" customHeight="false" outlineLevel="0" collapsed="false">
      <c r="A42" s="14"/>
      <c r="C42" s="14"/>
      <c r="D42" s="15"/>
      <c r="E42" s="20" t="s">
        <v>46</v>
      </c>
      <c r="F42" s="21"/>
      <c r="G42" s="17"/>
      <c r="H42" s="18"/>
      <c r="I42" s="19"/>
    </row>
    <row r="43" customFormat="false" ht="15" hidden="false" customHeight="false" outlineLevel="0" collapsed="false">
      <c r="A43" s="14"/>
      <c r="C43" s="14"/>
      <c r="D43" s="15"/>
      <c r="F43" s="21"/>
      <c r="G43" s="17"/>
      <c r="H43" s="18"/>
      <c r="I43" s="19"/>
    </row>
    <row r="44" customFormat="false" ht="24" hidden="false" customHeight="false" outlineLevel="0" collapsed="false">
      <c r="A44" s="14" t="s">
        <v>12</v>
      </c>
      <c r="B44" s="1" t="n">
        <v>11</v>
      </c>
      <c r="C44" s="14" t="s">
        <v>47</v>
      </c>
      <c r="D44" s="15" t="s">
        <v>40</v>
      </c>
      <c r="E44" s="3" t="s">
        <v>48</v>
      </c>
      <c r="F44" s="16" t="n">
        <v>0</v>
      </c>
      <c r="G44" s="17" t="n">
        <v>0</v>
      </c>
      <c r="H44" s="18" t="n">
        <v>1</v>
      </c>
      <c r="I44" s="19" t="n">
        <f aca="false">ROUND(ROUND(F44,2)*ROUND(H44,3),2)</f>
        <v>0</v>
      </c>
    </row>
    <row r="45" customFormat="false" ht="15" hidden="false" customHeight="false" outlineLevel="0" collapsed="false">
      <c r="A45" s="14"/>
      <c r="C45" s="14"/>
      <c r="D45" s="15"/>
      <c r="E45" s="20" t="s">
        <v>49</v>
      </c>
      <c r="F45" s="21"/>
      <c r="G45" s="17"/>
      <c r="H45" s="18"/>
      <c r="I45" s="19"/>
    </row>
    <row r="46" customFormat="false" ht="15" hidden="false" customHeight="false" outlineLevel="0" collapsed="false">
      <c r="A46" s="14"/>
      <c r="C46" s="14"/>
      <c r="D46" s="15"/>
      <c r="F46" s="21"/>
      <c r="G46" s="17"/>
      <c r="H46" s="18"/>
      <c r="I46" s="19"/>
    </row>
    <row r="47" customFormat="false" ht="48" hidden="false" customHeight="false" outlineLevel="0" collapsed="false">
      <c r="A47" s="14" t="s">
        <v>12</v>
      </c>
      <c r="B47" s="1" t="n">
        <v>12</v>
      </c>
      <c r="C47" s="14" t="s">
        <v>50</v>
      </c>
      <c r="D47" s="15" t="s">
        <v>51</v>
      </c>
      <c r="E47" s="3" t="s">
        <v>52</v>
      </c>
      <c r="F47" s="16" t="n">
        <v>0</v>
      </c>
      <c r="G47" s="17" t="n">
        <v>18</v>
      </c>
      <c r="H47" s="18" t="n">
        <f aca="false">SUM(H15:H44)*0.25+1.2</f>
        <v>14.9498</v>
      </c>
      <c r="I47" s="19" t="n">
        <f aca="false">ROUND(ROUND(F47,2)*ROUND(H47,3),2)</f>
        <v>0</v>
      </c>
    </row>
    <row r="48" customFormat="false" ht="15" hidden="false" customHeight="false" outlineLevel="0" collapsed="false">
      <c r="A48" s="14"/>
      <c r="C48" s="14"/>
      <c r="D48" s="15"/>
      <c r="F48" s="21"/>
      <c r="G48" s="17"/>
      <c r="H48" s="18"/>
      <c r="I48" s="19"/>
    </row>
    <row r="49" customFormat="false" ht="48" hidden="false" customHeight="false" outlineLevel="0" collapsed="false">
      <c r="A49" s="14" t="s">
        <v>12</v>
      </c>
      <c r="B49" s="1" t="n">
        <v>13</v>
      </c>
      <c r="C49" s="14" t="s">
        <v>53</v>
      </c>
      <c r="D49" s="15" t="s">
        <v>51</v>
      </c>
      <c r="E49" s="3" t="s">
        <v>54</v>
      </c>
      <c r="F49" s="16" t="n">
        <v>0</v>
      </c>
      <c r="G49" s="17" t="n">
        <v>4.61</v>
      </c>
      <c r="H49" s="18" t="n">
        <f aca="false">SUM(H15:H44)*0.5+1.2</f>
        <v>28.6996</v>
      </c>
      <c r="I49" s="19" t="n">
        <f aca="false">ROUND(ROUND(F49,2)*ROUND(H49,3),2)</f>
        <v>0</v>
      </c>
    </row>
    <row r="50" customFormat="false" ht="15" hidden="false" customHeight="false" outlineLevel="0" collapsed="false">
      <c r="A50" s="14"/>
      <c r="C50" s="14"/>
      <c r="D50" s="15"/>
      <c r="F50" s="21"/>
      <c r="G50" s="17"/>
      <c r="H50" s="18"/>
      <c r="I50" s="19"/>
    </row>
    <row r="51" customFormat="false" ht="15" hidden="false" customHeight="false" outlineLevel="0" collapsed="false">
      <c r="A51" s="24"/>
      <c r="B51" s="24"/>
      <c r="C51" s="24"/>
      <c r="D51" s="25"/>
      <c r="E51" s="26" t="s">
        <v>55</v>
      </c>
      <c r="F51" s="27"/>
      <c r="G51" s="28"/>
      <c r="H51" s="28"/>
      <c r="I51" s="27" t="n">
        <f aca="false">SUM(I14:I49)</f>
        <v>0</v>
      </c>
    </row>
    <row r="52" customFormat="false" ht="15" hidden="false" customHeight="false" outlineLevel="0" collapsed="false">
      <c r="E52" s="13"/>
      <c r="F52" s="29"/>
      <c r="G52" s="11"/>
      <c r="H52" s="11"/>
      <c r="I52" s="29"/>
    </row>
    <row r="53" customFormat="false" ht="15" hidden="false" customHeight="false" outlineLevel="0" collapsed="false">
      <c r="F53" s="19"/>
      <c r="I53" s="19"/>
    </row>
    <row r="54" customFormat="false" ht="15" hidden="false" customHeight="false" outlineLevel="0" collapsed="false">
      <c r="C54" s="11" t="s">
        <v>7</v>
      </c>
      <c r="D54" s="12" t="s">
        <v>8</v>
      </c>
      <c r="E54" s="13" t="s">
        <v>9</v>
      </c>
      <c r="F54" s="19"/>
      <c r="I54" s="19"/>
    </row>
    <row r="55" customFormat="false" ht="15" hidden="false" customHeight="false" outlineLevel="0" collapsed="false">
      <c r="C55" s="11" t="s">
        <v>10</v>
      </c>
      <c r="D55" s="12" t="s">
        <v>56</v>
      </c>
      <c r="E55" s="13" t="s">
        <v>57</v>
      </c>
      <c r="F55" s="19"/>
      <c r="I55" s="19"/>
    </row>
    <row r="56" customFormat="false" ht="15" hidden="false" customHeight="false" outlineLevel="0" collapsed="false">
      <c r="C56" s="11" t="s">
        <v>58</v>
      </c>
      <c r="D56" s="12" t="s">
        <v>8</v>
      </c>
      <c r="E56" s="13" t="s">
        <v>59</v>
      </c>
      <c r="F56" s="19"/>
      <c r="I56" s="19"/>
    </row>
    <row r="57" customFormat="false" ht="15" hidden="false" customHeight="false" outlineLevel="0" collapsed="false">
      <c r="F57" s="19"/>
      <c r="I57" s="19"/>
    </row>
    <row r="58" customFormat="false" ht="36" hidden="false" customHeight="false" outlineLevel="0" collapsed="false">
      <c r="A58" s="14" t="s">
        <v>60</v>
      </c>
      <c r="B58" s="1" t="n">
        <v>1</v>
      </c>
      <c r="C58" s="14" t="s">
        <v>61</v>
      </c>
      <c r="D58" s="15" t="s">
        <v>51</v>
      </c>
      <c r="E58" s="3" t="s">
        <v>62</v>
      </c>
      <c r="F58" s="16" t="n">
        <v>0</v>
      </c>
      <c r="G58" s="17" t="n">
        <v>10.56</v>
      </c>
      <c r="H58" s="18" t="n">
        <v>2.7</v>
      </c>
      <c r="I58" s="19" t="n">
        <f aca="false">ROUND(ROUND(F58,2)*ROUND(H58,3),2)</f>
        <v>0</v>
      </c>
    </row>
    <row r="59" customFormat="false" ht="15" hidden="false" customHeight="false" outlineLevel="0" collapsed="false">
      <c r="A59" s="14"/>
      <c r="C59" s="14"/>
      <c r="D59" s="15"/>
      <c r="E59" s="20" t="s">
        <v>63</v>
      </c>
      <c r="F59" s="30"/>
      <c r="G59" s="17"/>
      <c r="H59" s="18"/>
      <c r="I59" s="19"/>
    </row>
    <row r="60" customFormat="false" ht="15" hidden="false" customHeight="false" outlineLevel="0" collapsed="false">
      <c r="A60" s="14"/>
      <c r="C60" s="14"/>
      <c r="D60" s="15"/>
      <c r="F60" s="30"/>
      <c r="G60" s="17"/>
      <c r="H60" s="18"/>
      <c r="I60" s="19"/>
    </row>
    <row r="61" customFormat="false" ht="36" hidden="false" customHeight="false" outlineLevel="0" collapsed="false">
      <c r="A61" s="14" t="s">
        <v>60</v>
      </c>
      <c r="B61" s="1" t="n">
        <v>2</v>
      </c>
      <c r="C61" s="14" t="s">
        <v>24</v>
      </c>
      <c r="D61" s="15" t="s">
        <v>25</v>
      </c>
      <c r="E61" s="3" t="s">
        <v>26</v>
      </c>
      <c r="F61" s="16" t="n">
        <v>0</v>
      </c>
      <c r="G61" s="17" t="n">
        <v>10.38</v>
      </c>
      <c r="H61" s="18" t="n">
        <v>6.4</v>
      </c>
      <c r="I61" s="19" t="n">
        <f aca="false">ROUND(ROUND(F61,2)*ROUND(H61,3),2)</f>
        <v>0</v>
      </c>
      <c r="J61" s="31"/>
    </row>
    <row r="62" customFormat="false" ht="15" hidden="false" customHeight="false" outlineLevel="0" collapsed="false">
      <c r="A62" s="14"/>
      <c r="C62" s="14"/>
      <c r="D62" s="15"/>
      <c r="E62" s="20" t="s">
        <v>63</v>
      </c>
      <c r="F62" s="21"/>
      <c r="G62" s="17"/>
      <c r="H62" s="18"/>
      <c r="I62" s="19"/>
      <c r="J62" s="31"/>
    </row>
    <row r="63" customFormat="false" ht="15" hidden="false" customHeight="false" outlineLevel="0" collapsed="false">
      <c r="A63" s="14"/>
      <c r="C63" s="14"/>
      <c r="D63" s="15"/>
      <c r="F63" s="21"/>
      <c r="G63" s="17"/>
      <c r="H63" s="18"/>
      <c r="I63" s="19"/>
      <c r="J63" s="31"/>
    </row>
    <row r="64" customFormat="false" ht="48" hidden="false" customHeight="false" outlineLevel="0" collapsed="false">
      <c r="A64" s="14" t="s">
        <v>60</v>
      </c>
      <c r="B64" s="1" t="n">
        <v>3</v>
      </c>
      <c r="C64" s="14" t="s">
        <v>64</v>
      </c>
      <c r="D64" s="15" t="s">
        <v>15</v>
      </c>
      <c r="E64" s="3" t="s">
        <v>65</v>
      </c>
      <c r="F64" s="16" t="n">
        <v>0</v>
      </c>
      <c r="G64" s="17" t="n">
        <v>28.16</v>
      </c>
      <c r="H64" s="18" t="n">
        <v>2.7</v>
      </c>
      <c r="I64" s="19" t="n">
        <f aca="false">ROUND(ROUND(F64,2)*ROUND(H64,3),2)</f>
        <v>0</v>
      </c>
    </row>
    <row r="65" customFormat="false" ht="15" hidden="false" customHeight="false" outlineLevel="0" collapsed="false">
      <c r="A65" s="14"/>
      <c r="C65" s="14"/>
      <c r="D65" s="15"/>
      <c r="E65" s="20" t="s">
        <v>66</v>
      </c>
      <c r="F65" s="21"/>
      <c r="G65" s="17"/>
      <c r="H65" s="18"/>
      <c r="I65" s="19"/>
    </row>
    <row r="66" customFormat="false" ht="15" hidden="false" customHeight="false" outlineLevel="0" collapsed="false">
      <c r="A66" s="14"/>
      <c r="C66" s="14"/>
      <c r="D66" s="15"/>
      <c r="F66" s="21"/>
      <c r="G66" s="17"/>
      <c r="H66" s="18"/>
      <c r="I66" s="19"/>
    </row>
    <row r="67" customFormat="false" ht="36" hidden="false" customHeight="false" outlineLevel="0" collapsed="false">
      <c r="A67" s="14" t="s">
        <v>60</v>
      </c>
      <c r="B67" s="1" t="n">
        <v>4</v>
      </c>
      <c r="C67" s="14" t="s">
        <v>67</v>
      </c>
      <c r="D67" s="15" t="s">
        <v>44</v>
      </c>
      <c r="E67" s="3" t="s">
        <v>68</v>
      </c>
      <c r="F67" s="16" t="n">
        <v>0</v>
      </c>
      <c r="G67" s="17"/>
      <c r="H67" s="18" t="n">
        <v>1</v>
      </c>
      <c r="I67" s="19" t="n">
        <f aca="false">ROUND(ROUND(F67,2)*ROUND(H67,3),2)</f>
        <v>0</v>
      </c>
    </row>
    <row r="68" customFormat="false" ht="15" hidden="false" customHeight="false" outlineLevel="0" collapsed="false">
      <c r="A68" s="14"/>
      <c r="C68" s="14"/>
      <c r="D68" s="15"/>
      <c r="E68" s="20" t="s">
        <v>69</v>
      </c>
      <c r="F68" s="21"/>
      <c r="G68" s="17"/>
      <c r="H68" s="18"/>
      <c r="I68" s="19"/>
    </row>
    <row r="69" customFormat="false" ht="15" hidden="false" customHeight="false" outlineLevel="0" collapsed="false">
      <c r="A69" s="14"/>
      <c r="C69" s="14"/>
      <c r="D69" s="15"/>
      <c r="E69" s="20"/>
      <c r="F69" s="21"/>
      <c r="G69" s="17"/>
      <c r="H69" s="18"/>
      <c r="I69" s="19"/>
    </row>
    <row r="70" customFormat="false" ht="15" hidden="false" customHeight="false" outlineLevel="0" collapsed="false">
      <c r="A70" s="24"/>
      <c r="B70" s="24"/>
      <c r="C70" s="24"/>
      <c r="D70" s="25"/>
      <c r="E70" s="26" t="s">
        <v>55</v>
      </c>
      <c r="F70" s="27"/>
      <c r="G70" s="28"/>
      <c r="H70" s="28"/>
      <c r="I70" s="27" t="n">
        <f aca="false">SUM(I58:I67)</f>
        <v>0</v>
      </c>
    </row>
    <row r="71" customFormat="false" ht="15" hidden="false" customHeight="false" outlineLevel="0" collapsed="false">
      <c r="F71" s="19"/>
      <c r="I71" s="19"/>
    </row>
    <row r="72" customFormat="false" ht="15" hidden="false" customHeight="false" outlineLevel="0" collapsed="false">
      <c r="F72" s="19"/>
      <c r="I72" s="19"/>
    </row>
    <row r="73" customFormat="false" ht="15" hidden="false" customHeight="false" outlineLevel="0" collapsed="false">
      <c r="C73" s="11" t="s">
        <v>7</v>
      </c>
      <c r="D73" s="12" t="s">
        <v>8</v>
      </c>
      <c r="E73" s="13" t="s">
        <v>9</v>
      </c>
      <c r="F73" s="19"/>
      <c r="I73" s="19"/>
    </row>
    <row r="74" customFormat="false" ht="15" hidden="false" customHeight="false" outlineLevel="0" collapsed="false">
      <c r="C74" s="11" t="s">
        <v>10</v>
      </c>
      <c r="D74" s="12" t="s">
        <v>70</v>
      </c>
      <c r="E74" s="13" t="s">
        <v>71</v>
      </c>
      <c r="F74" s="19"/>
      <c r="I74" s="19"/>
    </row>
    <row r="75" customFormat="false" ht="15" hidden="false" customHeight="false" outlineLevel="0" collapsed="false">
      <c r="C75" s="11" t="s">
        <v>58</v>
      </c>
      <c r="D75" s="12" t="s">
        <v>8</v>
      </c>
      <c r="E75" s="13" t="s">
        <v>72</v>
      </c>
      <c r="F75" s="19"/>
      <c r="I75" s="19"/>
    </row>
    <row r="76" customFormat="false" ht="15" hidden="false" customHeight="false" outlineLevel="0" collapsed="false">
      <c r="F76" s="19"/>
      <c r="I76" s="19"/>
    </row>
    <row r="77" customFormat="false" ht="36" hidden="false" customHeight="false" outlineLevel="0" collapsed="false">
      <c r="A77" s="14" t="s">
        <v>73</v>
      </c>
      <c r="B77" s="1" t="n">
        <v>1</v>
      </c>
      <c r="C77" s="14" t="s">
        <v>74</v>
      </c>
      <c r="D77" s="15" t="s">
        <v>25</v>
      </c>
      <c r="E77" s="3" t="s">
        <v>75</v>
      </c>
      <c r="F77" s="16" t="n">
        <v>0</v>
      </c>
      <c r="G77" s="17" t="n">
        <v>21.11</v>
      </c>
      <c r="H77" s="18" t="n">
        <v>28.6</v>
      </c>
      <c r="I77" s="19" t="n">
        <f aca="false">ROUND(ROUND(F77,2)*ROUND(H77,3),2)</f>
        <v>0</v>
      </c>
    </row>
    <row r="78" customFormat="false" ht="15" hidden="false" customHeight="false" outlineLevel="0" collapsed="false">
      <c r="A78" s="14"/>
      <c r="C78" s="14"/>
      <c r="D78" s="15"/>
      <c r="E78" s="20" t="s">
        <v>76</v>
      </c>
      <c r="F78" s="21"/>
      <c r="G78" s="17"/>
      <c r="H78" s="18"/>
      <c r="I78" s="19"/>
    </row>
    <row r="79" customFormat="false" ht="15" hidden="false" customHeight="false" outlineLevel="0" collapsed="false">
      <c r="A79" s="14"/>
      <c r="C79" s="14"/>
      <c r="D79" s="15"/>
      <c r="F79" s="21"/>
      <c r="G79" s="17"/>
      <c r="H79" s="18"/>
      <c r="I79" s="19"/>
    </row>
    <row r="80" customFormat="false" ht="120" hidden="false" customHeight="false" outlineLevel="0" collapsed="false">
      <c r="A80" s="14" t="s">
        <v>73</v>
      </c>
      <c r="B80" s="1" t="n">
        <v>2</v>
      </c>
      <c r="C80" s="14" t="s">
        <v>77</v>
      </c>
      <c r="D80" s="15" t="s">
        <v>40</v>
      </c>
      <c r="E80" s="3" t="s">
        <v>78</v>
      </c>
      <c r="F80" s="16" t="n">
        <v>0</v>
      </c>
      <c r="G80" s="17" t="n">
        <v>1328.3</v>
      </c>
      <c r="H80" s="18" t="n">
        <v>1</v>
      </c>
      <c r="I80" s="19" t="n">
        <f aca="false">ROUND(ROUND(F80,2)*ROUND(H80,3),2)</f>
        <v>0</v>
      </c>
      <c r="O80" s="32"/>
    </row>
    <row r="81" customFormat="false" ht="15" hidden="false" customHeight="false" outlineLevel="0" collapsed="false">
      <c r="A81" s="14"/>
      <c r="C81" s="14"/>
      <c r="D81" s="15"/>
      <c r="E81" s="20" t="s">
        <v>49</v>
      </c>
      <c r="F81" s="21"/>
      <c r="G81" s="17"/>
      <c r="H81" s="18"/>
      <c r="I81" s="19"/>
    </row>
    <row r="82" customFormat="false" ht="15" hidden="false" customHeight="false" outlineLevel="0" collapsed="false">
      <c r="A82" s="14"/>
      <c r="C82" s="14"/>
      <c r="D82" s="15"/>
      <c r="F82" s="21"/>
      <c r="G82" s="17"/>
      <c r="H82" s="18"/>
      <c r="I82" s="19"/>
    </row>
    <row r="83" customFormat="false" ht="36" hidden="false" customHeight="false" outlineLevel="0" collapsed="false">
      <c r="A83" s="14" t="s">
        <v>73</v>
      </c>
      <c r="B83" s="1" t="n">
        <v>3</v>
      </c>
      <c r="C83" s="14" t="s">
        <v>79</v>
      </c>
      <c r="D83" s="15" t="s">
        <v>40</v>
      </c>
      <c r="E83" s="3" t="s">
        <v>80</v>
      </c>
      <c r="F83" s="16" t="n">
        <v>0</v>
      </c>
      <c r="G83" s="17" t="n">
        <v>36.24</v>
      </c>
      <c r="H83" s="18" t="n">
        <v>1</v>
      </c>
      <c r="I83" s="19" t="n">
        <f aca="false">ROUND(ROUND(F83,2)*ROUND(H83,3),2)</f>
        <v>0</v>
      </c>
    </row>
    <row r="84" customFormat="false" ht="15" hidden="false" customHeight="false" outlineLevel="0" collapsed="false">
      <c r="A84" s="14"/>
      <c r="C84" s="14"/>
      <c r="D84" s="15"/>
      <c r="E84" s="20" t="s">
        <v>49</v>
      </c>
      <c r="F84" s="21"/>
      <c r="G84" s="17"/>
      <c r="H84" s="18"/>
      <c r="I84" s="19"/>
    </row>
    <row r="85" customFormat="false" ht="15" hidden="false" customHeight="false" outlineLevel="0" collapsed="false">
      <c r="A85" s="14"/>
      <c r="C85" s="14"/>
      <c r="D85" s="15"/>
      <c r="F85" s="21"/>
      <c r="G85" s="17"/>
      <c r="H85" s="18"/>
      <c r="I85" s="19"/>
    </row>
    <row r="86" customFormat="false" ht="84" hidden="false" customHeight="false" outlineLevel="0" collapsed="false">
      <c r="A86" s="14" t="s">
        <v>73</v>
      </c>
      <c r="B86" s="1" t="n">
        <v>4</v>
      </c>
      <c r="C86" s="14" t="s">
        <v>81</v>
      </c>
      <c r="D86" s="15" t="s">
        <v>40</v>
      </c>
      <c r="E86" s="3" t="s">
        <v>82</v>
      </c>
      <c r="F86" s="16" t="n">
        <v>0</v>
      </c>
      <c r="G86" s="33" t="n">
        <v>0</v>
      </c>
      <c r="H86" s="18" t="n">
        <v>2</v>
      </c>
      <c r="I86" s="19" t="n">
        <f aca="false">ROUND(ROUND(F86,2)*ROUND(H86,3),2)</f>
        <v>0</v>
      </c>
      <c r="O86" s="32"/>
    </row>
    <row r="87" customFormat="false" ht="15" hidden="false" customHeight="false" outlineLevel="0" collapsed="false">
      <c r="A87" s="14"/>
      <c r="C87" s="14"/>
      <c r="D87" s="15"/>
      <c r="E87" s="20" t="s">
        <v>83</v>
      </c>
      <c r="F87" s="21"/>
      <c r="G87" s="33"/>
      <c r="H87" s="18"/>
      <c r="I87" s="19"/>
    </row>
    <row r="88" customFormat="false" ht="15" hidden="false" customHeight="false" outlineLevel="0" collapsed="false">
      <c r="A88" s="14"/>
      <c r="C88" s="14"/>
      <c r="D88" s="15"/>
      <c r="F88" s="21"/>
      <c r="G88" s="33"/>
      <c r="H88" s="18"/>
      <c r="I88" s="19"/>
    </row>
    <row r="89" customFormat="false" ht="108" hidden="false" customHeight="false" outlineLevel="0" collapsed="false">
      <c r="A89" s="14" t="s">
        <v>73</v>
      </c>
      <c r="B89" s="1" t="n">
        <v>5</v>
      </c>
      <c r="C89" s="14" t="s">
        <v>84</v>
      </c>
      <c r="D89" s="15" t="s">
        <v>40</v>
      </c>
      <c r="E89" s="3" t="s">
        <v>85</v>
      </c>
      <c r="F89" s="16" t="n">
        <v>0</v>
      </c>
      <c r="G89" s="17" t="n">
        <v>446.46</v>
      </c>
      <c r="H89" s="18" t="n">
        <v>1</v>
      </c>
      <c r="I89" s="19" t="n">
        <f aca="false">ROUND(ROUND(F89,2)*ROUND(H89,3),2)</f>
        <v>0</v>
      </c>
      <c r="O89" s="32"/>
    </row>
    <row r="90" customFormat="false" ht="15" hidden="false" customHeight="false" outlineLevel="0" collapsed="false">
      <c r="A90" s="14"/>
      <c r="C90" s="14"/>
      <c r="D90" s="15"/>
      <c r="E90" s="20" t="s">
        <v>86</v>
      </c>
      <c r="F90" s="21"/>
      <c r="G90" s="33"/>
      <c r="H90" s="18"/>
      <c r="I90" s="19"/>
    </row>
    <row r="91" customFormat="false" ht="15" hidden="false" customHeight="false" outlineLevel="0" collapsed="false">
      <c r="A91" s="14"/>
      <c r="C91" s="14"/>
      <c r="D91" s="15"/>
      <c r="F91" s="21"/>
      <c r="G91" s="33"/>
      <c r="H91" s="18"/>
      <c r="I91" s="19"/>
    </row>
    <row r="92" customFormat="false" ht="36" hidden="false" customHeight="false" outlineLevel="0" collapsed="false">
      <c r="A92" s="14" t="s">
        <v>73</v>
      </c>
      <c r="B92" s="1" t="n">
        <v>6</v>
      </c>
      <c r="C92" s="14" t="s">
        <v>87</v>
      </c>
      <c r="D92" s="15" t="s">
        <v>25</v>
      </c>
      <c r="E92" s="3" t="s">
        <v>88</v>
      </c>
      <c r="F92" s="16" t="n">
        <v>0</v>
      </c>
      <c r="G92" s="17" t="n">
        <v>98.75</v>
      </c>
      <c r="H92" s="18" t="n">
        <v>17.5</v>
      </c>
      <c r="I92" s="19" t="n">
        <f aca="false">ROUND(ROUND(F92,2)*ROUND(H92,3),2)</f>
        <v>0</v>
      </c>
    </row>
    <row r="93" customFormat="false" ht="15" hidden="false" customHeight="false" outlineLevel="0" collapsed="false">
      <c r="A93" s="14"/>
      <c r="C93" s="14"/>
      <c r="D93" s="15"/>
      <c r="E93" s="20" t="s">
        <v>89</v>
      </c>
      <c r="F93" s="21"/>
      <c r="G93" s="17"/>
      <c r="H93" s="18"/>
      <c r="I93" s="19"/>
    </row>
    <row r="94" customFormat="false" ht="15" hidden="false" customHeight="false" outlineLevel="0" collapsed="false">
      <c r="A94" s="14"/>
      <c r="C94" s="14"/>
      <c r="D94" s="15"/>
      <c r="E94" s="20" t="s">
        <v>90</v>
      </c>
      <c r="F94" s="21"/>
      <c r="G94" s="17"/>
      <c r="H94" s="18"/>
      <c r="I94" s="19"/>
    </row>
    <row r="95" customFormat="false" ht="15" hidden="false" customHeight="false" outlineLevel="0" collapsed="false">
      <c r="A95" s="14"/>
      <c r="C95" s="14"/>
      <c r="D95" s="15"/>
      <c r="E95" s="20" t="s">
        <v>91</v>
      </c>
      <c r="F95" s="21"/>
      <c r="G95" s="17"/>
      <c r="H95" s="18"/>
      <c r="I95" s="19"/>
    </row>
    <row r="96" customFormat="false" ht="15" hidden="false" customHeight="false" outlineLevel="0" collapsed="false">
      <c r="A96" s="14"/>
      <c r="C96" s="14"/>
      <c r="D96" s="15"/>
      <c r="E96" s="23" t="s">
        <v>92</v>
      </c>
      <c r="F96" s="21"/>
      <c r="G96" s="17"/>
      <c r="H96" s="18"/>
      <c r="I96" s="19"/>
    </row>
    <row r="97" customFormat="false" ht="15" hidden="false" customHeight="false" outlineLevel="0" collapsed="false">
      <c r="A97" s="14"/>
      <c r="C97" s="14"/>
      <c r="D97" s="15"/>
      <c r="E97" s="20"/>
      <c r="F97" s="21"/>
      <c r="G97" s="17"/>
      <c r="H97" s="18"/>
      <c r="I97" s="19"/>
    </row>
    <row r="98" customFormat="false" ht="48" hidden="false" customHeight="false" outlineLevel="0" collapsed="false">
      <c r="A98" s="14" t="s">
        <v>73</v>
      </c>
      <c r="B98" s="1" t="n">
        <v>7</v>
      </c>
      <c r="C98" s="14" t="s">
        <v>84</v>
      </c>
      <c r="D98" s="15" t="s">
        <v>40</v>
      </c>
      <c r="E98" s="3" t="s">
        <v>93</v>
      </c>
      <c r="F98" s="16" t="n">
        <v>0</v>
      </c>
      <c r="G98" s="17" t="n">
        <v>446.46</v>
      </c>
      <c r="H98" s="18" t="n">
        <v>1</v>
      </c>
      <c r="I98" s="19" t="n">
        <f aca="false">ROUND(ROUND(F98,2)*ROUND(H98,3),2)</f>
        <v>0</v>
      </c>
    </row>
    <row r="99" customFormat="false" ht="15" hidden="false" customHeight="false" outlineLevel="0" collapsed="false">
      <c r="A99" s="14"/>
      <c r="C99" s="14"/>
      <c r="D99" s="15"/>
      <c r="E99" s="20" t="s">
        <v>49</v>
      </c>
      <c r="F99" s="21"/>
      <c r="G99" s="17"/>
      <c r="H99" s="18"/>
      <c r="I99" s="19"/>
    </row>
    <row r="100" customFormat="false" ht="15" hidden="false" customHeight="false" outlineLevel="0" collapsed="false">
      <c r="A100" s="14"/>
      <c r="C100" s="14"/>
      <c r="D100" s="15"/>
      <c r="E100" s="20"/>
      <c r="F100" s="21"/>
      <c r="G100" s="17"/>
      <c r="H100" s="18"/>
      <c r="I100" s="19"/>
    </row>
    <row r="101" customFormat="false" ht="48" hidden="false" customHeight="false" outlineLevel="0" collapsed="false">
      <c r="A101" s="14" t="s">
        <v>73</v>
      </c>
      <c r="B101" s="1" t="n">
        <v>8</v>
      </c>
      <c r="C101" s="14" t="s">
        <v>94</v>
      </c>
      <c r="D101" s="15" t="s">
        <v>40</v>
      </c>
      <c r="E101" s="22" t="s">
        <v>95</v>
      </c>
      <c r="F101" s="16" t="n">
        <v>0</v>
      </c>
      <c r="G101" s="17"/>
      <c r="H101" s="18" t="n">
        <v>1</v>
      </c>
      <c r="I101" s="19" t="n">
        <f aca="false">ROUND(ROUND(F101,2)*ROUND(H101,3),2)</f>
        <v>0</v>
      </c>
    </row>
    <row r="102" customFormat="false" ht="15" hidden="false" customHeight="false" outlineLevel="0" collapsed="false">
      <c r="A102" s="14"/>
      <c r="C102" s="14"/>
      <c r="D102" s="15"/>
      <c r="E102" s="20" t="s">
        <v>49</v>
      </c>
      <c r="F102" s="21"/>
      <c r="G102" s="17"/>
      <c r="H102" s="18"/>
      <c r="I102" s="19"/>
    </row>
    <row r="103" customFormat="false" ht="15" hidden="false" customHeight="false" outlineLevel="0" collapsed="false">
      <c r="A103" s="14"/>
      <c r="C103" s="14"/>
      <c r="D103" s="15"/>
      <c r="F103" s="21"/>
      <c r="G103" s="17"/>
      <c r="H103" s="18"/>
      <c r="I103" s="19"/>
    </row>
    <row r="104" customFormat="false" ht="84" hidden="false" customHeight="false" outlineLevel="0" collapsed="false">
      <c r="A104" s="14" t="s">
        <v>73</v>
      </c>
      <c r="B104" s="1" t="n">
        <v>9</v>
      </c>
      <c r="C104" s="14" t="s">
        <v>84</v>
      </c>
      <c r="D104" s="15" t="s">
        <v>40</v>
      </c>
      <c r="E104" s="3" t="s">
        <v>96</v>
      </c>
      <c r="F104" s="16" t="n">
        <v>0</v>
      </c>
      <c r="G104" s="17" t="n">
        <v>446.46</v>
      </c>
      <c r="H104" s="18" t="n">
        <v>1</v>
      </c>
      <c r="I104" s="19" t="n">
        <f aca="false">ROUND(ROUND(F104,2)*ROUND(H104,3),2)</f>
        <v>0</v>
      </c>
    </row>
    <row r="105" customFormat="false" ht="15" hidden="false" customHeight="false" outlineLevel="0" collapsed="false">
      <c r="A105" s="14"/>
      <c r="C105" s="14"/>
      <c r="D105" s="15"/>
      <c r="E105" s="20" t="s">
        <v>86</v>
      </c>
      <c r="F105" s="21"/>
      <c r="G105" s="33"/>
      <c r="H105" s="18"/>
      <c r="I105" s="19"/>
    </row>
    <row r="106" customFormat="false" ht="15" hidden="false" customHeight="false" outlineLevel="0" collapsed="false">
      <c r="A106" s="14"/>
      <c r="C106" s="14"/>
      <c r="D106" s="15"/>
      <c r="E106" s="20"/>
      <c r="F106" s="21"/>
      <c r="G106" s="33"/>
      <c r="H106" s="18"/>
      <c r="I106" s="19"/>
    </row>
    <row r="107" customFormat="false" ht="36" hidden="false" customHeight="false" outlineLevel="0" collapsed="false">
      <c r="A107" s="14" t="s">
        <v>73</v>
      </c>
      <c r="B107" s="1" t="n">
        <v>10</v>
      </c>
      <c r="C107" s="14" t="s">
        <v>79</v>
      </c>
      <c r="D107" s="15" t="s">
        <v>40</v>
      </c>
      <c r="E107" s="3" t="s">
        <v>97</v>
      </c>
      <c r="F107" s="16" t="n">
        <v>0</v>
      </c>
      <c r="G107" s="17" t="n">
        <v>36.24</v>
      </c>
      <c r="H107" s="18" t="n">
        <v>1</v>
      </c>
      <c r="I107" s="19" t="n">
        <f aca="false">ROUND(ROUND(F107,2)*ROUND(H107,3),2)</f>
        <v>0</v>
      </c>
    </row>
    <row r="108" customFormat="false" ht="15" hidden="false" customHeight="false" outlineLevel="0" collapsed="false">
      <c r="A108" s="14"/>
      <c r="C108" s="14"/>
      <c r="D108" s="15"/>
      <c r="E108" s="20" t="s">
        <v>86</v>
      </c>
      <c r="F108" s="21"/>
      <c r="G108" s="17"/>
      <c r="H108" s="18"/>
      <c r="I108" s="19"/>
    </row>
    <row r="109" customFormat="false" ht="15" hidden="false" customHeight="false" outlineLevel="0" collapsed="false">
      <c r="A109" s="14"/>
      <c r="C109" s="14"/>
      <c r="D109" s="15"/>
      <c r="F109" s="21"/>
      <c r="G109" s="17"/>
      <c r="H109" s="18"/>
      <c r="I109" s="19"/>
    </row>
    <row r="110" customFormat="false" ht="48" hidden="false" customHeight="false" outlineLevel="0" collapsed="false">
      <c r="A110" s="14" t="s">
        <v>73</v>
      </c>
      <c r="B110" s="1" t="n">
        <v>11</v>
      </c>
      <c r="C110" s="14" t="s">
        <v>98</v>
      </c>
      <c r="D110" s="15" t="s">
        <v>99</v>
      </c>
      <c r="E110" s="3" t="s">
        <v>100</v>
      </c>
      <c r="F110" s="16" t="n">
        <v>0</v>
      </c>
      <c r="G110" s="17"/>
      <c r="H110" s="18" t="n">
        <v>1</v>
      </c>
      <c r="I110" s="19" t="n">
        <f aca="false">ROUND(ROUND(F110,2)*ROUND(H110,3),2)</f>
        <v>0</v>
      </c>
    </row>
    <row r="111" customFormat="false" ht="15" hidden="false" customHeight="false" outlineLevel="0" collapsed="false">
      <c r="A111" s="14"/>
      <c r="C111" s="14"/>
      <c r="D111" s="15"/>
      <c r="E111" s="23" t="s">
        <v>101</v>
      </c>
      <c r="F111" s="21"/>
      <c r="G111" s="17"/>
      <c r="H111" s="18"/>
      <c r="I111" s="19"/>
    </row>
    <row r="112" customFormat="false" ht="15" hidden="false" customHeight="false" outlineLevel="0" collapsed="false">
      <c r="A112" s="14"/>
      <c r="C112" s="14"/>
      <c r="D112" s="15"/>
      <c r="F112" s="21"/>
      <c r="G112" s="17"/>
      <c r="H112" s="18"/>
      <c r="I112" s="19"/>
    </row>
    <row r="113" customFormat="false" ht="24" hidden="false" customHeight="false" outlineLevel="0" collapsed="false">
      <c r="A113" s="14" t="s">
        <v>73</v>
      </c>
      <c r="B113" s="1" t="n">
        <v>12</v>
      </c>
      <c r="C113" s="14" t="s">
        <v>102</v>
      </c>
      <c r="D113" s="15" t="s">
        <v>99</v>
      </c>
      <c r="E113" s="3" t="s">
        <v>103</v>
      </c>
      <c r="F113" s="16" t="n">
        <v>0</v>
      </c>
      <c r="G113" s="17"/>
      <c r="H113" s="18" t="n">
        <v>1</v>
      </c>
      <c r="I113" s="19" t="n">
        <f aca="false">ROUND(ROUND(F113,2)*ROUND(H113,3),2)</f>
        <v>0</v>
      </c>
    </row>
    <row r="114" customFormat="false" ht="15" hidden="false" customHeight="false" outlineLevel="0" collapsed="false">
      <c r="A114" s="14"/>
      <c r="C114" s="14"/>
      <c r="D114" s="15"/>
      <c r="E114" s="20" t="s">
        <v>49</v>
      </c>
      <c r="F114" s="21"/>
      <c r="G114" s="17"/>
      <c r="H114" s="18"/>
      <c r="I114" s="19"/>
    </row>
    <row r="115" customFormat="false" ht="15" hidden="false" customHeight="false" outlineLevel="0" collapsed="false">
      <c r="A115" s="14"/>
      <c r="C115" s="14"/>
      <c r="D115" s="15"/>
      <c r="F115" s="21"/>
      <c r="G115" s="17"/>
      <c r="H115" s="18"/>
      <c r="I115" s="19"/>
    </row>
    <row r="116" customFormat="false" ht="36" hidden="false" customHeight="false" outlineLevel="0" collapsed="false">
      <c r="A116" s="14" t="s">
        <v>73</v>
      </c>
      <c r="B116" s="1" t="n">
        <v>13</v>
      </c>
      <c r="C116" s="14" t="s">
        <v>104</v>
      </c>
      <c r="D116" s="15" t="s">
        <v>25</v>
      </c>
      <c r="E116" s="3" t="s">
        <v>105</v>
      </c>
      <c r="F116" s="16" t="n">
        <v>0</v>
      </c>
      <c r="G116" s="17"/>
      <c r="H116" s="18" t="n">
        <v>8.6</v>
      </c>
      <c r="I116" s="19" t="n">
        <f aca="false">ROUND(ROUND(F116,2)*ROUND(H116,3),2)</f>
        <v>0</v>
      </c>
    </row>
    <row r="117" customFormat="false" ht="15" hidden="false" customHeight="false" outlineLevel="0" collapsed="false">
      <c r="A117" s="14"/>
      <c r="C117" s="14"/>
      <c r="D117" s="15"/>
      <c r="E117" s="20" t="s">
        <v>106</v>
      </c>
      <c r="F117" s="21"/>
      <c r="G117" s="17"/>
      <c r="H117" s="18"/>
      <c r="I117" s="19"/>
    </row>
    <row r="118" customFormat="false" ht="15" hidden="false" customHeight="false" outlineLevel="0" collapsed="false">
      <c r="A118" s="14"/>
      <c r="C118" s="14"/>
      <c r="D118" s="15"/>
      <c r="E118" s="20" t="s">
        <v>107</v>
      </c>
      <c r="F118" s="21"/>
      <c r="G118" s="17"/>
      <c r="H118" s="18"/>
      <c r="I118" s="19"/>
    </row>
    <row r="119" customFormat="false" ht="15" hidden="false" customHeight="false" outlineLevel="0" collapsed="false">
      <c r="A119" s="14"/>
      <c r="C119" s="14"/>
      <c r="D119" s="15"/>
      <c r="F119" s="21"/>
      <c r="G119" s="17"/>
      <c r="H119" s="18"/>
      <c r="I119" s="19"/>
    </row>
    <row r="120" customFormat="false" ht="15" hidden="false" customHeight="false" outlineLevel="0" collapsed="false">
      <c r="A120" s="24"/>
      <c r="B120" s="24"/>
      <c r="C120" s="24"/>
      <c r="D120" s="25"/>
      <c r="E120" s="26" t="s">
        <v>55</v>
      </c>
      <c r="F120" s="27"/>
      <c r="G120" s="28"/>
      <c r="H120" s="28"/>
      <c r="I120" s="27" t="n">
        <f aca="false">SUM(I77:I116)</f>
        <v>0</v>
      </c>
    </row>
    <row r="121" customFormat="false" ht="15" hidden="false" customHeight="false" outlineLevel="0" collapsed="false">
      <c r="F121" s="19"/>
      <c r="I121" s="19"/>
    </row>
    <row r="122" customFormat="false" ht="15" hidden="false" customHeight="false" outlineLevel="0" collapsed="false">
      <c r="F122" s="19"/>
      <c r="I122" s="19"/>
    </row>
    <row r="123" customFormat="false" ht="15" hidden="false" customHeight="false" outlineLevel="0" collapsed="false">
      <c r="C123" s="11" t="s">
        <v>7</v>
      </c>
      <c r="D123" s="12" t="s">
        <v>8</v>
      </c>
      <c r="E123" s="13" t="s">
        <v>9</v>
      </c>
      <c r="F123" s="19"/>
      <c r="I123" s="19"/>
    </row>
    <row r="124" customFormat="false" ht="15" hidden="false" customHeight="false" outlineLevel="0" collapsed="false">
      <c r="C124" s="11" t="s">
        <v>10</v>
      </c>
      <c r="D124" s="12" t="s">
        <v>108</v>
      </c>
      <c r="E124" s="13" t="s">
        <v>71</v>
      </c>
      <c r="F124" s="19"/>
      <c r="I124" s="19"/>
    </row>
    <row r="125" customFormat="false" ht="15" hidden="false" customHeight="false" outlineLevel="0" collapsed="false">
      <c r="C125" s="11" t="s">
        <v>58</v>
      </c>
      <c r="D125" s="12" t="s">
        <v>8</v>
      </c>
      <c r="E125" s="13" t="s">
        <v>109</v>
      </c>
      <c r="F125" s="19"/>
      <c r="I125" s="19"/>
    </row>
    <row r="126" customFormat="false" ht="15" hidden="false" customHeight="false" outlineLevel="0" collapsed="false">
      <c r="F126" s="19"/>
      <c r="I126" s="19"/>
    </row>
    <row r="127" customFormat="false" ht="84" hidden="false" customHeight="false" outlineLevel="0" collapsed="false">
      <c r="A127" s="14" t="s">
        <v>110</v>
      </c>
      <c r="B127" s="1" t="n">
        <v>1</v>
      </c>
      <c r="C127" s="14" t="s">
        <v>111</v>
      </c>
      <c r="D127" s="15" t="s">
        <v>15</v>
      </c>
      <c r="E127" s="3" t="s">
        <v>112</v>
      </c>
      <c r="F127" s="16" t="n">
        <v>0</v>
      </c>
      <c r="G127" s="17" t="n">
        <v>37.48</v>
      </c>
      <c r="H127" s="18" t="n">
        <f aca="false">5.5+3.3+6.72</f>
        <v>15.52</v>
      </c>
      <c r="I127" s="19" t="n">
        <f aca="false">ROUND(ROUND(F127,2)*ROUND(H127,3),2)</f>
        <v>0</v>
      </c>
    </row>
    <row r="128" customFormat="false" ht="15" hidden="false" customHeight="false" outlineLevel="0" collapsed="false">
      <c r="A128" s="14"/>
      <c r="C128" s="14"/>
      <c r="D128" s="15"/>
      <c r="E128" s="20" t="s">
        <v>113</v>
      </c>
      <c r="F128" s="21"/>
      <c r="G128" s="33"/>
      <c r="H128" s="18"/>
      <c r="I128" s="19"/>
      <c r="N128" s="1" t="n">
        <f aca="false">2.4*2.3</f>
        <v>5.52</v>
      </c>
    </row>
    <row r="129" customFormat="false" ht="15" hidden="false" customHeight="false" outlineLevel="0" collapsed="false">
      <c r="A129" s="14"/>
      <c r="C129" s="14"/>
      <c r="D129" s="15"/>
      <c r="E129" s="20" t="s">
        <v>114</v>
      </c>
      <c r="F129" s="21"/>
      <c r="G129" s="33"/>
      <c r="H129" s="18"/>
      <c r="I129" s="19"/>
      <c r="N129" s="1" t="n">
        <f aca="false">2.3*1.4</f>
        <v>3.22</v>
      </c>
    </row>
    <row r="130" customFormat="false" ht="15" hidden="false" customHeight="false" outlineLevel="0" collapsed="false">
      <c r="A130" s="14"/>
      <c r="C130" s="14"/>
      <c r="D130" s="15"/>
      <c r="E130" s="20" t="s">
        <v>115</v>
      </c>
      <c r="F130" s="21"/>
      <c r="G130" s="33"/>
      <c r="H130" s="18"/>
      <c r="I130" s="19"/>
      <c r="N130" s="1" t="n">
        <f aca="false">2.4*1.4</f>
        <v>3.36</v>
      </c>
    </row>
    <row r="131" customFormat="false" ht="15" hidden="false" customHeight="false" outlineLevel="0" collapsed="false">
      <c r="A131" s="14"/>
      <c r="C131" s="14"/>
      <c r="D131" s="15"/>
      <c r="E131" s="20"/>
      <c r="F131" s="21"/>
      <c r="G131" s="33"/>
      <c r="H131" s="18"/>
      <c r="I131" s="19"/>
    </row>
    <row r="132" customFormat="false" ht="24" hidden="false" customHeight="false" outlineLevel="0" collapsed="false">
      <c r="A132" s="14" t="s">
        <v>110</v>
      </c>
      <c r="B132" s="1" t="n">
        <v>2</v>
      </c>
      <c r="C132" s="14" t="s">
        <v>116</v>
      </c>
      <c r="D132" s="15" t="s">
        <v>15</v>
      </c>
      <c r="E132" s="22" t="s">
        <v>117</v>
      </c>
      <c r="F132" s="16" t="n">
        <v>0</v>
      </c>
      <c r="G132" s="17"/>
      <c r="H132" s="18" t="n">
        <v>3.3</v>
      </c>
      <c r="I132" s="19" t="n">
        <f aca="false">ROUND(ROUND(F132,2)*ROUND(H132,3),2)</f>
        <v>0</v>
      </c>
      <c r="L132" s="1" t="n">
        <f aca="false">1.2*2.6</f>
        <v>3.12</v>
      </c>
    </row>
    <row r="133" customFormat="false" ht="15" hidden="false" customHeight="false" outlineLevel="0" collapsed="false">
      <c r="A133" s="14"/>
      <c r="C133" s="14"/>
      <c r="D133" s="15"/>
      <c r="E133" s="23" t="s">
        <v>118</v>
      </c>
      <c r="F133" s="21"/>
      <c r="G133" s="17"/>
      <c r="H133" s="18"/>
      <c r="I133" s="19"/>
    </row>
    <row r="134" customFormat="false" ht="15" hidden="false" customHeight="false" outlineLevel="0" collapsed="false">
      <c r="A134" s="14"/>
      <c r="C134" s="14"/>
      <c r="D134" s="15"/>
      <c r="F134" s="21"/>
      <c r="G134" s="17"/>
      <c r="H134" s="18"/>
      <c r="I134" s="19"/>
      <c r="N134" s="1" t="n">
        <f aca="false">N130*2</f>
        <v>6.72</v>
      </c>
    </row>
    <row r="135" customFormat="false" ht="48" hidden="false" customHeight="false" outlineLevel="0" collapsed="false">
      <c r="A135" s="14" t="s">
        <v>110</v>
      </c>
      <c r="B135" s="1" t="n">
        <v>3</v>
      </c>
      <c r="C135" s="14" t="s">
        <v>119</v>
      </c>
      <c r="D135" s="15" t="s">
        <v>15</v>
      </c>
      <c r="E135" s="3" t="s">
        <v>120</v>
      </c>
      <c r="F135" s="16" t="n">
        <v>0</v>
      </c>
      <c r="G135" s="18" t="n">
        <v>13.8</v>
      </c>
      <c r="H135" s="34" t="n">
        <v>5.3</v>
      </c>
      <c r="I135" s="19" t="n">
        <f aca="false">ROUND(ROUND(F135,2)*ROUND(H135,3),2)</f>
        <v>0</v>
      </c>
    </row>
    <row r="136" customFormat="false" ht="15" hidden="false" customHeight="false" outlineLevel="0" collapsed="false">
      <c r="A136" s="14"/>
      <c r="C136" s="14"/>
      <c r="D136" s="15"/>
      <c r="E136" s="20" t="s">
        <v>30</v>
      </c>
      <c r="F136" s="21"/>
      <c r="G136" s="18"/>
      <c r="H136" s="34"/>
      <c r="I136" s="19"/>
      <c r="N136" s="1" t="n">
        <f aca="false">2.4*2.2</f>
        <v>5.28</v>
      </c>
    </row>
    <row r="137" customFormat="false" ht="15" hidden="false" customHeight="false" outlineLevel="0" collapsed="false">
      <c r="A137" s="14"/>
      <c r="C137" s="14"/>
      <c r="D137" s="15"/>
      <c r="F137" s="21"/>
      <c r="G137" s="18"/>
      <c r="H137" s="34"/>
      <c r="I137" s="19"/>
    </row>
    <row r="138" customFormat="false" ht="48" hidden="false" customHeight="false" outlineLevel="0" collapsed="false">
      <c r="A138" s="14" t="s">
        <v>110</v>
      </c>
      <c r="B138" s="1" t="n">
        <v>4</v>
      </c>
      <c r="C138" s="14" t="s">
        <v>121</v>
      </c>
      <c r="D138" s="15" t="s">
        <v>25</v>
      </c>
      <c r="E138" s="3" t="s">
        <v>122</v>
      </c>
      <c r="F138" s="16" t="n">
        <v>0</v>
      </c>
      <c r="G138" s="18" t="n">
        <v>15.2</v>
      </c>
      <c r="H138" s="34" t="n">
        <f aca="false">2.4+2.4+2.4+2.2+2.2+2.2</f>
        <v>13.8</v>
      </c>
      <c r="I138" s="19" t="n">
        <f aca="false">ROUND(ROUND(F138,2)*ROUND(H138,3),2)</f>
        <v>0</v>
      </c>
    </row>
    <row r="139" customFormat="false" ht="15" hidden="false" customHeight="false" outlineLevel="0" collapsed="false">
      <c r="A139" s="14"/>
      <c r="C139" s="14"/>
      <c r="D139" s="15"/>
      <c r="E139" s="20" t="s">
        <v>123</v>
      </c>
      <c r="F139" s="21"/>
      <c r="G139" s="18"/>
      <c r="H139" s="34"/>
      <c r="I139" s="19"/>
    </row>
    <row r="140" customFormat="false" ht="15" hidden="false" customHeight="false" outlineLevel="0" collapsed="false">
      <c r="A140" s="14"/>
      <c r="C140" s="14"/>
      <c r="D140" s="15"/>
      <c r="E140" s="20" t="s">
        <v>124</v>
      </c>
      <c r="F140" s="21"/>
      <c r="G140" s="18"/>
      <c r="H140" s="34"/>
      <c r="I140" s="19"/>
    </row>
    <row r="141" customFormat="false" ht="15" hidden="false" customHeight="false" outlineLevel="0" collapsed="false">
      <c r="A141" s="14"/>
      <c r="C141" s="14"/>
      <c r="D141" s="15"/>
      <c r="E141" s="20" t="s">
        <v>125</v>
      </c>
      <c r="F141" s="21"/>
      <c r="G141" s="18"/>
      <c r="H141" s="34"/>
      <c r="I141" s="19"/>
    </row>
    <row r="142" customFormat="false" ht="15" hidden="false" customHeight="false" outlineLevel="0" collapsed="false">
      <c r="A142" s="14"/>
      <c r="C142" s="14"/>
      <c r="D142" s="15"/>
      <c r="E142" s="20" t="s">
        <v>126</v>
      </c>
      <c r="F142" s="21"/>
      <c r="G142" s="18"/>
      <c r="H142" s="34"/>
      <c r="I142" s="19"/>
    </row>
    <row r="143" customFormat="false" ht="15" hidden="false" customHeight="false" outlineLevel="0" collapsed="false">
      <c r="A143" s="14"/>
      <c r="C143" s="14"/>
      <c r="D143" s="15"/>
      <c r="E143" s="20"/>
      <c r="F143" s="21"/>
      <c r="G143" s="18"/>
      <c r="H143" s="34"/>
      <c r="I143" s="19"/>
    </row>
    <row r="144" customFormat="false" ht="48" hidden="false" customHeight="false" outlineLevel="0" collapsed="false">
      <c r="A144" s="14" t="s">
        <v>110</v>
      </c>
      <c r="B144" s="1" t="n">
        <v>5</v>
      </c>
      <c r="C144" s="14" t="s">
        <v>127</v>
      </c>
      <c r="D144" s="15" t="s">
        <v>15</v>
      </c>
      <c r="E144" s="22" t="s">
        <v>128</v>
      </c>
      <c r="F144" s="16" t="n">
        <v>0</v>
      </c>
      <c r="G144" s="18"/>
      <c r="H144" s="34" t="n">
        <f aca="false">4.46*3.52</f>
        <v>15.6992</v>
      </c>
      <c r="I144" s="19" t="n">
        <f aca="false">ROUND(ROUND(F144,2)*ROUND(H144,3),2)</f>
        <v>0</v>
      </c>
    </row>
    <row r="145" customFormat="false" ht="15" hidden="false" customHeight="false" outlineLevel="0" collapsed="false">
      <c r="A145" s="14"/>
      <c r="C145" s="14"/>
      <c r="D145" s="15"/>
      <c r="E145" s="23" t="s">
        <v>34</v>
      </c>
      <c r="F145" s="21"/>
      <c r="G145" s="18"/>
      <c r="H145" s="34"/>
      <c r="I145" s="19"/>
    </row>
    <row r="146" customFormat="false" ht="15" hidden="false" customHeight="false" outlineLevel="0" collapsed="false">
      <c r="A146" s="14"/>
      <c r="C146" s="14"/>
      <c r="D146" s="15"/>
      <c r="E146" s="20"/>
      <c r="F146" s="21"/>
      <c r="G146" s="18"/>
      <c r="H146" s="34"/>
      <c r="I146" s="19"/>
    </row>
    <row r="147" customFormat="false" ht="72" hidden="false" customHeight="false" outlineLevel="0" collapsed="false">
      <c r="A147" s="14" t="s">
        <v>110</v>
      </c>
      <c r="B147" s="1" t="n">
        <v>6</v>
      </c>
      <c r="C147" s="14" t="s">
        <v>129</v>
      </c>
      <c r="D147" s="15" t="s">
        <v>15</v>
      </c>
      <c r="E147" s="22" t="s">
        <v>130</v>
      </c>
      <c r="F147" s="16" t="n">
        <v>0</v>
      </c>
      <c r="G147" s="18"/>
      <c r="H147" s="34" t="n">
        <f aca="false">4.46*3.52</f>
        <v>15.6992</v>
      </c>
      <c r="I147" s="19" t="n">
        <f aca="false">ROUND(ROUND(F147,2)*ROUND(H147,3),2)</f>
        <v>0</v>
      </c>
    </row>
    <row r="148" customFormat="false" ht="15" hidden="false" customHeight="false" outlineLevel="0" collapsed="false">
      <c r="A148" s="14"/>
      <c r="C148" s="14"/>
      <c r="D148" s="15"/>
      <c r="E148" s="23" t="s">
        <v>34</v>
      </c>
      <c r="F148" s="21"/>
      <c r="G148" s="18"/>
      <c r="H148" s="34"/>
      <c r="I148" s="19"/>
    </row>
    <row r="149" customFormat="false" ht="15" hidden="false" customHeight="false" outlineLevel="0" collapsed="false">
      <c r="A149" s="14"/>
      <c r="C149" s="14"/>
      <c r="D149" s="15"/>
      <c r="E149" s="20"/>
      <c r="F149" s="21"/>
      <c r="G149" s="18"/>
      <c r="H149" s="34"/>
      <c r="I149" s="19"/>
    </row>
    <row r="150" customFormat="false" ht="15" hidden="false" customHeight="false" outlineLevel="0" collapsed="false">
      <c r="A150" s="14"/>
      <c r="C150" s="14"/>
      <c r="D150" s="15"/>
      <c r="F150" s="21"/>
      <c r="G150" s="18"/>
      <c r="H150" s="34"/>
      <c r="I150" s="19"/>
    </row>
    <row r="151" customFormat="false" ht="15" hidden="false" customHeight="false" outlineLevel="0" collapsed="false">
      <c r="A151" s="24"/>
      <c r="B151" s="24"/>
      <c r="C151" s="24"/>
      <c r="D151" s="25"/>
      <c r="E151" s="26" t="s">
        <v>55</v>
      </c>
      <c r="F151" s="27"/>
      <c r="G151" s="28"/>
      <c r="H151" s="28"/>
      <c r="I151" s="27" t="n">
        <f aca="false">SUM(I127:I149)</f>
        <v>0</v>
      </c>
    </row>
    <row r="152" customFormat="false" ht="15" hidden="false" customHeight="false" outlineLevel="0" collapsed="false">
      <c r="E152" s="13"/>
      <c r="F152" s="29"/>
      <c r="G152" s="11"/>
      <c r="H152" s="11"/>
      <c r="I152" s="29"/>
    </row>
    <row r="153" customFormat="false" ht="15" hidden="false" customHeight="false" outlineLevel="0" collapsed="false">
      <c r="E153" s="13"/>
      <c r="F153" s="29"/>
      <c r="G153" s="11"/>
      <c r="H153" s="11"/>
      <c r="I153" s="29"/>
    </row>
    <row r="154" customFormat="false" ht="15" hidden="false" customHeight="false" outlineLevel="0" collapsed="false">
      <c r="C154" s="11" t="s">
        <v>7</v>
      </c>
      <c r="D154" s="12" t="s">
        <v>8</v>
      </c>
      <c r="E154" s="13" t="s">
        <v>9</v>
      </c>
      <c r="F154" s="19"/>
      <c r="I154" s="19"/>
    </row>
    <row r="155" customFormat="false" ht="15" hidden="false" customHeight="false" outlineLevel="0" collapsed="false">
      <c r="C155" s="11" t="s">
        <v>10</v>
      </c>
      <c r="D155" s="12" t="s">
        <v>131</v>
      </c>
      <c r="E155" s="13" t="s">
        <v>132</v>
      </c>
      <c r="F155" s="19"/>
      <c r="I155" s="19"/>
    </row>
    <row r="156" customFormat="false" ht="15" hidden="false" customHeight="false" outlineLevel="0" collapsed="false">
      <c r="C156" s="11" t="s">
        <v>58</v>
      </c>
      <c r="D156" s="12" t="s">
        <v>8</v>
      </c>
      <c r="E156" s="13" t="s">
        <v>133</v>
      </c>
      <c r="F156" s="19"/>
      <c r="I156" s="19"/>
    </row>
    <row r="157" customFormat="false" ht="15" hidden="false" customHeight="false" outlineLevel="0" collapsed="false">
      <c r="F157" s="19"/>
      <c r="I157" s="19"/>
    </row>
    <row r="158" customFormat="false" ht="60" hidden="false" customHeight="false" outlineLevel="0" collapsed="false">
      <c r="A158" s="14" t="s">
        <v>134</v>
      </c>
      <c r="B158" s="1" t="n">
        <v>1</v>
      </c>
      <c r="C158" s="14" t="s">
        <v>135</v>
      </c>
      <c r="D158" s="15" t="s">
        <v>15</v>
      </c>
      <c r="E158" s="3" t="s">
        <v>136</v>
      </c>
      <c r="F158" s="16" t="n">
        <v>0</v>
      </c>
      <c r="G158" s="17" t="n">
        <v>32.67</v>
      </c>
      <c r="H158" s="18" t="n">
        <v>23.12</v>
      </c>
      <c r="I158" s="19" t="n">
        <f aca="false">ROUND(ROUND(F158,2)*ROUND(H158,3),2)</f>
        <v>0</v>
      </c>
      <c r="M158" s="1" t="n">
        <f aca="false">2.4*3.4</f>
        <v>8.16</v>
      </c>
    </row>
    <row r="159" customFormat="false" ht="15" hidden="false" customHeight="false" outlineLevel="0" collapsed="false">
      <c r="A159" s="14"/>
      <c r="C159" s="14"/>
      <c r="D159" s="15"/>
      <c r="E159" s="20" t="s">
        <v>137</v>
      </c>
      <c r="F159" s="21"/>
      <c r="G159" s="17"/>
      <c r="H159" s="18"/>
      <c r="I159" s="19"/>
      <c r="M159" s="1" t="n">
        <f aca="false">2.2*3.4</f>
        <v>7.48</v>
      </c>
    </row>
    <row r="160" customFormat="false" ht="15" hidden="false" customHeight="false" outlineLevel="0" collapsed="false">
      <c r="A160" s="14"/>
      <c r="C160" s="14"/>
      <c r="D160" s="15"/>
      <c r="E160" s="20" t="s">
        <v>138</v>
      </c>
      <c r="F160" s="21"/>
      <c r="G160" s="17"/>
      <c r="H160" s="18"/>
      <c r="I160" s="19"/>
      <c r="M160" s="1" t="n">
        <f aca="false">M159*2</f>
        <v>14.96</v>
      </c>
    </row>
    <row r="161" customFormat="false" ht="15" hidden="false" customHeight="false" outlineLevel="0" collapsed="false">
      <c r="A161" s="14"/>
      <c r="C161" s="14"/>
      <c r="D161" s="15"/>
      <c r="F161" s="21"/>
      <c r="G161" s="17"/>
      <c r="H161" s="18"/>
      <c r="I161" s="19"/>
    </row>
    <row r="162" customFormat="false" ht="24" hidden="false" customHeight="false" outlineLevel="0" collapsed="false">
      <c r="A162" s="14" t="s">
        <v>134</v>
      </c>
      <c r="B162" s="1" t="n">
        <v>2</v>
      </c>
      <c r="C162" s="14" t="s">
        <v>139</v>
      </c>
      <c r="D162" s="15" t="s">
        <v>140</v>
      </c>
      <c r="E162" s="22" t="s">
        <v>141</v>
      </c>
      <c r="F162" s="16" t="n">
        <v>0</v>
      </c>
      <c r="G162" s="17"/>
      <c r="H162" s="18" t="n">
        <v>1</v>
      </c>
      <c r="I162" s="19" t="n">
        <f aca="false">ROUND(ROUND(F162,2)*ROUND(H162,3),2)</f>
        <v>0</v>
      </c>
    </row>
    <row r="163" customFormat="false" ht="15" hidden="false" customHeight="false" outlineLevel="0" collapsed="false">
      <c r="A163" s="14"/>
      <c r="C163" s="14"/>
      <c r="D163" s="15"/>
      <c r="E163" s="20" t="s">
        <v>142</v>
      </c>
      <c r="F163" s="21"/>
      <c r="G163" s="17"/>
      <c r="H163" s="18"/>
      <c r="I163" s="19"/>
    </row>
    <row r="164" customFormat="false" ht="15" hidden="false" customHeight="false" outlineLevel="0" collapsed="false">
      <c r="A164" s="14"/>
      <c r="C164" s="14"/>
      <c r="D164" s="15"/>
      <c r="F164" s="21"/>
      <c r="G164" s="17"/>
      <c r="H164" s="18"/>
      <c r="I164" s="19"/>
    </row>
    <row r="165" customFormat="false" ht="15" hidden="false" customHeight="false" outlineLevel="0" collapsed="false">
      <c r="A165" s="24"/>
      <c r="B165" s="24"/>
      <c r="C165" s="24"/>
      <c r="D165" s="25"/>
      <c r="E165" s="26" t="s">
        <v>55</v>
      </c>
      <c r="F165" s="27"/>
      <c r="G165" s="28"/>
      <c r="H165" s="28"/>
      <c r="I165" s="27" t="n">
        <f aca="false">SUM(I158:I162)</f>
        <v>0</v>
      </c>
    </row>
    <row r="166" customFormat="false" ht="15" hidden="false" customHeight="false" outlineLevel="0" collapsed="false">
      <c r="F166" s="19"/>
      <c r="I166" s="19"/>
    </row>
    <row r="167" customFormat="false" ht="15" hidden="false" customHeight="false" outlineLevel="0" collapsed="false">
      <c r="F167" s="19"/>
      <c r="I167" s="19"/>
    </row>
    <row r="168" customFormat="false" ht="15" hidden="false" customHeight="false" outlineLevel="0" collapsed="false">
      <c r="C168" s="11" t="s">
        <v>7</v>
      </c>
      <c r="D168" s="12" t="s">
        <v>8</v>
      </c>
      <c r="E168" s="13" t="s">
        <v>9</v>
      </c>
      <c r="F168" s="19"/>
      <c r="I168" s="19"/>
    </row>
    <row r="169" customFormat="false" ht="15" hidden="false" customHeight="false" outlineLevel="0" collapsed="false">
      <c r="C169" s="11" t="s">
        <v>10</v>
      </c>
      <c r="D169" s="12" t="s">
        <v>143</v>
      </c>
      <c r="E169" s="13" t="s">
        <v>132</v>
      </c>
      <c r="F169" s="19"/>
      <c r="I169" s="19"/>
    </row>
    <row r="170" customFormat="false" ht="15" hidden="false" customHeight="false" outlineLevel="0" collapsed="false">
      <c r="C170" s="11" t="s">
        <v>58</v>
      </c>
      <c r="D170" s="12" t="s">
        <v>8</v>
      </c>
      <c r="E170" s="13" t="s">
        <v>144</v>
      </c>
      <c r="F170" s="19"/>
      <c r="I170" s="19"/>
    </row>
    <row r="171" customFormat="false" ht="15" hidden="false" customHeight="false" outlineLevel="0" collapsed="false">
      <c r="F171" s="19"/>
      <c r="I171" s="19"/>
    </row>
    <row r="172" customFormat="false" ht="24" hidden="false" customHeight="false" outlineLevel="0" collapsed="false">
      <c r="A172" s="14" t="s">
        <v>145</v>
      </c>
      <c r="B172" s="1" t="n">
        <v>1</v>
      </c>
      <c r="C172" s="14" t="s">
        <v>146</v>
      </c>
      <c r="D172" s="15" t="s">
        <v>40</v>
      </c>
      <c r="E172" s="3" t="s">
        <v>147</v>
      </c>
      <c r="F172" s="16" t="n">
        <v>0</v>
      </c>
      <c r="G172" s="17"/>
      <c r="H172" s="18" t="n">
        <v>1</v>
      </c>
      <c r="I172" s="19" t="n">
        <f aca="false">ROUND(ROUND(F172,2)*ROUND(H172,3),2)</f>
        <v>0</v>
      </c>
    </row>
    <row r="173" customFormat="false" ht="15" hidden="false" customHeight="false" outlineLevel="0" collapsed="false">
      <c r="A173" s="14"/>
      <c r="C173" s="14"/>
      <c r="D173" s="15"/>
      <c r="E173" s="20" t="s">
        <v>148</v>
      </c>
      <c r="F173" s="21"/>
      <c r="G173" s="17"/>
      <c r="H173" s="18"/>
      <c r="I173" s="19"/>
    </row>
    <row r="174" customFormat="false" ht="15" hidden="false" customHeight="false" outlineLevel="0" collapsed="false">
      <c r="A174" s="14"/>
      <c r="C174" s="14"/>
      <c r="D174" s="15"/>
      <c r="F174" s="21"/>
      <c r="G174" s="17"/>
      <c r="H174" s="18"/>
      <c r="I174" s="19"/>
    </row>
    <row r="175" customFormat="false" ht="48" hidden="false" customHeight="false" outlineLevel="0" collapsed="false">
      <c r="A175" s="14" t="s">
        <v>145</v>
      </c>
      <c r="B175" s="1" t="n">
        <v>2</v>
      </c>
      <c r="C175" s="14" t="s">
        <v>149</v>
      </c>
      <c r="D175" s="15" t="s">
        <v>40</v>
      </c>
      <c r="E175" s="3" t="s">
        <v>150</v>
      </c>
      <c r="F175" s="16" t="n">
        <v>0</v>
      </c>
      <c r="G175" s="17" t="n">
        <v>168.53</v>
      </c>
      <c r="H175" s="18" t="n">
        <v>1</v>
      </c>
      <c r="I175" s="19" t="n">
        <f aca="false">ROUND(ROUND(F175,2)*ROUND(H175,3),2)</f>
        <v>0</v>
      </c>
    </row>
    <row r="176" customFormat="false" ht="15" hidden="false" customHeight="false" outlineLevel="0" collapsed="false">
      <c r="A176" s="14"/>
      <c r="C176" s="14"/>
      <c r="D176" s="15"/>
      <c r="E176" s="20" t="s">
        <v>148</v>
      </c>
      <c r="F176" s="21"/>
      <c r="G176" s="17"/>
      <c r="H176" s="18"/>
      <c r="I176" s="19"/>
    </row>
    <row r="177" customFormat="false" ht="15" hidden="false" customHeight="false" outlineLevel="0" collapsed="false">
      <c r="A177" s="14"/>
      <c r="C177" s="14"/>
      <c r="D177" s="15"/>
      <c r="F177" s="21"/>
      <c r="G177" s="17"/>
      <c r="H177" s="18"/>
      <c r="I177" s="19"/>
    </row>
    <row r="178" customFormat="false" ht="15" hidden="false" customHeight="false" outlineLevel="0" collapsed="false">
      <c r="A178" s="24"/>
      <c r="B178" s="24"/>
      <c r="C178" s="24"/>
      <c r="D178" s="25"/>
      <c r="E178" s="26" t="s">
        <v>55</v>
      </c>
      <c r="F178" s="27"/>
      <c r="G178" s="28"/>
      <c r="H178" s="28"/>
      <c r="I178" s="27" t="n">
        <f aca="false">SUM(I172:I175)</f>
        <v>0</v>
      </c>
    </row>
    <row r="179" customFormat="false" ht="15" hidden="false" customHeight="false" outlineLevel="0" collapsed="false">
      <c r="E179" s="13"/>
      <c r="F179" s="29"/>
      <c r="G179" s="11"/>
      <c r="H179" s="11"/>
      <c r="I179" s="29"/>
    </row>
    <row r="180" customFormat="false" ht="15" hidden="false" customHeight="false" outlineLevel="0" collapsed="false">
      <c r="E180" s="13"/>
      <c r="F180" s="29"/>
      <c r="G180" s="11"/>
      <c r="H180" s="11"/>
      <c r="I180" s="29"/>
    </row>
    <row r="181" customFormat="false" ht="15" hidden="false" customHeight="false" outlineLevel="0" collapsed="false">
      <c r="C181" s="11" t="s">
        <v>7</v>
      </c>
      <c r="D181" s="12" t="s">
        <v>8</v>
      </c>
      <c r="E181" s="13" t="s">
        <v>9</v>
      </c>
      <c r="F181" s="19"/>
      <c r="I181" s="19"/>
    </row>
    <row r="182" customFormat="false" ht="15" hidden="false" customHeight="false" outlineLevel="0" collapsed="false">
      <c r="C182" s="11" t="s">
        <v>10</v>
      </c>
      <c r="D182" s="12" t="s">
        <v>151</v>
      </c>
      <c r="E182" s="13" t="s">
        <v>152</v>
      </c>
      <c r="F182" s="19"/>
      <c r="I182" s="19"/>
    </row>
    <row r="183" customFormat="false" ht="15" hidden="false" customHeight="false" outlineLevel="0" collapsed="false">
      <c r="C183" s="11" t="s">
        <v>58</v>
      </c>
      <c r="D183" s="12" t="s">
        <v>8</v>
      </c>
      <c r="E183" s="13" t="s">
        <v>153</v>
      </c>
      <c r="F183" s="19"/>
      <c r="I183" s="19"/>
    </row>
    <row r="184" customFormat="false" ht="15" hidden="false" customHeight="false" outlineLevel="0" collapsed="false">
      <c r="F184" s="19"/>
      <c r="I184" s="19"/>
    </row>
    <row r="185" customFormat="false" ht="72" hidden="false" customHeight="false" outlineLevel="0" collapsed="false">
      <c r="A185" s="14" t="s">
        <v>154</v>
      </c>
      <c r="B185" s="1" t="n">
        <v>1</v>
      </c>
      <c r="C185" s="14" t="s">
        <v>155</v>
      </c>
      <c r="D185" s="15" t="s">
        <v>15</v>
      </c>
      <c r="E185" s="3" t="s">
        <v>156</v>
      </c>
      <c r="F185" s="16" t="n">
        <v>0</v>
      </c>
      <c r="G185" s="17" t="n">
        <v>52.49</v>
      </c>
      <c r="H185" s="18" t="n">
        <v>23</v>
      </c>
      <c r="I185" s="19" t="n">
        <f aca="false">ROUND(ROUND(F185,2)*ROUND(H185,3),2)</f>
        <v>0</v>
      </c>
    </row>
    <row r="186" customFormat="false" ht="15" hidden="false" customHeight="false" outlineLevel="0" collapsed="false">
      <c r="A186" s="14"/>
      <c r="C186" s="14"/>
      <c r="D186" s="15"/>
      <c r="E186" s="20" t="s">
        <v>157</v>
      </c>
      <c r="F186" s="21"/>
      <c r="G186" s="17"/>
      <c r="H186" s="18"/>
      <c r="I186" s="19"/>
      <c r="K186" s="1" t="n">
        <f aca="false">2.4*2.5</f>
        <v>6</v>
      </c>
      <c r="L186" s="1" t="n">
        <f aca="false">K186*2</f>
        <v>12</v>
      </c>
      <c r="N186" s="1" t="n">
        <f aca="false">L186+L187</f>
        <v>23</v>
      </c>
    </row>
    <row r="187" customFormat="false" ht="15" hidden="false" customHeight="false" outlineLevel="0" collapsed="false">
      <c r="A187" s="14"/>
      <c r="C187" s="14"/>
      <c r="D187" s="15"/>
      <c r="E187" s="20" t="s">
        <v>158</v>
      </c>
      <c r="F187" s="21"/>
      <c r="G187" s="17"/>
      <c r="H187" s="18"/>
      <c r="I187" s="19"/>
      <c r="K187" s="1" t="n">
        <f aca="false">2.2*2.5</f>
        <v>5.5</v>
      </c>
      <c r="L187" s="1" t="n">
        <f aca="false">K187*2</f>
        <v>11</v>
      </c>
    </row>
    <row r="188" customFormat="false" ht="15" hidden="false" customHeight="false" outlineLevel="0" collapsed="false">
      <c r="A188" s="14"/>
      <c r="C188" s="14"/>
      <c r="D188" s="15"/>
      <c r="F188" s="21"/>
      <c r="G188" s="17"/>
      <c r="H188" s="18"/>
      <c r="I188" s="19"/>
    </row>
    <row r="189" customFormat="false" ht="24" hidden="false" customHeight="false" outlineLevel="0" collapsed="false">
      <c r="A189" s="14" t="s">
        <v>154</v>
      </c>
      <c r="B189" s="1" t="n">
        <v>2</v>
      </c>
      <c r="C189" s="14" t="s">
        <v>159</v>
      </c>
      <c r="D189" s="15" t="s">
        <v>15</v>
      </c>
      <c r="E189" s="3" t="s">
        <v>160</v>
      </c>
      <c r="F189" s="16" t="n">
        <v>0</v>
      </c>
      <c r="G189" s="17" t="n">
        <v>4.51</v>
      </c>
      <c r="H189" s="18" t="n">
        <f aca="false">(2.3+2.3+2.7+3+3)*3</f>
        <v>39.9</v>
      </c>
      <c r="I189" s="19" t="n">
        <f aca="false">ROUND(ROUND(F189,2)*ROUND(H189,3),2)</f>
        <v>0</v>
      </c>
      <c r="L189" s="1" t="n">
        <f aca="false">2.4*3.4</f>
        <v>8.16</v>
      </c>
      <c r="N189" s="1" t="n">
        <f aca="false">L189+L190</f>
        <v>15.64</v>
      </c>
    </row>
    <row r="190" customFormat="false" ht="15" hidden="false" customHeight="false" outlineLevel="0" collapsed="false">
      <c r="A190" s="14"/>
      <c r="C190" s="14"/>
      <c r="D190" s="15"/>
      <c r="E190" s="20" t="s">
        <v>161</v>
      </c>
      <c r="F190" s="21"/>
      <c r="G190" s="17"/>
      <c r="H190" s="18"/>
      <c r="I190" s="19"/>
      <c r="L190" s="1" t="n">
        <f aca="false">2.2*3.4</f>
        <v>7.48</v>
      </c>
    </row>
    <row r="191" customFormat="false" ht="15" hidden="false" customHeight="false" outlineLevel="0" collapsed="false">
      <c r="A191" s="14"/>
      <c r="C191" s="14"/>
      <c r="D191" s="15"/>
      <c r="E191" s="20" t="s">
        <v>162</v>
      </c>
      <c r="F191" s="21"/>
      <c r="G191" s="17"/>
      <c r="H191" s="18"/>
      <c r="I191" s="19"/>
    </row>
    <row r="192" customFormat="false" ht="15" hidden="false" customHeight="false" outlineLevel="0" collapsed="false">
      <c r="A192" s="14"/>
      <c r="C192" s="14"/>
      <c r="D192" s="15"/>
      <c r="F192" s="21"/>
      <c r="G192" s="17"/>
      <c r="H192" s="18"/>
      <c r="I192" s="19"/>
      <c r="L192" s="1" t="n">
        <f aca="false">8.2*3.4</f>
        <v>27.88</v>
      </c>
      <c r="N192" s="1" t="n">
        <f aca="false">L192+L193+L190+L189</f>
        <v>64.02</v>
      </c>
    </row>
    <row r="193" customFormat="false" ht="15" hidden="false" customHeight="false" outlineLevel="0" collapsed="false">
      <c r="A193" s="24"/>
      <c r="B193" s="24"/>
      <c r="C193" s="24"/>
      <c r="D193" s="25"/>
      <c r="E193" s="26" t="s">
        <v>55</v>
      </c>
      <c r="F193" s="27"/>
      <c r="G193" s="28"/>
      <c r="H193" s="28"/>
      <c r="I193" s="27" t="n">
        <f aca="false">SUM(I185:I189)</f>
        <v>0</v>
      </c>
      <c r="L193" s="1" t="n">
        <f aca="false">8.2*2.5</f>
        <v>20.5</v>
      </c>
    </row>
    <row r="194" customFormat="false" ht="15" hidden="false" customHeight="false" outlineLevel="0" collapsed="false">
      <c r="F194" s="19"/>
      <c r="I194" s="19"/>
    </row>
    <row r="195" customFormat="false" ht="15" hidden="false" customHeight="false" outlineLevel="0" collapsed="false">
      <c r="F195" s="19"/>
      <c r="I195" s="19"/>
    </row>
    <row r="196" customFormat="false" ht="15" hidden="false" customHeight="false" outlineLevel="0" collapsed="false">
      <c r="C196" s="11" t="s">
        <v>7</v>
      </c>
      <c r="D196" s="12" t="s">
        <v>8</v>
      </c>
      <c r="E196" s="13" t="s">
        <v>9</v>
      </c>
      <c r="F196" s="19"/>
      <c r="I196" s="19"/>
    </row>
    <row r="197" customFormat="false" ht="15" hidden="false" customHeight="false" outlineLevel="0" collapsed="false">
      <c r="C197" s="11" t="s">
        <v>10</v>
      </c>
      <c r="D197" s="12" t="s">
        <v>151</v>
      </c>
      <c r="E197" s="13" t="s">
        <v>152</v>
      </c>
      <c r="F197" s="19"/>
      <c r="I197" s="19"/>
    </row>
    <row r="198" customFormat="false" ht="15" hidden="false" customHeight="false" outlineLevel="0" collapsed="false">
      <c r="C198" s="11" t="s">
        <v>58</v>
      </c>
      <c r="D198" s="12" t="s">
        <v>56</v>
      </c>
      <c r="E198" s="13" t="s">
        <v>163</v>
      </c>
      <c r="F198" s="19"/>
      <c r="I198" s="19"/>
    </row>
    <row r="199" customFormat="false" ht="15" hidden="false" customHeight="false" outlineLevel="0" collapsed="false">
      <c r="F199" s="19"/>
      <c r="I199" s="19"/>
    </row>
    <row r="200" customFormat="false" ht="84" hidden="false" customHeight="false" outlineLevel="0" collapsed="false">
      <c r="A200" s="14" t="s">
        <v>164</v>
      </c>
      <c r="B200" s="1" t="n">
        <v>1</v>
      </c>
      <c r="C200" s="14" t="s">
        <v>165</v>
      </c>
      <c r="D200" s="15" t="s">
        <v>15</v>
      </c>
      <c r="E200" s="3" t="s">
        <v>166</v>
      </c>
      <c r="F200" s="16" t="n">
        <v>0</v>
      </c>
      <c r="G200" s="17" t="n">
        <v>32.18</v>
      </c>
      <c r="H200" s="18" t="n">
        <v>6.1</v>
      </c>
      <c r="I200" s="19" t="n">
        <f aca="false">ROUND(ROUND(F200,2)*ROUND(H200,3),2)</f>
        <v>0</v>
      </c>
    </row>
    <row r="201" customFormat="false" ht="15" hidden="false" customHeight="false" outlineLevel="0" collapsed="false">
      <c r="A201" s="14"/>
      <c r="C201" s="14"/>
      <c r="D201" s="15"/>
      <c r="E201" s="20" t="s">
        <v>161</v>
      </c>
      <c r="F201" s="21"/>
      <c r="G201" s="17"/>
      <c r="H201" s="18"/>
      <c r="I201" s="19"/>
    </row>
    <row r="202" customFormat="false" ht="60" hidden="false" customHeight="false" outlineLevel="0" collapsed="false">
      <c r="A202" s="14" t="s">
        <v>164</v>
      </c>
      <c r="B202" s="1" t="n">
        <v>2</v>
      </c>
      <c r="C202" s="14" t="s">
        <v>167</v>
      </c>
      <c r="D202" s="15" t="s">
        <v>40</v>
      </c>
      <c r="E202" s="3" t="s">
        <v>168</v>
      </c>
      <c r="F202" s="16" t="n">
        <v>0</v>
      </c>
      <c r="G202" s="17" t="n">
        <v>71.21</v>
      </c>
      <c r="H202" s="18" t="n">
        <v>0</v>
      </c>
      <c r="I202" s="19" t="n">
        <f aca="false">ROUND(ROUND(F202,2)*ROUND(H202,3),2)</f>
        <v>0</v>
      </c>
    </row>
    <row r="203" customFormat="false" ht="15" hidden="false" customHeight="false" outlineLevel="0" collapsed="false">
      <c r="A203" s="14"/>
      <c r="C203" s="14"/>
      <c r="D203" s="15"/>
      <c r="F203" s="21"/>
      <c r="G203" s="17"/>
      <c r="H203" s="18"/>
      <c r="I203" s="19"/>
    </row>
    <row r="204" customFormat="false" ht="15" hidden="false" customHeight="false" outlineLevel="0" collapsed="false">
      <c r="A204" s="24"/>
      <c r="B204" s="24"/>
      <c r="C204" s="24"/>
      <c r="D204" s="25"/>
      <c r="E204" s="26" t="s">
        <v>55</v>
      </c>
      <c r="F204" s="27"/>
      <c r="G204" s="28"/>
      <c r="H204" s="28"/>
      <c r="I204" s="27" t="n">
        <f aca="false">SUM(I200:I202)</f>
        <v>0</v>
      </c>
    </row>
    <row r="205" customFormat="false" ht="15" hidden="false" customHeight="false" outlineLevel="0" collapsed="false">
      <c r="F205" s="19"/>
      <c r="I205" s="19"/>
    </row>
    <row r="206" customFormat="false" ht="15" hidden="false" customHeight="false" outlineLevel="0" collapsed="false">
      <c r="F206" s="19"/>
      <c r="I206" s="19"/>
    </row>
    <row r="207" customFormat="false" ht="15" hidden="false" customHeight="false" outlineLevel="0" collapsed="false">
      <c r="C207" s="11" t="s">
        <v>7</v>
      </c>
      <c r="D207" s="12" t="s">
        <v>8</v>
      </c>
      <c r="E207" s="13" t="s">
        <v>9</v>
      </c>
      <c r="F207" s="19"/>
      <c r="I207" s="19"/>
    </row>
    <row r="208" customFormat="false" ht="15" hidden="false" customHeight="false" outlineLevel="0" collapsed="false">
      <c r="C208" s="11" t="s">
        <v>10</v>
      </c>
      <c r="D208" s="12" t="s">
        <v>169</v>
      </c>
      <c r="E208" s="13" t="s">
        <v>170</v>
      </c>
      <c r="F208" s="19"/>
      <c r="I208" s="19"/>
    </row>
    <row r="209" customFormat="false" ht="15" hidden="false" customHeight="false" outlineLevel="0" collapsed="false">
      <c r="C209" s="11" t="s">
        <v>58</v>
      </c>
      <c r="D209" s="12" t="s">
        <v>8</v>
      </c>
      <c r="E209" s="13" t="s">
        <v>171</v>
      </c>
      <c r="F209" s="19"/>
      <c r="I209" s="19"/>
    </row>
    <row r="210" customFormat="false" ht="15" hidden="false" customHeight="false" outlineLevel="0" collapsed="false">
      <c r="F210" s="19"/>
      <c r="I210" s="19"/>
    </row>
    <row r="211" customFormat="false" ht="24" hidden="false" customHeight="false" outlineLevel="0" collapsed="false">
      <c r="A211" s="14" t="s">
        <v>172</v>
      </c>
      <c r="B211" s="1" t="n">
        <v>1</v>
      </c>
      <c r="C211" s="14" t="s">
        <v>173</v>
      </c>
      <c r="D211" s="15" t="s">
        <v>140</v>
      </c>
      <c r="E211" s="3" t="s">
        <v>174</v>
      </c>
      <c r="F211" s="16" t="n">
        <v>0</v>
      </c>
      <c r="G211" s="17"/>
      <c r="H211" s="18" t="n">
        <v>1</v>
      </c>
      <c r="I211" s="19" t="n">
        <f aca="false">ROUND(ROUND(F211,2)*ROUND(H211,3),2)</f>
        <v>0</v>
      </c>
      <c r="L211" s="35" t="n">
        <f aca="false">I217+I228+I247</f>
        <v>0</v>
      </c>
    </row>
    <row r="212" customFormat="false" ht="15" hidden="false" customHeight="false" outlineLevel="0" collapsed="false">
      <c r="A212" s="14"/>
      <c r="C212" s="14"/>
      <c r="D212" s="15"/>
      <c r="E212" s="20" t="s">
        <v>148</v>
      </c>
      <c r="F212" s="21"/>
      <c r="G212" s="17"/>
      <c r="H212" s="18"/>
      <c r="I212" s="19"/>
      <c r="L212" s="35"/>
    </row>
    <row r="213" customFormat="false" ht="15" hidden="false" customHeight="false" outlineLevel="0" collapsed="false">
      <c r="A213" s="14"/>
      <c r="C213" s="14"/>
      <c r="D213" s="15"/>
      <c r="F213" s="21"/>
      <c r="G213" s="17"/>
      <c r="H213" s="18"/>
      <c r="I213" s="19"/>
      <c r="L213" s="35"/>
    </row>
    <row r="214" customFormat="false" ht="24" hidden="false" customHeight="false" outlineLevel="0" collapsed="false">
      <c r="A214" s="14" t="s">
        <v>175</v>
      </c>
      <c r="B214" s="1" t="n">
        <v>2</v>
      </c>
      <c r="C214" s="14" t="s">
        <v>176</v>
      </c>
      <c r="D214" s="15" t="s">
        <v>140</v>
      </c>
      <c r="E214" s="3" t="s">
        <v>177</v>
      </c>
      <c r="F214" s="16" t="n">
        <v>0</v>
      </c>
      <c r="G214" s="17"/>
      <c r="H214" s="18" t="n">
        <v>1</v>
      </c>
      <c r="I214" s="19" t="n">
        <f aca="false">ROUND(ROUND(F214,2)*ROUND(H214,3),2)</f>
        <v>0</v>
      </c>
    </row>
    <row r="215" customFormat="false" ht="15" hidden="false" customHeight="false" outlineLevel="0" collapsed="false">
      <c r="A215" s="14"/>
      <c r="C215" s="14"/>
      <c r="D215" s="15"/>
      <c r="E215" s="20" t="s">
        <v>148</v>
      </c>
      <c r="F215" s="21"/>
      <c r="G215" s="17"/>
      <c r="H215" s="18"/>
      <c r="I215" s="19"/>
    </row>
    <row r="216" customFormat="false" ht="15" hidden="false" customHeight="false" outlineLevel="0" collapsed="false">
      <c r="A216" s="14"/>
      <c r="C216" s="14"/>
      <c r="D216" s="15"/>
      <c r="F216" s="21"/>
      <c r="G216" s="17"/>
      <c r="H216" s="18"/>
      <c r="I216" s="19"/>
    </row>
    <row r="217" customFormat="false" ht="15" hidden="false" customHeight="false" outlineLevel="0" collapsed="false">
      <c r="A217" s="24"/>
      <c r="B217" s="24"/>
      <c r="C217" s="24"/>
      <c r="D217" s="25"/>
      <c r="E217" s="26" t="s">
        <v>55</v>
      </c>
      <c r="F217" s="27"/>
      <c r="G217" s="28"/>
      <c r="H217" s="28"/>
      <c r="I217" s="27" t="n">
        <f aca="false">SUM(I211:I214)</f>
        <v>0</v>
      </c>
      <c r="P217" s="19" t="n">
        <f aca="false">I217</f>
        <v>0</v>
      </c>
    </row>
    <row r="218" customFormat="false" ht="15" hidden="false" customHeight="false" outlineLevel="0" collapsed="false">
      <c r="E218" s="13"/>
      <c r="F218" s="29"/>
      <c r="G218" s="11"/>
      <c r="H218" s="11"/>
      <c r="I218" s="29"/>
    </row>
    <row r="219" customFormat="false" ht="15" hidden="false" customHeight="false" outlineLevel="0" collapsed="false">
      <c r="E219" s="13"/>
      <c r="F219" s="29"/>
      <c r="G219" s="11"/>
      <c r="H219" s="11"/>
      <c r="I219" s="29"/>
    </row>
    <row r="220" customFormat="false" ht="15" hidden="false" customHeight="false" outlineLevel="0" collapsed="false">
      <c r="E220" s="13"/>
      <c r="F220" s="29"/>
      <c r="G220" s="11"/>
      <c r="H220" s="11"/>
      <c r="I220" s="29"/>
    </row>
    <row r="221" customFormat="false" ht="15" hidden="false" customHeight="false" outlineLevel="0" collapsed="false">
      <c r="C221" s="11" t="s">
        <v>7</v>
      </c>
      <c r="D221" s="12" t="s">
        <v>8</v>
      </c>
      <c r="E221" s="13" t="s">
        <v>9</v>
      </c>
      <c r="F221" s="19"/>
      <c r="I221" s="19"/>
    </row>
    <row r="222" customFormat="false" ht="15" hidden="false" customHeight="false" outlineLevel="0" collapsed="false">
      <c r="C222" s="11" t="s">
        <v>10</v>
      </c>
      <c r="D222" s="12" t="s">
        <v>169</v>
      </c>
      <c r="E222" s="13" t="s">
        <v>170</v>
      </c>
      <c r="F222" s="19"/>
      <c r="I222" s="19"/>
    </row>
    <row r="223" customFormat="false" ht="15" hidden="false" customHeight="false" outlineLevel="0" collapsed="false">
      <c r="C223" s="11" t="s">
        <v>58</v>
      </c>
      <c r="D223" s="12" t="s">
        <v>56</v>
      </c>
      <c r="E223" s="13" t="s">
        <v>178</v>
      </c>
      <c r="F223" s="19"/>
      <c r="I223" s="19"/>
    </row>
    <row r="224" customFormat="false" ht="15" hidden="false" customHeight="false" outlineLevel="0" collapsed="false">
      <c r="F224" s="19"/>
      <c r="I224" s="19"/>
    </row>
    <row r="225" customFormat="false" ht="84" hidden="false" customHeight="false" outlineLevel="0" collapsed="false">
      <c r="A225" s="14" t="s">
        <v>179</v>
      </c>
      <c r="B225" s="1" t="n">
        <v>1</v>
      </c>
      <c r="C225" s="14" t="s">
        <v>180</v>
      </c>
      <c r="D225" s="15" t="s">
        <v>25</v>
      </c>
      <c r="E225" s="3" t="s">
        <v>181</v>
      </c>
      <c r="F225" s="16" t="n">
        <v>0</v>
      </c>
      <c r="G225" s="17" t="n">
        <v>31.92</v>
      </c>
      <c r="H225" s="18" t="n">
        <v>4</v>
      </c>
      <c r="I225" s="19" t="n">
        <f aca="false">ROUND(ROUND(F225,2)*ROUND(H225,3),2)</f>
        <v>0</v>
      </c>
      <c r="O225" s="36"/>
    </row>
    <row r="226" customFormat="false" ht="15" hidden="false" customHeight="false" outlineLevel="0" collapsed="false">
      <c r="A226" s="14"/>
      <c r="C226" s="14"/>
      <c r="D226" s="15"/>
      <c r="E226" s="20" t="s">
        <v>182</v>
      </c>
      <c r="F226" s="21"/>
      <c r="G226" s="17"/>
      <c r="H226" s="18"/>
      <c r="I226" s="19"/>
    </row>
    <row r="227" customFormat="false" ht="15" hidden="false" customHeight="false" outlineLevel="0" collapsed="false">
      <c r="A227" s="14"/>
      <c r="C227" s="14"/>
      <c r="D227" s="15"/>
      <c r="F227" s="21"/>
      <c r="G227" s="17"/>
      <c r="H227" s="18"/>
      <c r="I227" s="19"/>
    </row>
    <row r="228" customFormat="false" ht="15" hidden="false" customHeight="false" outlineLevel="0" collapsed="false">
      <c r="A228" s="24"/>
      <c r="B228" s="24"/>
      <c r="C228" s="24"/>
      <c r="D228" s="25"/>
      <c r="E228" s="26" t="s">
        <v>55</v>
      </c>
      <c r="F228" s="27"/>
      <c r="G228" s="28"/>
      <c r="H228" s="28"/>
      <c r="I228" s="27" t="n">
        <f aca="false">SUM(I225:I225)</f>
        <v>0</v>
      </c>
      <c r="P228" s="19" t="n">
        <f aca="false">I228</f>
        <v>0</v>
      </c>
    </row>
    <row r="229" customFormat="false" ht="15" hidden="false" customHeight="false" outlineLevel="0" collapsed="false">
      <c r="E229" s="13"/>
      <c r="F229" s="29"/>
      <c r="G229" s="11"/>
      <c r="H229" s="11"/>
      <c r="I229" s="29"/>
    </row>
    <row r="230" customFormat="false" ht="15" hidden="false" customHeight="false" outlineLevel="0" collapsed="false">
      <c r="E230" s="13"/>
      <c r="F230" s="29"/>
      <c r="G230" s="11"/>
      <c r="H230" s="11"/>
      <c r="I230" s="29"/>
    </row>
    <row r="231" customFormat="false" ht="15" hidden="false" customHeight="false" outlineLevel="0" collapsed="false">
      <c r="C231" s="11" t="s">
        <v>7</v>
      </c>
      <c r="D231" s="12" t="s">
        <v>8</v>
      </c>
      <c r="E231" s="13" t="s">
        <v>9</v>
      </c>
      <c r="F231" s="19"/>
      <c r="I231" s="19"/>
    </row>
    <row r="232" customFormat="false" ht="15" hidden="false" customHeight="false" outlineLevel="0" collapsed="false">
      <c r="C232" s="11" t="s">
        <v>10</v>
      </c>
      <c r="D232" s="12" t="s">
        <v>169</v>
      </c>
      <c r="E232" s="13" t="s">
        <v>170</v>
      </c>
      <c r="F232" s="19"/>
      <c r="I232" s="19"/>
    </row>
    <row r="233" customFormat="false" ht="15" hidden="false" customHeight="false" outlineLevel="0" collapsed="false">
      <c r="C233" s="11" t="s">
        <v>58</v>
      </c>
      <c r="D233" s="12" t="s">
        <v>70</v>
      </c>
      <c r="E233" s="13" t="s">
        <v>183</v>
      </c>
      <c r="F233" s="19"/>
      <c r="I233" s="19"/>
    </row>
    <row r="234" customFormat="false" ht="15" hidden="false" customHeight="false" outlineLevel="0" collapsed="false">
      <c r="F234" s="19"/>
      <c r="I234" s="19"/>
    </row>
    <row r="235" customFormat="false" ht="15" hidden="false" customHeight="false" outlineLevel="0" collapsed="false">
      <c r="A235" s="14" t="s">
        <v>184</v>
      </c>
      <c r="B235" s="1" t="n">
        <v>1</v>
      </c>
      <c r="C235" s="14" t="s">
        <v>180</v>
      </c>
      <c r="D235" s="15" t="s">
        <v>185</v>
      </c>
      <c r="E235" s="3" t="s">
        <v>186</v>
      </c>
      <c r="F235" s="16" t="n">
        <v>0</v>
      </c>
      <c r="G235" s="17" t="n">
        <v>31.92</v>
      </c>
      <c r="H235" s="18" t="n">
        <v>1</v>
      </c>
      <c r="I235" s="19" t="n">
        <f aca="false">ROUND(ROUND(F235,2)*ROUND(H235,3),2)</f>
        <v>0</v>
      </c>
    </row>
    <row r="236" customFormat="false" ht="15" hidden="false" customHeight="false" outlineLevel="0" collapsed="false">
      <c r="A236" s="14"/>
      <c r="C236" s="14"/>
      <c r="D236" s="15"/>
      <c r="E236" s="20" t="s">
        <v>148</v>
      </c>
      <c r="F236" s="21"/>
      <c r="G236" s="17"/>
      <c r="H236" s="18"/>
      <c r="I236" s="19"/>
    </row>
    <row r="237" customFormat="false" ht="15" hidden="false" customHeight="false" outlineLevel="0" collapsed="false">
      <c r="A237" s="14"/>
      <c r="C237" s="14"/>
      <c r="D237" s="15"/>
      <c r="F237" s="21"/>
      <c r="G237" s="17"/>
      <c r="H237" s="18"/>
      <c r="I237" s="19"/>
    </row>
    <row r="238" customFormat="false" ht="24" hidden="false" customHeight="false" outlineLevel="0" collapsed="false">
      <c r="A238" s="14" t="s">
        <v>184</v>
      </c>
      <c r="B238" s="1" t="n">
        <v>2</v>
      </c>
      <c r="C238" s="14" t="s">
        <v>187</v>
      </c>
      <c r="D238" s="15" t="s">
        <v>44</v>
      </c>
      <c r="E238" s="3" t="s">
        <v>188</v>
      </c>
      <c r="F238" s="16" t="n">
        <v>0</v>
      </c>
      <c r="G238" s="17"/>
      <c r="H238" s="18" t="n">
        <v>1</v>
      </c>
      <c r="I238" s="19" t="n">
        <f aca="false">ROUND(ROUND(F238,2)*ROUND(H238,3),2)</f>
        <v>0</v>
      </c>
    </row>
    <row r="239" customFormat="false" ht="15" hidden="false" customHeight="false" outlineLevel="0" collapsed="false">
      <c r="A239" s="14"/>
      <c r="C239" s="14"/>
      <c r="D239" s="15"/>
      <c r="E239" s="23" t="s">
        <v>189</v>
      </c>
      <c r="F239" s="21"/>
      <c r="G239" s="17"/>
      <c r="H239" s="18"/>
      <c r="I239" s="19"/>
    </row>
    <row r="240" customFormat="false" ht="15" hidden="false" customHeight="false" outlineLevel="0" collapsed="false">
      <c r="A240" s="14"/>
      <c r="C240" s="14"/>
      <c r="D240" s="15"/>
      <c r="F240" s="21"/>
      <c r="G240" s="17"/>
      <c r="H240" s="18"/>
      <c r="I240" s="19"/>
    </row>
    <row r="241" customFormat="false" ht="96" hidden="false" customHeight="false" outlineLevel="0" collapsed="false">
      <c r="A241" s="14" t="s">
        <v>184</v>
      </c>
      <c r="B241" s="1" t="n">
        <v>3</v>
      </c>
      <c r="C241" s="14" t="s">
        <v>190</v>
      </c>
      <c r="D241" s="15" t="s">
        <v>185</v>
      </c>
      <c r="E241" s="3" t="s">
        <v>191</v>
      </c>
      <c r="F241" s="16" t="n">
        <v>0</v>
      </c>
      <c r="G241" s="17"/>
      <c r="H241" s="18" t="n">
        <v>1</v>
      </c>
      <c r="I241" s="19" t="n">
        <f aca="false">ROUND(ROUND(F241,2)*ROUND(H241,3),2)</f>
        <v>0</v>
      </c>
    </row>
    <row r="242" customFormat="false" ht="15" hidden="false" customHeight="false" outlineLevel="0" collapsed="false">
      <c r="A242" s="14"/>
      <c r="C242" s="14"/>
      <c r="D242" s="15"/>
      <c r="E242" s="20" t="s">
        <v>148</v>
      </c>
      <c r="F242" s="21"/>
      <c r="G242" s="17"/>
      <c r="H242" s="18"/>
      <c r="I242" s="19"/>
    </row>
    <row r="243" customFormat="false" ht="15" hidden="false" customHeight="false" outlineLevel="0" collapsed="false">
      <c r="A243" s="14"/>
      <c r="C243" s="14"/>
      <c r="D243" s="15"/>
      <c r="E243" s="20"/>
      <c r="F243" s="21"/>
      <c r="G243" s="17"/>
      <c r="H243" s="18"/>
      <c r="I243" s="19"/>
    </row>
    <row r="244" customFormat="false" ht="48" hidden="false" customHeight="false" outlineLevel="0" collapsed="false">
      <c r="A244" s="14" t="s">
        <v>184</v>
      </c>
      <c r="B244" s="1" t="n">
        <v>4</v>
      </c>
      <c r="C244" s="14" t="s">
        <v>192</v>
      </c>
      <c r="D244" s="15" t="s">
        <v>193</v>
      </c>
      <c r="E244" s="22" t="s">
        <v>194</v>
      </c>
      <c r="F244" s="16" t="n">
        <v>0</v>
      </c>
      <c r="G244" s="17"/>
      <c r="H244" s="18" t="n">
        <v>1</v>
      </c>
      <c r="I244" s="19" t="n">
        <f aca="false">ROUND(ROUND(F244,2)*ROUND(H244,3),2)</f>
        <v>0</v>
      </c>
    </row>
    <row r="245" customFormat="false" ht="15" hidden="false" customHeight="false" outlineLevel="0" collapsed="false">
      <c r="A245" s="14"/>
      <c r="C245" s="14"/>
      <c r="D245" s="15"/>
      <c r="E245" s="20" t="s">
        <v>142</v>
      </c>
      <c r="F245" s="21"/>
      <c r="G245" s="17"/>
      <c r="H245" s="18"/>
      <c r="I245" s="19"/>
    </row>
    <row r="246" customFormat="false" ht="15" hidden="false" customHeight="false" outlineLevel="0" collapsed="false">
      <c r="A246" s="14"/>
      <c r="C246" s="14"/>
      <c r="D246" s="15"/>
      <c r="F246" s="21"/>
      <c r="G246" s="17"/>
      <c r="H246" s="18"/>
      <c r="I246" s="19"/>
    </row>
    <row r="247" customFormat="false" ht="15" hidden="false" customHeight="false" outlineLevel="0" collapsed="false">
      <c r="A247" s="24"/>
      <c r="B247" s="24"/>
      <c r="C247" s="24"/>
      <c r="D247" s="25"/>
      <c r="E247" s="26" t="s">
        <v>55</v>
      </c>
      <c r="F247" s="27"/>
      <c r="G247" s="28"/>
      <c r="H247" s="28"/>
      <c r="I247" s="27" t="n">
        <f aca="false">SUM(I235:I244)</f>
        <v>0</v>
      </c>
      <c r="P247" s="19" t="n">
        <f aca="false">I247</f>
        <v>0</v>
      </c>
    </row>
    <row r="248" customFormat="false" ht="15" hidden="false" customHeight="false" outlineLevel="0" collapsed="false">
      <c r="E248" s="13"/>
      <c r="F248" s="29"/>
      <c r="G248" s="11"/>
      <c r="H248" s="11"/>
      <c r="I248" s="29"/>
    </row>
    <row r="249" customFormat="false" ht="15" hidden="false" customHeight="false" outlineLevel="0" collapsed="false">
      <c r="C249" s="11" t="s">
        <v>7</v>
      </c>
      <c r="D249" s="12" t="s">
        <v>8</v>
      </c>
      <c r="E249" s="13" t="s">
        <v>9</v>
      </c>
      <c r="F249" s="19"/>
      <c r="I249" s="19"/>
    </row>
    <row r="250" customFormat="false" ht="15" hidden="false" customHeight="false" outlineLevel="0" collapsed="false">
      <c r="C250" s="11" t="s">
        <v>10</v>
      </c>
      <c r="D250" s="12" t="s">
        <v>169</v>
      </c>
      <c r="E250" s="13" t="s">
        <v>170</v>
      </c>
      <c r="F250" s="19"/>
      <c r="I250" s="19"/>
    </row>
    <row r="251" customFormat="false" ht="15" hidden="false" customHeight="false" outlineLevel="0" collapsed="false">
      <c r="C251" s="11" t="s">
        <v>58</v>
      </c>
      <c r="D251" s="12" t="s">
        <v>108</v>
      </c>
      <c r="E251" s="13" t="s">
        <v>195</v>
      </c>
      <c r="F251" s="19"/>
      <c r="I251" s="19"/>
    </row>
    <row r="252" customFormat="false" ht="15" hidden="false" customHeight="false" outlineLevel="0" collapsed="false">
      <c r="F252" s="19"/>
      <c r="I252" s="19"/>
    </row>
    <row r="253" customFormat="false" ht="36" hidden="false" customHeight="false" outlineLevel="0" collapsed="false">
      <c r="A253" s="14" t="s">
        <v>196</v>
      </c>
      <c r="B253" s="1" t="n">
        <v>1</v>
      </c>
      <c r="C253" s="14" t="s">
        <v>173</v>
      </c>
      <c r="D253" s="15" t="s">
        <v>140</v>
      </c>
      <c r="E253" s="3" t="s">
        <v>197</v>
      </c>
      <c r="F253" s="16" t="n">
        <v>0</v>
      </c>
      <c r="G253" s="17"/>
      <c r="H253" s="18" t="n">
        <v>1</v>
      </c>
      <c r="I253" s="19" t="n">
        <f aca="false">ROUND(ROUND(F253,2)*ROUND(H253,3),2)</f>
        <v>0</v>
      </c>
    </row>
    <row r="254" customFormat="false" ht="15" hidden="false" customHeight="false" outlineLevel="0" collapsed="false">
      <c r="A254" s="14"/>
      <c r="C254" s="14"/>
      <c r="D254" s="15"/>
      <c r="E254" s="23" t="s">
        <v>198</v>
      </c>
      <c r="F254" s="21"/>
      <c r="G254" s="17"/>
      <c r="H254" s="18"/>
      <c r="I254" s="19"/>
    </row>
    <row r="255" customFormat="false" ht="15" hidden="false" customHeight="false" outlineLevel="0" collapsed="false">
      <c r="A255" s="14"/>
      <c r="C255" s="14"/>
      <c r="D255" s="15"/>
      <c r="F255" s="21"/>
      <c r="G255" s="17"/>
      <c r="H255" s="18"/>
      <c r="I255" s="19"/>
    </row>
    <row r="256" customFormat="false" ht="15" hidden="false" customHeight="false" outlineLevel="0" collapsed="false">
      <c r="A256" s="24"/>
      <c r="B256" s="24"/>
      <c r="C256" s="24"/>
      <c r="D256" s="25"/>
      <c r="E256" s="26" t="s">
        <v>55</v>
      </c>
      <c r="F256" s="27"/>
      <c r="G256" s="28"/>
      <c r="H256" s="28"/>
      <c r="I256" s="27" t="n">
        <f aca="false">SUM(I253:I254)</f>
        <v>0</v>
      </c>
      <c r="P256" s="19" t="n">
        <f aca="false">I256</f>
        <v>0</v>
      </c>
    </row>
    <row r="257" customFormat="false" ht="15" hidden="false" customHeight="false" outlineLevel="0" collapsed="false">
      <c r="F257" s="19"/>
      <c r="I257" s="19"/>
    </row>
    <row r="258" customFormat="false" ht="15" hidden="false" customHeight="false" outlineLevel="0" collapsed="false">
      <c r="F258" s="19"/>
      <c r="I258" s="19"/>
    </row>
    <row r="259" customFormat="false" ht="15" hidden="false" customHeight="false" outlineLevel="0" collapsed="false">
      <c r="C259" s="11" t="s">
        <v>7</v>
      </c>
      <c r="D259" s="12" t="s">
        <v>8</v>
      </c>
      <c r="E259" s="13" t="s">
        <v>9</v>
      </c>
      <c r="F259" s="19"/>
      <c r="I259" s="19"/>
    </row>
    <row r="260" customFormat="false" ht="15" hidden="false" customHeight="false" outlineLevel="0" collapsed="false">
      <c r="C260" s="11" t="s">
        <v>10</v>
      </c>
      <c r="D260" s="12" t="s">
        <v>199</v>
      </c>
      <c r="E260" s="13" t="s">
        <v>200</v>
      </c>
      <c r="F260" s="19"/>
      <c r="I260" s="19"/>
    </row>
    <row r="261" customFormat="false" ht="15" hidden="false" customHeight="false" outlineLevel="0" collapsed="false">
      <c r="C261" s="11" t="s">
        <v>58</v>
      </c>
      <c r="D261" s="12" t="s">
        <v>8</v>
      </c>
      <c r="E261" s="13" t="s">
        <v>201</v>
      </c>
      <c r="F261" s="19"/>
      <c r="I261" s="19"/>
    </row>
    <row r="262" customFormat="false" ht="15" hidden="false" customHeight="false" outlineLevel="0" collapsed="false">
      <c r="F262" s="19"/>
      <c r="I262" s="19"/>
    </row>
    <row r="263" customFormat="false" ht="36" hidden="false" customHeight="false" outlineLevel="0" collapsed="false">
      <c r="A263" s="14" t="s">
        <v>202</v>
      </c>
      <c r="B263" s="1" t="n">
        <v>1</v>
      </c>
      <c r="C263" s="14" t="s">
        <v>203</v>
      </c>
      <c r="D263" s="15" t="s">
        <v>44</v>
      </c>
      <c r="E263" s="3" t="s">
        <v>204</v>
      </c>
      <c r="F263" s="16" t="n">
        <v>0</v>
      </c>
      <c r="G263" s="17" t="n">
        <v>221.2</v>
      </c>
      <c r="H263" s="18" t="n">
        <v>1</v>
      </c>
      <c r="I263" s="19" t="n">
        <f aca="false">ROUND(ROUND(F263,2)*ROUND(H263,3),2)</f>
        <v>0</v>
      </c>
    </row>
    <row r="264" customFormat="false" ht="15" hidden="false" customHeight="false" outlineLevel="0" collapsed="false">
      <c r="A264" s="14"/>
      <c r="C264" s="14"/>
      <c r="D264" s="15"/>
      <c r="E264" s="20" t="s">
        <v>148</v>
      </c>
      <c r="F264" s="21"/>
      <c r="G264" s="17"/>
      <c r="H264" s="18"/>
      <c r="I264" s="19"/>
    </row>
    <row r="265" customFormat="false" ht="15" hidden="false" customHeight="false" outlineLevel="0" collapsed="false">
      <c r="A265" s="14"/>
      <c r="C265" s="14"/>
      <c r="D265" s="15"/>
      <c r="E265" s="20"/>
      <c r="F265" s="21"/>
      <c r="G265" s="17"/>
      <c r="H265" s="18"/>
      <c r="I265" s="19"/>
    </row>
    <row r="266" customFormat="false" ht="15" hidden="false" customHeight="false" outlineLevel="0" collapsed="false">
      <c r="A266" s="14"/>
      <c r="C266" s="14"/>
      <c r="D266" s="15"/>
      <c r="F266" s="21"/>
      <c r="G266" s="17"/>
      <c r="H266" s="18"/>
      <c r="I266" s="19"/>
    </row>
    <row r="267" customFormat="false" ht="36" hidden="false" customHeight="false" outlineLevel="0" collapsed="false">
      <c r="A267" s="14" t="s">
        <v>202</v>
      </c>
      <c r="B267" s="1" t="n">
        <v>2</v>
      </c>
      <c r="C267" s="14" t="s">
        <v>205</v>
      </c>
      <c r="D267" s="15" t="s">
        <v>44</v>
      </c>
      <c r="E267" s="3" t="s">
        <v>206</v>
      </c>
      <c r="F267" s="16" t="n">
        <v>0</v>
      </c>
      <c r="G267" s="17" t="n">
        <v>87.29</v>
      </c>
      <c r="H267" s="18" t="n">
        <v>1</v>
      </c>
      <c r="I267" s="19" t="n">
        <f aca="false">ROUND(ROUND(F267,2)*ROUND(H267,3),2)</f>
        <v>0</v>
      </c>
    </row>
    <row r="268" customFormat="false" ht="15" hidden="false" customHeight="false" outlineLevel="0" collapsed="false">
      <c r="A268" s="14"/>
      <c r="C268" s="14"/>
      <c r="D268" s="15"/>
      <c r="E268" s="20" t="s">
        <v>148</v>
      </c>
      <c r="F268" s="21"/>
      <c r="G268" s="17"/>
      <c r="H268" s="18"/>
      <c r="I268" s="19"/>
    </row>
    <row r="269" customFormat="false" ht="15" hidden="false" customHeight="false" outlineLevel="0" collapsed="false">
      <c r="A269" s="14"/>
      <c r="C269" s="14"/>
      <c r="D269" s="15"/>
      <c r="F269" s="21"/>
      <c r="G269" s="17"/>
      <c r="H269" s="18"/>
      <c r="I269" s="19"/>
    </row>
    <row r="270" customFormat="false" ht="48" hidden="false" customHeight="false" outlineLevel="0" collapsed="false">
      <c r="A270" s="14" t="s">
        <v>202</v>
      </c>
      <c r="B270" s="1" t="n">
        <v>3</v>
      </c>
      <c r="C270" s="14" t="s">
        <v>207</v>
      </c>
      <c r="D270" s="15" t="s">
        <v>44</v>
      </c>
      <c r="E270" s="3" t="s">
        <v>208</v>
      </c>
      <c r="F270" s="16" t="n">
        <v>0</v>
      </c>
      <c r="G270" s="17" t="n">
        <v>65.82</v>
      </c>
      <c r="H270" s="18" t="n">
        <v>1</v>
      </c>
      <c r="I270" s="19" t="n">
        <f aca="false">ROUND(ROUND(F270,2)*ROUND(H270,3),2)</f>
        <v>0</v>
      </c>
    </row>
    <row r="271" customFormat="false" ht="15" hidden="false" customHeight="false" outlineLevel="0" collapsed="false">
      <c r="A271" s="14"/>
      <c r="C271" s="14"/>
      <c r="D271" s="15"/>
      <c r="E271" s="20" t="s">
        <v>148</v>
      </c>
      <c r="F271" s="21"/>
      <c r="G271" s="17"/>
      <c r="H271" s="18"/>
      <c r="I271" s="19"/>
    </row>
    <row r="272" customFormat="false" ht="15" hidden="false" customHeight="false" outlineLevel="0" collapsed="false">
      <c r="A272" s="14"/>
      <c r="C272" s="14"/>
      <c r="D272" s="15"/>
      <c r="F272" s="21"/>
      <c r="G272" s="17"/>
      <c r="H272" s="18"/>
      <c r="I272" s="19"/>
    </row>
    <row r="273" customFormat="false" ht="72" hidden="false" customHeight="false" outlineLevel="0" collapsed="false">
      <c r="A273" s="14" t="s">
        <v>202</v>
      </c>
      <c r="B273" s="1" t="n">
        <v>4</v>
      </c>
      <c r="C273" s="14" t="s">
        <v>209</v>
      </c>
      <c r="D273" s="15" t="s">
        <v>44</v>
      </c>
      <c r="E273" s="3" t="s">
        <v>210</v>
      </c>
      <c r="F273" s="16" t="n">
        <v>0</v>
      </c>
      <c r="G273" s="17" t="n">
        <v>287.72</v>
      </c>
      <c r="H273" s="18" t="n">
        <v>1</v>
      </c>
      <c r="I273" s="19" t="n">
        <f aca="false">ROUND(ROUND(F273,2)*ROUND(H273,3),2)</f>
        <v>0</v>
      </c>
    </row>
    <row r="274" customFormat="false" ht="15" hidden="false" customHeight="false" outlineLevel="0" collapsed="false">
      <c r="A274" s="14"/>
      <c r="C274" s="14"/>
      <c r="D274" s="15"/>
      <c r="E274" s="20" t="s">
        <v>148</v>
      </c>
      <c r="F274" s="21"/>
      <c r="G274" s="17"/>
      <c r="H274" s="18"/>
      <c r="I274" s="19"/>
    </row>
    <row r="275" customFormat="false" ht="15" hidden="false" customHeight="false" outlineLevel="0" collapsed="false">
      <c r="A275" s="14"/>
      <c r="C275" s="14"/>
      <c r="D275" s="15"/>
      <c r="F275" s="21"/>
      <c r="G275" s="17"/>
      <c r="H275" s="18"/>
      <c r="I275" s="19"/>
    </row>
    <row r="276" customFormat="false" ht="48" hidden="false" customHeight="false" outlineLevel="0" collapsed="false">
      <c r="A276" s="14" t="s">
        <v>202</v>
      </c>
      <c r="B276" s="1" t="n">
        <v>5</v>
      </c>
      <c r="C276" s="14" t="s">
        <v>211</v>
      </c>
      <c r="D276" s="15" t="s">
        <v>44</v>
      </c>
      <c r="E276" s="3" t="s">
        <v>212</v>
      </c>
      <c r="F276" s="16" t="n">
        <v>0</v>
      </c>
      <c r="G276" s="17"/>
      <c r="H276" s="18" t="n">
        <v>1</v>
      </c>
      <c r="I276" s="19" t="n">
        <f aca="false">ROUND(ROUND(F276,2)*ROUND(H276,3),2)</f>
        <v>0</v>
      </c>
    </row>
    <row r="277" customFormat="false" ht="15" hidden="false" customHeight="false" outlineLevel="0" collapsed="false">
      <c r="A277" s="14"/>
      <c r="C277" s="14"/>
      <c r="D277" s="15"/>
      <c r="E277" s="20" t="s">
        <v>148</v>
      </c>
      <c r="F277" s="21"/>
      <c r="G277" s="17"/>
      <c r="H277" s="18"/>
      <c r="I277" s="19"/>
    </row>
    <row r="278" customFormat="false" ht="15" hidden="false" customHeight="false" outlineLevel="0" collapsed="false">
      <c r="A278" s="14"/>
      <c r="C278" s="14"/>
      <c r="D278" s="15"/>
      <c r="F278" s="21"/>
      <c r="G278" s="17"/>
      <c r="H278" s="18"/>
      <c r="I278" s="19"/>
      <c r="K278" s="1" t="n">
        <f aca="false">I302+I303</f>
        <v>0</v>
      </c>
    </row>
    <row r="279" customFormat="false" ht="15" hidden="false" customHeight="false" outlineLevel="0" collapsed="false">
      <c r="A279" s="24"/>
      <c r="B279" s="24"/>
      <c r="C279" s="24"/>
      <c r="D279" s="25"/>
      <c r="E279" s="26" t="s">
        <v>55</v>
      </c>
      <c r="F279" s="27"/>
      <c r="G279" s="28"/>
      <c r="H279" s="28"/>
      <c r="I279" s="27" t="n">
        <f aca="false">SUM(I263:I276)</f>
        <v>0</v>
      </c>
      <c r="P279" s="19"/>
    </row>
    <row r="280" customFormat="false" ht="15" hidden="false" customHeight="false" outlineLevel="0" collapsed="false">
      <c r="E280" s="13"/>
      <c r="F280" s="29"/>
      <c r="G280" s="11"/>
      <c r="H280" s="11"/>
      <c r="I280" s="29"/>
    </row>
    <row r="281" customFormat="false" ht="15" hidden="false" customHeight="false" outlineLevel="0" collapsed="false">
      <c r="E281" s="13"/>
      <c r="F281" s="29"/>
      <c r="G281" s="11"/>
      <c r="H281" s="11"/>
      <c r="I281" s="29"/>
    </row>
    <row r="282" customFormat="false" ht="15" hidden="false" customHeight="false" outlineLevel="0" collapsed="false">
      <c r="C282" s="11" t="s">
        <v>7</v>
      </c>
      <c r="D282" s="12" t="s">
        <v>8</v>
      </c>
      <c r="E282" s="13" t="s">
        <v>9</v>
      </c>
      <c r="F282" s="19"/>
      <c r="I282" s="19"/>
    </row>
    <row r="283" customFormat="false" ht="15" hidden="false" customHeight="false" outlineLevel="0" collapsed="false">
      <c r="C283" s="11" t="s">
        <v>10</v>
      </c>
      <c r="D283" s="12" t="s">
        <v>213</v>
      </c>
      <c r="E283" s="13" t="s">
        <v>214</v>
      </c>
      <c r="F283" s="19"/>
      <c r="I283" s="19"/>
    </row>
    <row r="284" customFormat="false" ht="15" hidden="false" customHeight="false" outlineLevel="0" collapsed="false">
      <c r="F284" s="19"/>
      <c r="I284" s="19"/>
    </row>
    <row r="285" customFormat="false" ht="48" hidden="false" customHeight="false" outlineLevel="0" collapsed="false">
      <c r="A285" s="14" t="s">
        <v>215</v>
      </c>
      <c r="B285" s="1" t="n">
        <v>1</v>
      </c>
      <c r="C285" s="14" t="s">
        <v>216</v>
      </c>
      <c r="D285" s="15" t="s">
        <v>140</v>
      </c>
      <c r="E285" s="3" t="s">
        <v>217</v>
      </c>
      <c r="F285" s="16" t="n">
        <v>0</v>
      </c>
      <c r="G285" s="17"/>
      <c r="H285" s="18" t="n">
        <v>1</v>
      </c>
      <c r="I285" s="19" t="n">
        <f aca="false">ROUND(ROUND(F285,2)*ROUND(H285,3),2)</f>
        <v>0</v>
      </c>
    </row>
    <row r="286" customFormat="false" ht="15" hidden="false" customHeight="false" outlineLevel="0" collapsed="false">
      <c r="A286" s="14"/>
      <c r="C286" s="14"/>
      <c r="D286" s="15"/>
      <c r="F286" s="33"/>
      <c r="G286" s="17"/>
      <c r="H286" s="18"/>
      <c r="I286" s="19"/>
    </row>
    <row r="287" customFormat="false" ht="15" hidden="false" customHeight="false" outlineLevel="0" collapsed="false">
      <c r="A287" s="24"/>
      <c r="B287" s="24"/>
      <c r="C287" s="24"/>
      <c r="D287" s="25"/>
      <c r="E287" s="26" t="s">
        <v>55</v>
      </c>
      <c r="F287" s="28"/>
      <c r="G287" s="28"/>
      <c r="H287" s="28"/>
      <c r="I287" s="27" t="n">
        <f aca="false">SUM(I285:I285)</f>
        <v>0</v>
      </c>
    </row>
    <row r="290" customFormat="false" ht="15" hidden="false" customHeight="false" outlineLevel="0" collapsed="false">
      <c r="C290" s="11" t="s">
        <v>7</v>
      </c>
      <c r="D290" s="12" t="s">
        <v>8</v>
      </c>
      <c r="E290" s="13" t="s">
        <v>9</v>
      </c>
      <c r="F290" s="19"/>
      <c r="I290" s="19"/>
    </row>
    <row r="291" customFormat="false" ht="15" hidden="false" customHeight="false" outlineLevel="0" collapsed="false">
      <c r="C291" s="11" t="s">
        <v>10</v>
      </c>
      <c r="D291" s="12" t="s">
        <v>213</v>
      </c>
      <c r="E291" s="13" t="s">
        <v>214</v>
      </c>
      <c r="F291" s="19"/>
      <c r="I291" s="19"/>
    </row>
    <row r="292" customFormat="false" ht="15" hidden="false" customHeight="false" outlineLevel="0" collapsed="false">
      <c r="F292" s="19"/>
      <c r="I292" s="19"/>
    </row>
    <row r="293" customFormat="false" ht="48" hidden="false" customHeight="false" outlineLevel="0" collapsed="false">
      <c r="A293" s="14" t="s">
        <v>215</v>
      </c>
      <c r="B293" s="1" t="n">
        <v>1</v>
      </c>
      <c r="C293" s="14" t="s">
        <v>216</v>
      </c>
      <c r="D293" s="15" t="s">
        <v>140</v>
      </c>
      <c r="E293" s="3" t="s">
        <v>217</v>
      </c>
      <c r="F293" s="16" t="n">
        <v>0</v>
      </c>
      <c r="G293" s="17"/>
      <c r="H293" s="18" t="n">
        <v>1</v>
      </c>
      <c r="I293" s="19" t="n">
        <f aca="false">ROUND(ROUND(F293,2)*ROUND(H293,3),2)</f>
        <v>0</v>
      </c>
    </row>
    <row r="294" customFormat="false" ht="15" hidden="false" customHeight="false" outlineLevel="0" collapsed="false">
      <c r="A294" s="14"/>
      <c r="C294" s="14"/>
      <c r="D294" s="15"/>
      <c r="F294" s="33"/>
      <c r="G294" s="17"/>
      <c r="H294" s="18"/>
      <c r="I294" s="19"/>
    </row>
    <row r="295" customFormat="false" ht="15" hidden="false" customHeight="false" outlineLevel="0" collapsed="false">
      <c r="A295" s="24"/>
      <c r="B295" s="24"/>
      <c r="C295" s="24"/>
      <c r="D295" s="25"/>
      <c r="E295" s="26" t="s">
        <v>55</v>
      </c>
      <c r="F295" s="28"/>
      <c r="G295" s="28"/>
      <c r="H295" s="28"/>
      <c r="I295" s="27" t="n">
        <f aca="false">SUM(I293:I293)</f>
        <v>0</v>
      </c>
      <c r="P295" s="27" t="n">
        <f aca="false">SUM(P7:P294)</f>
        <v>0</v>
      </c>
    </row>
    <row r="296" s="37" customFormat="true" ht="15" hidden="false" customHeight="false" outlineLevel="0" collapsed="false">
      <c r="D296" s="38"/>
      <c r="E296" s="39"/>
      <c r="F296" s="40"/>
      <c r="G296" s="40"/>
      <c r="H296" s="40"/>
      <c r="I296" s="41"/>
    </row>
    <row r="297" s="42" customFormat="true" ht="12.75" hidden="false" customHeight="false" outlineLevel="0" collapsed="false">
      <c r="D297" s="43"/>
      <c r="E297" s="44"/>
    </row>
    <row r="298" s="42" customFormat="true" ht="12.75" hidden="false" customHeight="false" outlineLevel="0" collapsed="false">
      <c r="D298" s="43"/>
      <c r="E298" s="44"/>
    </row>
    <row r="299" customFormat="false" ht="15" hidden="false" customHeight="true" outlineLevel="0" collapsed="false">
      <c r="A299" s="45" t="s">
        <v>218</v>
      </c>
      <c r="B299" s="45"/>
      <c r="C299" s="45"/>
      <c r="D299" s="45"/>
      <c r="E299" s="45"/>
      <c r="F299" s="46"/>
      <c r="G299" s="46"/>
      <c r="H299" s="46"/>
      <c r="I299" s="47" t="n">
        <f aca="false">I295+I279+I256+I247+I228+I217+I204+I193+I178+I165+I151+I120+I70+I51</f>
        <v>0</v>
      </c>
    </row>
    <row r="302" customFormat="false" ht="15" hidden="false" customHeight="false" outlineLevel="0" collapsed="false">
      <c r="A302" s="42"/>
      <c r="B302" s="42"/>
      <c r="C302" s="42"/>
      <c r="D302" s="43"/>
      <c r="E302" s="48" t="s">
        <v>219</v>
      </c>
      <c r="F302" s="49" t="n">
        <v>0.13</v>
      </c>
      <c r="G302" s="42"/>
      <c r="H302" s="42"/>
      <c r="I302" s="50" t="n">
        <f aca="false">I299*F302</f>
        <v>0</v>
      </c>
    </row>
    <row r="303" customFormat="false" ht="15" hidden="false" customHeight="false" outlineLevel="0" collapsed="false">
      <c r="A303" s="42"/>
      <c r="B303" s="42"/>
      <c r="C303" s="42"/>
      <c r="D303" s="43"/>
      <c r="E303" s="48" t="s">
        <v>220</v>
      </c>
      <c r="F303" s="49" t="n">
        <v>0.06</v>
      </c>
      <c r="G303" s="42"/>
      <c r="H303" s="42"/>
      <c r="I303" s="50" t="n">
        <f aca="false">I299*F303</f>
        <v>0</v>
      </c>
    </row>
    <row r="304" customFormat="false" ht="15" hidden="false" customHeight="false" outlineLevel="0" collapsed="false">
      <c r="A304" s="42"/>
      <c r="B304" s="42"/>
      <c r="C304" s="42"/>
      <c r="D304" s="43"/>
      <c r="E304" s="44"/>
      <c r="F304" s="43" t="s">
        <v>221</v>
      </c>
      <c r="G304" s="42"/>
      <c r="H304" s="42"/>
      <c r="I304" s="51" t="n">
        <f aca="false">I299+I302+I303</f>
        <v>0</v>
      </c>
    </row>
    <row r="305" customFormat="false" ht="15" hidden="false" customHeight="false" outlineLevel="0" collapsed="false">
      <c r="A305" s="42"/>
      <c r="B305" s="42"/>
      <c r="C305" s="42"/>
      <c r="D305" s="43"/>
      <c r="E305" s="44"/>
      <c r="F305" s="42"/>
      <c r="G305" s="42"/>
      <c r="H305" s="42"/>
      <c r="I305" s="50"/>
    </row>
    <row r="306" customFormat="false" ht="15" hidden="false" customHeight="false" outlineLevel="0" collapsed="false">
      <c r="A306" s="42"/>
      <c r="B306" s="42"/>
      <c r="C306" s="42"/>
      <c r="D306" s="43"/>
      <c r="E306" s="44"/>
      <c r="F306" s="42"/>
      <c r="G306" s="42"/>
      <c r="H306" s="42"/>
      <c r="I306" s="50"/>
    </row>
    <row r="307" customFormat="false" ht="15" hidden="false" customHeight="false" outlineLevel="0" collapsed="false">
      <c r="A307" s="42"/>
      <c r="B307" s="42"/>
      <c r="C307" s="42"/>
      <c r="D307" s="43"/>
      <c r="E307" s="44"/>
      <c r="F307" s="42"/>
      <c r="G307" s="42"/>
      <c r="H307" s="42"/>
      <c r="I307" s="50"/>
    </row>
    <row r="308" customFormat="false" ht="15" hidden="false" customHeight="false" outlineLevel="0" collapsed="false">
      <c r="A308" s="42"/>
      <c r="B308" s="42"/>
      <c r="C308" s="42"/>
      <c r="D308" s="43"/>
      <c r="E308" s="44"/>
      <c r="F308" s="49" t="n">
        <v>0.21</v>
      </c>
      <c r="G308" s="42"/>
      <c r="H308" s="42" t="s">
        <v>222</v>
      </c>
      <c r="I308" s="50" t="n">
        <f aca="false">I304*F308</f>
        <v>0</v>
      </c>
    </row>
    <row r="309" customFormat="false" ht="15" hidden="false" customHeight="false" outlineLevel="0" collapsed="false">
      <c r="A309" s="42"/>
      <c r="B309" s="42"/>
      <c r="C309" s="42"/>
      <c r="D309" s="43"/>
      <c r="E309" s="44"/>
      <c r="F309" s="42"/>
      <c r="G309" s="42"/>
      <c r="H309" s="42"/>
      <c r="I309" s="51" t="n">
        <f aca="false">I304+I308</f>
        <v>0</v>
      </c>
    </row>
  </sheetData>
  <mergeCells count="3">
    <mergeCell ref="F2:I4"/>
    <mergeCell ref="A6:I6"/>
    <mergeCell ref="A299:E299"/>
  </mergeCells>
  <printOptions headings="false" gridLines="false" gridLinesSet="true" horizontalCentered="false" verticalCentered="false"/>
  <pageMargins left="0.708333333333333" right="0.629861111111111" top="0.827083333333333" bottom="0.748611111111111" header="0.511805555555555"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&amp;L&amp;F&amp;R&amp;P / &amp;N</oddFooter>
  </headerFooter>
  <drawing r:id="rId1"/>
</worksheet>
</file>

<file path=docProps/app.xml><?xml version="1.0" encoding="utf-8"?>
<Properties xmlns="http://schemas.openxmlformats.org/officeDocument/2006/extended-properties" xmlns:vt="http://schemas.openxmlformats.org/officeDocument/2006/docPropsVTypes">
  <Template/>
  <TotalTime>75</TotalTime>
  <Application>LibreOffice/7.1.1.2$Windows_X86_64 LibreOffice_project/fe0b08f4af1bacafe4c7ecc87ce55bb426164676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2022-01-11T15:48:27Z</dcterms:created>
  <dc:creator>Usuario</dc:creator>
  <dc:description/>
  <dc:language>es-ES</dc:language>
  <cp:lastModifiedBy/>
  <cp:lastPrinted>2022-04-01T00:11:46Z</cp:lastPrinted>
  <dcterms:modified xsi:type="dcterms:W3CDTF">2022-09-02T13:47:57Z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