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parccientificdebarcelona.sharepoint.com/sites/REF_Reformes/Shared Documents/PCB_CLPBD61_D62_C84 Acceleradora_abril2026/INSTAL·LACIONS/"/>
    </mc:Choice>
  </mc:AlternateContent>
  <xr:revisionPtr revIDLastSave="16" documentId="8_{A269BF68-02E9-4F7D-B879-1CE6F3E98178}" xr6:coauthVersionLast="47" xr6:coauthVersionMax="47" xr10:uidLastSave="{3A00993D-3D74-4ED7-894D-C37BE0B0F117}"/>
  <bookViews>
    <workbookView xWindow="28680" yWindow="-120" windowWidth="29040" windowHeight="15720" xr2:uid="{00000000-000D-0000-FFFF-FFFF00000000}"/>
  </bookViews>
  <sheets>
    <sheet name="PRESSUPOST INSTAL·LACIONS"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7" i="9" l="1"/>
  <c r="F299" i="9"/>
  <c r="F295" i="9"/>
  <c r="F291" i="9"/>
  <c r="F283" i="9"/>
  <c r="F273" i="9"/>
  <c r="F266" i="9"/>
  <c r="F220" i="9"/>
  <c r="F147" i="9"/>
  <c r="F146" i="9"/>
  <c r="F141" i="9"/>
  <c r="F140" i="9"/>
  <c r="F135" i="9"/>
  <c r="F134" i="9"/>
  <c r="F129" i="9"/>
  <c r="F124" i="9"/>
  <c r="C302" i="9"/>
  <c r="F302" i="9" s="1"/>
  <c r="F161" i="9" l="1"/>
  <c r="F101" i="9"/>
  <c r="F102" i="9"/>
  <c r="F103" i="9"/>
  <c r="F104" i="9"/>
  <c r="F105" i="9"/>
  <c r="F106" i="9"/>
  <c r="F107" i="9"/>
  <c r="F108" i="9"/>
  <c r="F109" i="9"/>
  <c r="F110" i="9"/>
  <c r="F111" i="9"/>
  <c r="F112" i="9"/>
  <c r="F113" i="9"/>
  <c r="F114" i="9"/>
  <c r="F115" i="9"/>
  <c r="F252" i="9" l="1"/>
  <c r="F246" i="9"/>
  <c r="F216" i="9" l="1"/>
  <c r="F215" i="9"/>
  <c r="F214" i="9"/>
  <c r="F47" i="9"/>
  <c r="F86" i="9"/>
  <c r="F85" i="9"/>
  <c r="F84" i="9"/>
  <c r="F83" i="9"/>
  <c r="F82" i="9"/>
  <c r="F81" i="9"/>
  <c r="F80" i="9"/>
  <c r="F79" i="9"/>
  <c r="F78" i="9"/>
  <c r="F77" i="9"/>
  <c r="F76" i="9"/>
  <c r="F75" i="9"/>
  <c r="F74" i="9"/>
  <c r="F73" i="9"/>
  <c r="F72" i="9"/>
  <c r="F71" i="9"/>
  <c r="F70" i="9"/>
  <c r="F69" i="9"/>
  <c r="F68" i="9"/>
  <c r="F67" i="9"/>
  <c r="F65" i="9"/>
  <c r="F64" i="9"/>
  <c r="F63" i="9"/>
  <c r="F62" i="9"/>
  <c r="F61" i="9"/>
  <c r="F60" i="9"/>
  <c r="F59" i="9"/>
  <c r="F58" i="9"/>
  <c r="F57" i="9"/>
  <c r="F56" i="9"/>
  <c r="F55" i="9"/>
  <c r="F54" i="9"/>
  <c r="F53" i="9"/>
  <c r="F51" i="9"/>
  <c r="F50" i="9"/>
  <c r="F49" i="9"/>
  <c r="F48" i="9"/>
  <c r="F46" i="9"/>
  <c r="F45" i="9"/>
  <c r="F44" i="9"/>
  <c r="F43" i="9"/>
  <c r="F42" i="9"/>
  <c r="F33" i="9"/>
  <c r="F32" i="9"/>
  <c r="F31" i="9"/>
  <c r="F18" i="9" l="1"/>
  <c r="F7" i="9" l="1"/>
  <c r="F95" i="9"/>
  <c r="F94" i="9"/>
  <c r="F91" i="9"/>
  <c r="F97" i="9"/>
  <c r="F96" i="9"/>
  <c r="F92" i="9"/>
  <c r="F99" i="9"/>
  <c r="F98" i="9"/>
  <c r="F93" i="9"/>
  <c r="F89" i="9"/>
  <c r="F90" i="9" l="1"/>
  <c r="F240" i="9"/>
  <c r="F228" i="9"/>
  <c r="F230" i="9"/>
  <c r="F229" i="9"/>
  <c r="F199" i="9"/>
  <c r="C297" i="9"/>
  <c r="F297" i="9" s="1"/>
  <c r="F296" i="9"/>
  <c r="F280" i="9"/>
  <c r="F275" i="9"/>
  <c r="C293" i="9" l="1"/>
  <c r="F293" i="9" s="1"/>
  <c r="C289" i="9"/>
  <c r="F289" i="9" s="1"/>
  <c r="F300" i="9"/>
  <c r="F301" i="9"/>
  <c r="F173" i="9" l="1"/>
  <c r="F172" i="9"/>
  <c r="F171" i="9"/>
  <c r="F170" i="9"/>
  <c r="F169" i="9"/>
  <c r="F168" i="9"/>
  <c r="F167" i="9"/>
  <c r="F166" i="9"/>
  <c r="F164" i="9"/>
  <c r="F163" i="9"/>
  <c r="F162" i="9"/>
  <c r="F160" i="9"/>
  <c r="F159" i="9"/>
  <c r="F158" i="9"/>
  <c r="F157" i="9"/>
  <c r="F205" i="9"/>
  <c r="F204" i="9"/>
  <c r="F203" i="9"/>
  <c r="F202" i="9"/>
  <c r="F201" i="9"/>
  <c r="F200" i="9"/>
  <c r="F198" i="9"/>
  <c r="F197" i="9"/>
  <c r="F196" i="9"/>
  <c r="F194" i="9"/>
  <c r="F193" i="9"/>
  <c r="F192" i="9"/>
  <c r="F191" i="9"/>
  <c r="F190" i="9"/>
  <c r="F189" i="9"/>
  <c r="F330" i="9"/>
  <c r="F327" i="9" l="1"/>
  <c r="F41" i="9" l="1"/>
  <c r="F40" i="9"/>
  <c r="F39" i="9"/>
  <c r="F313" i="9"/>
  <c r="F312" i="9"/>
  <c r="F311" i="9"/>
  <c r="F310" i="9"/>
  <c r="F309" i="9"/>
  <c r="F308" i="9"/>
  <c r="F307" i="9"/>
  <c r="F306" i="9"/>
  <c r="F331" i="9"/>
  <c r="F322" i="9"/>
  <c r="F321" i="9"/>
  <c r="F320" i="9"/>
  <c r="F319" i="9"/>
  <c r="F318" i="9"/>
  <c r="F317" i="9"/>
  <c r="F316" i="9"/>
  <c r="F315" i="9"/>
  <c r="F323" i="9" l="1"/>
  <c r="F34" i="9" l="1"/>
  <c r="F30" i="9"/>
  <c r="F15" i="9"/>
  <c r="F10" i="9"/>
  <c r="F17" i="9"/>
  <c r="F14" i="9"/>
  <c r="F13" i="9"/>
  <c r="F12" i="9" l="1"/>
  <c r="F116" i="9"/>
  <c r="F88" i="9" l="1"/>
  <c r="F329" i="9" l="1"/>
  <c r="F328" i="9"/>
  <c r="F326" i="9"/>
  <c r="F19" i="9" l="1"/>
  <c r="F29" i="9"/>
  <c r="F28" i="9"/>
  <c r="F27" i="9"/>
  <c r="F26" i="9"/>
  <c r="F22" i="9" l="1"/>
  <c r="F21" i="9"/>
  <c r="F25" i="9" l="1"/>
  <c r="F24" i="9"/>
  <c r="F23" i="9"/>
  <c r="F292" i="9" l="1"/>
  <c r="F178" i="9" l="1"/>
  <c r="F179" i="9"/>
  <c r="F177" i="9"/>
  <c r="F176" i="9"/>
  <c r="F334" i="9" l="1"/>
  <c r="F9" i="9"/>
  <c r="F35" i="9" s="1"/>
  <c r="F272" i="9" l="1"/>
  <c r="F282" i="9"/>
  <c r="F231" i="9" l="1"/>
  <c r="F232" i="9"/>
  <c r="F257" i="9" l="1"/>
  <c r="F265" i="9" l="1"/>
  <c r="F255" i="9" l="1"/>
  <c r="F242" i="9"/>
  <c r="F218" i="9"/>
  <c r="F217" i="9"/>
  <c r="F213" i="9"/>
  <c r="F212" i="9"/>
  <c r="F211" i="9"/>
  <c r="F210" i="9"/>
  <c r="F209" i="9"/>
  <c r="F208" i="9"/>
  <c r="F207" i="9"/>
  <c r="F181" i="9"/>
  <c r="F180" i="9"/>
  <c r="F175" i="9"/>
  <c r="F182" i="9" s="1"/>
  <c r="F332" i="9" l="1"/>
  <c r="F335" i="9"/>
  <c r="F281" i="9"/>
  <c r="F271" i="9"/>
  <c r="F256" i="9"/>
  <c r="F254" i="9"/>
  <c r="F253" i="9"/>
  <c r="F264" i="9"/>
  <c r="F244" i="9"/>
  <c r="F243" i="9"/>
  <c r="F241" i="9"/>
  <c r="F239" i="9"/>
  <c r="F233" i="9"/>
  <c r="F117" i="9"/>
  <c r="F258" i="9" l="1"/>
  <c r="F148" i="9" l="1"/>
  <c r="F287" i="9" l="1"/>
  <c r="F188" i="9"/>
  <c r="F187" i="9"/>
  <c r="F186" i="9"/>
  <c r="F221" i="9" l="1"/>
  <c r="F284" i="9" l="1"/>
  <c r="F288" i="9"/>
  <c r="F303" i="9" l="1"/>
  <c r="F118" i="9" l="1"/>
  <c r="F338" i="9" l="1"/>
  <c r="F341" i="9" l="1"/>
  <c r="F339" i="9"/>
  <c r="F340" i="9"/>
  <c r="F342" i="9" l="1"/>
</calcChain>
</file>

<file path=xl/sharedStrings.xml><?xml version="1.0" encoding="utf-8"?>
<sst xmlns="http://schemas.openxmlformats.org/spreadsheetml/2006/main" count="821" uniqueCount="427">
  <si>
    <t>DESCRIPCIÓ</t>
  </si>
  <si>
    <t>MEDICIÓ</t>
  </si>
  <si>
    <t>ut</t>
  </si>
  <si>
    <t>PREU ut</t>
  </si>
  <si>
    <t>TOTAL</t>
  </si>
  <si>
    <t>I.1</t>
  </si>
  <si>
    <t>CLIMATITZACIÓ</t>
  </si>
  <si>
    <t>I.1.1</t>
  </si>
  <si>
    <t>p.a.</t>
  </si>
  <si>
    <t>I.1.2</t>
  </si>
  <si>
    <t>I.1.3</t>
  </si>
  <si>
    <t>I.1.4</t>
  </si>
  <si>
    <t>I.1.5</t>
  </si>
  <si>
    <t>m</t>
  </si>
  <si>
    <t>I.1.6</t>
  </si>
  <si>
    <t>I.1.7</t>
  </si>
  <si>
    <t>I.1.8</t>
  </si>
  <si>
    <t>I.1.9</t>
  </si>
  <si>
    <t>I.1.10</t>
  </si>
  <si>
    <t>I.1.11</t>
  </si>
  <si>
    <t>I.1.12</t>
  </si>
  <si>
    <t>I.1.13</t>
  </si>
  <si>
    <t>I.1.14</t>
  </si>
  <si>
    <t>I.1.15</t>
  </si>
  <si>
    <t>I.1.16</t>
  </si>
  <si>
    <t>I.1.17</t>
  </si>
  <si>
    <t>I.1.18</t>
  </si>
  <si>
    <t>I.1.19</t>
  </si>
  <si>
    <t>I.1.20</t>
  </si>
  <si>
    <t>I.1.21</t>
  </si>
  <si>
    <t>ut. Subministrament i instal·lació de kit de vàlvula de control 3 vies motoritzada tot/res amb posició normalment bypass, diàmetre 1/2", amb ràcors i detentor inclosos, de la mateixa marca que l'equip. La connexió final serà amb canonada rígida no autoritzant-se l'ús de flexibles. Totalment muntat.</t>
  </si>
  <si>
    <t>ut. Termòstat electrònic mateixa marca de la unitat interior, amb les funcions mínimes de: control de la unitat de sala, selector de fred/calor i selector velocitats ventilador/marxa/aturada. Totalment muntat incloent connexionat a unitat interior amb bus de parells trenats apantallat i tub lliure d'halògens rígid i/o flexible, programació aparell, i posada en marxa.</t>
  </si>
  <si>
    <t>ut. Vàlvula de bola manual amb rosca, de dues peces amb pas total, de llautó, de diàmetre nominal Ø 3/4", de 16 bar de PN, muntada superficialment, amb els seus accessoris, totalment instal·lada.</t>
  </si>
  <si>
    <t>m. Subministrament i col·locació de desguàs de PVC de diàmetre 32 mm per a la unitat interior fins a punt de buidat. Inclou sifó i material auxiliar per a muntatge i subjecció.</t>
  </si>
  <si>
    <t xml:space="preserve">p.a. Revisió exhaustiva d'aïllament de canonades, comprovant la seva continuitat i fixació a canonada, amb la finalitat d'evitar possibles condensacions, i reparació dels trams conflictius. </t>
  </si>
  <si>
    <t>SUBTOTAL I.1 INSTAL·LACIONS CLIMATITZACIÓ</t>
  </si>
  <si>
    <t>I.2</t>
  </si>
  <si>
    <t>ELECTRICITAT</t>
  </si>
  <si>
    <t>I.2.1</t>
  </si>
  <si>
    <t>I.2.2</t>
  </si>
  <si>
    <t>I.2.3</t>
  </si>
  <si>
    <t>p.a. Desconnexió i retirada de torreta metàl·lica en forjat. S'aprofitaran les línies per a donar servei per sota el forjat a la nova distribució de preses en taules centrals. Inclou gestió de residus.</t>
  </si>
  <si>
    <t>I.2.4</t>
  </si>
  <si>
    <t>p.a. Partida alçada a justificar d'ajudes de paleta per a obertura de forat de diàmetre 100 en forjat per al pas de canalitzacions elèctriques.</t>
  </si>
  <si>
    <t>pa</t>
  </si>
  <si>
    <t>I.2.5</t>
  </si>
  <si>
    <t>I.2.6</t>
  </si>
  <si>
    <t>ut. Subministrament i col·locació de panell LED regulable de superfície estanc, amb imant de Neodimi per a fixar a sostre de panell higiènic, de dimensions 625x625 mm, marca DELUXE model MAGNETS ref. 61713540 o equivalent. Fabricat en alumini i difusor de policarbonat. Temperatura de color 4000ºK, potència elèctrica 40W, flux lluminós 4.000 lm, enlluernament inferior UGR&lt;19. Amb un grau de protecció IP65, IK07. S'inclourà tot el material per a la seva correcta instal·lació amb la distribució indicada en plànols (inclou perforació de panell per al pas de cable, driver, etc).</t>
  </si>
  <si>
    <t>I.2.7</t>
  </si>
  <si>
    <t>I.2.8</t>
  </si>
  <si>
    <t>I.2.9</t>
  </si>
  <si>
    <t>I.2.10</t>
  </si>
  <si>
    <t>I.2.11</t>
  </si>
  <si>
    <t>I.2.12</t>
  </si>
  <si>
    <t>ut. Lluminària d’emergència IZAR N30 de DAISALUX o equivalent, formada per tres mòduls independents: conjunt òptic, sistema electrònic i bateries. Amb dues opcions de lent: evacuació i antipànic. Lluminària amb tecnologia LED Ø 46mm. Flux lluminós en emergència de 200 lm. Grau de protecció: IP20 IK04. Tensió d'alimentació: 220-230V 50/ 60Hz.</t>
  </si>
  <si>
    <t>I.2.13</t>
  </si>
  <si>
    <t>I.2.14</t>
  </si>
  <si>
    <t>I.2.15</t>
  </si>
  <si>
    <t>I.2.16</t>
  </si>
  <si>
    <t>ut. Presa de corrent bipolar amb presa de terra lateral, (2P+T), 16 A 250 V, color blanc per NORMAL, muntada en canal d'alumini i connectada a línia de Força Normal.</t>
  </si>
  <si>
    <t>I.2.17</t>
  </si>
  <si>
    <t>ut. Presa de corrent bipolar amb presa de terra lateral, (2P+T), 16 A 250 V, color verd per PREFERENT, muntada en canal d'alumini i connectada a línia de Força Preferent.</t>
  </si>
  <si>
    <t>I.2.18</t>
  </si>
  <si>
    <t>I.2.19</t>
  </si>
  <si>
    <t>I.2.20</t>
  </si>
  <si>
    <t xml:space="preserve">m. Canal portamecanismes d'alumini de mides 130x53 mm i 2 compartiments, muntada superficialment a envà de pladur, paret d'obra o incorporada en les taules d'oficina, segons distribució de llocs de treball. </t>
  </si>
  <si>
    <t>I.2.21</t>
  </si>
  <si>
    <t>m. Safata metàl·lica portacables de reixa electrosoldada de 300 x 60 mm, en execució vista, inclosa la suportació, unions i accessoris.</t>
  </si>
  <si>
    <t>I.2.22</t>
  </si>
  <si>
    <t>m. Subministrament i muntatge de conductor de coure nu de secció 1x16mm² com a conductor de protecció en safates i canals metàl·liques, fixat amb grapes homologades pel fabricant cada 3 m, així com mobiliari metàl·lic. Inclou part proporcional de material de fixació i elements de connexionat a cada tram de safata o cada peça de mobiliari de laboratori. Incloses proves de continuitat i resistència de posada a terra.</t>
  </si>
  <si>
    <t>I.2.23</t>
  </si>
  <si>
    <t>m. 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 muntat superficialment.</t>
  </si>
  <si>
    <t>I.2.24</t>
  </si>
  <si>
    <t>m. Tub rígid de plàstic sense halògens, de 25 mm de diàmetre nominal, aïllant i no propagador de la flama, amb una resistència a l'impacte de 2 J, resistència a compressió de 1250 N i una rigidesa dielèctrica de 2000 V, amb unió endollada i muntat superficialment.</t>
  </si>
  <si>
    <t>I.2.25</t>
  </si>
  <si>
    <t>m. Subministrament i muntatge de conductor de coure de designació UNE RZ1-K (AS) 0,6/1 kV, amb baixa emissivitat de fums, de secció 5x16 mm², col·locat en tub, safata o canal. S'inclou el connexionat de tots els elements i etiquetatge amb identificació de línea segons numeració al quadre elèctric.</t>
  </si>
  <si>
    <t>I.2.26</t>
  </si>
  <si>
    <t>m. Subministrament i muntatge de conductor de coure de designació UNE RZ1-K (AS) 0,6/1 kV, amb baixa emissivitat de fums, de secció 5x2,5 mm², col·locat en tub, safata o canal. S'inclou el connexionat de tots els elements i etiquetatge amb identificació de línea segons numeració al quadre elèctric (UTA i vitrines).</t>
  </si>
  <si>
    <t>I.2.27</t>
  </si>
  <si>
    <t>I.2.28</t>
  </si>
  <si>
    <t>m. Subministrament i muntatge de conductor de coure de designació UNE RZ1-K (AS) 0,6/1 kV, amb baixa emissivitat de fums, de secció 3x2,5 mm², col·locat en tub, safata o canal. S'inclou el connexionat de tots els elements i etiquetatge amb identificació de línea segons numeració al quadre elèctric.</t>
  </si>
  <si>
    <t>I.2.29</t>
  </si>
  <si>
    <t>m. Subministrament i muntatge de conductor de coure de designació UNE RZ1-K (AS) 0,6/1 kV, amb baixa emissivitat de fums, de secció 3x1,5 mm², col·locat en tub, safata o canal. S'inclou el connexionat de tots els elements i etiquetatge amb identificació de línea segons numeració al quadre elèctric.</t>
  </si>
  <si>
    <t>I.2.30</t>
  </si>
  <si>
    <t>ut. Caixa de derivació estanca, rectangular, de 105x105x55 mm, amb 7 cons i tapa de registre amb cargols d' 1/4 de volta. Instal·lació en superfície. Inclou regletes de connexió i elements de fixació.</t>
  </si>
  <si>
    <t>I.2.31</t>
  </si>
  <si>
    <t>I.2.32</t>
  </si>
  <si>
    <t>I.2.33</t>
  </si>
  <si>
    <t>I.2.34</t>
  </si>
  <si>
    <t>ut. Lluminària d’emergència IZAR SM de DAISALUX o equivalent, per a instal·lació en perfil d'extrusió d'alumini, formada per tres mòduls independents: focus amb òptica antipànic, sistema electrònic i bateries. Carcassa de color negre. Dimensions 104x30x32 mm. Flux lluminós en emergència de 200 lm. Grau de protecció: IP20 IK04. Tensió d'alimentació: 220-230V 50/ 60Hz. Muntada entre lames de sostre. Muntada i funcionant.</t>
  </si>
  <si>
    <t>I.2.35</t>
  </si>
  <si>
    <t>I.2.36</t>
  </si>
  <si>
    <t>I.2.37</t>
  </si>
  <si>
    <t>I.2.38</t>
  </si>
  <si>
    <t>I.2.39</t>
  </si>
  <si>
    <t>I.2.40</t>
  </si>
  <si>
    <t>I.2.41</t>
  </si>
  <si>
    <t>I.2.42</t>
  </si>
  <si>
    <t>I.2.43</t>
  </si>
  <si>
    <t>I.2.44</t>
  </si>
  <si>
    <t>I.2.45</t>
  </si>
  <si>
    <t>I.2.46</t>
  </si>
  <si>
    <t>I.2.47</t>
  </si>
  <si>
    <t>I.2.48</t>
  </si>
  <si>
    <t>I.2.49</t>
  </si>
  <si>
    <t>m. Subministrament i muntatge de conductor de coure de designació UNE RZ1-K (AS) 0,6/1 kV, amb baixa emissivitat de fums, de secció 5x2,5 mm², col·locat en tub, safata o canal. S'inclou el connexionat de tots els elements i etiquetatge amb identificació de línea segons numeració al quadre elèctric.</t>
  </si>
  <si>
    <t>I.2.50</t>
  </si>
  <si>
    <t>I.2.51</t>
  </si>
  <si>
    <t>I.2.52</t>
  </si>
  <si>
    <t>I.2.53</t>
  </si>
  <si>
    <t>I.2.54</t>
  </si>
  <si>
    <t>I.2.57</t>
  </si>
  <si>
    <t>I.2.58</t>
  </si>
  <si>
    <t>I.2.59</t>
  </si>
  <si>
    <t>I.2.60</t>
  </si>
  <si>
    <t>I.2.61</t>
  </si>
  <si>
    <t>I.2.62</t>
  </si>
  <si>
    <t>I.2.63</t>
  </si>
  <si>
    <t>I.2.64</t>
  </si>
  <si>
    <t>I.2.65</t>
  </si>
  <si>
    <t>I.2.66</t>
  </si>
  <si>
    <t>I.2.67</t>
  </si>
  <si>
    <t>I.2.68</t>
  </si>
  <si>
    <t>I.2.69</t>
  </si>
  <si>
    <t>I.2.70</t>
  </si>
  <si>
    <t>I.2.71</t>
  </si>
  <si>
    <t>I.2.72</t>
  </si>
  <si>
    <t>I.2.73</t>
  </si>
  <si>
    <t>VARIS</t>
  </si>
  <si>
    <t>p.a</t>
  </si>
  <si>
    <t>SUBTOTAL I.2 INSTAL·LACIONS ELECTRICITAT</t>
  </si>
  <si>
    <t>I.3.</t>
  </si>
  <si>
    <t>CANALITZACIÓ VEU I DADES</t>
  </si>
  <si>
    <t>Punts de xarxa nous</t>
  </si>
  <si>
    <t>Punts de xarxa reubicats (dins de canal o a superfície)</t>
  </si>
  <si>
    <t>Nous baixants encastats</t>
  </si>
  <si>
    <t>I.3.1</t>
  </si>
  <si>
    <t>m. Tub flexible corrugat de plàstic sense halògens, de 32 mm de diàmetre nominal, aïllant i no propagador de la flama, de baixa emissió de fums i sense emissió de gasos tòxics ni corrosius, resistència a l'impacte de 2 J, resistència a compressió de 320 N i una rigidesa dielèctrica de 2000 V, muntat superficialment.</t>
  </si>
  <si>
    <t>I.3.2</t>
  </si>
  <si>
    <t>m. Tub rígid de plàstic sense halògens, de 32 mm de diàmetre nominal, aïllant i no propagador de la flama, amb una resistència a l'impacte de 2 J, resistència a compressió de 1250 N i una rigidesa dielèctrica de 2000 V, amb unió endollada i muntat superficialment.</t>
  </si>
  <si>
    <t>I.3.3</t>
  </si>
  <si>
    <t>I.3.4</t>
  </si>
  <si>
    <t>I.3.5</t>
  </si>
  <si>
    <t>I.3.6</t>
  </si>
  <si>
    <t>SUBTOTAL I.3 CANALITZACIÓ VEU I DADES</t>
  </si>
  <si>
    <t>NOTA:</t>
  </si>
  <si>
    <t>La canalització informàtica es realitza per a passar futures línies informàtiques des del Rack de cada laboratori fins al vertical del mobiliari del laboratori i en punts en paret.</t>
  </si>
  <si>
    <t>No es valora:</t>
  </si>
  <si>
    <t>A)    Cablejat informàtic.</t>
  </si>
  <si>
    <t>B)    Canalització informàtica a l'interior del mobiliari de Laboratori.</t>
  </si>
  <si>
    <t>Preses, caixes i mecanismes d'informàtica ja que aporta el subministrador del cablejat informàtic.</t>
  </si>
  <si>
    <t>I.4</t>
  </si>
  <si>
    <t>ASPIRACIÓ VITRINES DE GASOS I ARMARIS</t>
  </si>
  <si>
    <t>I.4.1</t>
  </si>
  <si>
    <t>I.4.2</t>
  </si>
  <si>
    <t>I.4.3</t>
  </si>
  <si>
    <t>I.4.4</t>
  </si>
  <si>
    <t>m. Subministrament i instal·lació de Canonada de PPH de Ø250 mm amb els seus accessoris de connexió, suportació, colzes, empelts i altres elements per al seu muntatge. S'inclourà la suportació de la canonada en elements constructius. Inclou etiquetatge de canonada a cada planta en pati instal·lacions, així com en sala tècnica a coberta.</t>
  </si>
  <si>
    <t>I.4.5</t>
  </si>
  <si>
    <t>m. Subministrament i instal·lació de Canonada PPH de Ø100 mm amb els seus accessoris de connexió, suportació, colzes, empelts i altres elements per al seu muntatge. S'inclourà la suportació de la canonada en elements constructius. Inclou etiquetatge de canonada a cada planta en pati instal·lacions, així com en sala tècnica a coberta.</t>
  </si>
  <si>
    <t>I.4.6</t>
  </si>
  <si>
    <t>p.a. Picatge a Col·lector PPH existent en planta 2a del pati d'instal·lacions per a connectar Canonada PPH de Ø100 mm.</t>
  </si>
  <si>
    <t>I.4.7</t>
  </si>
  <si>
    <t>m. Subministrament i instal·lació de Mànega flexible de PVC amb espiral interior de filferro, de Ø 75 mm, amb els seus accessoris de connexió, suportació i altres elements per al seu muntatge. Incloent la seva connexió a col·lector de PP de Ø100 mm i a l'armari d'inflamables. S'inclourà la suportació de la canonada en elements constructius.</t>
  </si>
  <si>
    <t>I.4.8</t>
  </si>
  <si>
    <t>I.4.9</t>
  </si>
  <si>
    <t>I.4.10</t>
  </si>
  <si>
    <t>I.4.11</t>
  </si>
  <si>
    <t>p.a. Partida alçada a justificar d'ajudes de paleta per a pas de canonades en parets laboratoris, així com l'obertura i adaptació de lames de tancaments a coberta.</t>
  </si>
  <si>
    <t>I.4.12</t>
  </si>
  <si>
    <t>I.4.13</t>
  </si>
  <si>
    <t>I.4.14</t>
  </si>
  <si>
    <t>I.4.15</t>
  </si>
  <si>
    <t>I.4.16</t>
  </si>
  <si>
    <t>I.4.17</t>
  </si>
  <si>
    <t>I.4.18</t>
  </si>
  <si>
    <t>I.4.19</t>
  </si>
  <si>
    <t>I.4.20</t>
  </si>
  <si>
    <t>I.4.21</t>
  </si>
  <si>
    <t>I.4.22</t>
  </si>
  <si>
    <t>I.4.23</t>
  </si>
  <si>
    <t>ut. Subministrament i muntatge de Ventilador per a vitrines de simple aspiració, marca QUIMIPOL model PP-M-250/1500 rpm o equivalent, per a un cabal de 2000 m3/h, fabricat en polipropilè resistent a químics, amb turbina amb àleps cap endavant, eix motor acoblat directament, 1,50 kW, 400V, IP55, Classe F, temperatura màxima de treball -10ºC a +85ºC, eficiència motor IE2. Inclou suportació amb perfil metàl·lic ubicat segons criteri existent en espai tècnic a coberta (a replantejar en obra), protector de pluja, maneguet flexible de connexió entre canonada i extractor, antivibradors i accessoris. Completament instal·lat i connectat.</t>
  </si>
  <si>
    <t>SUBTOTAL I.4 INSTAL·LACIONS ASPIRACIÓ VITRINA DE GASOS I ARMARIS</t>
  </si>
  <si>
    <t>I.5</t>
  </si>
  <si>
    <t>INSTAL·LACIÓ DE GASOS TÈCNICS, AIRE COMPRIMIT I BUIT AL LABORATORI</t>
  </si>
  <si>
    <t>Les taules centrals i vitrines vindran dotades dels seus elements de regulació i tall</t>
  </si>
  <si>
    <t>I.5.1</t>
  </si>
  <si>
    <t>I.5.2</t>
  </si>
  <si>
    <t>I.5.3</t>
  </si>
  <si>
    <t>I.5.4</t>
  </si>
  <si>
    <t>I.5.5</t>
  </si>
  <si>
    <t>I.5.6</t>
  </si>
  <si>
    <t>I.5.7</t>
  </si>
  <si>
    <t>I.5.8</t>
  </si>
  <si>
    <t>I.5.9</t>
  </si>
  <si>
    <t>I.5.10</t>
  </si>
  <si>
    <t>I.5.11</t>
  </si>
  <si>
    <t>I.5.12</t>
  </si>
  <si>
    <t>I.5.13</t>
  </si>
  <si>
    <t>I.5.14</t>
  </si>
  <si>
    <t>I.5.15</t>
  </si>
  <si>
    <t>I.5.16</t>
  </si>
  <si>
    <t>I.5.17</t>
  </si>
  <si>
    <t>I.5.18</t>
  </si>
  <si>
    <t>I.5.19</t>
  </si>
  <si>
    <t>I.5.20</t>
  </si>
  <si>
    <t>I.5.21</t>
  </si>
  <si>
    <t>I.5.22</t>
  </si>
  <si>
    <t>I.5.23</t>
  </si>
  <si>
    <t>I.5.24</t>
  </si>
  <si>
    <t>I.5.25</t>
  </si>
  <si>
    <t>I.5.26</t>
  </si>
  <si>
    <t>I.5.27</t>
  </si>
  <si>
    <t>I.5.28</t>
  </si>
  <si>
    <t>I.5.29</t>
  </si>
  <si>
    <t>I.5.32</t>
  </si>
  <si>
    <t>ut. Jornada per a inspecció de les proves finals d'estanquitat i de servei de la xarxes de gasos, aire comprimit i buit, amb expedició de certificat d'estanquitat.</t>
  </si>
  <si>
    <t>SUBTOTAL I.5 INSTAL·LACIÓ DE GASOS TÈCNICS, AIRE COMPRIMIT I BUIT AL LABORATORI</t>
  </si>
  <si>
    <t>I.6</t>
  </si>
  <si>
    <t>INSTAL·LACIÓ CANONADES AIGUA DESCALCIFICADA I DEMINERALITZADA A LABORATORIS</t>
  </si>
  <si>
    <t>S'han previst les següents preses:</t>
  </si>
  <si>
    <t>ut.Presa aigua descalcificada per a dutxa</t>
  </si>
  <si>
    <t>ut.Presa aigua descalcificada a piques i vitrines</t>
  </si>
  <si>
    <t>ut.Presa aigua desmineralitzada a piques i vitrines</t>
  </si>
  <si>
    <t>I.6.1</t>
  </si>
  <si>
    <t>I.6.2</t>
  </si>
  <si>
    <t>I.6.3</t>
  </si>
  <si>
    <t>I.6.4</t>
  </si>
  <si>
    <t>I.6.5</t>
  </si>
  <si>
    <t>ut. Vàlvula de bola manual amb rosca, de dues peces amb pas total, de llautó, de diàmetre nominal Ø 1/2", de 16 bar de PN, muntada superficialment, amb els seus accessoris, totalment instal·lada.</t>
  </si>
  <si>
    <t>I.6.6</t>
  </si>
  <si>
    <t>ut. Vàlvula de bola de material plàstic, segons norma UNE-EN ISO 16135, manual, per a encolar, de 2 vies, DN 20 (per a tub de 25 mm), PN16, cos i bola de polipropilè homopolímer (PP-H), portajunts roscat i sistema de bloqueig, tancament de tefló PTFE i junts d'estanqueïtat d'etilè propilè diè (EPDM), accionament per maneta, muntada superficialment (piques, vitrines).</t>
  </si>
  <si>
    <t>I.6.7</t>
  </si>
  <si>
    <t>ut. Connexió dels aparells sanitaris, aixetes i altres equips que formen part de la instal·lació, inclosos accessoris.</t>
  </si>
  <si>
    <t>I.6.8</t>
  </si>
  <si>
    <t>I.6.9</t>
  </si>
  <si>
    <t>I.6.10</t>
  </si>
  <si>
    <t>I.6.11</t>
  </si>
  <si>
    <t>I.6.12</t>
  </si>
  <si>
    <t>I.6.13</t>
  </si>
  <si>
    <t>I.6.14</t>
  </si>
  <si>
    <t>I.6.15</t>
  </si>
  <si>
    <t>I.6.16</t>
  </si>
  <si>
    <t>I.6.17</t>
  </si>
  <si>
    <t>SUBTOTAL I.6 INSTAL·LACIÓ CANONADES AIGUA DESCALCIFICADA I DESMINERALITZADA A LABORATORIS</t>
  </si>
  <si>
    <t>I.7</t>
  </si>
  <si>
    <t>INSTAL·LACIÓ CANONADES DESGUASSOS EN LABORATORIS</t>
  </si>
  <si>
    <t>Per aquests laboratoris s'han previst els següents desguassos:</t>
  </si>
  <si>
    <t>1 desguàs per a pica</t>
  </si>
  <si>
    <t>I.7.1</t>
  </si>
  <si>
    <t>m. Canonada desguàs de PP fonoabsorbent de Ø40, amb unions amb junta per formar col·lector suspès o en superfície, inclosa part proporcional d'accessoris, suports, totalment instal·lada (piques + vitrines de gasos). Pendent mínima 1%.</t>
  </si>
  <si>
    <t>I.7.2</t>
  </si>
  <si>
    <t>ut. Connexió desguàs d'unitats terminals a col·lector PP fonoabsorbent, incloent p.p. de canonada, accessoris i fixacions necessàries (netejamans). Unio amb junta.</t>
  </si>
  <si>
    <t>I.7.3</t>
  </si>
  <si>
    <t>p.a. Ajudes de paleta per a forats en forjat o paret per al pas de canonades.</t>
  </si>
  <si>
    <t>I.7.4</t>
  </si>
  <si>
    <t>I.7.5</t>
  </si>
  <si>
    <t>ut. Connexió desguàs d'unitats terminals a col·lector PP fonoabsorbent, incloent p.p. de canonada, accessoris i fixacions necessàries (piques, vitrina). Unio amb junta.</t>
  </si>
  <si>
    <t>I.7.6</t>
  </si>
  <si>
    <t>I.7.7</t>
  </si>
  <si>
    <t>I.7.8</t>
  </si>
  <si>
    <t>I.7.9</t>
  </si>
  <si>
    <t>SUBTOTAL I.7 INSTAL·LACIÓ CANONADES DESGUASSOS EN LABORATORIS</t>
  </si>
  <si>
    <t>I.8</t>
  </si>
  <si>
    <t>CONTROL INCENDIS. Ampliació de detecció i modificació extinció incendis</t>
  </si>
  <si>
    <t>I.8.1</t>
  </si>
  <si>
    <t>ut. Detector de fums òptic de tipus intel·ligent marca AGUILERA AE/OPI o equivalent. Totalment instal·lat, programat i funcionant.</t>
  </si>
  <si>
    <t>I.8.2</t>
  </si>
  <si>
    <t>m. Cablejat bus incendis (cable de coure 2 fils apantallat lliure d'halògens coberta vermella EI90) dels diferents elements de la zona, distribució en estrella. Incloent els materials, treballs i mitjans auxiliars necessaris.</t>
  </si>
  <si>
    <t>I.8.3</t>
  </si>
  <si>
    <t>I.8.4</t>
  </si>
  <si>
    <t>I.8.5</t>
  </si>
  <si>
    <t>I.8.6</t>
  </si>
  <si>
    <t>SUBTOTAL I.8 INSTAL·LACIONS CONTROL INCENDIS</t>
  </si>
  <si>
    <t>I.9</t>
  </si>
  <si>
    <t>I.9.1</t>
  </si>
  <si>
    <t>I.9.2</t>
  </si>
  <si>
    <t>I.9.3</t>
  </si>
  <si>
    <t>I.9.4</t>
  </si>
  <si>
    <t>I.9.5</t>
  </si>
  <si>
    <t>I.9.6</t>
  </si>
  <si>
    <t>I.9.7</t>
  </si>
  <si>
    <t>I.10</t>
  </si>
  <si>
    <t>ALARMES CONGELADORS</t>
  </si>
  <si>
    <t>I.10.1</t>
  </si>
  <si>
    <t>I.10.2</t>
  </si>
  <si>
    <t>I.10.3</t>
  </si>
  <si>
    <t>I.10.4</t>
  </si>
  <si>
    <t>m. Safata metàl·lica portacables de reixa electrosoldada de 100 x 30 mm, en execució vista, inclosa la suportació, unions i accessoris.</t>
  </si>
  <si>
    <t>I.10.5</t>
  </si>
  <si>
    <t>m. Subministrament i muntatge de conductor de coure nu de secció 1x16mm² com a conductor de protecció en safates metàl·liques, fixat amb grapes homologades pel fabricant cada 3 m, així com mobiliari metàl·lic. Inclou part proporcional de material de fixació i elements de connexionat a cada tram de safata o cada peça de mobiliari de laboratori. Incloses proves de continuitat i resistència de posada a terra.</t>
  </si>
  <si>
    <t>I.10.6</t>
  </si>
  <si>
    <t>ut. Presa de corrent bipolar amb presa de terra lateral, (2P+T), 16 A 250 V, color BLANC, muntada en canal d'alumini.</t>
  </si>
  <si>
    <t>m. Subministrament i instal·lació de clavilla per a la sèrie d'alarmes.</t>
  </si>
  <si>
    <t>m. Subministrament i instal·lació de pilot vermell i pilot verd per a alarma exterior a través de termòstat. Inclou maniobres.</t>
  </si>
  <si>
    <t>I.11</t>
  </si>
  <si>
    <t>I.11.1</t>
  </si>
  <si>
    <t>IMPREVISTOS INSTAL·LACIONS</t>
  </si>
  <si>
    <t>p.a. Partida alçada d'imprevistos d'instal·lacions</t>
  </si>
  <si>
    <t>TOTAL P.E.M  OBRA + INSTAL·LACIONS</t>
  </si>
  <si>
    <t>SEGURETAT I SALUT(2%)</t>
  </si>
  <si>
    <t>CONTROL QUALITAT (1%)</t>
  </si>
  <si>
    <t>DESPESES GENERALS (13%)</t>
  </si>
  <si>
    <t>BENEFICI INDUSTRIAL (6%)</t>
  </si>
  <si>
    <t>TOTAL P.E.C OBRA + INSTAL·LACIONS</t>
  </si>
  <si>
    <t>(IVA no inclòs)</t>
  </si>
  <si>
    <t>Nota: La partida d'imprevistos no es pot modificar. Els imprevistos hauran de ser justificats i s'hauran d'acordar prèviament amb la propietat.</t>
  </si>
  <si>
    <t>CLPBD61</t>
  </si>
  <si>
    <t>CLPBD62</t>
  </si>
  <si>
    <t>CLPBC84</t>
  </si>
  <si>
    <t>ut. Subministrament i muntatge d'Interruptor sense fils amb transmissió de senyal per ràdio freqüència marca ELTAKO  o equivalent, amb mini receptor amb font d'alimentació inclosa. Fixació en mampara de vidre amb cinta adhesiva de doble cara. Totalment muntat, connexionat i en funcionament.</t>
  </si>
  <si>
    <t>ut. Lluminària d’emergència LED de DAISALUX o equivalent, model HYDRA LD N6, flux 250 lumen, autonomia 1h, de superfície. Grau de protecció: IP42 IK04. Tensió d'alimentació: 220-230V 50/ 60Hz.</t>
  </si>
  <si>
    <t>ut. Subministrament i muntatge de Ventilador de simple aspiració per a armari d'àcids i bases, marca QUIMIPOL model PP-M-140/1500 rpm o equivalent, per a un cabal de 100 m3/h, fabricat en polipropilè resistent a químics, amb turbina amb àleps cap endavant, eix motor acoblat directament, 0,06 kW, 400V, IP55, Classe F, temperatura màxima de treball -10ºC a +85ºC, eficiència motor IE2. Inclou variador ACS-310 trifàsic 0,37 kW 400V, suportació amb perfil metàl·lic ubicat segons criteri existent en espai tècnic (a replantejar en obra), protector de pluja, maneguet flexible de connexió entre canonada i extractor, antivibradors, sortida anti-ocells i accessoris. Completament instal·lat i connectat.</t>
  </si>
  <si>
    <t>ut. Desmuntatge de fan coil existent a quatre tubs tipus cassette i muntatge en zona adjacent, incloent ancoratges, modificació de canonades i ubicació de vàlvules, modificació d'evacuació de condensats, modificació alimentació elèctrica i bus de control fins a termostat de zona. Tot muntat i funcionant.</t>
  </si>
  <si>
    <t>ut. Subministrament i instal·lació de Fan coil de sostre tipus Cassette 4 vies amb difusor i bomba de condensats inclosos, marca SABIANA model SK 14, potències 2,66kW/3,04kW, 7º-12º/65º-55ºC, amb safata de condensació en part inferior. Totalment muntat incloent petit material, connexions, instal·lació de drenatge de condensats i posada en marxa.</t>
  </si>
  <si>
    <t>ut. Subministrament i instal·lació de Fan coil de sostre tipus Cassette 4 vies amb difusor i bomba de condensats inclosos, marca SABIANA model SK 36, potències 4,44kW/3,29kW, 7º-12º/65º-55ºC, amb safata de condensació en part inferior. Totalment muntat incloent petit material, connexions, instal·lació de drenatge de condensats i posada en marxa.</t>
  </si>
  <si>
    <t>m. Canonada PP-R Niron CLIMA SDR7,4/Serie 3,2 o equivalent, de  Øext 20mm apte per aigua calenta (50º) i freda (7º), amb unions per termofusió inclosa part proporcional d'accessoris i suports amb brides isofòniques i assegurant la lliure dilatació, instal·lada amb els seus accessoris totalment instal·lat.</t>
  </si>
  <si>
    <t xml:space="preserve">m. Aïllament de canonada a base de conquilla elastomèrica s/ normes de 25mm d'espessor (0,04 W/mK) o equivalent, per a tub de Ø 20 mm totalment instal·lat. No s'admetrà cap tipus de folgança entre la canonada i l'aïllament. Incloent  tots els accessoris i valvuleria. </t>
  </si>
  <si>
    <t>ut. Filtre colador de llautó, amb malla amb perforacions Ø 0,5 mm, per a canonada de Ø 1/2", amb els seus accessoris, totalment instal·lat abans de la vàlvula de regulació.</t>
  </si>
  <si>
    <t>PRESSUPOST ACCELERADORA PCB CLPBD61-D62-C84 I SALES CONGELADORS CLPBD63-D64</t>
  </si>
  <si>
    <t>CLPBD63</t>
  </si>
  <si>
    <t>CLPBD64</t>
  </si>
  <si>
    <t>ut. Presa de corrent bipolar amb presa de terra lateral, (2P+T), 16 A 250 V, color VERD per PREFERENT, muntada en canal d'alumini.</t>
  </si>
  <si>
    <t>INSTAL·LACIÓ FRIGORÍFICA CAMBRA</t>
  </si>
  <si>
    <t>ut. Subministrament i instal·lació d'alarma de persona tancada, amb part proporcional de cable amb mànega de 2x1,5 mm² i canalització a base de tub de PVC lliure d'halògens flexible/rígid. Amb embolcall de PVC, 230V 50 Hz, bornes per a inclusió de contactes, relé amb contacte cablejat a bornes, LED brunzidor per a indicació d'alarma i bolet d'emergència. Completament muntat i funcionant, incloent petits materials, accessoris i mà d'obra.</t>
  </si>
  <si>
    <t>ut. Ajuts de paleta per a pas de canonades.</t>
  </si>
  <si>
    <t>p.a. Desmuntatge de difusor linial d'alumini de longitud 1500 mm i ample 50 mm, i reinstal·lació en zona adjacent (veure plànol). Inclou segellat dels treballs i petit material necessari.</t>
  </si>
  <si>
    <t>p.a. Retirada de carril continu LED existent de longitud aproximada 7,0 metres. S'aprofitaran les línies per a donar servei a la nova distribució. Inclou les feines i materials necessàris. Inclou gestió de residus.</t>
  </si>
  <si>
    <t>ut. Subministrament i col·locació de carril continu per a suspendre de 5040 mm, compost per 2 lluminàries LED unides entre si, model XTREME difusor opal LXLXTDO09841, de la marca Custom LEDS o equivalent, de longitud 2520 mm, potència elèctrica 72W, flux lluminós 13.320 lm. Fabricades en extrussió d'alumini pintat en color blanc mat amb un difussor opal format per un policarbonat translluit i làmina òptica per un control de la distribució lumínica i enlluernament inferior UGR&lt;19. Temperatura de color 4000ºK. Amb un grau de protecció IP40, IK07. Classe d'aïllament  I. Seguretat fotobiològica grup 0. S'inclourà tot el material per al seu correcte muntatge suspés a 3,5 m del terra amb la distribució indicada en plànols (inclou tapetes laterals, connectors, cables de suspensió, etc).</t>
  </si>
  <si>
    <t>ut. Subministrament i col·locació de lluminària per a suspendre de 1960 mm, model XTREME difusor opal LXLXTDO07841, de la marca Custom LEDS o equivalent, potència elèctrica 56W, flux lluminós 9.520 lm. Fabricada en extrussió d'alumini pintat en color blanc mat amb un difussor opal format per un policarbonat translluit i làmina òptica per un control de la distribució lumínica i enlluernament inferior UGR&lt;19. Temperatura de color 4000ºK. Amb un grau de protecció IP40, IK07. Classe d'aïllament  I. Seguretat fotobiològica grup 0. S'inclourà tot el material per al seu correcte muntatge suspés a 3,5 m del terra amb la distribució indicada en plànols (inclou tapetes laterals, connectors, cables de suspensió, etc).</t>
  </si>
  <si>
    <t>ut. Subministrament i col·locació de carril continu per a suspendre de 3360 mm, compost per 2 lluminàries LED unides entre si, model XTREME difusor opal LXLXTDO06841, de la marca Custom LEDS o equivalent, de longitud 1960 mm, potència elèctrica 56W, flux lluminós 10.360 lm. Fabricades en extrussió d'alumini pintat en color blanc mat amb un difussor opal format per un policarbonat translluit i làmina òptica per un control de la distribució lumínica i enlluernament inferior UGR&lt;19. Temperatura de color 4000ºK. Amb un grau de protecció IP40, IK07. Classe d'aïllament  I. Seguretat fotobiològica grup 0. S'inclourà tot el material per al seu correcte muntatge suspés a 3,5 m del terra amb la distribució indicada en plànols (inclou tapetes laterals, connectors, cables de suspensió, etc).</t>
  </si>
  <si>
    <t>p.a. Modificació d'enceses d'enllumenat degut al canvi de distribució del laboratori. Inclou les feines i materials necessàris.</t>
  </si>
  <si>
    <t>p.a. Desmuntatge de difusor linial d'alumini de longitud 1500 mm i ample 50 mm. Inclou segellat dels treballs i petit material necessari.</t>
  </si>
  <si>
    <t>ut. Desmuntatge de reixa d'impulsió de dimensions 800x200, tapant el forat resultant en conducte. Inclou segellat dels treballs i petit material necessari.</t>
  </si>
  <si>
    <t>p.a. Retirada de carril continu existent amb lluminàries LED. S'aprofitaran les línies per a donar servei a la nova distribució. Inclou les feines i materials necessaris. Inclou gestió de residus.</t>
  </si>
  <si>
    <t>ut. Subministrament i col·locació d'interruptor estanc de superfície, de tipus universal, de 10 A 250 V, IP66, amb tecla. Completament instal·lat en interior de cambra freda assegurant el segellat en tota la seva instal·lació per a evitar condensacions.</t>
  </si>
  <si>
    <t>m. Safata metàl·lica portacables de reixa electrosoldada amb envà, de 150 x 60 mm, en execució vista, inclosa la suportació, unions i accessoris.</t>
  </si>
  <si>
    <t>m. Integració de senyal dels nous congeladors (13 uts.) en sistema Scada del Parc.</t>
  </si>
  <si>
    <t>m. Subministrament i instal·lació de cablejat per a maniobra d'alarmes amb cable 2x1 mm2 apantallat, per a sèrie d'alarmes de congeladors (13 uts.) fins a borner de quadre de control a través de canal portamecanismes i safata de reixa.</t>
  </si>
  <si>
    <t>m. Subministrament i instal·lació de cablejat per a maniobra d'alarmes amb cable 2x1 mm2 apantallat, per a sèrie d'alarmes de congeladors (7 uts.) fins a borner de quadre de control a través de canal portamecanismes i safata de reixa.</t>
  </si>
  <si>
    <t>ut. Subministrament i instal·lació de Quadre de control integrat a l’SCADA de Clúster II amb els següents elements:
-	Equip PLC Delta Serie AS228 amb 15 EA (temperatura interior 13 congeladors + 2 reserva), 16 ED (alarma 13 congeladors + 1 estat alimentació congeladors + 2 reserva) i 4 SD (pilot + brunzidor + 2 reserva) amb targeta de 4AI 4…20mA
-	Connectivitat Ethernet/IP
-	2 Ports MODBUS/RTU Integrats en la CPU
-	Font d’alimentació
-	Armari metàl·lic IP55, amb borners i proteccions
Integració en Quadre de control de pilot vermell i brunzidor per a emissió d’alarmes locals, en bucles configurats.
El Quadre es subministrarà amb presa RJ45 de carril DIN per a ser grimpada per l’instal·lador.
Subministrament asbuilt documental d’obra compost per:
-	Documentació tècnica dels equips instal·lats (datasheets i manuals)
-	Memòria de funcionament del sistema i manuals d’Scada
-	Esquemes elèctrics dels quadres de control en format pdf i dwg per a futur manteniment
-	Subministrament de programació dels controladors per a backup i arxiu</t>
  </si>
  <si>
    <t>ut. Subministrament i instal·lació de Quadre de control integrat a l’SCADA de Clúster II amb els següents elements:
-	Equip PLC Delta Serie AS228 amb 9 EA (temperatura interior 7 congeladors + 2 reserva), 13 ED (alarma 7 congeladors + 2 alarma controlador cambra freda + 1 sonda temperatura + 1 estat alimentació congeladors + 2 reserva) i 4 SD (pilot + brunzidor + 2 reserva) amb targeta de 4AI 4…20mA
-	Connectivitat Ethernet/IP
-	2 Ports MODBUS/RTU Integrats en la CPU
-	Font d’alimentació
-	Armari metàl·lic IP55, amb borners i proteccions
Integració en Quadre de control de pilot vermell i brunzidor per a emissió d’alarmes locals, en bucles configurats.
El Quadre es subministrarà amb presa RJ45 de carril DIN per a ser grimpada per l’instal·lador.
Subministrament asbuilt documental d’obra compost per:
-	Documentació tècnica dels equips instal·lats (datasheets i manuals)
-	Memòria de funcionament del sistema i manuals d’Scada
-	Esquemes elèctrics dels quadres de control en format pdf i dwg per a futur manteniment
-	Subministrament de programació dels controladors per a backup i arxiu</t>
  </si>
  <si>
    <t>m. Integració de senyal dels nous congeladors (7 uts.) i equips de cambra freda (2 uts.)  en sistema Scada del Parc.</t>
  </si>
  <si>
    <r>
      <t xml:space="preserve">m. Subministrament i muntatge de conductor de coure de designació UNE RZ1-K (AS) 0,6/1 kV, amb baixa emissivitat de fums, de secció 2x1 mm², col·locat en tub o canal o safata. </t>
    </r>
    <r>
      <rPr>
        <b/>
        <sz val="11"/>
        <rFont val="Arial"/>
        <family val="2"/>
      </rPr>
      <t>S'inclou el connexionat de tots els elements del circuit d'alarma</t>
    </r>
    <r>
      <rPr>
        <sz val="11"/>
        <rFont val="Arial"/>
        <family val="2"/>
      </rPr>
      <t>. També connexió fins a quadre de control o elèctric per activar alarma remota. Inclou etiquetatge amb identificació de línea segons numeració al sistema d'alarma.</t>
    </r>
  </si>
  <si>
    <t>ut. Subministrament i instal·lació de Quadre d'alternància marca ZANOTTI codi model IPRM1003/MB o equivalent. Permetrà l'alternància setmanal de funcionament de cada equip frigorífic. Permetrà l'entrada en funcionament de l'equip en repòs en cas que no s'arribi a la temperatura desitjada en la cambra. Permetrà l'entrada en funcionament de l'equip en repòs si l'equip en funcionament es bloqueja per alarma. Disposarà de connectivitat modbus. Completament muntat i funcionant, incloent petits materials, accessoris i mà d'obra.</t>
  </si>
  <si>
    <t>ut. Integració de controlador al sistema SCADA del PCB amb modificació de pantalla gráfica.</t>
  </si>
  <si>
    <t>ut. Subministrament i muntatge de Ventilador de simple aspiració per a armari d'àcids i bases, marca QUIMIPOL model PP-M-140/1500 rpm o equivalent, per a un cabal de 100 m3/h, fabricat en polipropilè resistent a químics, amb turbina amb àleps cap endavant, eix motor acoblat directament, 0,06 kW, 400V, IP55, Classe F, temperatura màxima de treball -10ºC a +85ºC, eficiència motor IE2. Inclou variador ACS-310 trifàsic 0,37 kW 400V, suportació amb perfil metàl·lic ubicat segons criteri existent en espai tècnic a coberta (a replantejar en obra), protector de pluja, maneguet flexible de connexió entre canonada i extractor, antivibradors, sortida anti-ocells i accessoris. Completament instal·lat i connectat.</t>
  </si>
  <si>
    <t>ut. Subministrament i muntatge de Ventilador de simple aspiració per a armaris d'inflamables, marca QUIMIPOL model PP-M-140/1500 rpm o equivalent, per a un cabal de 100 m3/h, fabricat en polipropilè resistent a químics, amb turbina amb àleps cap endavant, eix motor acoblat directament, 0,06 kW, 400V, IP55, Classe F, temperatura màxima de treball -10ºC a +85ºC, eficiència motor IE2. Inclou variador ACS-310 trifàsic 0,37 kW 400V, suportació amb perfil metàl·lic ubicat segons criteri existent en espai tècnic a coberta (a replantejar en obra), protector de pluja, maneguet flexible de connexió entre canonada i extractor, antivibradors, sortida anti-ocells i accessoris. Completament instal·lat i connectat.</t>
  </si>
  <si>
    <t>p.a. Desmuntatge de detector d'incendis collat en cel ras i reinstal·lació en zona adjacent. Totalment muntat i funcionant.</t>
  </si>
  <si>
    <t>I.8.7</t>
  </si>
  <si>
    <t>I.8.8</t>
  </si>
  <si>
    <t>I.8.9</t>
  </si>
  <si>
    <t>I.8.10</t>
  </si>
  <si>
    <t>I.8.11</t>
  </si>
  <si>
    <t>I.8.12</t>
  </si>
  <si>
    <t>I.8.13</t>
  </si>
  <si>
    <t>ut. Desconnexió i retirada de desguàs Ø40 amb subministrament i instal·lació de tap en connexió de col·lector. Inclou gestió de residus.</t>
  </si>
  <si>
    <t>I.7.11</t>
  </si>
  <si>
    <r>
      <t xml:space="preserve">ut. </t>
    </r>
    <r>
      <rPr>
        <b/>
        <sz val="11"/>
        <rFont val="Arial"/>
        <family val="2"/>
      </rPr>
      <t>NITROGEN</t>
    </r>
    <r>
      <rPr>
        <sz val="11"/>
        <rFont val="Arial"/>
        <family val="2"/>
      </rPr>
      <t xml:space="preserve"> Vàlvula de bola manual amb rosca per a gas, de dues peces amb pas total, de llautó, de diàmetre nominal 1/2", i PN 25 bar, accionament per maneta, muntada superficialment. </t>
    </r>
  </si>
  <si>
    <r>
      <t xml:space="preserve">m. Circuit de </t>
    </r>
    <r>
      <rPr>
        <b/>
        <sz val="11"/>
        <rFont val="Arial"/>
        <family val="2"/>
      </rPr>
      <t>NITROGEN</t>
    </r>
    <r>
      <rPr>
        <sz val="11"/>
        <rFont val="Arial"/>
        <family val="2"/>
      </rPr>
      <t xml:space="preserve"> amb canonada de coure rígid DN 10/12 mm i 1mm de gruix, segons norma UNE-EN 13348, soldadura forta (T&gt;450ºC) per capilaritat, amb grau de dificultat mitjà, col·locat suspès o en superfície. Inclòs p.p. d'accessoris i elements de subjecció. El traçat es farà fins a la clau de pas ubicada en punt a paret.</t>
    </r>
  </si>
  <si>
    <r>
      <t xml:space="preserve">ut. Subministrament i instal·lació de manoreductor per a </t>
    </r>
    <r>
      <rPr>
        <b/>
        <sz val="11"/>
        <rFont val="Arial"/>
        <family val="2"/>
      </rPr>
      <t>NITROGEN</t>
    </r>
    <r>
      <rPr>
        <sz val="11"/>
        <rFont val="Arial"/>
        <family val="2"/>
      </rPr>
      <t>, incloent filtre, manòmetre i aixeta de regulació, per a pressió de 0 a 10 bar. Inclou base de muntatge.</t>
    </r>
  </si>
  <si>
    <r>
      <t xml:space="preserve">p.a. Picatge a canonada existent de </t>
    </r>
    <r>
      <rPr>
        <b/>
        <sz val="11"/>
        <rFont val="Arial"/>
        <family val="2"/>
      </rPr>
      <t>NITROGEN</t>
    </r>
    <r>
      <rPr>
        <sz val="11"/>
        <rFont val="Arial"/>
        <family val="2"/>
      </rPr>
      <t xml:space="preserve"> en pati d'instal·lacions D64 per a connectar el nou subministrament. Inclou T de connexió, manòmetre i vàlvula de tall.</t>
    </r>
  </si>
  <si>
    <r>
      <t xml:space="preserve">p.a. Picatge a canonada existent de </t>
    </r>
    <r>
      <rPr>
        <b/>
        <sz val="11"/>
        <rFont val="Arial"/>
        <family val="2"/>
      </rPr>
      <t>NITROGEN</t>
    </r>
    <r>
      <rPr>
        <sz val="11"/>
        <rFont val="Arial"/>
        <family val="2"/>
      </rPr>
      <t xml:space="preserve"> en pati d'instal·lacions C83 per a connectar el nou subministrament. Inclou T de connexió, manòmetre i vàlvula de tall.</t>
    </r>
  </si>
  <si>
    <r>
      <t>p.a. Connexió a canonada existent d'</t>
    </r>
    <r>
      <rPr>
        <b/>
        <sz val="11"/>
        <rFont val="Arial"/>
        <family val="2"/>
      </rPr>
      <t>AIRE COMPRIMIT</t>
    </r>
    <r>
      <rPr>
        <sz val="11"/>
        <rFont val="Arial"/>
        <family val="2"/>
      </rPr>
      <t xml:space="preserve"> en l'interior del laboratori per a connectar els nous punts de subministrament. Inclou peça de connexió.</t>
    </r>
  </si>
  <si>
    <r>
      <t xml:space="preserve">p.a. Connexió a canonada existent de </t>
    </r>
    <r>
      <rPr>
        <b/>
        <sz val="11"/>
        <rFont val="Arial"/>
        <family val="2"/>
      </rPr>
      <t>BUIT</t>
    </r>
    <r>
      <rPr>
        <sz val="11"/>
        <rFont val="Arial"/>
        <family val="2"/>
      </rPr>
      <t xml:space="preserve"> en l'interior del laboratori per a connectar els nous punts de subministrament. Inclou peça de connexió.</t>
    </r>
  </si>
  <si>
    <t>1 desguàs per a vitrines de gasos</t>
  </si>
  <si>
    <r>
      <t xml:space="preserve">m. </t>
    </r>
    <r>
      <rPr>
        <b/>
        <sz val="11"/>
        <rFont val="Arial"/>
        <family val="2"/>
      </rPr>
      <t>AIGUA</t>
    </r>
    <r>
      <rPr>
        <sz val="11"/>
        <rFont val="Arial"/>
        <family val="2"/>
      </rPr>
      <t xml:space="preserve"> </t>
    </r>
    <r>
      <rPr>
        <b/>
        <sz val="11"/>
        <rFont val="Arial"/>
        <family val="2"/>
      </rPr>
      <t>DESCALCIFICADA</t>
    </r>
    <r>
      <rPr>
        <sz val="11"/>
        <rFont val="Arial"/>
        <family val="2"/>
      </rPr>
      <t xml:space="preserve"> Tub de Polipropilè-copolímer PP-R a pressió de diàmetre 25x2.3 mm, sèrie S 5 segons UNE-EN ISO 15874-2, soldat, amb grau de dificultat mitjà i col·locat superficialment. Inclosa part proporcional d'accessoris i suports, dotada d'aïllament anticondensació de gruix segons normativa (aigua piques i  vitrina)</t>
    </r>
  </si>
  <si>
    <r>
      <t xml:space="preserve">m. </t>
    </r>
    <r>
      <rPr>
        <b/>
        <sz val="11"/>
        <rFont val="Arial"/>
        <family val="2"/>
      </rPr>
      <t>AIGUA</t>
    </r>
    <r>
      <rPr>
        <sz val="11"/>
        <rFont val="Arial"/>
        <family val="2"/>
      </rPr>
      <t xml:space="preserve"> </t>
    </r>
    <r>
      <rPr>
        <b/>
        <sz val="11"/>
        <rFont val="Arial"/>
        <family val="2"/>
      </rPr>
      <t>DESMINERALITZADA</t>
    </r>
    <r>
      <rPr>
        <sz val="11"/>
        <rFont val="Arial"/>
        <family val="2"/>
      </rPr>
      <t xml:space="preserve"> Tub de Polipropilè-copolímer PP-R a pressió de diàmetre 25x2.3 mm, sèrie S 5 segons UNE-EN ISO 15874-2, soldat, amb grau de dificultat mitjà i col·locat superficialment. Inclosa part proporcional d'accessoris i suports, dotada d'aïllament anticondensació de gruix segons normativa (aigua piques i  vitrina)</t>
    </r>
  </si>
  <si>
    <r>
      <t xml:space="preserve">m. </t>
    </r>
    <r>
      <rPr>
        <b/>
        <sz val="11"/>
        <rFont val="Arial"/>
        <family val="2"/>
      </rPr>
      <t>AIGUA</t>
    </r>
    <r>
      <rPr>
        <sz val="11"/>
        <rFont val="Arial"/>
        <family val="2"/>
      </rPr>
      <t xml:space="preserve"> </t>
    </r>
    <r>
      <rPr>
        <b/>
        <sz val="11"/>
        <rFont val="Arial"/>
        <family val="2"/>
      </rPr>
      <t>DESCALCIFICADA</t>
    </r>
    <r>
      <rPr>
        <sz val="11"/>
        <rFont val="Arial"/>
        <family val="2"/>
      </rPr>
      <t xml:space="preserve"> Tub de Polipropilè-copolímer PP-R a pressió de diàmetre 20x3.4 mm, sèrie S 2,5 segons UNE-EN ISO 15874-2, soldat, amb grau de dificultat mitjà i col·locat superficialment. Inclosa part proporcional d'accessoris i suports, dotada d'aïllament anticondensació de gruix segons normativa (aigua netejamans)</t>
    </r>
  </si>
  <si>
    <t>p.a. Retirada d'Interruptor sense fils amb transmissió de senyal per ràdio freqüència, incloent mini receptor amb font d'alimentació. Inclou gestió de residus.</t>
  </si>
  <si>
    <t>m. Retirada de canal porta-mecanismes existent fixada a mampara amb desconnexió dels elements instal·lats. Inclou gestió de residus.</t>
  </si>
  <si>
    <t>ut. Subministrament i instal·lació de subquadre de sala congeladors amb el següent material:
- Seccionador general manual 63 A IV
-9 uts diferencial Schneider 2P 40 A S.I 30 mA (1 quadre control, 7 congeladors i 1 endoll quadre)
-9 uts Contacte auxiliar Scheneider OF.S. (associat a diferencial)
-15 uts Magnetotèrmic Schneider 2P C60N de 16 A corba C (1 quadre control, 13 congeladors i 1 endoll quadre)
- 1 ut. endoll 16A 230V
- p.p. petit material, i etiquetatge de quadre, segons criteri del Parc Científic
- Previsió del 30% d’espai per a futures ampliacions</t>
  </si>
  <si>
    <t>ut. Ampliació quadre existent per al nou laboratori CLPBD64:
-1 ut diferencial Schneider 4P 63 A S.I. 300 mA. (GENERAL QUADRE SALA CONGELADORS)
-1 ut Magnetotèrmic Schneider 4P 63 A corba C. (GENERAL QUADRE SALA CONGELADORS)
-1 ut Contacte auxiliar Schneider OF.S.
-Ampliació borner de sortida per a 1 nova línia.
-Cablejat de la nova línia a l'interior del quadre des de repartidor fins a la protecció i des d’aquesta fins al borner de sortida.
-Cablejat d’alarma del contacte auxiliar del diferencial (en sèrie amb el cablejat d’alarma existent).</t>
  </si>
  <si>
    <t>p.a. Treballs per a la unificació de línies d'enllumenat adaptant-se als nous espais i als interruptors d'encesa de sala D64. Inclou les feines i materials necessàris.</t>
  </si>
  <si>
    <t>p.a. Treballs per a la unificació de línies d'enllumenat adaptant-se als nous espais i als interruptors d'encesa de sala D63. Inclou les feines i materials necessàris.</t>
  </si>
  <si>
    <t>m. Subministrament i muntatge de conductor de coure de designació UNE RZ1-K (AS) 0,6/1 kV, amb baixa emissivitat de fums, de secció 3x4 mm², col·locat en tub, safata o canal. S'inclou el connexionat de tots els elements i etiquetatge amb identificació de línea segons numeració al quadre elèctric (humidificador).</t>
  </si>
  <si>
    <t>ut. Subministrament i instal·lació de subquadre de sala congeladors amb el següent material:
- Seccionador general manual 63 A IV
-6 uts diferencial Schneider 2P 40 A S.I 30 mA (1 quadre control, 4 congeladors i 1 endoll quadre)
-6 uts Contacte auxiliar Scheneider OF.S. (associat a diferencial)
-9 uts Magnetotèrmic Schneider 2P C60N de 16 A corba C (1 quadre control, 7 congeladors i 1 endoll quadre)
- 1 ut. endoll 16A 230V
- p.p. petit material, i etiquetatge de quadre, segons criteri del Parc Científic
- Previsió del 30% d’espai per a futures ampliacions</t>
  </si>
  <si>
    <t>ut. Ampliació quadre existent per al nou laboratori CLPBD63:
-Substitució d’Interruptor Magnetotèrmic General existent de Força Preferent de 40A per Interruptor Magnetotèrmic Schneider 4P 63 A corba C.
- Substitució de pont de línia general de Força Preferent per pont 4x16 mm2.
-1 ut diferencial Schneider 4P 63 A S.I. 300 mA. (GENERAL QUADRE SALA CONGELADORS).
-1 ut Magnetotèrmic Schneider 4P 63 A corba C. (GENERAL QUADRE SALA CONGELADORS).
-1 ut diferencial Schneider 2P 40 A S.I. 300 mA. (UNITAT FRIGORÍFICA CAMBRA).
-1 ut Magnetotèrmic Schneider 2P 20 A corba C. (UNITAT FRIGORÍFICA CAMBRA).
-2 ut Contacte auxiliar Schneider OF.S.
-Ampliació borner de sortida per a 2 noves línies.
-Cablejat de la noves línies a l'interior del quadre des de repartidor fins a la protecció i des d’aquesta fins al borner de sortida.
-Cablejat d’alarma dels contactes auxiliars dels diferencials (en sèrie amb el cablejat d’alarma existent).</t>
  </si>
  <si>
    <r>
      <t>ut. Reixa per a ventilació, model DMT-X de MADEL o equivalent, de dimensions 500x200, contruïda en alumini, amb les aletes paral·leles a la dimensió major. Pintat blanc RAL 9016. Totalment instal·lada en</t>
    </r>
    <r>
      <rPr>
        <b/>
        <sz val="11"/>
        <rFont val="Arial"/>
        <family val="2"/>
      </rPr>
      <t xml:space="preserve"> paret de pati d'instal·lacions per la part interior de la Sala</t>
    </r>
    <r>
      <rPr>
        <sz val="11"/>
        <rFont val="Arial"/>
        <family val="2"/>
      </rPr>
      <t>.</t>
    </r>
  </si>
  <si>
    <t>m². Formació de conducte rectangular de planxa d'acer galvanitzat com a continuació de conducte existent, de gruix 0,8 mm, amb unió METU, amb aïllament exterior segons RITE PER A INTERIORS de 30 mm i conductividad térmica de referència a 10 °C de 0,040 W/(m.K), muntat sota forjat amb dificultat alta. Inclou p.p. d'accessoris per a fixació i p.p. de figures per a embocadures. Secció lliure de pas segons cotes a plànol.</t>
  </si>
  <si>
    <t>m²</t>
  </si>
  <si>
    <t>ut. Reixa d'impulsió per a ventilació, model AMT de MADEL o equivalent, amb regulador de cabal, de dimensions 250x150, contruïda en alumini, amb les aletes paral·leles a la dimensió major. Anoditzat mat. Totalment instal·lada en conducte d'impulsió d'aire de ventilació.</t>
  </si>
  <si>
    <t>I.1.22</t>
  </si>
  <si>
    <t>I.1.23</t>
  </si>
  <si>
    <t>I.1.24</t>
  </si>
  <si>
    <t>ut. Ampliació quadre existent per al nou laboratori CLPBD61:
-1 ut diferencial Schneider 2P 40 A S.I. 30 mA. (FP3).
-1 ut Magnetotèrmic Schneider 2P 16 A corba C. (FP3).
-1 ut Contacte auxiliar Schneider OF.S.
-Ampliació borner de sortida per a 1 nova línia.
-Cablejat de la nova línia a l'interior del quadre des de repartidor fins a la protecció i des d’aquesta fins al borner de sortida.
-Cablejat d’alarma dels contactes auxiliars dels diferencials (en sèrie amb el cablejat d’alarma existent).</t>
  </si>
  <si>
    <t>I.2.55</t>
  </si>
  <si>
    <t>I.2.56</t>
  </si>
  <si>
    <t>ut. Ampliació quadre existent per al nou laboratori CLPBC84:
-1 ut diferencial Schneider 4P 40 A S.I. 30 mA. (VITRINA)
-1 ut Magnetotèrmic Schneider 4P 10 A corba C. (VITRINA) 
-Ampliació borner de sortida per a 1 nova línia.
-Cablejat de les noves línies a l'interior del quadre des de repartidor fins a les proteccions i des d’aquestes fins al borner de sortida.
-Cablejat d’alarma dels contactes auxiliars dels diferencials (en sèrie amb el cablejat d’alarma existent).</t>
  </si>
  <si>
    <t>ut. Subministrament i instal·lació d'equip frigorífic partit per a cambra climàtica de 20 m3, marca ZANOTTI codi model MDB315EA13XX o equivalent, amb la unitat condensadora instal·lada en la planta coberta exterior, i la unitat evaporadora instal·lada en el sostre a l'interior. Temperatura de consigna 4ºC. Tensió: 230/1/50. Refrigerant R134a. S'inclouran el panell de control remot i tots els accessoris de muntatge i fixació, i les connexions frigorífica (22 metres diferència altura), elèctrica i desguàs amb rosca per a deixar-lo completament operatiu. Es disposarà sifó cada 2,5 metres  i contrasifó en la vertical frigorífica de descàrrega, així com separador d'oli (D.12 SO/ERS-3 o equivalent). Amb sonda d'evaporador llarga per a poder calibrar amb caixa isoterma. El controlador disposarà de mòdul RS485N amb passarel·la per a comunicació Modbus TCP/IP. Completament muntat i funcionant, incloent petits materials, accessoris i mà d'obra.</t>
  </si>
  <si>
    <t>I.9.8</t>
  </si>
  <si>
    <t>I.9.9</t>
  </si>
  <si>
    <t>I.9.10</t>
  </si>
  <si>
    <t>I.9.11</t>
  </si>
  <si>
    <t>I.9.12</t>
  </si>
  <si>
    <t>I.9.13</t>
  </si>
  <si>
    <t>I.9.14</t>
  </si>
  <si>
    <t>p.a. Retirada de ramal existent d'AIRE COMPRIMIT de longitud aproximada 5,0 metres. Es taponarà l'inici de la derivació. Inclou les feines i materials necessàris. Inclou gestió de residus.</t>
  </si>
  <si>
    <t>I.5.30</t>
  </si>
  <si>
    <t>I.5.31</t>
  </si>
  <si>
    <t>p.a. Desconnexió d'anell existent d'AIRE COMPRIMIT de ramal de connexió a coberta. Es taponarà la derivació. Inclou les feines i materials necessàris. Inclou gestió de residus.</t>
  </si>
  <si>
    <r>
      <t xml:space="preserve">ut. </t>
    </r>
    <r>
      <rPr>
        <b/>
        <sz val="11"/>
        <rFont val="Arial"/>
        <family val="2"/>
      </rPr>
      <t>AIRE COMPRIMIT</t>
    </r>
    <r>
      <rPr>
        <sz val="11"/>
        <rFont val="Arial"/>
        <family val="2"/>
      </rPr>
      <t xml:space="preserve"> Vàlvula de bola manual amb rosca, de dues peces amb pas total, de llautó, de diàmetre nominal 1/2", i PN 25 bar, accionament per maneta, muntada superficialment. Amb connector final a definir.</t>
    </r>
  </si>
  <si>
    <r>
      <t>m. Circuit d'</t>
    </r>
    <r>
      <rPr>
        <b/>
        <sz val="11"/>
        <rFont val="Arial"/>
        <family val="2"/>
      </rPr>
      <t>AIRE COMPRIMIT</t>
    </r>
    <r>
      <rPr>
        <sz val="11"/>
        <rFont val="Arial"/>
        <family val="2"/>
      </rPr>
      <t xml:space="preserve"> amb canonada de coure rígid DN 15/17 mm i 1mm de gruix, segons norma UNE-EN 13348, soldadura forta (T&gt;450ºC) per capilaritat, amb grau de dificultat mitjà, col·locat suspès o en superfície. Inclòs p.p. d'accessoris i elements de subjecció.  El traçat es farà fins a la clau de pas ubicada en cada un de les verticals de taulells murals, galeria aèria, vitrina de gasos o punt a paret.</t>
    </r>
  </si>
  <si>
    <r>
      <t xml:space="preserve">m. Circuit de </t>
    </r>
    <r>
      <rPr>
        <b/>
        <sz val="11"/>
        <rFont val="Arial"/>
        <family val="2"/>
      </rPr>
      <t>BUIT</t>
    </r>
    <r>
      <rPr>
        <sz val="11"/>
        <rFont val="Arial"/>
        <family val="2"/>
      </rPr>
      <t xml:space="preserve"> amb canonada de coure rígid amb paret de 1mm de gruix i 20/22 mm de diàmetre, soldadura tova, col·locat suspès o en superfície. Inclosa part proporcional d'accessoris i elements de subjecció. Totalment muntat i connectat. El traçat es farà fins a la clau de pas ubicada en cada una de les verticals de taulells murals, galeria aèria, vitrina de gasos o punt a paret.</t>
    </r>
  </si>
  <si>
    <r>
      <t xml:space="preserve">ut. </t>
    </r>
    <r>
      <rPr>
        <b/>
        <sz val="11"/>
        <rFont val="Arial"/>
        <family val="2"/>
      </rPr>
      <t>BUIT</t>
    </r>
    <r>
      <rPr>
        <sz val="11"/>
        <rFont val="Arial"/>
        <family val="2"/>
      </rPr>
      <t xml:space="preserve"> Vàlvula de bola manual amb rosca, de dues peces amb pas total, de llautó, de diàmetre nominal 3/4", i PN 25 bar, accionament per maneta, muntada superficialment. </t>
    </r>
  </si>
  <si>
    <r>
      <t>m. Circuit d'</t>
    </r>
    <r>
      <rPr>
        <b/>
        <sz val="11"/>
        <rFont val="Arial"/>
        <family val="2"/>
      </rPr>
      <t>AIRE COMPRIMIT</t>
    </r>
    <r>
      <rPr>
        <sz val="11"/>
        <rFont val="Arial"/>
        <family val="2"/>
      </rPr>
      <t xml:space="preserve"> amb canonada de coure rígid DN 15/17 mm i 1mm de gruix, segons norma UNE-EN 13348, soldadura forta (T&gt;450ºC) per capilaritat, amb grau de dificultat mitjà, col.locat suspès o en superfície. Inclòs p.p. d'accessoris i elements de subjecció.  El traçat es farà fins a la clau de pas ubicada en cada un de les verticals de taulells murals, galeria aèria, vitrina de gasos o punt a paret.</t>
    </r>
  </si>
  <si>
    <t>p.a. Partida alçada a justificar per a modificacions en quadre elèctric per modificació de protecció de línies (protecció i línia existents en quadre).</t>
  </si>
  <si>
    <t>p.a. Desconnexió i retirada d'instal·lacions d'aigua en pica a retirar. Inclou taps i gestió de residus.</t>
  </si>
  <si>
    <t>I.6.18</t>
  </si>
  <si>
    <t>I.6.19</t>
  </si>
  <si>
    <t>I.9.15</t>
  </si>
  <si>
    <t>I.9.16</t>
  </si>
  <si>
    <t>SUBTOTAL I.9 INSTAL·LACIÓ ALARMES CONGELADORS</t>
  </si>
  <si>
    <t>SUBTOTAL I.10 INSTAL·LACIÓ FRIGORÍFICA CAMBRA</t>
  </si>
  <si>
    <t>SUBTOTAL I.11 IMPREVISTOS INSTAL·LACIONS</t>
  </si>
  <si>
    <t>I.2.74</t>
  </si>
  <si>
    <t>I.2.75</t>
  </si>
  <si>
    <t>m. Retirada i posterior reinstal·lació en nova ubicació de canal porta-mecanismes existent. Inclou les feines i materials necessaris.</t>
  </si>
  <si>
    <t>p.a. Connexió d'anell existent d'AIRE COMPRIMIT a instal·lació provinent de la xarxa del Parc. Inclou les feines i materials necessàris.</t>
  </si>
  <si>
    <t>ut. Reixa d'extracció per a ventilació, model DMT de MADEL o equivalent, de dimensions 250x150, contruïda en alumini, amb les aletes paral·leles a la dimensió major. Anoditzat mat. Totalment instal·lada en conducte d'extracció d'aire de ventilació.</t>
  </si>
  <si>
    <t>ut. Bases de presa de corrent bipolar amb presa de terra lateral, (2P+T), 16 A 250 V, en execució de superfície IP-44, color verd per PREFERENT (neveres, armaris)</t>
  </si>
  <si>
    <t>ut. Bases de presa de corrent bipolar amb presa de terra lateral, (2P+T), 16 A 250 V, en execució de superfície IP-44 , color verd per PREFERENT (armari).</t>
  </si>
  <si>
    <t>ut. Presa de corrent bipolar amb presa de terra lateral, (2P+T), 16 A 250 V, color verd per PREFERENT, muntada en canal d'alumini i connectada a línia de Força Preferent (neveres).</t>
  </si>
  <si>
    <t>ut. Subministrament i col·locació de lluminària LED per a suspendre de 1400 mm, model FIL45 referència F41SF140HOOP840NW, de la marca LAMP o equivalent, potència elèctrica 47W, flux lluminós 5.407 lm. Fabricades en extrussió d'alumini pintat en color blanc mat, amb un difusor de policarbonat opal. Temperatura de color 4000ºK. Amb un grau de protecció IP20, IK07. Classe d'aïllament  I. Seguretat fotobiològica grup 0. S'inclourà tot el material per al seu correcte muntatge entre lames de sostre amb la distribució indicada en plànols (inclou tapetes laterals, connectors, equip electrònic, etc).</t>
  </si>
  <si>
    <t>p.a. Partida alçada a justificar d'ajudes de ferrer per a reforç de religa en plantes de pati instal·lacions o mecanitzat de planxa existent per al pas de canonades. Inclou religa necessària fins a 4m2 i reforç estructural a base de perfil metàl·lic.</t>
  </si>
  <si>
    <t>Les taules centrals i vitrines vindran dotades de les seves preses de corrent</t>
  </si>
  <si>
    <r>
      <t xml:space="preserve">ut. Retirada de Ventilador existent per a vitrines de simple aspiració ubicat en coberta donant servei a laboratori CL01C64, i </t>
    </r>
    <r>
      <rPr>
        <b/>
        <sz val="11"/>
        <rFont val="Arial"/>
        <family val="2"/>
      </rPr>
      <t>nou muntatge</t>
    </r>
    <r>
      <rPr>
        <sz val="11"/>
        <rFont val="Arial"/>
        <family val="2"/>
      </rPr>
      <t xml:space="preserve"> igualment en coberta sobre pati de CLPBD61, marca QUIMIPOL model PP-M-250/1500 rpm o equivalent, per a un cabal de 2000 m3/h, fabricat en polipropilè resistent a químics, amb turbina amb àleps cap endavant, eix motor acoblat directament, 1,50 kW, 400V, IP55, Classe F, temperatura màxima de treball -10ºC a +85ºC, eficiència motor IE2. Inclou reinstal·lació de suportació amb perfil metàl·lic ubicat segons criteri existent en espai tècnic a coberta (a replantejar en obra), protector de pluja, maneguet flexible de connexió entre canonada i extractor, antivibradors i accessoris. Completament instal·lat i connectat.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</si>
</sst>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6" x14ac:knownFonts="1">
    <font>
      <sz val="11"/>
      <color theme="1"/>
      <name val="Calibri"/>
      <family val="2"/>
      <scheme val="minor"/>
    </font>
    <font>
      <sz val="11"/>
      <color theme="1"/>
      <name val="Arial"/>
      <family val="2"/>
    </font>
    <font>
      <sz val="11"/>
      <color theme="1"/>
      <name val="Calibri"/>
      <family val="2"/>
      <scheme val="minor"/>
    </font>
    <font>
      <sz val="11"/>
      <name val="Arial"/>
      <family val="2"/>
    </font>
    <font>
      <sz val="12"/>
      <color theme="1"/>
      <name val="Calibri"/>
      <family val="2"/>
      <scheme val="minor"/>
    </font>
    <font>
      <sz val="12"/>
      <name val="Calibri"/>
      <family val="2"/>
      <scheme val="minor"/>
    </font>
    <font>
      <sz val="11"/>
      <color theme="1"/>
      <name val="Arial"/>
      <family val="2"/>
    </font>
    <font>
      <b/>
      <sz val="11"/>
      <name val="Arial"/>
      <family val="2"/>
    </font>
    <font>
      <b/>
      <sz val="11"/>
      <color rgb="FF000000"/>
      <name val="Arial"/>
      <family val="2"/>
    </font>
    <font>
      <b/>
      <sz val="11"/>
      <color theme="1"/>
      <name val="Arial"/>
      <family val="2"/>
    </font>
    <font>
      <b/>
      <sz val="12"/>
      <name val="Arial"/>
      <family val="2"/>
    </font>
    <font>
      <sz val="11"/>
      <color theme="3" tint="-0.499984740745262"/>
      <name val="Arial"/>
      <family val="2"/>
    </font>
    <font>
      <sz val="8"/>
      <name val="Calibri"/>
      <family val="2"/>
      <scheme val="minor"/>
    </font>
    <font>
      <sz val="11"/>
      <name val="Calibri"/>
      <family val="2"/>
      <scheme val="minor"/>
    </font>
    <font>
      <sz val="12"/>
      <name val="Arial"/>
      <family val="2"/>
    </font>
    <font>
      <sz val="11"/>
      <name val="Arial"/>
    </font>
  </fonts>
  <fills count="9">
    <fill>
      <patternFill patternType="none"/>
    </fill>
    <fill>
      <patternFill patternType="gray125"/>
    </fill>
    <fill>
      <patternFill patternType="solid">
        <fgColor rgb="FFFFFF99"/>
        <bgColor rgb="FF000000"/>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7"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s>
  <cellStyleXfs count="2">
    <xf numFmtId="0" fontId="0" fillId="0" borderId="0"/>
    <xf numFmtId="44" fontId="2" fillId="0" borderId="0" applyFont="0" applyFill="0" applyBorder="0" applyAlignment="0" applyProtection="0"/>
  </cellStyleXfs>
  <cellXfs count="139">
    <xf numFmtId="0" fontId="0" fillId="0" borderId="0" xfId="0"/>
    <xf numFmtId="0" fontId="4" fillId="0" borderId="0" xfId="0" applyFont="1" applyAlignment="1">
      <alignment wrapText="1"/>
    </xf>
    <xf numFmtId="0" fontId="5" fillId="0" borderId="0" xfId="0" applyFont="1" applyAlignment="1">
      <alignment wrapText="1"/>
    </xf>
    <xf numFmtId="44" fontId="5" fillId="0" borderId="0" xfId="1" applyFont="1" applyFill="1" applyBorder="1" applyAlignment="1">
      <alignment wrapText="1"/>
    </xf>
    <xf numFmtId="44" fontId="4" fillId="0" borderId="0" xfId="0" applyNumberFormat="1" applyFont="1" applyAlignment="1">
      <alignment wrapText="1"/>
    </xf>
    <xf numFmtId="0" fontId="9" fillId="2" borderId="1" xfId="0" applyFont="1" applyFill="1" applyBorder="1" applyAlignment="1">
      <alignment horizontal="left" vertical="top" wrapText="1"/>
    </xf>
    <xf numFmtId="0" fontId="9" fillId="5" borderId="16" xfId="0" applyFont="1" applyFill="1" applyBorder="1" applyAlignment="1">
      <alignment vertical="top" wrapText="1"/>
    </xf>
    <xf numFmtId="44" fontId="9" fillId="6" borderId="17" xfId="0" applyNumberFormat="1" applyFont="1" applyFill="1" applyBorder="1" applyAlignment="1">
      <alignment vertical="top" wrapText="1"/>
    </xf>
    <xf numFmtId="0" fontId="6" fillId="0" borderId="0" xfId="0" applyFont="1" applyAlignment="1">
      <alignment vertical="top"/>
    </xf>
    <xf numFmtId="0" fontId="3" fillId="0" borderId="0" xfId="0" applyFont="1" applyAlignment="1">
      <alignment horizontal="left" vertical="top" wrapText="1"/>
    </xf>
    <xf numFmtId="0" fontId="9" fillId="2" borderId="1" xfId="0" applyFont="1" applyFill="1" applyBorder="1" applyAlignment="1">
      <alignment horizontal="right" vertical="top" wrapText="1"/>
    </xf>
    <xf numFmtId="2" fontId="0" fillId="0" borderId="0" xfId="0" applyNumberFormat="1"/>
    <xf numFmtId="2" fontId="3" fillId="0" borderId="1" xfId="1" applyNumberFormat="1" applyFont="1" applyFill="1" applyBorder="1" applyAlignment="1">
      <alignment vertical="top" wrapText="1"/>
    </xf>
    <xf numFmtId="2" fontId="9" fillId="5" borderId="16" xfId="0" applyNumberFormat="1" applyFont="1" applyFill="1" applyBorder="1" applyAlignment="1">
      <alignment vertical="top" wrapText="1"/>
    </xf>
    <xf numFmtId="0" fontId="0" fillId="0" borderId="0" xfId="0" applyAlignment="1">
      <alignment horizontal="left"/>
    </xf>
    <xf numFmtId="0" fontId="9" fillId="4" borderId="0" xfId="0" applyFont="1" applyFill="1" applyAlignment="1">
      <alignment horizontal="left" vertical="top" wrapText="1"/>
    </xf>
    <xf numFmtId="0" fontId="9" fillId="0" borderId="0" xfId="0" applyFont="1" applyAlignment="1">
      <alignment horizontal="left" vertical="top" wrapText="1"/>
    </xf>
    <xf numFmtId="44" fontId="7" fillId="0" borderId="10" xfId="1" applyFont="1" applyFill="1" applyBorder="1" applyAlignment="1">
      <alignment horizontal="left" vertical="top" wrapText="1"/>
    </xf>
    <xf numFmtId="44" fontId="7" fillId="0" borderId="12" xfId="1" applyFont="1" applyFill="1" applyBorder="1" applyAlignment="1">
      <alignment horizontal="left" vertical="top" wrapText="1"/>
    </xf>
    <xf numFmtId="0" fontId="0" fillId="0" borderId="0" xfId="0" applyAlignment="1">
      <alignment horizontal="left" vertical="top" wrapText="1"/>
    </xf>
    <xf numFmtId="0" fontId="9" fillId="5" borderId="16" xfId="0" applyFont="1" applyFill="1" applyBorder="1" applyAlignment="1">
      <alignment horizontal="left" vertical="top" wrapText="1"/>
    </xf>
    <xf numFmtId="0" fontId="11" fillId="7" borderId="1" xfId="0" applyFont="1" applyFill="1" applyBorder="1" applyAlignment="1">
      <alignment horizontal="right" vertical="top" wrapText="1"/>
    </xf>
    <xf numFmtId="2" fontId="10" fillId="7" borderId="0" xfId="0" applyNumberFormat="1" applyFont="1" applyFill="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4" borderId="0" xfId="0" applyFont="1" applyFill="1" applyAlignment="1">
      <alignment wrapText="1"/>
    </xf>
    <xf numFmtId="0" fontId="7" fillId="7" borderId="0" xfId="0" applyFont="1" applyFill="1"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top" wrapText="1"/>
    </xf>
    <xf numFmtId="44" fontId="1" fillId="0" borderId="0" xfId="1" applyFont="1" applyFill="1" applyBorder="1" applyAlignment="1">
      <alignment vertical="top" wrapText="1"/>
    </xf>
    <xf numFmtId="0" fontId="3" fillId="0" borderId="5" xfId="0" applyFont="1" applyBorder="1" applyAlignment="1">
      <alignment vertical="top" wrapText="1"/>
    </xf>
    <xf numFmtId="0" fontId="7" fillId="8" borderId="0" xfId="0" applyFont="1" applyFill="1" applyAlignment="1">
      <alignment vertical="top" wrapText="1"/>
    </xf>
    <xf numFmtId="0" fontId="9" fillId="4" borderId="0" xfId="0" applyFont="1" applyFill="1" applyAlignment="1">
      <alignment horizontal="right" vertical="top" wrapText="1"/>
    </xf>
    <xf numFmtId="0" fontId="7" fillId="4" borderId="0" xfId="0" applyFont="1" applyFill="1" applyAlignment="1">
      <alignment horizontal="left" vertical="top" wrapText="1"/>
    </xf>
    <xf numFmtId="2" fontId="1" fillId="3" borderId="0" xfId="1" applyNumberFormat="1" applyFont="1" applyFill="1" applyBorder="1" applyAlignment="1">
      <alignment wrapText="1"/>
    </xf>
    <xf numFmtId="0" fontId="1" fillId="4" borderId="0" xfId="0" applyFont="1" applyFill="1" applyAlignment="1">
      <alignment horizontal="left" wrapText="1"/>
    </xf>
    <xf numFmtId="44" fontId="1" fillId="3" borderId="0" xfId="1" applyFont="1" applyFill="1" applyBorder="1" applyAlignment="1">
      <alignment wrapText="1"/>
    </xf>
    <xf numFmtId="0" fontId="1" fillId="0" borderId="0" xfId="0" applyFont="1" applyAlignment="1">
      <alignment wrapText="1"/>
    </xf>
    <xf numFmtId="0" fontId="7" fillId="7" borderId="0" xfId="0" applyFont="1" applyFill="1" applyAlignment="1">
      <alignment horizontal="left" vertical="top" wrapText="1"/>
    </xf>
    <xf numFmtId="0" fontId="1" fillId="0" borderId="0" xfId="0" applyFont="1" applyAlignment="1">
      <alignment horizontal="right" vertical="top"/>
    </xf>
    <xf numFmtId="0" fontId="1" fillId="0" borderId="0" xfId="0" applyFont="1" applyAlignment="1">
      <alignment horizontal="left" vertical="top" wrapText="1"/>
    </xf>
    <xf numFmtId="0" fontId="3" fillId="7" borderId="2" xfId="0" applyFont="1" applyFill="1" applyBorder="1" applyAlignment="1">
      <alignment horizontal="right" vertical="top"/>
    </xf>
    <xf numFmtId="0" fontId="3" fillId="0" borderId="3" xfId="0" applyFont="1" applyBorder="1" applyAlignment="1">
      <alignment horizontal="left" vertical="top" wrapText="1"/>
    </xf>
    <xf numFmtId="0" fontId="3" fillId="7" borderId="1" xfId="0" applyFont="1" applyFill="1" applyBorder="1" applyAlignment="1">
      <alignment horizontal="right" vertical="top"/>
    </xf>
    <xf numFmtId="2" fontId="3" fillId="7" borderId="0" xfId="1" applyNumberFormat="1" applyFont="1" applyFill="1" applyBorder="1" applyAlignment="1">
      <alignment vertical="top" wrapText="1"/>
    </xf>
    <xf numFmtId="44" fontId="3" fillId="7" borderId="0" xfId="1" applyFont="1" applyFill="1" applyBorder="1" applyAlignment="1">
      <alignment horizontal="right" vertical="top" wrapText="1"/>
    </xf>
    <xf numFmtId="44" fontId="7" fillId="7" borderId="0" xfId="1" applyFont="1" applyFill="1" applyBorder="1" applyAlignment="1" applyProtection="1">
      <alignment horizontal="right" vertical="top" wrapText="1"/>
      <protection hidden="1"/>
    </xf>
    <xf numFmtId="0" fontId="7" fillId="5" borderId="15" xfId="0" applyFont="1" applyFill="1" applyBorder="1" applyAlignment="1">
      <alignment horizontal="left" vertical="top" wrapText="1"/>
    </xf>
    <xf numFmtId="44" fontId="7" fillId="0" borderId="18" xfId="1" applyFont="1" applyFill="1" applyBorder="1" applyAlignment="1">
      <alignment horizontal="left" vertical="top" wrapText="1"/>
    </xf>
    <xf numFmtId="2" fontId="1" fillId="0" borderId="19" xfId="1" applyNumberFormat="1" applyFont="1" applyFill="1" applyBorder="1" applyAlignment="1">
      <alignment vertical="top" wrapText="1"/>
    </xf>
    <xf numFmtId="44" fontId="1" fillId="0" borderId="19" xfId="1" applyFont="1" applyFill="1" applyBorder="1" applyAlignment="1">
      <alignment horizontal="left" vertical="top" wrapText="1"/>
    </xf>
    <xf numFmtId="44" fontId="1" fillId="0" borderId="19" xfId="1" applyFont="1" applyFill="1" applyBorder="1" applyAlignment="1">
      <alignment vertical="top" wrapText="1"/>
    </xf>
    <xf numFmtId="44" fontId="1" fillId="0" borderId="20" xfId="1" applyFont="1" applyFill="1" applyBorder="1" applyAlignment="1">
      <alignment vertical="top" wrapText="1"/>
    </xf>
    <xf numFmtId="2" fontId="1" fillId="0" borderId="0" xfId="1" applyNumberFormat="1" applyFont="1" applyFill="1" applyBorder="1" applyAlignment="1">
      <alignment vertical="top" wrapText="1"/>
    </xf>
    <xf numFmtId="44" fontId="1" fillId="0" borderId="0" xfId="1" applyFont="1" applyFill="1" applyBorder="1" applyAlignment="1">
      <alignment horizontal="left" vertical="top" wrapText="1"/>
    </xf>
    <xf numFmtId="44" fontId="1" fillId="0" borderId="11" xfId="1" applyFont="1" applyFill="1" applyBorder="1" applyAlignment="1">
      <alignment vertical="top" wrapText="1"/>
    </xf>
    <xf numFmtId="2" fontId="1" fillId="0" borderId="13" xfId="1" applyNumberFormat="1" applyFont="1" applyFill="1" applyBorder="1" applyAlignment="1">
      <alignment vertical="top" wrapText="1"/>
    </xf>
    <xf numFmtId="44" fontId="1" fillId="0" borderId="13" xfId="1" applyFont="1" applyFill="1" applyBorder="1" applyAlignment="1">
      <alignment horizontal="left" vertical="top" wrapText="1"/>
    </xf>
    <xf numFmtId="44" fontId="1" fillId="0" borderId="13" xfId="1" applyFont="1" applyFill="1" applyBorder="1" applyAlignment="1">
      <alignment vertical="top" wrapText="1"/>
    </xf>
    <xf numFmtId="44" fontId="1" fillId="0" borderId="14" xfId="1" applyFont="1" applyFill="1" applyBorder="1" applyAlignment="1">
      <alignment vertical="top" wrapText="1"/>
    </xf>
    <xf numFmtId="0" fontId="7" fillId="6" borderId="15" xfId="0" applyFont="1" applyFill="1" applyBorder="1" applyAlignment="1">
      <alignment horizontal="left" vertical="top" wrapText="1"/>
    </xf>
    <xf numFmtId="2" fontId="1" fillId="6" borderId="16" xfId="0" applyNumberFormat="1" applyFont="1" applyFill="1" applyBorder="1" applyAlignment="1">
      <alignment horizontal="right" vertical="top" wrapText="1"/>
    </xf>
    <xf numFmtId="0" fontId="1" fillId="6" borderId="16" xfId="0" applyFont="1" applyFill="1" applyBorder="1" applyAlignment="1">
      <alignment horizontal="left" vertical="top" wrapText="1"/>
    </xf>
    <xf numFmtId="0" fontId="1" fillId="6" borderId="16" xfId="0" applyFont="1" applyFill="1" applyBorder="1" applyAlignment="1">
      <alignment horizontal="center" vertical="top" wrapText="1"/>
    </xf>
    <xf numFmtId="0" fontId="1" fillId="0" borderId="0" xfId="0" applyFont="1" applyAlignment="1">
      <alignment horizontal="left" wrapText="1"/>
    </xf>
    <xf numFmtId="164" fontId="9" fillId="5" borderId="17" xfId="0" applyNumberFormat="1" applyFont="1" applyFill="1" applyBorder="1" applyAlignment="1">
      <alignment vertical="top" wrapText="1"/>
    </xf>
    <xf numFmtId="0" fontId="1" fillId="0" borderId="0" xfId="0" applyFont="1" applyAlignment="1">
      <alignment horizontal="center"/>
    </xf>
    <xf numFmtId="0" fontId="0" fillId="0" borderId="0" xfId="0" applyAlignment="1">
      <alignment horizontal="right" vertical="top"/>
    </xf>
    <xf numFmtId="2" fontId="3" fillId="0" borderId="1" xfId="0" applyNumberFormat="1" applyFont="1" applyBorder="1" applyAlignment="1">
      <alignment vertical="top" wrapText="1"/>
    </xf>
    <xf numFmtId="2" fontId="3" fillId="0" borderId="1" xfId="0" applyNumberFormat="1" applyFont="1" applyBorder="1" applyAlignment="1">
      <alignment vertical="top"/>
    </xf>
    <xf numFmtId="0" fontId="1" fillId="0" borderId="0" xfId="0" applyFont="1" applyAlignment="1">
      <alignment horizontal="right" vertical="top" wrapText="1"/>
    </xf>
    <xf numFmtId="44" fontId="3" fillId="0" borderId="1" xfId="1" applyFont="1" applyFill="1" applyBorder="1" applyAlignment="1">
      <alignment vertical="top" wrapText="1"/>
    </xf>
    <xf numFmtId="44" fontId="7" fillId="0" borderId="0" xfId="1" applyFont="1" applyFill="1" applyBorder="1" applyAlignment="1">
      <alignment horizontal="left" vertical="top" wrapText="1"/>
    </xf>
    <xf numFmtId="0" fontId="7" fillId="0" borderId="0" xfId="0" applyFont="1" applyAlignment="1">
      <alignment horizontal="left" vertical="top" wrapText="1"/>
    </xf>
    <xf numFmtId="2" fontId="9" fillId="0" borderId="0" xfId="0" applyNumberFormat="1" applyFont="1" applyAlignment="1">
      <alignment vertical="top" wrapText="1"/>
    </xf>
    <xf numFmtId="0" fontId="9" fillId="0" borderId="0" xfId="0" applyFont="1" applyAlignment="1">
      <alignment vertical="top" wrapText="1"/>
    </xf>
    <xf numFmtId="44" fontId="9" fillId="0" borderId="0" xfId="0" applyNumberFormat="1" applyFont="1" applyAlignment="1">
      <alignment vertical="top" wrapText="1"/>
    </xf>
    <xf numFmtId="2" fontId="1" fillId="0" borderId="0" xfId="0" applyNumberFormat="1" applyFont="1" applyAlignment="1">
      <alignment horizontal="right" vertical="top" wrapText="1"/>
    </xf>
    <xf numFmtId="0" fontId="1" fillId="0" borderId="0" xfId="0" applyFont="1" applyAlignment="1">
      <alignment horizontal="center" vertical="top" wrapText="1"/>
    </xf>
    <xf numFmtId="0" fontId="3" fillId="0" borderId="1" xfId="0" applyFont="1" applyBorder="1" applyAlignment="1">
      <alignment horizontal="justify" vertical="top" wrapText="1"/>
    </xf>
    <xf numFmtId="44" fontId="3" fillId="0" borderId="1" xfId="1" applyFont="1" applyBorder="1" applyAlignment="1">
      <alignment vertical="top" wrapText="1"/>
    </xf>
    <xf numFmtId="0" fontId="13" fillId="0" borderId="0" xfId="0" applyFont="1"/>
    <xf numFmtId="2" fontId="13" fillId="0" borderId="0" xfId="0" applyNumberFormat="1" applyFont="1"/>
    <xf numFmtId="0" fontId="3" fillId="7" borderId="0" xfId="0" applyFont="1" applyFill="1" applyAlignment="1">
      <alignment horizontal="right" vertical="top"/>
    </xf>
    <xf numFmtId="2" fontId="3" fillId="7" borderId="0" xfId="0" applyNumberFormat="1" applyFont="1" applyFill="1" applyAlignment="1">
      <alignment vertical="top"/>
    </xf>
    <xf numFmtId="0" fontId="3" fillId="7" borderId="0" xfId="0" applyFont="1" applyFill="1" applyAlignment="1">
      <alignment horizontal="left" vertical="top" wrapText="1"/>
    </xf>
    <xf numFmtId="44" fontId="3" fillId="7" borderId="0" xfId="1" applyFont="1" applyFill="1" applyBorder="1" applyAlignment="1">
      <alignment vertical="top" wrapText="1"/>
    </xf>
    <xf numFmtId="44" fontId="7" fillId="7" borderId="0" xfId="1" applyFont="1" applyFill="1" applyBorder="1" applyAlignment="1">
      <alignment vertical="top" wrapText="1"/>
    </xf>
    <xf numFmtId="0" fontId="7" fillId="4" borderId="0" xfId="0" applyFont="1" applyFill="1" applyAlignment="1">
      <alignment horizontal="right" vertical="top" wrapText="1"/>
    </xf>
    <xf numFmtId="2" fontId="3" fillId="3" borderId="0" xfId="1" applyNumberFormat="1" applyFont="1" applyFill="1" applyBorder="1" applyAlignment="1">
      <alignment wrapText="1"/>
    </xf>
    <xf numFmtId="0" fontId="3" fillId="4" borderId="0" xfId="0" applyFont="1" applyFill="1" applyAlignment="1">
      <alignment horizontal="left" wrapText="1"/>
    </xf>
    <xf numFmtId="44" fontId="3" fillId="3" borderId="0" xfId="1" applyFont="1" applyFill="1" applyBorder="1" applyAlignment="1">
      <alignment wrapText="1"/>
    </xf>
    <xf numFmtId="0" fontId="7" fillId="4" borderId="0" xfId="0" applyFont="1" applyFill="1" applyAlignment="1">
      <alignment horizontal="right" wrapText="1"/>
    </xf>
    <xf numFmtId="0" fontId="3" fillId="0" borderId="0" xfId="0" applyFont="1"/>
    <xf numFmtId="0" fontId="3" fillId="0" borderId="0" xfId="0" applyFont="1" applyAlignment="1">
      <alignment horizontal="right" vertical="top" wrapText="1"/>
    </xf>
    <xf numFmtId="2" fontId="14" fillId="0" borderId="0" xfId="0" applyNumberFormat="1" applyFont="1" applyAlignment="1">
      <alignment vertical="top" wrapText="1"/>
    </xf>
    <xf numFmtId="44" fontId="3" fillId="0" borderId="0" xfId="1" applyFont="1" applyBorder="1" applyAlignment="1">
      <alignment vertical="top" wrapText="1"/>
    </xf>
    <xf numFmtId="2" fontId="3" fillId="0" borderId="0" xfId="0" applyNumberFormat="1" applyFont="1" applyAlignment="1">
      <alignment vertical="top" wrapText="1"/>
    </xf>
    <xf numFmtId="0" fontId="3" fillId="7" borderId="1" xfId="0" applyFont="1" applyFill="1" applyBorder="1" applyAlignment="1">
      <alignment horizontal="right" vertical="top" wrapText="1"/>
    </xf>
    <xf numFmtId="0" fontId="3" fillId="0" borderId="0" xfId="0" applyFont="1" applyAlignment="1">
      <alignment wrapText="1"/>
    </xf>
    <xf numFmtId="44" fontId="3" fillId="0" borderId="3" xfId="1" applyFont="1" applyBorder="1" applyAlignment="1">
      <alignment vertical="top" wrapText="1"/>
    </xf>
    <xf numFmtId="0" fontId="3" fillId="0" borderId="3" xfId="0" applyFont="1" applyBorder="1" applyAlignment="1">
      <alignment vertical="top" wrapText="1"/>
    </xf>
    <xf numFmtId="0" fontId="3" fillId="8" borderId="0" xfId="0" applyFont="1" applyFill="1" applyAlignment="1">
      <alignment horizontal="right" vertical="top"/>
    </xf>
    <xf numFmtId="44" fontId="7" fillId="8" borderId="0" xfId="1" applyFont="1" applyFill="1" applyBorder="1" applyAlignment="1">
      <alignment vertical="top" wrapText="1"/>
    </xf>
    <xf numFmtId="0" fontId="7" fillId="4" borderId="0" xfId="0" applyFont="1" applyFill="1" applyAlignment="1">
      <alignment wrapText="1"/>
    </xf>
    <xf numFmtId="2" fontId="3" fillId="4" borderId="0" xfId="0" applyNumberFormat="1" applyFont="1" applyFill="1" applyAlignment="1">
      <alignment wrapText="1"/>
    </xf>
    <xf numFmtId="0" fontId="3" fillId="0" borderId="0" xfId="0" applyFont="1" applyAlignment="1">
      <alignment horizontal="right" vertical="top"/>
    </xf>
    <xf numFmtId="44" fontId="3" fillId="0" borderId="0" xfId="1" applyFont="1" applyFill="1" applyBorder="1" applyAlignment="1">
      <alignment vertical="top" wrapText="1"/>
    </xf>
    <xf numFmtId="0" fontId="3" fillId="7" borderId="0" xfId="0" applyFont="1" applyFill="1" applyAlignment="1">
      <alignment horizontal="right" vertical="top" wrapText="1"/>
    </xf>
    <xf numFmtId="2" fontId="3" fillId="7" borderId="0" xfId="0" applyNumberFormat="1" applyFont="1" applyFill="1" applyAlignment="1">
      <alignment vertical="top" wrapText="1"/>
    </xf>
    <xf numFmtId="0" fontId="3" fillId="7" borderId="0" xfId="0" applyFont="1" applyFill="1" applyAlignment="1">
      <alignment horizontal="right" wrapText="1"/>
    </xf>
    <xf numFmtId="0" fontId="7" fillId="7" borderId="0" xfId="0" applyFont="1" applyFill="1" applyAlignment="1">
      <alignment wrapText="1"/>
    </xf>
    <xf numFmtId="164" fontId="7" fillId="7" borderId="0" xfId="1" applyNumberFormat="1" applyFont="1" applyFill="1" applyBorder="1" applyAlignment="1" applyProtection="1">
      <alignment horizontal="right" vertical="top" wrapText="1"/>
      <protection hidden="1"/>
    </xf>
    <xf numFmtId="2" fontId="3" fillId="3" borderId="0" xfId="1" applyNumberFormat="1" applyFont="1" applyFill="1" applyAlignment="1">
      <alignment wrapText="1"/>
    </xf>
    <xf numFmtId="44" fontId="3" fillId="3" borderId="0" xfId="1" applyFont="1" applyFill="1" applyAlignment="1">
      <alignment wrapText="1"/>
    </xf>
    <xf numFmtId="164" fontId="7" fillId="7" borderId="0" xfId="1" applyNumberFormat="1" applyFont="1" applyFill="1" applyAlignment="1" applyProtection="1">
      <alignment horizontal="right" vertical="top" wrapText="1"/>
      <protection hidden="1"/>
    </xf>
    <xf numFmtId="0" fontId="3" fillId="0" borderId="4" xfId="0" applyFont="1" applyBorder="1" applyAlignment="1">
      <alignment horizontal="justify" vertical="top" wrapText="1"/>
    </xf>
    <xf numFmtId="44" fontId="3" fillId="0" borderId="5" xfId="1" applyFont="1" applyFill="1" applyBorder="1" applyAlignment="1">
      <alignment vertical="top" wrapText="1"/>
    </xf>
    <xf numFmtId="44" fontId="3" fillId="0" borderId="6" xfId="1" applyFont="1" applyFill="1" applyBorder="1" applyAlignment="1">
      <alignment vertical="top" wrapText="1"/>
    </xf>
    <xf numFmtId="44" fontId="3" fillId="0" borderId="8" xfId="1" applyFont="1" applyFill="1" applyBorder="1" applyAlignment="1">
      <alignment vertical="top" wrapText="1"/>
    </xf>
    <xf numFmtId="1" fontId="3" fillId="0" borderId="1" xfId="1" applyNumberFormat="1" applyFont="1" applyFill="1" applyBorder="1" applyAlignment="1">
      <alignment wrapText="1"/>
    </xf>
    <xf numFmtId="164" fontId="3" fillId="3" borderId="0" xfId="1" applyNumberFormat="1" applyFont="1" applyFill="1" applyBorder="1" applyAlignment="1">
      <alignment wrapText="1"/>
    </xf>
    <xf numFmtId="164" fontId="3" fillId="0" borderId="1" xfId="1" applyNumberFormat="1" applyFont="1" applyFill="1" applyBorder="1" applyAlignment="1">
      <alignment vertical="top" wrapText="1"/>
    </xf>
    <xf numFmtId="164" fontId="7" fillId="7" borderId="0" xfId="1" applyNumberFormat="1" applyFont="1" applyFill="1" applyBorder="1" applyAlignment="1">
      <alignment vertical="top" wrapText="1"/>
    </xf>
    <xf numFmtId="0" fontId="9" fillId="2" borderId="1" xfId="0" applyFont="1" applyFill="1" applyBorder="1" applyAlignment="1">
      <alignment horizontal="center" vertical="top" wrapText="1"/>
    </xf>
    <xf numFmtId="164" fontId="3" fillId="0" borderId="1" xfId="1" applyNumberFormat="1" applyFont="1" applyBorder="1" applyAlignment="1" applyProtection="1">
      <alignment horizontal="right" vertical="top" wrapText="1"/>
      <protection hidden="1"/>
    </xf>
    <xf numFmtId="44" fontId="3" fillId="0" borderId="1" xfId="1" applyFont="1" applyFill="1" applyBorder="1" applyAlignment="1">
      <alignment horizontal="left" vertical="top" wrapText="1"/>
    </xf>
    <xf numFmtId="0" fontId="3" fillId="0" borderId="21" xfId="0" applyFont="1" applyBorder="1" applyAlignment="1">
      <alignment vertical="top" wrapText="1"/>
    </xf>
    <xf numFmtId="0" fontId="3" fillId="0" borderId="7" xfId="0" applyFont="1" applyBorder="1" applyAlignment="1">
      <alignment vertical="top" wrapText="1"/>
    </xf>
    <xf numFmtId="0" fontId="3" fillId="0" borderId="4" xfId="0" applyFont="1" applyBorder="1" applyAlignment="1">
      <alignment horizontal="left" vertical="top" wrapText="1"/>
    </xf>
    <xf numFmtId="0" fontId="15" fillId="0" borderId="1" xfId="0" applyFont="1" applyBorder="1" applyAlignment="1">
      <alignment horizontal="justify" vertical="top" wrapText="1"/>
    </xf>
    <xf numFmtId="0" fontId="15" fillId="0" borderId="3" xfId="0" applyFont="1" applyBorder="1" applyAlignment="1">
      <alignment horizontal="left" vertical="top" wrapText="1"/>
    </xf>
    <xf numFmtId="44" fontId="15" fillId="0" borderId="1" xfId="1" applyFont="1" applyBorder="1" applyAlignment="1">
      <alignment vertical="top" wrapText="1"/>
    </xf>
    <xf numFmtId="0" fontId="15" fillId="7" borderId="1" xfId="0" applyFont="1" applyFill="1" applyBorder="1" applyAlignment="1">
      <alignment horizontal="right" vertical="top"/>
    </xf>
    <xf numFmtId="2" fontId="15" fillId="0" borderId="1" xfId="0" applyNumberFormat="1" applyFont="1" applyBorder="1" applyAlignment="1">
      <alignment vertical="top"/>
    </xf>
    <xf numFmtId="0" fontId="15" fillId="0" borderId="1" xfId="0" applyFont="1" applyBorder="1" applyAlignment="1">
      <alignment horizontal="left" vertical="top" wrapText="1"/>
    </xf>
    <xf numFmtId="44" fontId="3" fillId="0" borderId="0" xfId="1" applyFont="1" applyAlignment="1">
      <alignment vertical="top" wrapText="1"/>
    </xf>
    <xf numFmtId="0" fontId="8" fillId="0" borderId="9" xfId="0" applyFont="1" applyBorder="1" applyAlignment="1">
      <alignment horizontal="left"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2371725</xdr:colOff>
      <xdr:row>0</xdr:row>
      <xdr:rowOff>995262</xdr:rowOff>
    </xdr:to>
    <xdr:pic>
      <xdr:nvPicPr>
        <xdr:cNvPr id="3" name="Imagen 2">
          <a:extLst>
            <a:ext uri="{FF2B5EF4-FFF2-40B4-BE49-F238E27FC236}">
              <a16:creationId xmlns:a16="http://schemas.microsoft.com/office/drawing/2014/main" id="{158C6D88-B396-4EA8-939D-982FE7B221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0"/>
          <a:ext cx="2371725" cy="9952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6"/>
  <sheetViews>
    <sheetView tabSelected="1" topLeftCell="A5" zoomScaleNormal="100" zoomScaleSheetLayoutView="100" workbookViewId="0">
      <selection activeCell="G14" sqref="G14"/>
    </sheetView>
  </sheetViews>
  <sheetFormatPr defaultColWidth="11.42578125" defaultRowHeight="15" x14ac:dyDescent="0.25"/>
  <cols>
    <col min="1" max="1" width="8.140625" style="68" customWidth="1"/>
    <col min="2" max="2" width="105.42578125" style="19" customWidth="1"/>
    <col min="3" max="3" width="16.28515625" style="8" customWidth="1"/>
    <col min="4" max="4" width="5.140625" style="14" customWidth="1"/>
    <col min="5" max="5" width="16.28515625" customWidth="1"/>
    <col min="6" max="6" width="17.85546875" customWidth="1"/>
    <col min="7" max="7" width="26.42578125" customWidth="1"/>
  </cols>
  <sheetData>
    <row r="1" spans="1:10" ht="81.75" customHeight="1" x14ac:dyDescent="0.25">
      <c r="A1" s="71"/>
      <c r="B1" s="41"/>
      <c r="C1" s="28"/>
      <c r="D1" s="28"/>
      <c r="E1" s="41"/>
      <c r="F1" s="41"/>
    </row>
    <row r="2" spans="1:10" ht="15.75" x14ac:dyDescent="0.25">
      <c r="A2" s="138" t="s">
        <v>319</v>
      </c>
      <c r="B2" s="138"/>
      <c r="C2" s="138"/>
      <c r="D2" s="138"/>
      <c r="E2" s="138"/>
      <c r="F2" s="138"/>
      <c r="G2" s="1"/>
    </row>
    <row r="3" spans="1:10" ht="15.75" x14ac:dyDescent="0.25">
      <c r="A3" s="10"/>
      <c r="B3" s="5" t="s">
        <v>0</v>
      </c>
      <c r="C3" s="125" t="s">
        <v>1</v>
      </c>
      <c r="D3" s="125" t="s">
        <v>2</v>
      </c>
      <c r="E3" s="125" t="s">
        <v>3</v>
      </c>
      <c r="F3" s="125" t="s">
        <v>4</v>
      </c>
      <c r="G3" s="4"/>
    </row>
    <row r="4" spans="1:10" ht="15.75" x14ac:dyDescent="0.25">
      <c r="C4" s="27"/>
      <c r="G4" s="1"/>
      <c r="J4" s="11"/>
    </row>
    <row r="5" spans="1:10" ht="15.75" x14ac:dyDescent="0.25">
      <c r="A5" s="33" t="s">
        <v>5</v>
      </c>
      <c r="B5" s="15" t="s">
        <v>6</v>
      </c>
      <c r="C5" s="35"/>
      <c r="D5" s="36"/>
      <c r="E5" s="37"/>
      <c r="F5" s="37"/>
      <c r="G5" s="1"/>
      <c r="J5" s="11"/>
    </row>
    <row r="6" spans="1:10" ht="15.75" x14ac:dyDescent="0.25">
      <c r="A6" s="33"/>
      <c r="B6" s="15" t="s">
        <v>307</v>
      </c>
      <c r="C6" s="35"/>
      <c r="D6" s="36"/>
      <c r="E6" s="37"/>
      <c r="F6" s="37"/>
      <c r="G6" s="1"/>
      <c r="J6" s="11"/>
    </row>
    <row r="7" spans="1:10" s="82" customFormat="1" ht="28.5" x14ac:dyDescent="0.25">
      <c r="A7" s="99" t="s">
        <v>7</v>
      </c>
      <c r="B7" s="80" t="s">
        <v>34</v>
      </c>
      <c r="C7" s="70">
        <v>1</v>
      </c>
      <c r="D7" s="23" t="s">
        <v>8</v>
      </c>
      <c r="E7" s="81"/>
      <c r="F7" s="81">
        <f t="shared" ref="F7" si="0">C7*E7</f>
        <v>0</v>
      </c>
      <c r="G7" s="2"/>
      <c r="J7" s="83"/>
    </row>
    <row r="8" spans="1:10" s="82" customFormat="1" ht="15.75" x14ac:dyDescent="0.25">
      <c r="A8" s="89"/>
      <c r="B8" s="34" t="s">
        <v>308</v>
      </c>
      <c r="C8" s="90"/>
      <c r="D8" s="91"/>
      <c r="E8" s="92"/>
      <c r="F8" s="92"/>
      <c r="G8" s="2"/>
      <c r="J8" s="83"/>
    </row>
    <row r="9" spans="1:10" s="82" customFormat="1" ht="28.5" x14ac:dyDescent="0.25">
      <c r="A9" s="99" t="s">
        <v>9</v>
      </c>
      <c r="B9" s="80" t="s">
        <v>326</v>
      </c>
      <c r="C9" s="70">
        <v>2</v>
      </c>
      <c r="D9" s="23" t="s">
        <v>8</v>
      </c>
      <c r="E9" s="72"/>
      <c r="F9" s="81">
        <f t="shared" ref="F9:F10" si="1">C9*E9</f>
        <v>0</v>
      </c>
      <c r="G9" s="2"/>
      <c r="J9" s="83"/>
    </row>
    <row r="10" spans="1:10" s="82" customFormat="1" ht="28.5" x14ac:dyDescent="0.25">
      <c r="A10" s="99" t="s">
        <v>10</v>
      </c>
      <c r="B10" s="80" t="s">
        <v>34</v>
      </c>
      <c r="C10" s="70">
        <v>1</v>
      </c>
      <c r="D10" s="23" t="s">
        <v>8</v>
      </c>
      <c r="E10" s="81"/>
      <c r="F10" s="81">
        <f t="shared" si="1"/>
        <v>0</v>
      </c>
      <c r="G10" s="2"/>
      <c r="J10" s="83"/>
    </row>
    <row r="11" spans="1:10" s="82" customFormat="1" ht="15.75" x14ac:dyDescent="0.25">
      <c r="A11" s="89"/>
      <c r="B11" s="15" t="s">
        <v>320</v>
      </c>
      <c r="C11" s="90"/>
      <c r="D11" s="91"/>
      <c r="E11" s="92"/>
      <c r="F11" s="92"/>
      <c r="G11" s="2"/>
      <c r="J11" s="83"/>
    </row>
    <row r="12" spans="1:10" s="82" customFormat="1" ht="28.5" x14ac:dyDescent="0.25">
      <c r="A12" s="99" t="s">
        <v>11</v>
      </c>
      <c r="B12" s="80" t="s">
        <v>332</v>
      </c>
      <c r="C12" s="70">
        <v>1</v>
      </c>
      <c r="D12" s="23" t="s">
        <v>8</v>
      </c>
      <c r="E12" s="72"/>
      <c r="F12" s="81">
        <f t="shared" ref="F12:F15" si="2">C12*E12</f>
        <v>0</v>
      </c>
      <c r="G12" s="2"/>
      <c r="J12" s="83"/>
    </row>
    <row r="13" spans="1:10" s="82" customFormat="1" ht="28.5" x14ac:dyDescent="0.25">
      <c r="A13" s="99" t="s">
        <v>12</v>
      </c>
      <c r="B13" s="117" t="s">
        <v>333</v>
      </c>
      <c r="C13" s="70">
        <v>1</v>
      </c>
      <c r="D13" s="23" t="s">
        <v>2</v>
      </c>
      <c r="E13" s="81"/>
      <c r="F13" s="123">
        <f t="shared" si="2"/>
        <v>0</v>
      </c>
      <c r="G13" s="2"/>
      <c r="J13" s="83"/>
    </row>
    <row r="14" spans="1:10" s="82" customFormat="1" ht="44.25" x14ac:dyDescent="0.25">
      <c r="A14" s="99" t="s">
        <v>14</v>
      </c>
      <c r="B14" s="80" t="s">
        <v>378</v>
      </c>
      <c r="C14" s="70">
        <v>1</v>
      </c>
      <c r="D14" s="23" t="s">
        <v>2</v>
      </c>
      <c r="E14" s="81"/>
      <c r="F14" s="123">
        <f t="shared" si="2"/>
        <v>0</v>
      </c>
      <c r="G14" s="2"/>
      <c r="J14" s="83"/>
    </row>
    <row r="15" spans="1:10" s="82" customFormat="1" ht="28.5" x14ac:dyDescent="0.25">
      <c r="A15" s="99" t="s">
        <v>15</v>
      </c>
      <c r="B15" s="80" t="s">
        <v>34</v>
      </c>
      <c r="C15" s="70">
        <v>1</v>
      </c>
      <c r="D15" s="23" t="s">
        <v>8</v>
      </c>
      <c r="E15" s="81"/>
      <c r="F15" s="81">
        <f t="shared" si="2"/>
        <v>0</v>
      </c>
      <c r="G15" s="2"/>
      <c r="J15" s="83"/>
    </row>
    <row r="16" spans="1:10" s="82" customFormat="1" ht="15.75" x14ac:dyDescent="0.25">
      <c r="A16" s="89"/>
      <c r="B16" s="15" t="s">
        <v>321</v>
      </c>
      <c r="C16" s="90"/>
      <c r="D16" s="91"/>
      <c r="E16" s="92"/>
      <c r="F16" s="92"/>
      <c r="G16" s="2"/>
      <c r="J16" s="83"/>
    </row>
    <row r="17" spans="1:10" s="82" customFormat="1" ht="28.5" x14ac:dyDescent="0.25">
      <c r="A17" s="99" t="s">
        <v>16</v>
      </c>
      <c r="B17" s="117" t="s">
        <v>333</v>
      </c>
      <c r="C17" s="70">
        <v>1</v>
      </c>
      <c r="D17" s="23" t="s">
        <v>2</v>
      </c>
      <c r="E17" s="81"/>
      <c r="F17" s="123">
        <f t="shared" ref="F17:F18" si="3">C17*E17</f>
        <v>0</v>
      </c>
      <c r="G17" s="2"/>
      <c r="J17" s="83"/>
    </row>
    <row r="18" spans="1:10" s="82" customFormat="1" ht="44.25" x14ac:dyDescent="0.25">
      <c r="A18" s="99" t="s">
        <v>17</v>
      </c>
      <c r="B18" s="80" t="s">
        <v>378</v>
      </c>
      <c r="C18" s="70">
        <v>1</v>
      </c>
      <c r="D18" s="23" t="s">
        <v>2</v>
      </c>
      <c r="E18" s="81"/>
      <c r="F18" s="123">
        <f t="shared" si="3"/>
        <v>0</v>
      </c>
      <c r="G18" s="2"/>
      <c r="J18" s="83"/>
    </row>
    <row r="19" spans="1:10" s="82" customFormat="1" ht="28.5" x14ac:dyDescent="0.25">
      <c r="A19" s="99" t="s">
        <v>18</v>
      </c>
      <c r="B19" s="80" t="s">
        <v>34</v>
      </c>
      <c r="C19" s="70">
        <v>1</v>
      </c>
      <c r="D19" s="23" t="s">
        <v>8</v>
      </c>
      <c r="E19" s="81"/>
      <c r="F19" s="81">
        <f t="shared" ref="F19" si="4">C19*E19</f>
        <v>0</v>
      </c>
      <c r="G19" s="2"/>
      <c r="J19" s="83"/>
    </row>
    <row r="20" spans="1:10" s="82" customFormat="1" ht="15.75" x14ac:dyDescent="0.25">
      <c r="A20" s="89"/>
      <c r="B20" s="15" t="s">
        <v>309</v>
      </c>
      <c r="C20" s="90"/>
      <c r="D20" s="91"/>
      <c r="E20" s="92"/>
      <c r="F20" s="92"/>
      <c r="G20" s="2"/>
      <c r="J20" s="83"/>
    </row>
    <row r="21" spans="1:10" s="82" customFormat="1" ht="42.75" x14ac:dyDescent="0.25">
      <c r="A21" s="99" t="s">
        <v>19</v>
      </c>
      <c r="B21" s="80" t="s">
        <v>313</v>
      </c>
      <c r="C21" s="70">
        <v>2</v>
      </c>
      <c r="D21" s="23" t="s">
        <v>2</v>
      </c>
      <c r="E21" s="72"/>
      <c r="F21" s="81">
        <f t="shared" ref="F21" si="5">C21*E21</f>
        <v>0</v>
      </c>
      <c r="G21" s="2"/>
      <c r="J21" s="83"/>
    </row>
    <row r="22" spans="1:10" s="82" customFormat="1" ht="57" x14ac:dyDescent="0.25">
      <c r="A22" s="99" t="s">
        <v>20</v>
      </c>
      <c r="B22" s="80" t="s">
        <v>315</v>
      </c>
      <c r="C22" s="70">
        <v>1</v>
      </c>
      <c r="D22" s="23" t="s">
        <v>2</v>
      </c>
      <c r="E22" s="72"/>
      <c r="F22" s="81">
        <f t="shared" ref="F22" si="6">C22*E22</f>
        <v>0</v>
      </c>
      <c r="G22" s="2"/>
      <c r="J22" s="83"/>
    </row>
    <row r="23" spans="1:10" s="82" customFormat="1" ht="57" x14ac:dyDescent="0.25">
      <c r="A23" s="21" t="s">
        <v>21</v>
      </c>
      <c r="B23" s="80" t="s">
        <v>314</v>
      </c>
      <c r="C23" s="70">
        <v>2</v>
      </c>
      <c r="D23" s="23" t="s">
        <v>2</v>
      </c>
      <c r="E23" s="72"/>
      <c r="F23" s="81">
        <f t="shared" ref="F23:F29" si="7">C23*E23</f>
        <v>0</v>
      </c>
      <c r="G23" s="2"/>
      <c r="J23" s="83"/>
    </row>
    <row r="24" spans="1:10" s="82" customFormat="1" ht="42.75" x14ac:dyDescent="0.25">
      <c r="A24" s="99" t="s">
        <v>22</v>
      </c>
      <c r="B24" s="80" t="s">
        <v>30</v>
      </c>
      <c r="C24" s="70">
        <v>6</v>
      </c>
      <c r="D24" s="23" t="s">
        <v>2</v>
      </c>
      <c r="E24" s="72"/>
      <c r="F24" s="81">
        <f t="shared" si="7"/>
        <v>0</v>
      </c>
      <c r="G24" s="2"/>
      <c r="J24" s="83"/>
    </row>
    <row r="25" spans="1:10" s="82" customFormat="1" ht="57" x14ac:dyDescent="0.25">
      <c r="A25" s="99" t="s">
        <v>23</v>
      </c>
      <c r="B25" s="80" t="s">
        <v>31</v>
      </c>
      <c r="C25" s="70">
        <v>3</v>
      </c>
      <c r="D25" s="23" t="s">
        <v>2</v>
      </c>
      <c r="E25" s="72"/>
      <c r="F25" s="81">
        <f t="shared" si="7"/>
        <v>0</v>
      </c>
      <c r="G25" s="2"/>
      <c r="J25" s="83"/>
    </row>
    <row r="26" spans="1:10" s="82" customFormat="1" ht="42.75" x14ac:dyDescent="0.25">
      <c r="A26" s="21" t="s">
        <v>24</v>
      </c>
      <c r="B26" s="80" t="s">
        <v>316</v>
      </c>
      <c r="C26" s="70">
        <v>36</v>
      </c>
      <c r="D26" s="102" t="s">
        <v>13</v>
      </c>
      <c r="E26" s="101"/>
      <c r="F26" s="81">
        <f t="shared" si="7"/>
        <v>0</v>
      </c>
      <c r="G26" s="2"/>
      <c r="J26" s="83"/>
    </row>
    <row r="27" spans="1:10" s="82" customFormat="1" ht="42.75" x14ac:dyDescent="0.25">
      <c r="A27" s="21" t="s">
        <v>25</v>
      </c>
      <c r="B27" s="80" t="s">
        <v>317</v>
      </c>
      <c r="C27" s="70">
        <v>36</v>
      </c>
      <c r="D27" s="102" t="s">
        <v>13</v>
      </c>
      <c r="E27" s="101"/>
      <c r="F27" s="81">
        <f t="shared" si="7"/>
        <v>0</v>
      </c>
      <c r="G27" s="2"/>
      <c r="J27" s="83"/>
    </row>
    <row r="28" spans="1:10" s="82" customFormat="1" ht="28.5" x14ac:dyDescent="0.25">
      <c r="A28" s="21" t="s">
        <v>26</v>
      </c>
      <c r="B28" s="80" t="s">
        <v>229</v>
      </c>
      <c r="C28" s="70">
        <v>6</v>
      </c>
      <c r="D28" s="102" t="s">
        <v>2</v>
      </c>
      <c r="E28" s="101"/>
      <c r="F28" s="81">
        <f t="shared" si="7"/>
        <v>0</v>
      </c>
      <c r="G28" s="2"/>
      <c r="J28" s="83"/>
    </row>
    <row r="29" spans="1:10" s="82" customFormat="1" ht="28.5" x14ac:dyDescent="0.25">
      <c r="A29" s="21" t="s">
        <v>27</v>
      </c>
      <c r="B29" s="80" t="s">
        <v>318</v>
      </c>
      <c r="C29" s="70">
        <v>3</v>
      </c>
      <c r="D29" s="102" t="s">
        <v>2</v>
      </c>
      <c r="E29" s="101"/>
      <c r="F29" s="81">
        <f t="shared" si="7"/>
        <v>0</v>
      </c>
      <c r="G29" s="2"/>
      <c r="J29" s="83"/>
    </row>
    <row r="30" spans="1:10" s="82" customFormat="1" ht="28.5" x14ac:dyDescent="0.25">
      <c r="A30" s="21" t="s">
        <v>28</v>
      </c>
      <c r="B30" s="80" t="s">
        <v>33</v>
      </c>
      <c r="C30" s="70">
        <v>9</v>
      </c>
      <c r="D30" s="43" t="s">
        <v>13</v>
      </c>
      <c r="E30" s="101"/>
      <c r="F30" s="81">
        <f t="shared" ref="F30:F34" si="8">C30*E30</f>
        <v>0</v>
      </c>
      <c r="G30" s="2"/>
      <c r="J30" s="83"/>
    </row>
    <row r="31" spans="1:10" s="82" customFormat="1" ht="71.25" x14ac:dyDescent="0.25">
      <c r="A31" s="99" t="s">
        <v>29</v>
      </c>
      <c r="B31" s="80" t="s">
        <v>379</v>
      </c>
      <c r="C31" s="70">
        <v>31</v>
      </c>
      <c r="D31" s="23" t="s">
        <v>380</v>
      </c>
      <c r="E31" s="81"/>
      <c r="F31" s="123">
        <f t="shared" ref="F31:F32" si="9">C31*E31</f>
        <v>0</v>
      </c>
      <c r="G31" s="2"/>
      <c r="J31" s="83"/>
    </row>
    <row r="32" spans="1:10" s="82" customFormat="1" ht="42.75" x14ac:dyDescent="0.25">
      <c r="A32" s="21" t="s">
        <v>382</v>
      </c>
      <c r="B32" s="80" t="s">
        <v>381</v>
      </c>
      <c r="C32" s="70">
        <v>3</v>
      </c>
      <c r="D32" s="23" t="s">
        <v>2</v>
      </c>
      <c r="E32" s="81"/>
      <c r="F32" s="123">
        <f t="shared" si="9"/>
        <v>0</v>
      </c>
      <c r="G32" s="2"/>
      <c r="J32" s="83"/>
    </row>
    <row r="33" spans="1:10" s="82" customFormat="1" ht="42.75" x14ac:dyDescent="0.25">
      <c r="A33" s="21" t="s">
        <v>383</v>
      </c>
      <c r="B33" s="80" t="s">
        <v>419</v>
      </c>
      <c r="C33" s="70">
        <v>3</v>
      </c>
      <c r="D33" s="23" t="s">
        <v>2</v>
      </c>
      <c r="E33" s="81"/>
      <c r="F33" s="123">
        <f t="shared" ref="F33" si="10">C33*E33</f>
        <v>0</v>
      </c>
      <c r="G33" s="2"/>
      <c r="J33" s="83"/>
    </row>
    <row r="34" spans="1:10" s="82" customFormat="1" ht="28.5" x14ac:dyDescent="0.25">
      <c r="A34" s="21" t="s">
        <v>384</v>
      </c>
      <c r="B34" s="80" t="s">
        <v>34</v>
      </c>
      <c r="C34" s="70">
        <v>1</v>
      </c>
      <c r="D34" s="23" t="s">
        <v>8</v>
      </c>
      <c r="E34" s="81"/>
      <c r="F34" s="81">
        <f t="shared" si="8"/>
        <v>0</v>
      </c>
      <c r="G34" s="2"/>
      <c r="J34" s="83"/>
    </row>
    <row r="35" spans="1:10" s="82" customFormat="1" ht="15.75" x14ac:dyDescent="0.25">
      <c r="A35" s="103"/>
      <c r="B35" s="32" t="s">
        <v>35</v>
      </c>
      <c r="C35" s="32"/>
      <c r="D35" s="32"/>
      <c r="E35" s="104"/>
      <c r="F35" s="104">
        <f>SUM(F7:F34)</f>
        <v>0</v>
      </c>
      <c r="G35" s="2"/>
      <c r="J35" s="83"/>
    </row>
    <row r="36" spans="1:10" s="82" customFormat="1" ht="15.75" x14ac:dyDescent="0.25">
      <c r="A36" s="93" t="s">
        <v>36</v>
      </c>
      <c r="B36" s="105" t="s">
        <v>37</v>
      </c>
      <c r="C36" s="25"/>
      <c r="D36" s="25"/>
      <c r="E36" s="92"/>
      <c r="F36" s="92"/>
      <c r="G36" s="2"/>
      <c r="J36" s="83"/>
    </row>
    <row r="37" spans="1:10" s="82" customFormat="1" ht="15.75" x14ac:dyDescent="0.25">
      <c r="A37" s="107"/>
      <c r="B37" s="29" t="s">
        <v>425</v>
      </c>
      <c r="C37" s="29"/>
      <c r="D37" s="29"/>
      <c r="E37" s="137"/>
      <c r="F37" s="137"/>
      <c r="G37" s="2"/>
      <c r="J37" s="83"/>
    </row>
    <row r="38" spans="1:10" s="82" customFormat="1" ht="15.75" x14ac:dyDescent="0.25">
      <c r="A38" s="93"/>
      <c r="B38" s="15" t="s">
        <v>307</v>
      </c>
      <c r="C38" s="25"/>
      <c r="D38" s="25"/>
      <c r="E38" s="92"/>
      <c r="F38" s="92"/>
      <c r="G38" s="2"/>
      <c r="J38" s="83"/>
    </row>
    <row r="39" spans="1:10" s="82" customFormat="1" ht="28.5" x14ac:dyDescent="0.25">
      <c r="A39" s="99" t="s">
        <v>38</v>
      </c>
      <c r="B39" s="80" t="s">
        <v>41</v>
      </c>
      <c r="C39" s="70">
        <v>3</v>
      </c>
      <c r="D39" s="23" t="s">
        <v>8</v>
      </c>
      <c r="E39" s="81"/>
      <c r="F39" s="81">
        <f t="shared" ref="F39:F44" si="11">C39*E39</f>
        <v>0</v>
      </c>
      <c r="G39" s="2"/>
      <c r="J39" s="83"/>
    </row>
    <row r="40" spans="1:10" s="82" customFormat="1" ht="28.5" x14ac:dyDescent="0.25">
      <c r="A40" s="99" t="s">
        <v>39</v>
      </c>
      <c r="B40" s="80" t="s">
        <v>43</v>
      </c>
      <c r="C40" s="70">
        <v>3</v>
      </c>
      <c r="D40" s="23" t="s">
        <v>44</v>
      </c>
      <c r="E40" s="72"/>
      <c r="F40" s="81">
        <f t="shared" si="11"/>
        <v>0</v>
      </c>
      <c r="G40" s="2"/>
      <c r="J40" s="83"/>
    </row>
    <row r="41" spans="1:10" s="82" customFormat="1" ht="28.5" x14ac:dyDescent="0.25">
      <c r="A41" s="99" t="s">
        <v>40</v>
      </c>
      <c r="B41" s="80" t="s">
        <v>406</v>
      </c>
      <c r="C41" s="70">
        <v>3</v>
      </c>
      <c r="D41" s="23" t="s">
        <v>8</v>
      </c>
      <c r="E41" s="81"/>
      <c r="F41" s="81">
        <f t="shared" si="11"/>
        <v>0</v>
      </c>
      <c r="G41" s="2"/>
      <c r="J41" s="83"/>
    </row>
    <row r="42" spans="1:10" s="82" customFormat="1" ht="28.5" x14ac:dyDescent="0.25">
      <c r="A42" s="99" t="s">
        <v>42</v>
      </c>
      <c r="B42" s="80" t="s">
        <v>59</v>
      </c>
      <c r="C42" s="69">
        <v>16</v>
      </c>
      <c r="D42" s="23" t="s">
        <v>2</v>
      </c>
      <c r="E42" s="81"/>
      <c r="F42" s="81">
        <f t="shared" si="11"/>
        <v>0</v>
      </c>
      <c r="G42" s="2"/>
      <c r="J42" s="83"/>
    </row>
    <row r="43" spans="1:10" s="82" customFormat="1" ht="28.5" x14ac:dyDescent="0.25">
      <c r="A43" s="99" t="s">
        <v>45</v>
      </c>
      <c r="B43" s="80" t="s">
        <v>61</v>
      </c>
      <c r="C43" s="69">
        <v>3</v>
      </c>
      <c r="D43" s="23" t="s">
        <v>2</v>
      </c>
      <c r="E43" s="81"/>
      <c r="F43" s="81">
        <f t="shared" si="11"/>
        <v>0</v>
      </c>
      <c r="G43" s="2"/>
      <c r="J43" s="83"/>
    </row>
    <row r="44" spans="1:10" s="82" customFormat="1" ht="28.5" x14ac:dyDescent="0.25">
      <c r="A44" s="99" t="s">
        <v>46</v>
      </c>
      <c r="B44" s="130" t="s">
        <v>420</v>
      </c>
      <c r="C44" s="69">
        <v>1</v>
      </c>
      <c r="D44" s="43" t="s">
        <v>2</v>
      </c>
      <c r="E44" s="81"/>
      <c r="F44" s="81">
        <f t="shared" si="11"/>
        <v>0</v>
      </c>
      <c r="G44" s="2"/>
      <c r="J44" s="83"/>
    </row>
    <row r="45" spans="1:10" s="82" customFormat="1" ht="28.5" x14ac:dyDescent="0.25">
      <c r="A45" s="99" t="s">
        <v>48</v>
      </c>
      <c r="B45" s="80" t="s">
        <v>65</v>
      </c>
      <c r="C45" s="69">
        <v>2</v>
      </c>
      <c r="D45" s="23" t="s">
        <v>13</v>
      </c>
      <c r="E45" s="81"/>
      <c r="F45" s="81">
        <f t="shared" ref="F45" si="12">+C45*E45</f>
        <v>0</v>
      </c>
      <c r="G45" s="2"/>
      <c r="J45" s="83"/>
    </row>
    <row r="46" spans="1:10" s="82" customFormat="1" ht="42.75" x14ac:dyDescent="0.25">
      <c r="A46" s="99" t="s">
        <v>49</v>
      </c>
      <c r="B46" s="80" t="s">
        <v>71</v>
      </c>
      <c r="C46" s="69">
        <v>55</v>
      </c>
      <c r="D46" s="23" t="s">
        <v>13</v>
      </c>
      <c r="E46" s="72"/>
      <c r="F46" s="81">
        <f>+C46*E46</f>
        <v>0</v>
      </c>
      <c r="G46" s="2"/>
      <c r="J46" s="83"/>
    </row>
    <row r="47" spans="1:10" s="82" customFormat="1" ht="42.75" x14ac:dyDescent="0.25">
      <c r="A47" s="99" t="s">
        <v>50</v>
      </c>
      <c r="B47" s="80" t="s">
        <v>73</v>
      </c>
      <c r="C47" s="69">
        <v>9</v>
      </c>
      <c r="D47" s="43" t="s">
        <v>13</v>
      </c>
      <c r="E47" s="81"/>
      <c r="F47" s="81">
        <f>+C47*E47</f>
        <v>0</v>
      </c>
      <c r="G47" s="2"/>
      <c r="J47" s="83"/>
    </row>
    <row r="48" spans="1:10" s="82" customFormat="1" ht="42.75" x14ac:dyDescent="0.25">
      <c r="A48" s="99" t="s">
        <v>51</v>
      </c>
      <c r="B48" s="117" t="s">
        <v>77</v>
      </c>
      <c r="C48" s="69">
        <v>45</v>
      </c>
      <c r="D48" s="43" t="s">
        <v>13</v>
      </c>
      <c r="E48" s="81"/>
      <c r="F48" s="81">
        <f>C48*E48</f>
        <v>0</v>
      </c>
      <c r="G48" s="2"/>
      <c r="J48" s="83"/>
    </row>
    <row r="49" spans="1:10" s="94" customFormat="1" ht="42.75" x14ac:dyDescent="0.2">
      <c r="A49" s="99" t="s">
        <v>52</v>
      </c>
      <c r="B49" s="117" t="s">
        <v>80</v>
      </c>
      <c r="C49" s="69">
        <v>172</v>
      </c>
      <c r="D49" s="43" t="s">
        <v>13</v>
      </c>
      <c r="E49" s="81"/>
      <c r="F49" s="81">
        <f t="shared" ref="F49:F50" si="13">C49*E49</f>
        <v>0</v>
      </c>
    </row>
    <row r="50" spans="1:10" s="82" customFormat="1" ht="28.5" x14ac:dyDescent="0.25">
      <c r="A50" s="99" t="s">
        <v>53</v>
      </c>
      <c r="B50" s="117" t="s">
        <v>84</v>
      </c>
      <c r="C50" s="70">
        <v>8</v>
      </c>
      <c r="D50" s="23" t="s">
        <v>2</v>
      </c>
      <c r="E50" s="81"/>
      <c r="F50" s="81">
        <f t="shared" si="13"/>
        <v>0</v>
      </c>
      <c r="G50" s="2"/>
      <c r="J50" s="83"/>
    </row>
    <row r="51" spans="1:10" s="82" customFormat="1" ht="114" x14ac:dyDescent="0.25">
      <c r="A51" s="99" t="s">
        <v>55</v>
      </c>
      <c r="B51" s="23" t="s">
        <v>385</v>
      </c>
      <c r="C51" s="69">
        <v>1</v>
      </c>
      <c r="D51" s="23" t="s">
        <v>2</v>
      </c>
      <c r="E51" s="72"/>
      <c r="F51" s="81">
        <f>C51*E51</f>
        <v>0</v>
      </c>
      <c r="G51" s="2"/>
      <c r="J51" s="83"/>
    </row>
    <row r="52" spans="1:10" s="82" customFormat="1" ht="15.75" x14ac:dyDescent="0.25">
      <c r="A52" s="89"/>
      <c r="B52" s="15" t="s">
        <v>308</v>
      </c>
      <c r="C52" s="90"/>
      <c r="D52" s="91"/>
      <c r="E52" s="92"/>
      <c r="F52" s="92"/>
      <c r="G52" s="2"/>
      <c r="J52" s="83"/>
    </row>
    <row r="53" spans="1:10" s="82" customFormat="1" ht="71.25" x14ac:dyDescent="0.25">
      <c r="A53" s="99" t="s">
        <v>56</v>
      </c>
      <c r="B53" s="80" t="s">
        <v>89</v>
      </c>
      <c r="C53" s="70">
        <v>1</v>
      </c>
      <c r="D53" s="23" t="s">
        <v>2</v>
      </c>
      <c r="E53" s="81"/>
      <c r="F53" s="81">
        <f t="shared" ref="F53:F58" si="14">C53*E53</f>
        <v>0</v>
      </c>
      <c r="G53" s="2"/>
      <c r="J53" s="83"/>
    </row>
    <row r="54" spans="1:10" s="82" customFormat="1" ht="42.75" x14ac:dyDescent="0.25">
      <c r="A54" s="99" t="s">
        <v>57</v>
      </c>
      <c r="B54" s="80" t="s">
        <v>310</v>
      </c>
      <c r="C54" s="69">
        <v>1</v>
      </c>
      <c r="D54" s="43" t="s">
        <v>2</v>
      </c>
      <c r="E54" s="81"/>
      <c r="F54" s="81">
        <f t="shared" si="14"/>
        <v>0</v>
      </c>
      <c r="G54" s="2"/>
      <c r="J54" s="83"/>
    </row>
    <row r="55" spans="1:10" s="94" customFormat="1" ht="28.5" x14ac:dyDescent="0.2">
      <c r="A55" s="99" t="s">
        <v>58</v>
      </c>
      <c r="B55" s="80" t="s">
        <v>41</v>
      </c>
      <c r="C55" s="70">
        <v>1</v>
      </c>
      <c r="D55" s="23" t="s">
        <v>8</v>
      </c>
      <c r="E55" s="81"/>
      <c r="F55" s="81">
        <f t="shared" si="14"/>
        <v>0</v>
      </c>
      <c r="G55" s="100"/>
    </row>
    <row r="56" spans="1:10" s="94" customFormat="1" ht="28.5" x14ac:dyDescent="0.2">
      <c r="A56" s="99" t="s">
        <v>60</v>
      </c>
      <c r="B56" s="80" t="s">
        <v>406</v>
      </c>
      <c r="C56" s="70">
        <v>1</v>
      </c>
      <c r="D56" s="23" t="s">
        <v>8</v>
      </c>
      <c r="E56" s="81"/>
      <c r="F56" s="81">
        <f t="shared" si="14"/>
        <v>0</v>
      </c>
      <c r="G56" s="100"/>
    </row>
    <row r="57" spans="1:10" s="82" customFormat="1" ht="28.5" x14ac:dyDescent="0.25">
      <c r="A57" s="99" t="s">
        <v>62</v>
      </c>
      <c r="B57" s="80" t="s">
        <v>422</v>
      </c>
      <c r="C57" s="69">
        <v>2</v>
      </c>
      <c r="D57" s="23" t="s">
        <v>2</v>
      </c>
      <c r="E57" s="81"/>
      <c r="F57" s="81">
        <f t="shared" si="14"/>
        <v>0</v>
      </c>
      <c r="G57" s="2"/>
      <c r="J57" s="83"/>
    </row>
    <row r="58" spans="1:10" s="94" customFormat="1" ht="28.5" x14ac:dyDescent="0.2">
      <c r="A58" s="99" t="s">
        <v>63</v>
      </c>
      <c r="B58" s="130" t="s">
        <v>421</v>
      </c>
      <c r="C58" s="69">
        <v>1</v>
      </c>
      <c r="D58" s="43" t="s">
        <v>2</v>
      </c>
      <c r="E58" s="81"/>
      <c r="F58" s="81">
        <f t="shared" si="14"/>
        <v>0</v>
      </c>
      <c r="G58" s="100"/>
    </row>
    <row r="59" spans="1:10" s="94" customFormat="1" ht="28.5" x14ac:dyDescent="0.2">
      <c r="A59" s="99" t="s">
        <v>64</v>
      </c>
      <c r="B59" s="80" t="s">
        <v>65</v>
      </c>
      <c r="C59" s="69">
        <v>1.5</v>
      </c>
      <c r="D59" s="23" t="s">
        <v>13</v>
      </c>
      <c r="E59" s="81"/>
      <c r="F59" s="81">
        <f t="shared" ref="F59" si="15">+C59*E59</f>
        <v>0</v>
      </c>
      <c r="G59" s="100"/>
    </row>
    <row r="60" spans="1:10" s="94" customFormat="1" ht="42.75" x14ac:dyDescent="0.2">
      <c r="A60" s="99" t="s">
        <v>66</v>
      </c>
      <c r="B60" s="80" t="s">
        <v>71</v>
      </c>
      <c r="C60" s="69">
        <v>35</v>
      </c>
      <c r="D60" s="23" t="s">
        <v>13</v>
      </c>
      <c r="E60" s="72"/>
      <c r="F60" s="81">
        <f>+C60*E60</f>
        <v>0</v>
      </c>
      <c r="G60" s="100"/>
    </row>
    <row r="61" spans="1:10" s="94" customFormat="1" ht="42.75" x14ac:dyDescent="0.2">
      <c r="A61" s="99" t="s">
        <v>68</v>
      </c>
      <c r="B61" s="80" t="s">
        <v>73</v>
      </c>
      <c r="C61" s="69">
        <v>6</v>
      </c>
      <c r="D61" s="43" t="s">
        <v>13</v>
      </c>
      <c r="E61" s="81"/>
      <c r="F61" s="123">
        <f t="shared" ref="F61" si="16">+C61*E61</f>
        <v>0</v>
      </c>
      <c r="G61" s="100"/>
    </row>
    <row r="62" spans="1:10" s="94" customFormat="1" ht="42.75" x14ac:dyDescent="0.2">
      <c r="A62" s="99" t="s">
        <v>70</v>
      </c>
      <c r="B62" s="117" t="s">
        <v>105</v>
      </c>
      <c r="C62" s="69">
        <v>45</v>
      </c>
      <c r="D62" s="43" t="s">
        <v>13</v>
      </c>
      <c r="E62" s="81"/>
      <c r="F62" s="81">
        <f>C62*E62</f>
        <v>0</v>
      </c>
      <c r="G62" s="100"/>
    </row>
    <row r="63" spans="1:10" s="94" customFormat="1" ht="42.75" x14ac:dyDescent="0.2">
      <c r="A63" s="99" t="s">
        <v>72</v>
      </c>
      <c r="B63" s="117" t="s">
        <v>80</v>
      </c>
      <c r="C63" s="69">
        <v>126</v>
      </c>
      <c r="D63" s="43" t="s">
        <v>13</v>
      </c>
      <c r="E63" s="81"/>
      <c r="F63" s="81">
        <f t="shared" ref="F63:F65" si="17">C63*E63</f>
        <v>0</v>
      </c>
      <c r="G63" s="100"/>
    </row>
    <row r="64" spans="1:10" s="94" customFormat="1" ht="42.75" x14ac:dyDescent="0.2">
      <c r="A64" s="99" t="s">
        <v>74</v>
      </c>
      <c r="B64" s="117" t="s">
        <v>82</v>
      </c>
      <c r="C64" s="69">
        <v>15</v>
      </c>
      <c r="D64" s="43" t="s">
        <v>13</v>
      </c>
      <c r="E64" s="81"/>
      <c r="F64" s="81">
        <f t="shared" si="17"/>
        <v>0</v>
      </c>
      <c r="G64" s="100"/>
    </row>
    <row r="65" spans="1:10" s="82" customFormat="1" ht="28.5" x14ac:dyDescent="0.25">
      <c r="A65" s="99" t="s">
        <v>76</v>
      </c>
      <c r="B65" s="117" t="s">
        <v>84</v>
      </c>
      <c r="C65" s="70">
        <v>15</v>
      </c>
      <c r="D65" s="23" t="s">
        <v>2</v>
      </c>
      <c r="E65" s="81"/>
      <c r="F65" s="81">
        <f t="shared" si="17"/>
        <v>0</v>
      </c>
      <c r="G65" s="2"/>
      <c r="J65" s="83"/>
    </row>
    <row r="66" spans="1:10" s="82" customFormat="1" ht="15.75" x14ac:dyDescent="0.25">
      <c r="A66" s="93"/>
      <c r="B66" s="15" t="s">
        <v>320</v>
      </c>
      <c r="C66" s="25"/>
      <c r="D66" s="25"/>
      <c r="E66" s="92"/>
      <c r="F66" s="92"/>
      <c r="G66" s="2"/>
      <c r="J66" s="83"/>
    </row>
    <row r="67" spans="1:10" s="94" customFormat="1" ht="114" x14ac:dyDescent="0.2">
      <c r="A67" s="99" t="s">
        <v>78</v>
      </c>
      <c r="B67" s="117" t="s">
        <v>376</v>
      </c>
      <c r="C67" s="70">
        <v>1</v>
      </c>
      <c r="D67" s="23" t="s">
        <v>2</v>
      </c>
      <c r="E67" s="81"/>
      <c r="F67" s="81">
        <f t="shared" ref="F67:F78" si="18">C67*E67</f>
        <v>0</v>
      </c>
      <c r="G67" s="100"/>
    </row>
    <row r="68" spans="1:10" s="94" customFormat="1" ht="28.5" x14ac:dyDescent="0.2">
      <c r="A68" s="99" t="s">
        <v>79</v>
      </c>
      <c r="B68" s="80" t="s">
        <v>334</v>
      </c>
      <c r="C68" s="70">
        <v>1</v>
      </c>
      <c r="D68" s="23" t="s">
        <v>8</v>
      </c>
      <c r="E68" s="81"/>
      <c r="F68" s="81">
        <f t="shared" si="18"/>
        <v>0</v>
      </c>
      <c r="G68" s="100"/>
    </row>
    <row r="69" spans="1:10" s="82" customFormat="1" ht="28.5" x14ac:dyDescent="0.25">
      <c r="A69" s="99" t="s">
        <v>81</v>
      </c>
      <c r="B69" s="80" t="s">
        <v>41</v>
      </c>
      <c r="C69" s="70">
        <v>1</v>
      </c>
      <c r="D69" s="23" t="s">
        <v>8</v>
      </c>
      <c r="E69" s="81"/>
      <c r="F69" s="81">
        <f t="shared" si="18"/>
        <v>0</v>
      </c>
      <c r="G69" s="2"/>
      <c r="J69" s="83"/>
    </row>
    <row r="70" spans="1:10" s="94" customFormat="1" ht="28.5" x14ac:dyDescent="0.2">
      <c r="A70" s="99" t="s">
        <v>83</v>
      </c>
      <c r="B70" s="80" t="s">
        <v>374</v>
      </c>
      <c r="C70" s="70">
        <v>1</v>
      </c>
      <c r="D70" s="23" t="s">
        <v>8</v>
      </c>
      <c r="E70" s="72"/>
      <c r="F70" s="81">
        <f t="shared" si="18"/>
        <v>0</v>
      </c>
    </row>
    <row r="71" spans="1:10" s="94" customFormat="1" ht="28.5" x14ac:dyDescent="0.2">
      <c r="A71" s="99" t="s">
        <v>85</v>
      </c>
      <c r="B71" s="80" t="s">
        <v>65</v>
      </c>
      <c r="C71" s="69">
        <v>10</v>
      </c>
      <c r="D71" s="43" t="s">
        <v>13</v>
      </c>
      <c r="E71" s="72"/>
      <c r="F71" s="81">
        <f t="shared" si="18"/>
        <v>0</v>
      </c>
    </row>
    <row r="72" spans="1:10" s="82" customFormat="1" ht="28.5" x14ac:dyDescent="0.25">
      <c r="A72" s="99" t="s">
        <v>86</v>
      </c>
      <c r="B72" s="117" t="s">
        <v>336</v>
      </c>
      <c r="C72" s="70">
        <v>13</v>
      </c>
      <c r="D72" s="43" t="s">
        <v>13</v>
      </c>
      <c r="E72" s="81"/>
      <c r="F72" s="81">
        <f t="shared" si="18"/>
        <v>0</v>
      </c>
      <c r="G72" s="2"/>
      <c r="J72" s="83"/>
    </row>
    <row r="73" spans="1:10" s="82" customFormat="1" ht="57" x14ac:dyDescent="0.25">
      <c r="A73" s="21" t="s">
        <v>87</v>
      </c>
      <c r="B73" s="117" t="s">
        <v>69</v>
      </c>
      <c r="C73" s="70">
        <v>13</v>
      </c>
      <c r="D73" s="23" t="s">
        <v>13</v>
      </c>
      <c r="E73" s="81"/>
      <c r="F73" s="81">
        <f t="shared" si="18"/>
        <v>0</v>
      </c>
      <c r="G73" s="2"/>
      <c r="J73" s="83"/>
    </row>
    <row r="74" spans="1:10" s="94" customFormat="1" ht="28.5" x14ac:dyDescent="0.2">
      <c r="A74" s="99" t="s">
        <v>88</v>
      </c>
      <c r="B74" s="117" t="s">
        <v>322</v>
      </c>
      <c r="C74" s="69">
        <v>19</v>
      </c>
      <c r="D74" s="23" t="s">
        <v>2</v>
      </c>
      <c r="E74" s="81"/>
      <c r="F74" s="81">
        <f t="shared" si="18"/>
        <v>0</v>
      </c>
    </row>
    <row r="75" spans="1:10" s="94" customFormat="1" ht="85.5" x14ac:dyDescent="0.2">
      <c r="A75" s="99" t="s">
        <v>90</v>
      </c>
      <c r="B75" s="117" t="s">
        <v>47</v>
      </c>
      <c r="C75" s="70">
        <v>2</v>
      </c>
      <c r="D75" s="23" t="s">
        <v>2</v>
      </c>
      <c r="E75" s="81"/>
      <c r="F75" s="81">
        <f t="shared" si="18"/>
        <v>0</v>
      </c>
    </row>
    <row r="76" spans="1:10" s="94" customFormat="1" ht="85.5" x14ac:dyDescent="0.2">
      <c r="A76" s="99" t="s">
        <v>91</v>
      </c>
      <c r="B76" s="117" t="s">
        <v>423</v>
      </c>
      <c r="C76" s="70">
        <v>1</v>
      </c>
      <c r="D76" s="23" t="s">
        <v>2</v>
      </c>
      <c r="E76" s="81"/>
      <c r="F76" s="81">
        <f t="shared" si="18"/>
        <v>0</v>
      </c>
    </row>
    <row r="77" spans="1:10" s="94" customFormat="1" ht="57" x14ac:dyDescent="0.2">
      <c r="A77" s="99" t="s">
        <v>92</v>
      </c>
      <c r="B77" s="80" t="s">
        <v>54</v>
      </c>
      <c r="C77" s="70">
        <v>1</v>
      </c>
      <c r="D77" s="23" t="s">
        <v>2</v>
      </c>
      <c r="E77" s="81"/>
      <c r="F77" s="81">
        <f t="shared" si="18"/>
        <v>0</v>
      </c>
    </row>
    <row r="78" spans="1:10" s="94" customFormat="1" ht="42.75" x14ac:dyDescent="0.2">
      <c r="A78" s="99" t="s">
        <v>93</v>
      </c>
      <c r="B78" s="80" t="s">
        <v>335</v>
      </c>
      <c r="C78" s="69">
        <v>1</v>
      </c>
      <c r="D78" s="43" t="s">
        <v>2</v>
      </c>
      <c r="E78" s="81"/>
      <c r="F78" s="81">
        <f t="shared" si="18"/>
        <v>0</v>
      </c>
    </row>
    <row r="79" spans="1:10" s="94" customFormat="1" ht="42.75" x14ac:dyDescent="0.2">
      <c r="A79" s="99" t="s">
        <v>94</v>
      </c>
      <c r="B79" s="80" t="s">
        <v>71</v>
      </c>
      <c r="C79" s="69">
        <v>10</v>
      </c>
      <c r="D79" s="23" t="s">
        <v>13</v>
      </c>
      <c r="E79" s="72"/>
      <c r="F79" s="81">
        <f>+C79*E79</f>
        <v>0</v>
      </c>
    </row>
    <row r="80" spans="1:10" s="94" customFormat="1" ht="42.75" x14ac:dyDescent="0.2">
      <c r="A80" s="99" t="s">
        <v>95</v>
      </c>
      <c r="B80" s="80" t="s">
        <v>73</v>
      </c>
      <c r="C80" s="69">
        <v>20</v>
      </c>
      <c r="D80" s="43" t="s">
        <v>13</v>
      </c>
      <c r="E80" s="81"/>
      <c r="F80" s="123">
        <f t="shared" ref="F80" si="19">+C80*E80</f>
        <v>0</v>
      </c>
    </row>
    <row r="81" spans="1:10" s="94" customFormat="1" ht="42.75" x14ac:dyDescent="0.2">
      <c r="A81" s="99" t="s">
        <v>96</v>
      </c>
      <c r="B81" s="117" t="s">
        <v>75</v>
      </c>
      <c r="C81" s="69">
        <v>25</v>
      </c>
      <c r="D81" s="43" t="s">
        <v>13</v>
      </c>
      <c r="E81" s="81"/>
      <c r="F81" s="81">
        <f>C81*E81</f>
        <v>0</v>
      </c>
    </row>
    <row r="82" spans="1:10" s="94" customFormat="1" ht="42.75" x14ac:dyDescent="0.2">
      <c r="A82" s="99" t="s">
        <v>97</v>
      </c>
      <c r="B82" s="117" t="s">
        <v>375</v>
      </c>
      <c r="C82" s="69">
        <v>43</v>
      </c>
      <c r="D82" s="43" t="s">
        <v>13</v>
      </c>
      <c r="E82" s="81"/>
      <c r="F82" s="81">
        <f>C82*E82</f>
        <v>0</v>
      </c>
    </row>
    <row r="83" spans="1:10" s="94" customFormat="1" ht="42.75" x14ac:dyDescent="0.2">
      <c r="A83" s="99" t="s">
        <v>98</v>
      </c>
      <c r="B83" s="117" t="s">
        <v>80</v>
      </c>
      <c r="C83" s="69">
        <v>143</v>
      </c>
      <c r="D83" s="43" t="s">
        <v>13</v>
      </c>
      <c r="E83" s="81"/>
      <c r="F83" s="81">
        <f t="shared" ref="F83:F85" si="20">C83*E83</f>
        <v>0</v>
      </c>
    </row>
    <row r="84" spans="1:10" s="94" customFormat="1" ht="42.75" x14ac:dyDescent="0.2">
      <c r="A84" s="99" t="s">
        <v>99</v>
      </c>
      <c r="B84" s="117" t="s">
        <v>82</v>
      </c>
      <c r="C84" s="69">
        <v>15</v>
      </c>
      <c r="D84" s="43" t="s">
        <v>13</v>
      </c>
      <c r="E84" s="81"/>
      <c r="F84" s="81">
        <f t="shared" si="20"/>
        <v>0</v>
      </c>
    </row>
    <row r="85" spans="1:10" s="82" customFormat="1" ht="28.5" x14ac:dyDescent="0.25">
      <c r="A85" s="99" t="s">
        <v>100</v>
      </c>
      <c r="B85" s="117" t="s">
        <v>84</v>
      </c>
      <c r="C85" s="70">
        <v>8</v>
      </c>
      <c r="D85" s="23" t="s">
        <v>2</v>
      </c>
      <c r="E85" s="81"/>
      <c r="F85" s="81">
        <f t="shared" si="20"/>
        <v>0</v>
      </c>
      <c r="G85" s="2"/>
      <c r="J85" s="83"/>
    </row>
    <row r="86" spans="1:10" s="82" customFormat="1" ht="185.25" x14ac:dyDescent="0.25">
      <c r="A86" s="99" t="s">
        <v>101</v>
      </c>
      <c r="B86" s="23" t="s">
        <v>377</v>
      </c>
      <c r="C86" s="69">
        <v>1</v>
      </c>
      <c r="D86" s="23" t="s">
        <v>2</v>
      </c>
      <c r="E86" s="72"/>
      <c r="F86" s="81">
        <f>C86*E86</f>
        <v>0</v>
      </c>
      <c r="G86" s="2"/>
      <c r="J86" s="83"/>
    </row>
    <row r="87" spans="1:10" s="82" customFormat="1" ht="15.75" x14ac:dyDescent="0.25">
      <c r="A87" s="93"/>
      <c r="B87" s="15" t="s">
        <v>321</v>
      </c>
      <c r="C87" s="25"/>
      <c r="D87" s="25"/>
      <c r="E87" s="92"/>
      <c r="F87" s="92"/>
      <c r="G87" s="2"/>
      <c r="J87" s="83"/>
    </row>
    <row r="88" spans="1:10" s="94" customFormat="1" ht="128.25" x14ac:dyDescent="0.2">
      <c r="A88" s="99" t="s">
        <v>102</v>
      </c>
      <c r="B88" s="117" t="s">
        <v>371</v>
      </c>
      <c r="C88" s="70">
        <v>1</v>
      </c>
      <c r="D88" s="23" t="s">
        <v>2</v>
      </c>
      <c r="E88" s="81"/>
      <c r="F88" s="126">
        <f t="shared" ref="F88" si="21">C88*E88</f>
        <v>0</v>
      </c>
    </row>
    <row r="89" spans="1:10" s="82" customFormat="1" ht="28.5" x14ac:dyDescent="0.25">
      <c r="A89" s="99" t="s">
        <v>103</v>
      </c>
      <c r="B89" s="80" t="s">
        <v>370</v>
      </c>
      <c r="C89" s="70">
        <v>3</v>
      </c>
      <c r="D89" s="43" t="s">
        <v>13</v>
      </c>
      <c r="E89" s="81"/>
      <c r="F89" s="81">
        <f>C89*E89</f>
        <v>0</v>
      </c>
      <c r="G89" s="2"/>
      <c r="J89" s="83"/>
    </row>
    <row r="90" spans="1:10" s="82" customFormat="1" ht="28.5" x14ac:dyDescent="0.25">
      <c r="A90" s="99" t="s">
        <v>104</v>
      </c>
      <c r="B90" s="80" t="s">
        <v>369</v>
      </c>
      <c r="C90" s="70">
        <v>1</v>
      </c>
      <c r="D90" s="23" t="s">
        <v>8</v>
      </c>
      <c r="E90" s="81"/>
      <c r="F90" s="81">
        <f t="shared" ref="F90:F95" si="22">C90*E90</f>
        <v>0</v>
      </c>
      <c r="G90" s="2"/>
      <c r="J90" s="83"/>
    </row>
    <row r="91" spans="1:10" s="82" customFormat="1" ht="28.5" x14ac:dyDescent="0.25">
      <c r="A91" s="99" t="s">
        <v>106</v>
      </c>
      <c r="B91" s="80" t="s">
        <v>373</v>
      </c>
      <c r="C91" s="70">
        <v>1</v>
      </c>
      <c r="D91" s="23" t="s">
        <v>8</v>
      </c>
      <c r="E91" s="81"/>
      <c r="F91" s="81">
        <f t="shared" si="22"/>
        <v>0</v>
      </c>
      <c r="G91" s="2"/>
      <c r="J91" s="83"/>
    </row>
    <row r="92" spans="1:10" s="82" customFormat="1" ht="28.5" x14ac:dyDescent="0.25">
      <c r="A92" s="99" t="s">
        <v>107</v>
      </c>
      <c r="B92" s="80" t="s">
        <v>65</v>
      </c>
      <c r="C92" s="69">
        <v>19</v>
      </c>
      <c r="D92" s="23" t="s">
        <v>13</v>
      </c>
      <c r="E92" s="81"/>
      <c r="F92" s="81">
        <f t="shared" si="22"/>
        <v>0</v>
      </c>
      <c r="G92" s="2"/>
      <c r="J92" s="83"/>
    </row>
    <row r="93" spans="1:10" s="82" customFormat="1" ht="28.5" x14ac:dyDescent="0.25">
      <c r="A93" s="99" t="s">
        <v>108</v>
      </c>
      <c r="B93" s="80" t="s">
        <v>61</v>
      </c>
      <c r="C93" s="69">
        <v>13</v>
      </c>
      <c r="D93" s="23" t="s">
        <v>2</v>
      </c>
      <c r="E93" s="81"/>
      <c r="F93" s="81">
        <f t="shared" si="22"/>
        <v>0</v>
      </c>
      <c r="G93" s="2"/>
      <c r="J93" s="83"/>
    </row>
    <row r="94" spans="1:10" s="82" customFormat="1" ht="28.5" x14ac:dyDescent="0.25">
      <c r="A94" s="99" t="s">
        <v>109</v>
      </c>
      <c r="B94" s="117" t="s">
        <v>67</v>
      </c>
      <c r="C94" s="70">
        <v>6</v>
      </c>
      <c r="D94" s="23" t="s">
        <v>13</v>
      </c>
      <c r="E94" s="81"/>
      <c r="F94" s="81">
        <f t="shared" si="22"/>
        <v>0</v>
      </c>
      <c r="G94" s="2"/>
      <c r="J94" s="83"/>
    </row>
    <row r="95" spans="1:10" s="82" customFormat="1" ht="57" x14ac:dyDescent="0.25">
      <c r="A95" s="99" t="s">
        <v>110</v>
      </c>
      <c r="B95" s="117" t="s">
        <v>69</v>
      </c>
      <c r="C95" s="70">
        <v>6</v>
      </c>
      <c r="D95" s="23" t="s">
        <v>13</v>
      </c>
      <c r="E95" s="81"/>
      <c r="F95" s="81">
        <f t="shared" si="22"/>
        <v>0</v>
      </c>
      <c r="G95" s="2"/>
      <c r="J95" s="83"/>
    </row>
    <row r="96" spans="1:10" s="82" customFormat="1" ht="42.75" x14ac:dyDescent="0.25">
      <c r="A96" s="99" t="s">
        <v>386</v>
      </c>
      <c r="B96" s="117" t="s">
        <v>75</v>
      </c>
      <c r="C96" s="69">
        <v>25</v>
      </c>
      <c r="D96" s="43" t="s">
        <v>13</v>
      </c>
      <c r="E96" s="81"/>
      <c r="F96" s="81">
        <f>C96*E96</f>
        <v>0</v>
      </c>
      <c r="G96" s="2"/>
      <c r="J96" s="83"/>
    </row>
    <row r="97" spans="1:10" s="82" customFormat="1" ht="42.75" x14ac:dyDescent="0.25">
      <c r="A97" s="99" t="s">
        <v>387</v>
      </c>
      <c r="B97" s="117" t="s">
        <v>80</v>
      </c>
      <c r="C97" s="69">
        <v>163</v>
      </c>
      <c r="D97" s="43" t="s">
        <v>13</v>
      </c>
      <c r="E97" s="81"/>
      <c r="F97" s="81">
        <f t="shared" ref="F97" si="23">C97*E97</f>
        <v>0</v>
      </c>
      <c r="G97" s="2"/>
      <c r="J97" s="83"/>
    </row>
    <row r="98" spans="1:10" s="82" customFormat="1" ht="28.5" x14ac:dyDescent="0.25">
      <c r="A98" s="99" t="s">
        <v>111</v>
      </c>
      <c r="B98" s="117" t="s">
        <v>84</v>
      </c>
      <c r="C98" s="70">
        <v>5</v>
      </c>
      <c r="D98" s="23" t="s">
        <v>2</v>
      </c>
      <c r="E98" s="81"/>
      <c r="F98" s="81">
        <f t="shared" ref="F98" si="24">C98*E98</f>
        <v>0</v>
      </c>
      <c r="G98" s="2"/>
      <c r="J98" s="83"/>
    </row>
    <row r="99" spans="1:10" s="82" customFormat="1" ht="114" x14ac:dyDescent="0.25">
      <c r="A99" s="99" t="s">
        <v>112</v>
      </c>
      <c r="B99" s="23" t="s">
        <v>372</v>
      </c>
      <c r="C99" s="69">
        <v>1</v>
      </c>
      <c r="D99" s="23" t="s">
        <v>2</v>
      </c>
      <c r="E99" s="72"/>
      <c r="F99" s="81">
        <f>C99*E99</f>
        <v>0</v>
      </c>
      <c r="G99" s="2"/>
      <c r="J99" s="83"/>
    </row>
    <row r="100" spans="1:10" s="82" customFormat="1" ht="15.75" x14ac:dyDescent="0.25">
      <c r="A100" s="89"/>
      <c r="B100" s="15" t="s">
        <v>309</v>
      </c>
      <c r="C100" s="90"/>
      <c r="D100" s="91"/>
      <c r="E100" s="92"/>
      <c r="F100" s="92"/>
      <c r="G100" s="2"/>
      <c r="J100" s="83"/>
    </row>
    <row r="101" spans="1:10" s="94" customFormat="1" ht="28.5" x14ac:dyDescent="0.2">
      <c r="A101" s="99" t="s">
        <v>113</v>
      </c>
      <c r="B101" s="80" t="s">
        <v>327</v>
      </c>
      <c r="C101" s="70">
        <v>4</v>
      </c>
      <c r="D101" s="23" t="s">
        <v>8</v>
      </c>
      <c r="E101" s="81"/>
      <c r="F101" s="81">
        <f t="shared" ref="F101:F115" si="25">C101*E101</f>
        <v>0</v>
      </c>
      <c r="G101" s="100"/>
    </row>
    <row r="102" spans="1:10" s="94" customFormat="1" ht="28.5" x14ac:dyDescent="0.2">
      <c r="A102" s="99" t="s">
        <v>114</v>
      </c>
      <c r="B102" s="80" t="s">
        <v>370</v>
      </c>
      <c r="C102" s="70">
        <v>12</v>
      </c>
      <c r="D102" s="132" t="s">
        <v>13</v>
      </c>
      <c r="E102" s="81"/>
      <c r="F102" s="81">
        <f t="shared" si="25"/>
        <v>0</v>
      </c>
      <c r="G102" s="100"/>
    </row>
    <row r="103" spans="1:10" s="94" customFormat="1" ht="28.5" x14ac:dyDescent="0.2">
      <c r="A103" s="99" t="s">
        <v>115</v>
      </c>
      <c r="B103" s="131" t="s">
        <v>417</v>
      </c>
      <c r="C103" s="70">
        <v>2</v>
      </c>
      <c r="D103" s="132" t="s">
        <v>13</v>
      </c>
      <c r="E103" s="81"/>
      <c r="F103" s="81">
        <f t="shared" si="25"/>
        <v>0</v>
      </c>
      <c r="G103" s="100"/>
    </row>
    <row r="104" spans="1:10" s="94" customFormat="1" ht="114" x14ac:dyDescent="0.2">
      <c r="A104" s="99" t="s">
        <v>116</v>
      </c>
      <c r="B104" s="117" t="s">
        <v>328</v>
      </c>
      <c r="C104" s="70">
        <v>4</v>
      </c>
      <c r="D104" s="23" t="s">
        <v>2</v>
      </c>
      <c r="E104" s="81"/>
      <c r="F104" s="133">
        <f t="shared" si="25"/>
        <v>0</v>
      </c>
      <c r="G104" s="100"/>
    </row>
    <row r="105" spans="1:10" s="94" customFormat="1" ht="114" x14ac:dyDescent="0.2">
      <c r="A105" s="99" t="s">
        <v>117</v>
      </c>
      <c r="B105" s="117" t="s">
        <v>330</v>
      </c>
      <c r="C105" s="70">
        <v>1</v>
      </c>
      <c r="D105" s="23" t="s">
        <v>2</v>
      </c>
      <c r="E105" s="81"/>
      <c r="F105" s="133">
        <f t="shared" si="25"/>
        <v>0</v>
      </c>
      <c r="G105" s="100"/>
    </row>
    <row r="106" spans="1:10" s="94" customFormat="1" ht="99.75" x14ac:dyDescent="0.2">
      <c r="A106" s="99" t="s">
        <v>118</v>
      </c>
      <c r="B106" s="117" t="s">
        <v>329</v>
      </c>
      <c r="C106" s="70">
        <v>2</v>
      </c>
      <c r="D106" s="23" t="s">
        <v>2</v>
      </c>
      <c r="E106" s="81"/>
      <c r="F106" s="133">
        <f t="shared" si="25"/>
        <v>0</v>
      </c>
      <c r="G106" s="100"/>
    </row>
    <row r="107" spans="1:10" s="82" customFormat="1" ht="28.5" x14ac:dyDescent="0.25">
      <c r="A107" s="99" t="s">
        <v>119</v>
      </c>
      <c r="B107" s="80" t="s">
        <v>331</v>
      </c>
      <c r="C107" s="70">
        <v>1</v>
      </c>
      <c r="D107" s="23" t="s">
        <v>8</v>
      </c>
      <c r="E107" s="81"/>
      <c r="F107" s="81">
        <f t="shared" si="25"/>
        <v>0</v>
      </c>
      <c r="G107" s="2"/>
      <c r="J107" s="83"/>
    </row>
    <row r="108" spans="1:10" s="94" customFormat="1" ht="28.5" x14ac:dyDescent="0.2">
      <c r="A108" s="99" t="s">
        <v>120</v>
      </c>
      <c r="B108" s="117" t="s">
        <v>311</v>
      </c>
      <c r="C108" s="70">
        <v>3</v>
      </c>
      <c r="D108" s="43" t="s">
        <v>2</v>
      </c>
      <c r="E108" s="81"/>
      <c r="F108" s="81">
        <f t="shared" si="25"/>
        <v>0</v>
      </c>
      <c r="G108" s="100"/>
    </row>
    <row r="109" spans="1:10" s="94" customFormat="1" ht="42.75" x14ac:dyDescent="0.2">
      <c r="A109" s="99" t="s">
        <v>121</v>
      </c>
      <c r="B109" s="80" t="s">
        <v>310</v>
      </c>
      <c r="C109" s="69">
        <v>3</v>
      </c>
      <c r="D109" s="43" t="s">
        <v>2</v>
      </c>
      <c r="E109" s="81"/>
      <c r="F109" s="81">
        <f t="shared" si="25"/>
        <v>0</v>
      </c>
      <c r="G109" s="100"/>
    </row>
    <row r="110" spans="1:10" s="94" customFormat="1" ht="28.5" x14ac:dyDescent="0.2">
      <c r="A110" s="99" t="s">
        <v>122</v>
      </c>
      <c r="B110" s="80" t="s">
        <v>61</v>
      </c>
      <c r="C110" s="69">
        <v>13</v>
      </c>
      <c r="D110" s="23" t="s">
        <v>2</v>
      </c>
      <c r="E110" s="81"/>
      <c r="F110" s="81">
        <f t="shared" si="25"/>
        <v>0</v>
      </c>
      <c r="G110" s="100"/>
    </row>
    <row r="111" spans="1:10" s="94" customFormat="1" ht="42.75" x14ac:dyDescent="0.2">
      <c r="A111" s="99" t="s">
        <v>123</v>
      </c>
      <c r="B111" s="80" t="s">
        <v>71</v>
      </c>
      <c r="C111" s="69">
        <v>50</v>
      </c>
      <c r="D111" s="23" t="s">
        <v>13</v>
      </c>
      <c r="E111" s="72"/>
      <c r="F111" s="81">
        <f t="shared" si="25"/>
        <v>0</v>
      </c>
      <c r="G111" s="100"/>
    </row>
    <row r="112" spans="1:10" s="94" customFormat="1" ht="42.75" x14ac:dyDescent="0.2">
      <c r="A112" s="99" t="s">
        <v>124</v>
      </c>
      <c r="B112" s="80" t="s">
        <v>73</v>
      </c>
      <c r="C112" s="69">
        <v>12</v>
      </c>
      <c r="D112" s="43" t="s">
        <v>13</v>
      </c>
      <c r="E112" s="81"/>
      <c r="F112" s="133">
        <f t="shared" si="25"/>
        <v>0</v>
      </c>
      <c r="G112" s="100"/>
    </row>
    <row r="113" spans="1:10" s="94" customFormat="1" ht="42.75" x14ac:dyDescent="0.2">
      <c r="A113" s="99" t="s">
        <v>125</v>
      </c>
      <c r="B113" s="117" t="s">
        <v>105</v>
      </c>
      <c r="C113" s="69">
        <v>40</v>
      </c>
      <c r="D113" s="43" t="s">
        <v>13</v>
      </c>
      <c r="E113" s="81"/>
      <c r="F113" s="81">
        <f t="shared" si="25"/>
        <v>0</v>
      </c>
      <c r="G113" s="100"/>
    </row>
    <row r="114" spans="1:10" s="94" customFormat="1" ht="42.75" x14ac:dyDescent="0.2">
      <c r="A114" s="99" t="s">
        <v>126</v>
      </c>
      <c r="B114" s="117" t="s">
        <v>80</v>
      </c>
      <c r="C114" s="69">
        <v>230</v>
      </c>
      <c r="D114" s="43" t="s">
        <v>13</v>
      </c>
      <c r="E114" s="81"/>
      <c r="F114" s="81">
        <f t="shared" si="25"/>
        <v>0</v>
      </c>
      <c r="G114" s="100"/>
    </row>
    <row r="115" spans="1:10" s="82" customFormat="1" ht="42.75" x14ac:dyDescent="0.25">
      <c r="A115" s="99" t="s">
        <v>127</v>
      </c>
      <c r="B115" s="117" t="s">
        <v>82</v>
      </c>
      <c r="C115" s="69">
        <v>83</v>
      </c>
      <c r="D115" s="43" t="s">
        <v>13</v>
      </c>
      <c r="E115" s="81"/>
      <c r="F115" s="81">
        <f t="shared" si="25"/>
        <v>0</v>
      </c>
      <c r="G115" s="2"/>
      <c r="J115" s="83"/>
    </row>
    <row r="116" spans="1:10" s="94" customFormat="1" ht="28.5" x14ac:dyDescent="0.2">
      <c r="A116" s="99" t="s">
        <v>415</v>
      </c>
      <c r="B116" s="117" t="s">
        <v>84</v>
      </c>
      <c r="C116" s="70">
        <v>10</v>
      </c>
      <c r="D116" s="23" t="s">
        <v>2</v>
      </c>
      <c r="E116" s="81"/>
      <c r="F116" s="81">
        <f t="shared" ref="F116" si="26">C116*E116</f>
        <v>0</v>
      </c>
      <c r="G116" s="100"/>
    </row>
    <row r="117" spans="1:10" s="94" customFormat="1" ht="99.75" x14ac:dyDescent="0.2">
      <c r="A117" s="99" t="s">
        <v>416</v>
      </c>
      <c r="B117" s="23" t="s">
        <v>388</v>
      </c>
      <c r="C117" s="69">
        <v>1</v>
      </c>
      <c r="D117" s="23" t="s">
        <v>2</v>
      </c>
      <c r="E117" s="72"/>
      <c r="F117" s="81">
        <f>C117*E117</f>
        <v>0</v>
      </c>
      <c r="G117" s="100"/>
    </row>
    <row r="118" spans="1:10" s="94" customFormat="1" x14ac:dyDescent="0.25">
      <c r="A118" s="111"/>
      <c r="B118" s="112" t="s">
        <v>130</v>
      </c>
      <c r="C118" s="26"/>
      <c r="D118" s="26"/>
      <c r="E118" s="88"/>
      <c r="F118" s="88">
        <f>SUM(F39:F117)</f>
        <v>0</v>
      </c>
      <c r="G118" s="100"/>
    </row>
    <row r="119" spans="1:10" s="82" customFormat="1" ht="15.75" x14ac:dyDescent="0.25">
      <c r="A119" s="93" t="s">
        <v>131</v>
      </c>
      <c r="B119" s="34" t="s">
        <v>132</v>
      </c>
      <c r="C119" s="90"/>
      <c r="D119" s="91"/>
      <c r="E119" s="92"/>
      <c r="F119" s="92"/>
      <c r="G119" s="2"/>
      <c r="J119" s="83"/>
    </row>
    <row r="120" spans="1:10" s="82" customFormat="1" ht="15.75" x14ac:dyDescent="0.25">
      <c r="A120" s="93"/>
      <c r="B120" s="15" t="s">
        <v>307</v>
      </c>
      <c r="C120" s="25"/>
      <c r="D120" s="25"/>
      <c r="E120" s="92"/>
      <c r="F120" s="92"/>
      <c r="G120" s="2"/>
      <c r="J120" s="83"/>
    </row>
    <row r="121" spans="1:10" s="94" customFormat="1" ht="14.25" customHeight="1" x14ac:dyDescent="0.25">
      <c r="A121" s="93"/>
      <c r="B121" s="23" t="s">
        <v>133</v>
      </c>
      <c r="C121" s="121">
        <v>18</v>
      </c>
      <c r="D121" s="91"/>
      <c r="E121" s="92"/>
      <c r="F121" s="122"/>
    </row>
    <row r="122" spans="1:10" s="94" customFormat="1" ht="14.25" customHeight="1" x14ac:dyDescent="0.25">
      <c r="A122" s="93"/>
      <c r="B122" s="23" t="s">
        <v>134</v>
      </c>
      <c r="C122" s="121">
        <v>0</v>
      </c>
      <c r="D122" s="91"/>
      <c r="E122" s="92"/>
      <c r="F122" s="122"/>
    </row>
    <row r="123" spans="1:10" s="94" customFormat="1" ht="14.25" customHeight="1" x14ac:dyDescent="0.25">
      <c r="A123" s="93"/>
      <c r="B123" s="23" t="s">
        <v>135</v>
      </c>
      <c r="C123" s="121">
        <v>0</v>
      </c>
      <c r="D123" s="91"/>
      <c r="E123" s="92"/>
      <c r="F123" s="122"/>
    </row>
    <row r="124" spans="1:10" s="82" customFormat="1" ht="42.75" x14ac:dyDescent="0.25">
      <c r="A124" s="99" t="s">
        <v>136</v>
      </c>
      <c r="B124" s="80" t="s">
        <v>137</v>
      </c>
      <c r="C124" s="69">
        <v>30</v>
      </c>
      <c r="D124" s="23" t="s">
        <v>13</v>
      </c>
      <c r="E124" s="72"/>
      <c r="F124" s="81">
        <f>PRODUCT(C124*E124)</f>
        <v>0</v>
      </c>
      <c r="G124" s="2"/>
      <c r="J124" s="83"/>
    </row>
    <row r="125" spans="1:10" s="82" customFormat="1" ht="15.75" x14ac:dyDescent="0.25">
      <c r="A125" s="89"/>
      <c r="B125" s="34" t="s">
        <v>308</v>
      </c>
      <c r="C125" s="90"/>
      <c r="D125" s="91"/>
      <c r="E125" s="92"/>
      <c r="F125" s="92"/>
      <c r="G125" s="2"/>
      <c r="J125" s="83"/>
    </row>
    <row r="126" spans="1:10" s="94" customFormat="1" ht="14.25" customHeight="1" x14ac:dyDescent="0.25">
      <c r="A126" s="93"/>
      <c r="B126" s="23" t="s">
        <v>133</v>
      </c>
      <c r="C126" s="121">
        <v>16</v>
      </c>
      <c r="D126" s="91"/>
      <c r="E126" s="92"/>
      <c r="F126" s="122"/>
    </row>
    <row r="127" spans="1:10" s="94" customFormat="1" ht="14.25" customHeight="1" x14ac:dyDescent="0.25">
      <c r="A127" s="93"/>
      <c r="B127" s="23" t="s">
        <v>134</v>
      </c>
      <c r="C127" s="121">
        <v>0</v>
      </c>
      <c r="D127" s="91"/>
      <c r="E127" s="92"/>
      <c r="F127" s="122"/>
    </row>
    <row r="128" spans="1:10" s="94" customFormat="1" ht="14.25" customHeight="1" x14ac:dyDescent="0.25">
      <c r="A128" s="93"/>
      <c r="B128" s="23" t="s">
        <v>135</v>
      </c>
      <c r="C128" s="121">
        <v>0</v>
      </c>
      <c r="D128" s="91"/>
      <c r="E128" s="92"/>
      <c r="F128" s="122"/>
    </row>
    <row r="129" spans="1:10" s="82" customFormat="1" ht="42.75" x14ac:dyDescent="0.25">
      <c r="A129" s="99" t="s">
        <v>138</v>
      </c>
      <c r="B129" s="80" t="s">
        <v>137</v>
      </c>
      <c r="C129" s="69">
        <v>30</v>
      </c>
      <c r="D129" s="23" t="s">
        <v>13</v>
      </c>
      <c r="E129" s="72"/>
      <c r="F129" s="81">
        <f>PRODUCT(C129*E129)</f>
        <v>0</v>
      </c>
      <c r="G129" s="2"/>
      <c r="J129" s="83"/>
    </row>
    <row r="130" spans="1:10" s="82" customFormat="1" ht="15.75" x14ac:dyDescent="0.25">
      <c r="A130" s="93"/>
      <c r="B130" s="34" t="s">
        <v>320</v>
      </c>
      <c r="C130" s="25"/>
      <c r="D130" s="25"/>
      <c r="E130" s="92"/>
      <c r="F130" s="92"/>
      <c r="G130" s="2"/>
      <c r="J130" s="83"/>
    </row>
    <row r="131" spans="1:10" s="94" customFormat="1" ht="14.25" customHeight="1" x14ac:dyDescent="0.25">
      <c r="A131" s="93"/>
      <c r="B131" s="23" t="s">
        <v>133</v>
      </c>
      <c r="C131" s="121">
        <v>5</v>
      </c>
      <c r="D131" s="91"/>
      <c r="E131" s="92"/>
      <c r="F131" s="122"/>
    </row>
    <row r="132" spans="1:10" s="94" customFormat="1" ht="14.25" customHeight="1" x14ac:dyDescent="0.25">
      <c r="A132" s="93"/>
      <c r="B132" s="23" t="s">
        <v>134</v>
      </c>
      <c r="C132" s="121">
        <v>0</v>
      </c>
      <c r="D132" s="91"/>
      <c r="E132" s="92"/>
      <c r="F132" s="122"/>
    </row>
    <row r="133" spans="1:10" s="94" customFormat="1" ht="14.25" customHeight="1" x14ac:dyDescent="0.25">
      <c r="A133" s="93"/>
      <c r="B133" s="23" t="s">
        <v>135</v>
      </c>
      <c r="C133" s="121">
        <v>0</v>
      </c>
      <c r="D133" s="91"/>
      <c r="E133" s="92"/>
      <c r="F133" s="122"/>
    </row>
    <row r="134" spans="1:10" s="82" customFormat="1" ht="42.75" x14ac:dyDescent="0.25">
      <c r="A134" s="99" t="s">
        <v>140</v>
      </c>
      <c r="B134" s="80" t="s">
        <v>137</v>
      </c>
      <c r="C134" s="69">
        <v>10</v>
      </c>
      <c r="D134" s="23" t="s">
        <v>13</v>
      </c>
      <c r="E134" s="72"/>
      <c r="F134" s="81">
        <f>PRODUCT(C134*E134)</f>
        <v>0</v>
      </c>
      <c r="G134" s="2"/>
      <c r="J134" s="83"/>
    </row>
    <row r="135" spans="1:10" s="82" customFormat="1" ht="42.75" x14ac:dyDescent="0.25">
      <c r="A135" s="99" t="s">
        <v>141</v>
      </c>
      <c r="B135" s="80" t="s">
        <v>139</v>
      </c>
      <c r="C135" s="69">
        <v>6</v>
      </c>
      <c r="D135" s="43" t="s">
        <v>13</v>
      </c>
      <c r="E135" s="81"/>
      <c r="F135" s="81">
        <f>PRODUCT(C135*E135)</f>
        <v>0</v>
      </c>
      <c r="G135" s="2"/>
      <c r="J135" s="83"/>
    </row>
    <row r="136" spans="1:10" s="82" customFormat="1" ht="15.75" x14ac:dyDescent="0.25">
      <c r="A136" s="89"/>
      <c r="B136" s="34" t="s">
        <v>321</v>
      </c>
      <c r="C136" s="90"/>
      <c r="D136" s="91"/>
      <c r="E136" s="92"/>
      <c r="F136" s="92"/>
      <c r="G136" s="2"/>
      <c r="J136" s="83"/>
    </row>
    <row r="137" spans="1:10" s="94" customFormat="1" ht="14.25" customHeight="1" x14ac:dyDescent="0.25">
      <c r="A137" s="93"/>
      <c r="B137" s="23" t="s">
        <v>133</v>
      </c>
      <c r="C137" s="121">
        <v>2</v>
      </c>
      <c r="D137" s="91"/>
      <c r="E137" s="92"/>
      <c r="F137" s="122"/>
    </row>
    <row r="138" spans="1:10" s="94" customFormat="1" ht="14.25" customHeight="1" x14ac:dyDescent="0.25">
      <c r="A138" s="93"/>
      <c r="B138" s="23" t="s">
        <v>134</v>
      </c>
      <c r="C138" s="121">
        <v>0</v>
      </c>
      <c r="D138" s="91"/>
      <c r="E138" s="92"/>
      <c r="F138" s="122"/>
    </row>
    <row r="139" spans="1:10" s="94" customFormat="1" ht="14.25" customHeight="1" x14ac:dyDescent="0.25">
      <c r="A139" s="93"/>
      <c r="B139" s="23" t="s">
        <v>135</v>
      </c>
      <c r="C139" s="121">
        <v>0</v>
      </c>
      <c r="D139" s="91"/>
      <c r="E139" s="92"/>
      <c r="F139" s="122"/>
    </row>
    <row r="140" spans="1:10" s="82" customFormat="1" ht="42.75" x14ac:dyDescent="0.25">
      <c r="A140" s="99" t="s">
        <v>140</v>
      </c>
      <c r="B140" s="80" t="s">
        <v>137</v>
      </c>
      <c r="C140" s="69">
        <v>5</v>
      </c>
      <c r="D140" s="23" t="s">
        <v>13</v>
      </c>
      <c r="E140" s="72"/>
      <c r="F140" s="81">
        <f>PRODUCT(C140*E140)</f>
        <v>0</v>
      </c>
      <c r="G140" s="2"/>
      <c r="J140" s="83"/>
    </row>
    <row r="141" spans="1:10" s="82" customFormat="1" ht="42.75" x14ac:dyDescent="0.25">
      <c r="A141" s="99" t="s">
        <v>141</v>
      </c>
      <c r="B141" s="80" t="s">
        <v>139</v>
      </c>
      <c r="C141" s="69">
        <v>3</v>
      </c>
      <c r="D141" s="43" t="s">
        <v>13</v>
      </c>
      <c r="E141" s="81"/>
      <c r="F141" s="81">
        <f>PRODUCT(C141*E141)</f>
        <v>0</v>
      </c>
      <c r="G141" s="2"/>
      <c r="J141" s="83"/>
    </row>
    <row r="142" spans="1:10" s="82" customFormat="1" ht="15.75" x14ac:dyDescent="0.25">
      <c r="A142" s="89"/>
      <c r="B142" s="34" t="s">
        <v>309</v>
      </c>
      <c r="C142" s="90"/>
      <c r="D142" s="91"/>
      <c r="E142" s="92"/>
      <c r="F142" s="92"/>
      <c r="G142" s="2"/>
      <c r="J142" s="83"/>
    </row>
    <row r="143" spans="1:10" s="94" customFormat="1" ht="14.25" customHeight="1" x14ac:dyDescent="0.25">
      <c r="A143" s="93"/>
      <c r="B143" s="23" t="s">
        <v>133</v>
      </c>
      <c r="C143" s="121">
        <v>23</v>
      </c>
      <c r="D143" s="91"/>
      <c r="E143" s="92"/>
      <c r="F143" s="122"/>
    </row>
    <row r="144" spans="1:10" s="94" customFormat="1" ht="14.25" customHeight="1" x14ac:dyDescent="0.25">
      <c r="A144" s="93"/>
      <c r="B144" s="23" t="s">
        <v>134</v>
      </c>
      <c r="C144" s="121">
        <v>0</v>
      </c>
      <c r="D144" s="91"/>
      <c r="E144" s="92"/>
      <c r="F144" s="122"/>
    </row>
    <row r="145" spans="1:10" s="94" customFormat="1" ht="14.25" customHeight="1" x14ac:dyDescent="0.25">
      <c r="A145" s="93"/>
      <c r="B145" s="23" t="s">
        <v>135</v>
      </c>
      <c r="C145" s="121">
        <v>0</v>
      </c>
      <c r="D145" s="91"/>
      <c r="E145" s="92"/>
      <c r="F145" s="122"/>
    </row>
    <row r="146" spans="1:10" s="82" customFormat="1" ht="42.75" x14ac:dyDescent="0.25">
      <c r="A146" s="99" t="s">
        <v>142</v>
      </c>
      <c r="B146" s="80" t="s">
        <v>137</v>
      </c>
      <c r="C146" s="69">
        <v>25</v>
      </c>
      <c r="D146" s="23" t="s">
        <v>13</v>
      </c>
      <c r="E146" s="72"/>
      <c r="F146" s="81">
        <f>PRODUCT(C146*E146)</f>
        <v>0</v>
      </c>
      <c r="G146" s="2"/>
      <c r="J146" s="83"/>
    </row>
    <row r="147" spans="1:10" s="82" customFormat="1" ht="42.75" x14ac:dyDescent="0.25">
      <c r="A147" s="99" t="s">
        <v>143</v>
      </c>
      <c r="B147" s="80" t="s">
        <v>139</v>
      </c>
      <c r="C147" s="69">
        <v>3</v>
      </c>
      <c r="D147" s="43" t="s">
        <v>13</v>
      </c>
      <c r="E147" s="81"/>
      <c r="F147" s="81">
        <f>PRODUCT(C147*E147)</f>
        <v>0</v>
      </c>
      <c r="G147" s="2"/>
      <c r="J147" s="83"/>
    </row>
    <row r="148" spans="1:10" s="82" customFormat="1" ht="15.75" x14ac:dyDescent="0.25">
      <c r="A148" s="109"/>
      <c r="B148" s="39" t="s">
        <v>144</v>
      </c>
      <c r="C148" s="110"/>
      <c r="D148" s="86"/>
      <c r="E148" s="87"/>
      <c r="F148" s="88">
        <f>SUM(F124:F147)</f>
        <v>0</v>
      </c>
      <c r="G148" s="2"/>
      <c r="J148" s="83"/>
    </row>
    <row r="149" spans="1:10" s="82" customFormat="1" ht="15.75" x14ac:dyDescent="0.25">
      <c r="A149" s="95"/>
      <c r="B149" s="74" t="s">
        <v>145</v>
      </c>
      <c r="C149" s="96"/>
      <c r="D149" s="9"/>
      <c r="E149" s="97"/>
      <c r="F149" s="97"/>
      <c r="G149" s="2"/>
      <c r="J149" s="83"/>
    </row>
    <row r="150" spans="1:10" s="82" customFormat="1" ht="30" x14ac:dyDescent="0.25">
      <c r="A150" s="95"/>
      <c r="B150" s="74" t="s">
        <v>146</v>
      </c>
      <c r="C150" s="96"/>
      <c r="D150" s="9"/>
      <c r="E150" s="97"/>
      <c r="F150" s="97"/>
      <c r="G150" s="2"/>
      <c r="J150" s="83"/>
    </row>
    <row r="151" spans="1:10" s="82" customFormat="1" ht="15.75" x14ac:dyDescent="0.25">
      <c r="A151" s="95"/>
      <c r="B151" s="74" t="s">
        <v>147</v>
      </c>
      <c r="C151" s="98"/>
      <c r="D151" s="9"/>
      <c r="E151" s="97"/>
      <c r="F151" s="97"/>
      <c r="G151" s="2"/>
      <c r="J151" s="83"/>
    </row>
    <row r="152" spans="1:10" s="82" customFormat="1" ht="15.75" x14ac:dyDescent="0.25">
      <c r="A152" s="95"/>
      <c r="B152" s="74" t="s">
        <v>148</v>
      </c>
      <c r="C152" s="98"/>
      <c r="D152" s="9"/>
      <c r="E152" s="97"/>
      <c r="F152" s="97"/>
      <c r="G152" s="2"/>
      <c r="J152" s="83"/>
    </row>
    <row r="153" spans="1:10" s="82" customFormat="1" ht="15.75" x14ac:dyDescent="0.25">
      <c r="A153" s="95"/>
      <c r="B153" s="74" t="s">
        <v>149</v>
      </c>
      <c r="C153" s="98"/>
      <c r="D153" s="9"/>
      <c r="E153" s="97"/>
      <c r="F153" s="97"/>
      <c r="G153" s="2"/>
      <c r="J153" s="83"/>
    </row>
    <row r="154" spans="1:10" s="82" customFormat="1" ht="15.75" x14ac:dyDescent="0.25">
      <c r="A154" s="95"/>
      <c r="B154" s="74" t="s">
        <v>150</v>
      </c>
      <c r="C154" s="98"/>
      <c r="D154" s="9"/>
      <c r="E154" s="97"/>
      <c r="F154" s="97"/>
      <c r="G154" s="2"/>
      <c r="J154" s="83"/>
    </row>
    <row r="155" spans="1:10" s="82" customFormat="1" ht="15.75" x14ac:dyDescent="0.25">
      <c r="A155" s="89" t="s">
        <v>151</v>
      </c>
      <c r="B155" s="34" t="s">
        <v>152</v>
      </c>
      <c r="C155" s="90"/>
      <c r="D155" s="91"/>
      <c r="E155" s="92"/>
      <c r="F155" s="92"/>
      <c r="G155" s="2"/>
      <c r="J155" s="83"/>
    </row>
    <row r="156" spans="1:10" s="82" customFormat="1" ht="15.75" x14ac:dyDescent="0.25">
      <c r="A156" s="93"/>
      <c r="B156" s="15" t="s">
        <v>307</v>
      </c>
      <c r="C156" s="25"/>
      <c r="D156" s="25"/>
      <c r="E156" s="92"/>
      <c r="F156" s="92"/>
      <c r="G156" s="2"/>
      <c r="J156" s="83"/>
    </row>
    <row r="157" spans="1:10" s="82" customFormat="1" ht="57" x14ac:dyDescent="0.25">
      <c r="A157" s="99" t="s">
        <v>153</v>
      </c>
      <c r="B157" s="80" t="s">
        <v>157</v>
      </c>
      <c r="C157" s="70">
        <v>30</v>
      </c>
      <c r="D157" s="23" t="s">
        <v>13</v>
      </c>
      <c r="E157" s="72"/>
      <c r="F157" s="81">
        <f t="shared" ref="F157:F164" si="27">C157*E157</f>
        <v>0</v>
      </c>
      <c r="G157" s="2"/>
      <c r="J157" s="83"/>
    </row>
    <row r="158" spans="1:10" s="82" customFormat="1" ht="57" x14ac:dyDescent="0.25">
      <c r="A158" s="99" t="s">
        <v>154</v>
      </c>
      <c r="B158" s="80" t="s">
        <v>159</v>
      </c>
      <c r="C158" s="70">
        <v>40</v>
      </c>
      <c r="D158" s="23" t="s">
        <v>13</v>
      </c>
      <c r="E158" s="72"/>
      <c r="F158" s="81">
        <f t="shared" si="27"/>
        <v>0</v>
      </c>
      <c r="G158" s="2"/>
      <c r="J158" s="83"/>
    </row>
    <row r="159" spans="1:10" s="82" customFormat="1" ht="28.5" x14ac:dyDescent="0.25">
      <c r="A159" s="44" t="s">
        <v>155</v>
      </c>
      <c r="B159" s="80" t="s">
        <v>161</v>
      </c>
      <c r="C159" s="70">
        <v>1</v>
      </c>
      <c r="D159" s="23" t="s">
        <v>129</v>
      </c>
      <c r="E159" s="72"/>
      <c r="F159" s="81">
        <f t="shared" si="27"/>
        <v>0</v>
      </c>
      <c r="G159" s="2"/>
      <c r="J159" s="83"/>
    </row>
    <row r="160" spans="1:10" s="82" customFormat="1" ht="57" x14ac:dyDescent="0.25">
      <c r="A160" s="44" t="s">
        <v>156</v>
      </c>
      <c r="B160" s="80" t="s">
        <v>163</v>
      </c>
      <c r="C160" s="70">
        <v>6</v>
      </c>
      <c r="D160" s="23" t="s">
        <v>13</v>
      </c>
      <c r="E160" s="72"/>
      <c r="F160" s="81">
        <f t="shared" si="27"/>
        <v>0</v>
      </c>
      <c r="G160" s="2"/>
      <c r="J160" s="83"/>
    </row>
    <row r="161" spans="1:10" s="82" customFormat="1" ht="114.75" x14ac:dyDescent="0.25">
      <c r="A161" s="134" t="s">
        <v>158</v>
      </c>
      <c r="B161" s="131" t="s">
        <v>426</v>
      </c>
      <c r="C161" s="135">
        <v>1</v>
      </c>
      <c r="D161" s="136" t="s">
        <v>2</v>
      </c>
      <c r="E161" s="133"/>
      <c r="F161" s="133">
        <f>C161*E161</f>
        <v>0</v>
      </c>
      <c r="G161" s="2"/>
      <c r="J161" s="83"/>
    </row>
    <row r="162" spans="1:10" s="82" customFormat="1" ht="99.75" x14ac:dyDescent="0.25">
      <c r="A162" s="44" t="s">
        <v>160</v>
      </c>
      <c r="B162" s="80" t="s">
        <v>346</v>
      </c>
      <c r="C162" s="70">
        <v>1</v>
      </c>
      <c r="D162" s="23" t="s">
        <v>2</v>
      </c>
      <c r="E162" s="72"/>
      <c r="F162" s="81">
        <f t="shared" si="27"/>
        <v>0</v>
      </c>
      <c r="G162" s="2"/>
      <c r="J162" s="83"/>
    </row>
    <row r="163" spans="1:10" s="82" customFormat="1" ht="42.75" x14ac:dyDescent="0.25">
      <c r="A163" s="44" t="s">
        <v>162</v>
      </c>
      <c r="B163" s="80" t="s">
        <v>424</v>
      </c>
      <c r="C163" s="70">
        <v>1</v>
      </c>
      <c r="D163" s="23" t="s">
        <v>8</v>
      </c>
      <c r="E163" s="72"/>
      <c r="F163" s="81">
        <f t="shared" si="27"/>
        <v>0</v>
      </c>
      <c r="G163" s="2"/>
      <c r="J163" s="83"/>
    </row>
    <row r="164" spans="1:10" s="82" customFormat="1" ht="28.5" x14ac:dyDescent="0.25">
      <c r="A164" s="44" t="s">
        <v>164</v>
      </c>
      <c r="B164" s="80" t="s">
        <v>168</v>
      </c>
      <c r="C164" s="70">
        <v>1</v>
      </c>
      <c r="D164" s="23" t="s">
        <v>44</v>
      </c>
      <c r="E164" s="72"/>
      <c r="F164" s="81">
        <f t="shared" si="27"/>
        <v>0</v>
      </c>
      <c r="G164" s="2"/>
      <c r="J164" s="83"/>
    </row>
    <row r="165" spans="1:10" s="82" customFormat="1" ht="15.75" x14ac:dyDescent="0.25">
      <c r="A165" s="93"/>
      <c r="B165" s="15" t="s">
        <v>308</v>
      </c>
      <c r="C165" s="25"/>
      <c r="D165" s="25"/>
      <c r="E165" s="92"/>
      <c r="F165" s="92"/>
      <c r="G165" s="2"/>
      <c r="J165" s="83"/>
    </row>
    <row r="166" spans="1:10" s="82" customFormat="1" ht="57" x14ac:dyDescent="0.25">
      <c r="A166" s="44" t="s">
        <v>165</v>
      </c>
      <c r="B166" s="80" t="s">
        <v>157</v>
      </c>
      <c r="C166" s="70">
        <v>30</v>
      </c>
      <c r="D166" s="23" t="s">
        <v>13</v>
      </c>
      <c r="E166" s="72"/>
      <c r="F166" s="81">
        <f t="shared" ref="F166:F173" si="28">C166*E166</f>
        <v>0</v>
      </c>
      <c r="G166" s="2"/>
      <c r="J166" s="83"/>
    </row>
    <row r="167" spans="1:10" s="82" customFormat="1" ht="57" x14ac:dyDescent="0.25">
      <c r="A167" s="44" t="s">
        <v>166</v>
      </c>
      <c r="B167" s="80" t="s">
        <v>159</v>
      </c>
      <c r="C167" s="70">
        <v>60</v>
      </c>
      <c r="D167" s="23" t="s">
        <v>13</v>
      </c>
      <c r="E167" s="72"/>
      <c r="F167" s="81">
        <f t="shared" si="28"/>
        <v>0</v>
      </c>
      <c r="G167" s="2"/>
      <c r="J167" s="83"/>
    </row>
    <row r="168" spans="1:10" s="82" customFormat="1" ht="57" x14ac:dyDescent="0.25">
      <c r="A168" s="99" t="s">
        <v>167</v>
      </c>
      <c r="B168" s="80" t="s">
        <v>163</v>
      </c>
      <c r="C168" s="70">
        <v>6</v>
      </c>
      <c r="D168" s="23" t="s">
        <v>13</v>
      </c>
      <c r="E168" s="72"/>
      <c r="F168" s="81">
        <f t="shared" si="28"/>
        <v>0</v>
      </c>
      <c r="G168" s="2"/>
      <c r="J168" s="83"/>
    </row>
    <row r="169" spans="1:10" s="82" customFormat="1" ht="85.5" x14ac:dyDescent="0.25">
      <c r="A169" s="99" t="s">
        <v>169</v>
      </c>
      <c r="B169" s="80" t="s">
        <v>181</v>
      </c>
      <c r="C169" s="70">
        <v>1</v>
      </c>
      <c r="D169" s="23" t="s">
        <v>2</v>
      </c>
      <c r="E169" s="72"/>
      <c r="F169" s="81">
        <f t="shared" si="28"/>
        <v>0</v>
      </c>
      <c r="G169" s="2"/>
      <c r="J169" s="83"/>
    </row>
    <row r="170" spans="1:10" s="82" customFormat="1" ht="99.75" x14ac:dyDescent="0.25">
      <c r="A170" s="99" t="s">
        <v>170</v>
      </c>
      <c r="B170" s="80" t="s">
        <v>347</v>
      </c>
      <c r="C170" s="70">
        <v>1</v>
      </c>
      <c r="D170" s="23" t="s">
        <v>2</v>
      </c>
      <c r="E170" s="72"/>
      <c r="F170" s="81">
        <f t="shared" si="28"/>
        <v>0</v>
      </c>
      <c r="G170" s="2"/>
      <c r="J170" s="83"/>
    </row>
    <row r="171" spans="1:10" s="82" customFormat="1" ht="99.75" x14ac:dyDescent="0.25">
      <c r="A171" s="99" t="s">
        <v>171</v>
      </c>
      <c r="B171" s="80" t="s">
        <v>346</v>
      </c>
      <c r="C171" s="70">
        <v>1</v>
      </c>
      <c r="D171" s="23" t="s">
        <v>2</v>
      </c>
      <c r="E171" s="72"/>
      <c r="F171" s="81">
        <f t="shared" si="28"/>
        <v>0</v>
      </c>
      <c r="G171" s="2"/>
      <c r="J171" s="83"/>
    </row>
    <row r="172" spans="1:10" s="82" customFormat="1" ht="42.75" x14ac:dyDescent="0.25">
      <c r="A172" s="99" t="s">
        <v>172</v>
      </c>
      <c r="B172" s="80" t="s">
        <v>424</v>
      </c>
      <c r="C172" s="70">
        <v>1</v>
      </c>
      <c r="D172" s="23" t="s">
        <v>8</v>
      </c>
      <c r="E172" s="72"/>
      <c r="F172" s="81">
        <f t="shared" si="28"/>
        <v>0</v>
      </c>
      <c r="G172" s="2"/>
      <c r="J172" s="83"/>
    </row>
    <row r="173" spans="1:10" s="82" customFormat="1" ht="28.5" x14ac:dyDescent="0.25">
      <c r="A173" s="99" t="s">
        <v>173</v>
      </c>
      <c r="B173" s="80" t="s">
        <v>168</v>
      </c>
      <c r="C173" s="70">
        <v>1</v>
      </c>
      <c r="D173" s="23" t="s">
        <v>8</v>
      </c>
      <c r="E173" s="72"/>
      <c r="F173" s="81">
        <f t="shared" si="28"/>
        <v>0</v>
      </c>
      <c r="G173" s="2"/>
      <c r="J173" s="83"/>
    </row>
    <row r="174" spans="1:10" s="82" customFormat="1" ht="15.75" x14ac:dyDescent="0.25">
      <c r="A174" s="93"/>
      <c r="B174" s="34" t="s">
        <v>309</v>
      </c>
      <c r="C174" s="25"/>
      <c r="D174" s="25"/>
      <c r="E174" s="92"/>
      <c r="F174" s="92"/>
      <c r="G174" s="2"/>
      <c r="J174" s="83"/>
    </row>
    <row r="175" spans="1:10" s="82" customFormat="1" ht="57" x14ac:dyDescent="0.25">
      <c r="A175" s="99" t="s">
        <v>174</v>
      </c>
      <c r="B175" s="80" t="s">
        <v>157</v>
      </c>
      <c r="C175" s="70">
        <v>30</v>
      </c>
      <c r="D175" s="23" t="s">
        <v>13</v>
      </c>
      <c r="E175" s="72"/>
      <c r="F175" s="81">
        <f t="shared" ref="F175:F181" si="29">C175*E175</f>
        <v>0</v>
      </c>
      <c r="G175" s="2"/>
      <c r="J175" s="83"/>
    </row>
    <row r="176" spans="1:10" s="82" customFormat="1" ht="57" x14ac:dyDescent="0.25">
      <c r="A176" s="99" t="s">
        <v>175</v>
      </c>
      <c r="B176" s="80" t="s">
        <v>159</v>
      </c>
      <c r="C176" s="70">
        <v>36</v>
      </c>
      <c r="D176" s="23" t="s">
        <v>13</v>
      </c>
      <c r="E176" s="72"/>
      <c r="F176" s="81">
        <f t="shared" si="29"/>
        <v>0</v>
      </c>
      <c r="G176" s="2"/>
      <c r="J176" s="83"/>
    </row>
    <row r="177" spans="1:10" s="82" customFormat="1" ht="57" x14ac:dyDescent="0.25">
      <c r="A177" s="99" t="s">
        <v>176</v>
      </c>
      <c r="B177" s="80" t="s">
        <v>163</v>
      </c>
      <c r="C177" s="70">
        <v>6</v>
      </c>
      <c r="D177" s="23" t="s">
        <v>13</v>
      </c>
      <c r="E177" s="72"/>
      <c r="F177" s="81">
        <f t="shared" si="29"/>
        <v>0</v>
      </c>
      <c r="G177" s="2"/>
      <c r="J177" s="83"/>
    </row>
    <row r="178" spans="1:10" s="82" customFormat="1" ht="85.5" x14ac:dyDescent="0.25">
      <c r="A178" s="99" t="s">
        <v>177</v>
      </c>
      <c r="B178" s="80" t="s">
        <v>181</v>
      </c>
      <c r="C178" s="70">
        <v>1</v>
      </c>
      <c r="D178" s="23" t="s">
        <v>2</v>
      </c>
      <c r="E178" s="72"/>
      <c r="F178" s="81">
        <f t="shared" ref="F178" si="30">C178*E178</f>
        <v>0</v>
      </c>
      <c r="G178" s="2"/>
      <c r="J178" s="83"/>
    </row>
    <row r="179" spans="1:10" s="82" customFormat="1" ht="99.75" x14ac:dyDescent="0.25">
      <c r="A179" s="99" t="s">
        <v>178</v>
      </c>
      <c r="B179" s="80" t="s">
        <v>312</v>
      </c>
      <c r="C179" s="70">
        <v>1</v>
      </c>
      <c r="D179" s="23" t="s">
        <v>2</v>
      </c>
      <c r="E179" s="72"/>
      <c r="F179" s="81">
        <f t="shared" ref="F179" si="31">C179*E179</f>
        <v>0</v>
      </c>
      <c r="G179" s="2"/>
      <c r="J179" s="83"/>
    </row>
    <row r="180" spans="1:10" s="82" customFormat="1" ht="42.75" x14ac:dyDescent="0.25">
      <c r="A180" s="99" t="s">
        <v>179</v>
      </c>
      <c r="B180" s="80" t="s">
        <v>424</v>
      </c>
      <c r="C180" s="70">
        <v>1</v>
      </c>
      <c r="D180" s="23" t="s">
        <v>8</v>
      </c>
      <c r="E180" s="72"/>
      <c r="F180" s="81">
        <f t="shared" si="29"/>
        <v>0</v>
      </c>
      <c r="G180" s="2"/>
      <c r="J180" s="83"/>
    </row>
    <row r="181" spans="1:10" s="82" customFormat="1" ht="28.5" x14ac:dyDescent="0.25">
      <c r="A181" s="44" t="s">
        <v>180</v>
      </c>
      <c r="B181" s="80" t="s">
        <v>168</v>
      </c>
      <c r="C181" s="70">
        <v>1</v>
      </c>
      <c r="D181" s="23" t="s">
        <v>8</v>
      </c>
      <c r="E181" s="72"/>
      <c r="F181" s="81">
        <f t="shared" si="29"/>
        <v>0</v>
      </c>
      <c r="G181" s="2"/>
      <c r="J181" s="83"/>
    </row>
    <row r="182" spans="1:10" s="82" customFormat="1" ht="15.75" x14ac:dyDescent="0.25">
      <c r="A182" s="84"/>
      <c r="B182" s="39" t="s">
        <v>182</v>
      </c>
      <c r="C182" s="85"/>
      <c r="D182" s="86"/>
      <c r="E182" s="87"/>
      <c r="F182" s="88">
        <f>SUM(F157:F181)</f>
        <v>0</v>
      </c>
      <c r="G182" s="2"/>
      <c r="J182" s="83"/>
    </row>
    <row r="183" spans="1:10" s="82" customFormat="1" ht="15.75" x14ac:dyDescent="0.25">
      <c r="A183" s="89" t="s">
        <v>183</v>
      </c>
      <c r="B183" s="34" t="s">
        <v>184</v>
      </c>
      <c r="C183" s="90"/>
      <c r="D183" s="91"/>
      <c r="E183" s="92"/>
      <c r="F183" s="92"/>
      <c r="G183" s="2"/>
      <c r="J183" s="83"/>
    </row>
    <row r="184" spans="1:10" s="82" customFormat="1" ht="15.75" x14ac:dyDescent="0.25">
      <c r="A184" s="107"/>
      <c r="B184" s="29" t="s">
        <v>185</v>
      </c>
      <c r="C184" s="29"/>
      <c r="D184" s="29"/>
      <c r="E184" s="108"/>
      <c r="F184" s="108"/>
      <c r="G184" s="2"/>
      <c r="J184" s="83"/>
    </row>
    <row r="185" spans="1:10" s="82" customFormat="1" ht="15.75" x14ac:dyDescent="0.25">
      <c r="A185" s="93"/>
      <c r="B185" s="15" t="s">
        <v>307</v>
      </c>
      <c r="C185" s="25"/>
      <c r="D185" s="25"/>
      <c r="E185" s="92"/>
      <c r="F185" s="92"/>
      <c r="G185" s="2"/>
      <c r="J185" s="83"/>
    </row>
    <row r="186" spans="1:10" s="82" customFormat="1" ht="57.75" x14ac:dyDescent="0.25">
      <c r="A186" s="99" t="s">
        <v>186</v>
      </c>
      <c r="B186" s="80" t="s">
        <v>359</v>
      </c>
      <c r="C186" s="12">
        <v>24</v>
      </c>
      <c r="D186" s="23" t="s">
        <v>13</v>
      </c>
      <c r="E186" s="81"/>
      <c r="F186" s="81">
        <f t="shared" ref="F186:F188" si="32">C186*E186</f>
        <v>0</v>
      </c>
      <c r="G186" s="2"/>
      <c r="J186" s="83"/>
    </row>
    <row r="187" spans="1:10" s="82" customFormat="1" ht="29.25" x14ac:dyDescent="0.25">
      <c r="A187" s="99" t="s">
        <v>187</v>
      </c>
      <c r="B187" s="80" t="s">
        <v>358</v>
      </c>
      <c r="C187" s="70">
        <v>1</v>
      </c>
      <c r="D187" s="23" t="s">
        <v>2</v>
      </c>
      <c r="E187" s="81"/>
      <c r="F187" s="81">
        <f t="shared" si="32"/>
        <v>0</v>
      </c>
      <c r="G187" s="2"/>
      <c r="J187" s="83"/>
    </row>
    <row r="188" spans="1:10" s="82" customFormat="1" ht="29.25" x14ac:dyDescent="0.25">
      <c r="A188" s="99" t="s">
        <v>188</v>
      </c>
      <c r="B188" s="80" t="s">
        <v>360</v>
      </c>
      <c r="C188" s="12">
        <v>1</v>
      </c>
      <c r="D188" s="23" t="s">
        <v>2</v>
      </c>
      <c r="E188" s="72"/>
      <c r="F188" s="81">
        <f t="shared" si="32"/>
        <v>0</v>
      </c>
      <c r="G188" s="2"/>
      <c r="J188" s="83"/>
    </row>
    <row r="189" spans="1:10" s="82" customFormat="1" ht="57.75" x14ac:dyDescent="0.25">
      <c r="A189" s="99" t="s">
        <v>189</v>
      </c>
      <c r="B189" s="80" t="s">
        <v>403</v>
      </c>
      <c r="C189" s="70">
        <v>37</v>
      </c>
      <c r="D189" s="43" t="s">
        <v>13</v>
      </c>
      <c r="E189" s="81"/>
      <c r="F189" s="81">
        <f t="shared" ref="F189:F194" si="33">C189*E189</f>
        <v>0</v>
      </c>
      <c r="G189" s="2"/>
      <c r="J189" s="83"/>
    </row>
    <row r="190" spans="1:10" s="82" customFormat="1" ht="29.25" x14ac:dyDescent="0.25">
      <c r="A190" s="99" t="s">
        <v>190</v>
      </c>
      <c r="B190" s="80" t="s">
        <v>404</v>
      </c>
      <c r="C190" s="70">
        <v>5</v>
      </c>
      <c r="D190" s="23" t="s">
        <v>2</v>
      </c>
      <c r="E190" s="81"/>
      <c r="F190" s="81">
        <f t="shared" si="33"/>
        <v>0</v>
      </c>
      <c r="G190" s="2"/>
      <c r="J190" s="83"/>
    </row>
    <row r="191" spans="1:10" s="82" customFormat="1" ht="29.25" x14ac:dyDescent="0.25">
      <c r="A191" s="99" t="s">
        <v>191</v>
      </c>
      <c r="B191" s="80" t="s">
        <v>364</v>
      </c>
      <c r="C191" s="70">
        <v>1</v>
      </c>
      <c r="D191" s="23" t="s">
        <v>2</v>
      </c>
      <c r="E191" s="72"/>
      <c r="F191" s="81">
        <f t="shared" si="33"/>
        <v>0</v>
      </c>
      <c r="G191" s="2"/>
      <c r="J191" s="83"/>
    </row>
    <row r="192" spans="1:10" s="82" customFormat="1" ht="57.75" x14ac:dyDescent="0.25">
      <c r="A192" s="99" t="s">
        <v>192</v>
      </c>
      <c r="B192" s="43" t="s">
        <v>402</v>
      </c>
      <c r="C192" s="70">
        <v>37</v>
      </c>
      <c r="D192" s="43" t="s">
        <v>13</v>
      </c>
      <c r="E192" s="81"/>
      <c r="F192" s="81">
        <f t="shared" si="33"/>
        <v>0</v>
      </c>
      <c r="G192" s="2"/>
      <c r="J192" s="83"/>
    </row>
    <row r="193" spans="1:10" s="82" customFormat="1" ht="43.5" x14ac:dyDescent="0.25">
      <c r="A193" s="42" t="s">
        <v>193</v>
      </c>
      <c r="B193" s="80" t="s">
        <v>401</v>
      </c>
      <c r="C193" s="70">
        <v>5</v>
      </c>
      <c r="D193" s="23" t="s">
        <v>2</v>
      </c>
      <c r="E193" s="101"/>
      <c r="F193" s="81">
        <f t="shared" si="33"/>
        <v>0</v>
      </c>
      <c r="G193" s="2"/>
      <c r="J193" s="83"/>
    </row>
    <row r="194" spans="1:10" s="82" customFormat="1" ht="29.25" x14ac:dyDescent="0.25">
      <c r="A194" s="42" t="s">
        <v>194</v>
      </c>
      <c r="B194" s="80" t="s">
        <v>363</v>
      </c>
      <c r="C194" s="70">
        <v>1</v>
      </c>
      <c r="D194" s="23" t="s">
        <v>8</v>
      </c>
      <c r="E194" s="72"/>
      <c r="F194" s="81">
        <f t="shared" si="33"/>
        <v>0</v>
      </c>
      <c r="G194" s="2"/>
      <c r="J194" s="83"/>
    </row>
    <row r="195" spans="1:10" s="82" customFormat="1" ht="15.75" x14ac:dyDescent="0.25">
      <c r="A195" s="93"/>
      <c r="B195" s="15" t="s">
        <v>308</v>
      </c>
      <c r="C195" s="25"/>
      <c r="D195" s="25"/>
      <c r="E195" s="92"/>
      <c r="F195" s="92"/>
      <c r="G195" s="2"/>
      <c r="J195" s="83"/>
    </row>
    <row r="196" spans="1:10" s="82" customFormat="1" ht="57.75" x14ac:dyDescent="0.25">
      <c r="A196" s="42" t="s">
        <v>195</v>
      </c>
      <c r="B196" s="80" t="s">
        <v>359</v>
      </c>
      <c r="C196" s="12">
        <v>22</v>
      </c>
      <c r="D196" s="23" t="s">
        <v>13</v>
      </c>
      <c r="E196" s="81"/>
      <c r="F196" s="81">
        <f t="shared" ref="F196:F205" si="34">C196*E196</f>
        <v>0</v>
      </c>
      <c r="G196" s="2"/>
      <c r="J196" s="83"/>
    </row>
    <row r="197" spans="1:10" s="82" customFormat="1" ht="29.25" x14ac:dyDescent="0.25">
      <c r="A197" s="42" t="s">
        <v>196</v>
      </c>
      <c r="B197" s="80" t="s">
        <v>358</v>
      </c>
      <c r="C197" s="70">
        <v>1</v>
      </c>
      <c r="D197" s="23" t="s">
        <v>2</v>
      </c>
      <c r="E197" s="81"/>
      <c r="F197" s="81">
        <f t="shared" si="34"/>
        <v>0</v>
      </c>
      <c r="G197" s="2"/>
      <c r="J197" s="83"/>
    </row>
    <row r="198" spans="1:10" s="82" customFormat="1" ht="29.25" x14ac:dyDescent="0.25">
      <c r="A198" s="42" t="s">
        <v>197</v>
      </c>
      <c r="B198" s="80" t="s">
        <v>360</v>
      </c>
      <c r="C198" s="12">
        <v>1</v>
      </c>
      <c r="D198" s="23" t="s">
        <v>2</v>
      </c>
      <c r="E198" s="72"/>
      <c r="F198" s="81">
        <f t="shared" si="34"/>
        <v>0</v>
      </c>
      <c r="G198" s="2"/>
      <c r="J198" s="83"/>
    </row>
    <row r="199" spans="1:10" s="82" customFormat="1" ht="29.25" x14ac:dyDescent="0.25">
      <c r="A199" s="42" t="s">
        <v>198</v>
      </c>
      <c r="B199" s="80" t="s">
        <v>361</v>
      </c>
      <c r="C199" s="70">
        <v>1</v>
      </c>
      <c r="D199" s="43" t="s">
        <v>2</v>
      </c>
      <c r="E199" s="72"/>
      <c r="F199" s="81">
        <f t="shared" si="34"/>
        <v>0</v>
      </c>
      <c r="G199" s="2"/>
      <c r="J199" s="83"/>
    </row>
    <row r="200" spans="1:10" s="82" customFormat="1" ht="57.75" x14ac:dyDescent="0.25">
      <c r="A200" s="42" t="s">
        <v>199</v>
      </c>
      <c r="B200" s="80" t="s">
        <v>403</v>
      </c>
      <c r="C200" s="70">
        <v>28</v>
      </c>
      <c r="D200" s="43" t="s">
        <v>13</v>
      </c>
      <c r="E200" s="81"/>
      <c r="F200" s="81">
        <f t="shared" si="34"/>
        <v>0</v>
      </c>
      <c r="G200" s="2"/>
      <c r="J200" s="83"/>
    </row>
    <row r="201" spans="1:10" s="82" customFormat="1" ht="29.25" x14ac:dyDescent="0.25">
      <c r="A201" s="42" t="s">
        <v>200</v>
      </c>
      <c r="B201" s="80" t="s">
        <v>404</v>
      </c>
      <c r="C201" s="70">
        <v>5</v>
      </c>
      <c r="D201" s="23" t="s">
        <v>2</v>
      </c>
      <c r="E201" s="81"/>
      <c r="F201" s="81">
        <f t="shared" si="34"/>
        <v>0</v>
      </c>
      <c r="G201" s="2"/>
      <c r="J201" s="83"/>
    </row>
    <row r="202" spans="1:10" s="82" customFormat="1" ht="29.25" x14ac:dyDescent="0.25">
      <c r="A202" s="42" t="s">
        <v>201</v>
      </c>
      <c r="B202" s="80" t="s">
        <v>364</v>
      </c>
      <c r="C202" s="70">
        <v>1</v>
      </c>
      <c r="D202" s="23" t="s">
        <v>2</v>
      </c>
      <c r="E202" s="72"/>
      <c r="F202" s="81">
        <f t="shared" si="34"/>
        <v>0</v>
      </c>
      <c r="G202" s="2"/>
      <c r="J202" s="83"/>
    </row>
    <row r="203" spans="1:10" s="82" customFormat="1" ht="57.75" x14ac:dyDescent="0.25">
      <c r="A203" s="42" t="s">
        <v>202</v>
      </c>
      <c r="B203" s="43" t="s">
        <v>405</v>
      </c>
      <c r="C203" s="70">
        <v>28</v>
      </c>
      <c r="D203" s="43" t="s">
        <v>13</v>
      </c>
      <c r="E203" s="81"/>
      <c r="F203" s="81">
        <f t="shared" si="34"/>
        <v>0</v>
      </c>
      <c r="G203" s="2"/>
      <c r="J203" s="83"/>
    </row>
    <row r="204" spans="1:10" s="82" customFormat="1" ht="43.5" x14ac:dyDescent="0.25">
      <c r="A204" s="42" t="s">
        <v>203</v>
      </c>
      <c r="B204" s="80" t="s">
        <v>401</v>
      </c>
      <c r="C204" s="70">
        <v>5</v>
      </c>
      <c r="D204" s="23" t="s">
        <v>2</v>
      </c>
      <c r="E204" s="101"/>
      <c r="F204" s="81">
        <f t="shared" si="34"/>
        <v>0</v>
      </c>
      <c r="G204" s="2"/>
      <c r="J204" s="83"/>
    </row>
    <row r="205" spans="1:10" s="82" customFormat="1" ht="29.25" x14ac:dyDescent="0.25">
      <c r="A205" s="42" t="s">
        <v>204</v>
      </c>
      <c r="B205" s="80" t="s">
        <v>363</v>
      </c>
      <c r="C205" s="70">
        <v>5</v>
      </c>
      <c r="D205" s="23" t="s">
        <v>2</v>
      </c>
      <c r="E205" s="72"/>
      <c r="F205" s="81">
        <f t="shared" si="34"/>
        <v>0</v>
      </c>
      <c r="G205" s="2"/>
      <c r="J205" s="83"/>
    </row>
    <row r="206" spans="1:10" s="82" customFormat="1" ht="15.75" x14ac:dyDescent="0.25">
      <c r="A206" s="93"/>
      <c r="B206" s="15" t="s">
        <v>309</v>
      </c>
      <c r="C206" s="25"/>
      <c r="D206" s="25"/>
      <c r="E206" s="92"/>
      <c r="F206" s="92"/>
      <c r="G206" s="2"/>
      <c r="J206" s="83"/>
    </row>
    <row r="207" spans="1:10" s="82" customFormat="1" ht="57.75" x14ac:dyDescent="0.25">
      <c r="A207" s="42" t="s">
        <v>205</v>
      </c>
      <c r="B207" s="80" t="s">
        <v>359</v>
      </c>
      <c r="C207" s="12">
        <v>21</v>
      </c>
      <c r="D207" s="23" t="s">
        <v>13</v>
      </c>
      <c r="E207" s="81"/>
      <c r="F207" s="81">
        <f t="shared" ref="F207:F218" si="35">C207*E207</f>
        <v>0</v>
      </c>
      <c r="G207" s="2"/>
      <c r="J207" s="83"/>
    </row>
    <row r="208" spans="1:10" s="82" customFormat="1" ht="29.25" x14ac:dyDescent="0.25">
      <c r="A208" s="42" t="s">
        <v>206</v>
      </c>
      <c r="B208" s="80" t="s">
        <v>358</v>
      </c>
      <c r="C208" s="70">
        <v>1</v>
      </c>
      <c r="D208" s="23" t="s">
        <v>2</v>
      </c>
      <c r="E208" s="81"/>
      <c r="F208" s="81">
        <f t="shared" si="35"/>
        <v>0</v>
      </c>
      <c r="G208" s="2"/>
      <c r="J208" s="83"/>
    </row>
    <row r="209" spans="1:10" s="82" customFormat="1" ht="29.25" x14ac:dyDescent="0.25">
      <c r="A209" s="42" t="s">
        <v>207</v>
      </c>
      <c r="B209" s="80" t="s">
        <v>360</v>
      </c>
      <c r="C209" s="12">
        <v>1</v>
      </c>
      <c r="D209" s="23" t="s">
        <v>2</v>
      </c>
      <c r="E209" s="72"/>
      <c r="F209" s="81">
        <f t="shared" si="35"/>
        <v>0</v>
      </c>
      <c r="G209" s="2"/>
      <c r="J209" s="83"/>
    </row>
    <row r="210" spans="1:10" s="82" customFormat="1" ht="29.25" x14ac:dyDescent="0.25">
      <c r="A210" s="99" t="s">
        <v>208</v>
      </c>
      <c r="B210" s="80" t="s">
        <v>362</v>
      </c>
      <c r="C210" s="70">
        <v>1</v>
      </c>
      <c r="D210" s="43" t="s">
        <v>2</v>
      </c>
      <c r="E210" s="72"/>
      <c r="F210" s="81">
        <f t="shared" si="35"/>
        <v>0</v>
      </c>
      <c r="G210" s="2"/>
      <c r="J210" s="83"/>
    </row>
    <row r="211" spans="1:10" s="82" customFormat="1" ht="57.75" x14ac:dyDescent="0.25">
      <c r="A211" s="99" t="s">
        <v>209</v>
      </c>
      <c r="B211" s="80" t="s">
        <v>403</v>
      </c>
      <c r="C211" s="70">
        <v>39</v>
      </c>
      <c r="D211" s="43" t="s">
        <v>13</v>
      </c>
      <c r="E211" s="81"/>
      <c r="F211" s="81">
        <f t="shared" si="35"/>
        <v>0</v>
      </c>
      <c r="G211" s="2"/>
      <c r="J211" s="83"/>
    </row>
    <row r="212" spans="1:10" s="82" customFormat="1" ht="29.25" x14ac:dyDescent="0.25">
      <c r="A212" s="99" t="s">
        <v>210</v>
      </c>
      <c r="B212" s="80" t="s">
        <v>404</v>
      </c>
      <c r="C212" s="70">
        <v>6</v>
      </c>
      <c r="D212" s="23" t="s">
        <v>2</v>
      </c>
      <c r="E212" s="81"/>
      <c r="F212" s="81">
        <f t="shared" si="35"/>
        <v>0</v>
      </c>
      <c r="G212" s="2"/>
      <c r="J212" s="83"/>
    </row>
    <row r="213" spans="1:10" s="82" customFormat="1" ht="29.25" x14ac:dyDescent="0.25">
      <c r="A213" s="99" t="s">
        <v>211</v>
      </c>
      <c r="B213" s="80" t="s">
        <v>364</v>
      </c>
      <c r="C213" s="70">
        <v>1</v>
      </c>
      <c r="D213" s="23" t="s">
        <v>2</v>
      </c>
      <c r="E213" s="72"/>
      <c r="F213" s="81">
        <f t="shared" si="35"/>
        <v>0</v>
      </c>
      <c r="G213" s="2"/>
      <c r="J213" s="83"/>
    </row>
    <row r="214" spans="1:10" s="82" customFormat="1" ht="28.5" x14ac:dyDescent="0.25">
      <c r="A214" s="99" t="s">
        <v>212</v>
      </c>
      <c r="B214" s="80" t="s">
        <v>397</v>
      </c>
      <c r="C214" s="70">
        <v>1</v>
      </c>
      <c r="D214" s="23" t="s">
        <v>8</v>
      </c>
      <c r="E214" s="81"/>
      <c r="F214" s="81">
        <f t="shared" si="35"/>
        <v>0</v>
      </c>
      <c r="G214" s="2"/>
      <c r="J214" s="83"/>
    </row>
    <row r="215" spans="1:10" s="82" customFormat="1" ht="28.5" x14ac:dyDescent="0.25">
      <c r="A215" s="99" t="s">
        <v>213</v>
      </c>
      <c r="B215" s="80" t="s">
        <v>400</v>
      </c>
      <c r="C215" s="70">
        <v>1</v>
      </c>
      <c r="D215" s="23" t="s">
        <v>8</v>
      </c>
      <c r="E215" s="81"/>
      <c r="F215" s="81">
        <f t="shared" ref="F215" si="36">C215*E215</f>
        <v>0</v>
      </c>
      <c r="G215" s="2"/>
      <c r="J215" s="83"/>
    </row>
    <row r="216" spans="1:10" s="82" customFormat="1" ht="28.5" x14ac:dyDescent="0.25">
      <c r="A216" s="99" t="s">
        <v>214</v>
      </c>
      <c r="B216" s="80" t="s">
        <v>418</v>
      </c>
      <c r="C216" s="70">
        <v>1</v>
      </c>
      <c r="D216" s="23" t="s">
        <v>8</v>
      </c>
      <c r="E216" s="81"/>
      <c r="F216" s="81">
        <f t="shared" ref="F216" si="37">C216*E216</f>
        <v>0</v>
      </c>
      <c r="G216" s="2"/>
      <c r="J216" s="83"/>
    </row>
    <row r="217" spans="1:10" s="82" customFormat="1" ht="57.75" x14ac:dyDescent="0.25">
      <c r="A217" s="99" t="s">
        <v>398</v>
      </c>
      <c r="B217" s="43" t="s">
        <v>402</v>
      </c>
      <c r="C217" s="70">
        <v>24</v>
      </c>
      <c r="D217" s="43" t="s">
        <v>13</v>
      </c>
      <c r="E217" s="81"/>
      <c r="F217" s="81">
        <f t="shared" si="35"/>
        <v>0</v>
      </c>
      <c r="G217" s="2"/>
      <c r="J217" s="83"/>
    </row>
    <row r="218" spans="1:10" s="82" customFormat="1" ht="43.5" x14ac:dyDescent="0.25">
      <c r="A218" s="99" t="s">
        <v>399</v>
      </c>
      <c r="B218" s="80" t="s">
        <v>401</v>
      </c>
      <c r="C218" s="70">
        <v>6</v>
      </c>
      <c r="D218" s="23" t="s">
        <v>2</v>
      </c>
      <c r="E218" s="101"/>
      <c r="F218" s="81">
        <f t="shared" si="35"/>
        <v>0</v>
      </c>
      <c r="G218" s="2"/>
      <c r="J218" s="83"/>
    </row>
    <row r="219" spans="1:10" s="82" customFormat="1" ht="15.75" x14ac:dyDescent="0.25">
      <c r="A219" s="89"/>
      <c r="B219" s="34" t="s">
        <v>128</v>
      </c>
      <c r="C219" s="90"/>
      <c r="D219" s="91"/>
      <c r="E219" s="92"/>
      <c r="F219" s="92"/>
      <c r="G219" s="2"/>
      <c r="J219" s="83"/>
    </row>
    <row r="220" spans="1:10" s="82" customFormat="1" ht="28.5" x14ac:dyDescent="0.25">
      <c r="A220" s="99" t="s">
        <v>215</v>
      </c>
      <c r="B220" s="80" t="s">
        <v>216</v>
      </c>
      <c r="C220" s="70">
        <v>1</v>
      </c>
      <c r="D220" s="23" t="s">
        <v>2</v>
      </c>
      <c r="E220" s="72"/>
      <c r="F220" s="81">
        <f>PRODUCT(C220*E220)</f>
        <v>0</v>
      </c>
      <c r="G220" s="2"/>
      <c r="J220" s="83"/>
    </row>
    <row r="221" spans="1:10" s="82" customFormat="1" ht="15.75" x14ac:dyDescent="0.25">
      <c r="A221" s="84"/>
      <c r="B221" s="39" t="s">
        <v>217</v>
      </c>
      <c r="C221" s="85"/>
      <c r="D221" s="86"/>
      <c r="E221" s="87"/>
      <c r="F221" s="88">
        <f>SUM(F186:F220)</f>
        <v>0</v>
      </c>
      <c r="G221" s="2"/>
      <c r="J221" s="83"/>
    </row>
    <row r="222" spans="1:10" s="82" customFormat="1" ht="15.75" x14ac:dyDescent="0.25">
      <c r="A222" s="89" t="s">
        <v>218</v>
      </c>
      <c r="B222" s="34" t="s">
        <v>219</v>
      </c>
      <c r="C222" s="90"/>
      <c r="D222" s="91"/>
      <c r="E222" s="92"/>
      <c r="F222" s="92"/>
      <c r="G222" s="2"/>
      <c r="J222" s="83"/>
    </row>
    <row r="223" spans="1:10" s="82" customFormat="1" ht="15.75" x14ac:dyDescent="0.25">
      <c r="A223" s="93"/>
      <c r="B223" s="15" t="s">
        <v>307</v>
      </c>
      <c r="C223" s="25"/>
      <c r="D223" s="25"/>
      <c r="E223" s="92"/>
      <c r="F223" s="92"/>
      <c r="G223" s="2"/>
      <c r="J223" s="83"/>
    </row>
    <row r="224" spans="1:10" s="82" customFormat="1" ht="15.75" x14ac:dyDescent="0.25">
      <c r="A224" s="107"/>
      <c r="B224" s="29" t="s">
        <v>220</v>
      </c>
      <c r="C224" s="29"/>
      <c r="D224" s="29"/>
      <c r="E224" s="108"/>
      <c r="F224" s="108"/>
      <c r="G224" s="2"/>
      <c r="J224" s="83"/>
    </row>
    <row r="225" spans="1:10" s="82" customFormat="1" ht="15.75" x14ac:dyDescent="0.25">
      <c r="A225" s="107"/>
      <c r="B225" s="24" t="s">
        <v>221</v>
      </c>
      <c r="C225" s="24">
        <v>1</v>
      </c>
      <c r="D225" s="24" t="s">
        <v>2</v>
      </c>
      <c r="E225" s="72"/>
      <c r="F225" s="72"/>
      <c r="G225" s="2"/>
      <c r="J225" s="83"/>
    </row>
    <row r="226" spans="1:10" s="82" customFormat="1" ht="15.75" x14ac:dyDescent="0.25">
      <c r="A226" s="107"/>
      <c r="B226" s="24" t="s">
        <v>222</v>
      </c>
      <c r="C226" s="24">
        <v>2</v>
      </c>
      <c r="D226" s="24" t="s">
        <v>2</v>
      </c>
      <c r="E226" s="72"/>
      <c r="F226" s="72"/>
      <c r="G226" s="2"/>
      <c r="J226" s="83"/>
    </row>
    <row r="227" spans="1:10" s="82" customFormat="1" ht="15.75" x14ac:dyDescent="0.25">
      <c r="A227" s="107"/>
      <c r="B227" s="24" t="s">
        <v>223</v>
      </c>
      <c r="C227" s="24">
        <v>2</v>
      </c>
      <c r="D227" s="24" t="s">
        <v>2</v>
      </c>
      <c r="E227" s="72"/>
      <c r="F227" s="72"/>
      <c r="G227" s="2"/>
      <c r="J227" s="83"/>
    </row>
    <row r="228" spans="1:10" s="82" customFormat="1" ht="57.75" x14ac:dyDescent="0.25">
      <c r="A228" s="99" t="s">
        <v>224</v>
      </c>
      <c r="B228" s="80" t="s">
        <v>366</v>
      </c>
      <c r="C228" s="70">
        <v>20</v>
      </c>
      <c r="D228" s="43" t="s">
        <v>13</v>
      </c>
      <c r="E228" s="81"/>
      <c r="F228" s="81">
        <f t="shared" ref="F228" si="38">C228*E228</f>
        <v>0</v>
      </c>
      <c r="G228" s="2"/>
      <c r="J228" s="83"/>
    </row>
    <row r="229" spans="1:10" s="82" customFormat="1" ht="57.75" x14ac:dyDescent="0.25">
      <c r="A229" s="99" t="s">
        <v>225</v>
      </c>
      <c r="B229" s="80" t="s">
        <v>368</v>
      </c>
      <c r="C229" s="70">
        <v>8</v>
      </c>
      <c r="D229" s="43" t="s">
        <v>13</v>
      </c>
      <c r="E229" s="81"/>
      <c r="F229" s="81">
        <f t="shared" ref="F229:F230" si="39">C229*E229</f>
        <v>0</v>
      </c>
      <c r="G229" s="3"/>
      <c r="J229" s="83"/>
    </row>
    <row r="230" spans="1:10" s="82" customFormat="1" ht="57.75" x14ac:dyDescent="0.25">
      <c r="A230" s="44" t="s">
        <v>226</v>
      </c>
      <c r="B230" s="80" t="s">
        <v>367</v>
      </c>
      <c r="C230" s="70">
        <v>20</v>
      </c>
      <c r="D230" s="43" t="s">
        <v>13</v>
      </c>
      <c r="E230" s="81"/>
      <c r="F230" s="81">
        <f t="shared" si="39"/>
        <v>0</v>
      </c>
      <c r="G230" s="3"/>
      <c r="J230" s="83"/>
    </row>
    <row r="231" spans="1:10" s="82" customFormat="1" ht="28.5" x14ac:dyDescent="0.25">
      <c r="A231" s="99" t="s">
        <v>227</v>
      </c>
      <c r="B231" s="80" t="s">
        <v>229</v>
      </c>
      <c r="C231" s="70">
        <v>3</v>
      </c>
      <c r="D231" s="102" t="s">
        <v>2</v>
      </c>
      <c r="E231" s="101"/>
      <c r="F231" s="81">
        <f t="shared" ref="F231" si="40">C231*E231</f>
        <v>0</v>
      </c>
      <c r="G231" s="2"/>
    </row>
    <row r="232" spans="1:10" s="82" customFormat="1" ht="57" x14ac:dyDescent="0.25">
      <c r="A232" s="44" t="s">
        <v>228</v>
      </c>
      <c r="B232" s="80" t="s">
        <v>231</v>
      </c>
      <c r="C232" s="70">
        <v>2</v>
      </c>
      <c r="D232" s="43" t="s">
        <v>2</v>
      </c>
      <c r="E232" s="81"/>
      <c r="F232" s="81">
        <f t="shared" ref="F232" si="41">C232*E232</f>
        <v>0</v>
      </c>
      <c r="G232" s="2"/>
    </row>
    <row r="233" spans="1:10" s="82" customFormat="1" ht="15.75" customHeight="1" x14ac:dyDescent="0.25">
      <c r="A233" s="44" t="s">
        <v>230</v>
      </c>
      <c r="B233" s="24" t="s">
        <v>233</v>
      </c>
      <c r="C233" s="70">
        <v>5</v>
      </c>
      <c r="D233" s="24" t="s">
        <v>2</v>
      </c>
      <c r="E233" s="72"/>
      <c r="F233" s="72">
        <f t="shared" ref="F233" si="42">C233*E233</f>
        <v>0</v>
      </c>
      <c r="G233" s="2"/>
      <c r="J233" s="83"/>
    </row>
    <row r="234" spans="1:10" s="82" customFormat="1" ht="15.75" x14ac:dyDescent="0.25">
      <c r="A234" s="93"/>
      <c r="B234" s="15" t="s">
        <v>308</v>
      </c>
      <c r="C234" s="25"/>
      <c r="D234" s="25"/>
      <c r="E234" s="92"/>
      <c r="F234" s="92"/>
      <c r="G234" s="2"/>
      <c r="J234" s="83"/>
    </row>
    <row r="235" spans="1:10" s="82" customFormat="1" ht="15.75" x14ac:dyDescent="0.25">
      <c r="A235" s="107"/>
      <c r="B235" s="29" t="s">
        <v>220</v>
      </c>
      <c r="C235" s="29"/>
      <c r="D235" s="29"/>
      <c r="E235" s="108"/>
      <c r="F235" s="108"/>
      <c r="G235" s="2"/>
      <c r="J235" s="83"/>
    </row>
    <row r="236" spans="1:10" s="82" customFormat="1" ht="15.75" x14ac:dyDescent="0.25">
      <c r="A236" s="107"/>
      <c r="B236" s="24" t="s">
        <v>221</v>
      </c>
      <c r="C236" s="24">
        <v>1</v>
      </c>
      <c r="D236" s="24" t="s">
        <v>2</v>
      </c>
      <c r="E236" s="72"/>
      <c r="F236" s="72"/>
      <c r="G236" s="2"/>
      <c r="J236" s="83"/>
    </row>
    <row r="237" spans="1:10" s="82" customFormat="1" ht="15.75" x14ac:dyDescent="0.25">
      <c r="A237" s="107"/>
      <c r="B237" s="24" t="s">
        <v>222</v>
      </c>
      <c r="C237" s="24">
        <v>2</v>
      </c>
      <c r="D237" s="24" t="s">
        <v>2</v>
      </c>
      <c r="E237" s="72"/>
      <c r="F237" s="72"/>
      <c r="G237" s="2"/>
      <c r="J237" s="83"/>
    </row>
    <row r="238" spans="1:10" s="82" customFormat="1" ht="15.75" x14ac:dyDescent="0.25">
      <c r="A238" s="107"/>
      <c r="B238" s="24" t="s">
        <v>223</v>
      </c>
      <c r="C238" s="24">
        <v>2</v>
      </c>
      <c r="D238" s="24" t="s">
        <v>2</v>
      </c>
      <c r="E238" s="72"/>
      <c r="F238" s="72"/>
      <c r="G238" s="2"/>
      <c r="J238" s="83"/>
    </row>
    <row r="239" spans="1:10" s="82" customFormat="1" ht="57.75" x14ac:dyDescent="0.25">
      <c r="A239" s="44" t="s">
        <v>232</v>
      </c>
      <c r="B239" s="80" t="s">
        <v>366</v>
      </c>
      <c r="C239" s="70">
        <v>30</v>
      </c>
      <c r="D239" s="43" t="s">
        <v>13</v>
      </c>
      <c r="E239" s="81"/>
      <c r="F239" s="81">
        <f t="shared" ref="F239:F244" si="43">C239*E239</f>
        <v>0</v>
      </c>
      <c r="G239" s="3"/>
      <c r="J239" s="83"/>
    </row>
    <row r="240" spans="1:10" s="82" customFormat="1" ht="57.75" x14ac:dyDescent="0.25">
      <c r="A240" s="44" t="s">
        <v>234</v>
      </c>
      <c r="B240" s="80" t="s">
        <v>368</v>
      </c>
      <c r="C240" s="70">
        <v>8</v>
      </c>
      <c r="D240" s="43" t="s">
        <v>13</v>
      </c>
      <c r="E240" s="81"/>
      <c r="F240" s="81">
        <f t="shared" si="43"/>
        <v>0</v>
      </c>
      <c r="G240" s="3"/>
      <c r="J240" s="83"/>
    </row>
    <row r="241" spans="1:10" s="82" customFormat="1" ht="57.75" x14ac:dyDescent="0.25">
      <c r="A241" s="44" t="s">
        <v>235</v>
      </c>
      <c r="B241" s="80" t="s">
        <v>367</v>
      </c>
      <c r="C241" s="70">
        <v>30</v>
      </c>
      <c r="D241" s="43" t="s">
        <v>13</v>
      </c>
      <c r="E241" s="81"/>
      <c r="F241" s="81">
        <f t="shared" si="43"/>
        <v>0</v>
      </c>
      <c r="G241" s="2"/>
    </row>
    <row r="242" spans="1:10" s="82" customFormat="1" ht="28.5" x14ac:dyDescent="0.25">
      <c r="A242" s="44" t="s">
        <v>236</v>
      </c>
      <c r="B242" s="80" t="s">
        <v>32</v>
      </c>
      <c r="C242" s="70">
        <v>3</v>
      </c>
      <c r="D242" s="102" t="s">
        <v>2</v>
      </c>
      <c r="E242" s="101"/>
      <c r="F242" s="81">
        <f t="shared" si="43"/>
        <v>0</v>
      </c>
      <c r="G242" s="2"/>
    </row>
    <row r="243" spans="1:10" s="82" customFormat="1" ht="57" x14ac:dyDescent="0.25">
      <c r="A243" s="44" t="s">
        <v>237</v>
      </c>
      <c r="B243" s="80" t="s">
        <v>231</v>
      </c>
      <c r="C243" s="70">
        <v>2</v>
      </c>
      <c r="D243" s="43" t="s">
        <v>2</v>
      </c>
      <c r="E243" s="81"/>
      <c r="F243" s="81">
        <f t="shared" si="43"/>
        <v>0</v>
      </c>
      <c r="G243" s="2"/>
    </row>
    <row r="244" spans="1:10" s="82" customFormat="1" ht="15.75" customHeight="1" x14ac:dyDescent="0.25">
      <c r="A244" s="44" t="s">
        <v>238</v>
      </c>
      <c r="B244" s="24" t="s">
        <v>233</v>
      </c>
      <c r="C244" s="70">
        <v>5</v>
      </c>
      <c r="D244" s="24" t="s">
        <v>2</v>
      </c>
      <c r="E244" s="72"/>
      <c r="F244" s="72">
        <f t="shared" si="43"/>
        <v>0</v>
      </c>
      <c r="G244" s="2"/>
      <c r="J244" s="83"/>
    </row>
    <row r="245" spans="1:10" s="82" customFormat="1" ht="15.75" x14ac:dyDescent="0.25">
      <c r="A245" s="93"/>
      <c r="B245" s="15" t="s">
        <v>321</v>
      </c>
      <c r="C245" s="25"/>
      <c r="D245" s="25"/>
      <c r="E245" s="92"/>
      <c r="F245" s="92"/>
      <c r="G245" s="2"/>
      <c r="J245" s="83"/>
    </row>
    <row r="246" spans="1:10" s="82" customFormat="1" ht="15.75" customHeight="1" x14ac:dyDescent="0.25">
      <c r="A246" s="44" t="s">
        <v>239</v>
      </c>
      <c r="B246" s="23" t="s">
        <v>407</v>
      </c>
      <c r="C246" s="70">
        <v>1</v>
      </c>
      <c r="D246" s="23" t="s">
        <v>8</v>
      </c>
      <c r="E246" s="72"/>
      <c r="F246" s="72">
        <f t="shared" ref="F246" si="44">C246*E246</f>
        <v>0</v>
      </c>
      <c r="G246" s="2"/>
      <c r="J246" s="83"/>
    </row>
    <row r="247" spans="1:10" s="82" customFormat="1" ht="15.75" x14ac:dyDescent="0.25">
      <c r="A247" s="93"/>
      <c r="B247" s="34" t="s">
        <v>309</v>
      </c>
      <c r="C247" s="25"/>
      <c r="D247" s="25"/>
      <c r="E247" s="92"/>
      <c r="F247" s="92"/>
      <c r="G247" s="2"/>
      <c r="J247" s="83"/>
    </row>
    <row r="248" spans="1:10" s="82" customFormat="1" ht="15.75" x14ac:dyDescent="0.25">
      <c r="A248" s="107"/>
      <c r="B248" s="29" t="s">
        <v>220</v>
      </c>
      <c r="C248" s="29"/>
      <c r="D248" s="29"/>
      <c r="E248" s="108"/>
      <c r="F248" s="108"/>
      <c r="G248" s="2"/>
      <c r="J248" s="83"/>
    </row>
    <row r="249" spans="1:10" s="82" customFormat="1" ht="15.75" x14ac:dyDescent="0.25">
      <c r="A249" s="107"/>
      <c r="B249" s="24" t="s">
        <v>221</v>
      </c>
      <c r="C249" s="24">
        <v>1</v>
      </c>
      <c r="D249" s="24" t="s">
        <v>2</v>
      </c>
      <c r="E249" s="72"/>
      <c r="F249" s="72"/>
      <c r="G249" s="2"/>
      <c r="J249" s="83"/>
    </row>
    <row r="250" spans="1:10" s="82" customFormat="1" ht="15.75" x14ac:dyDescent="0.25">
      <c r="A250" s="107"/>
      <c r="B250" s="24" t="s">
        <v>222</v>
      </c>
      <c r="C250" s="24">
        <v>2</v>
      </c>
      <c r="D250" s="24" t="s">
        <v>2</v>
      </c>
      <c r="E250" s="72"/>
      <c r="F250" s="72"/>
      <c r="G250" s="2"/>
      <c r="J250" s="83"/>
    </row>
    <row r="251" spans="1:10" s="82" customFormat="1" ht="15.75" x14ac:dyDescent="0.25">
      <c r="A251" s="107"/>
      <c r="B251" s="24" t="s">
        <v>223</v>
      </c>
      <c r="C251" s="24">
        <v>2</v>
      </c>
      <c r="D251" s="24" t="s">
        <v>2</v>
      </c>
      <c r="E251" s="72"/>
      <c r="F251" s="72"/>
      <c r="G251" s="2"/>
      <c r="J251" s="83"/>
    </row>
    <row r="252" spans="1:10" s="82" customFormat="1" ht="15.75" customHeight="1" x14ac:dyDescent="0.25">
      <c r="A252" s="44" t="s">
        <v>240</v>
      </c>
      <c r="B252" s="23" t="s">
        <v>407</v>
      </c>
      <c r="C252" s="70">
        <v>1</v>
      </c>
      <c r="D252" s="23" t="s">
        <v>8</v>
      </c>
      <c r="E252" s="72"/>
      <c r="F252" s="72">
        <f t="shared" ref="F252" si="45">C252*E252</f>
        <v>0</v>
      </c>
      <c r="G252" s="2"/>
      <c r="J252" s="83"/>
    </row>
    <row r="253" spans="1:10" s="82" customFormat="1" ht="57.75" x14ac:dyDescent="0.25">
      <c r="A253" s="44" t="s">
        <v>241</v>
      </c>
      <c r="B253" s="80" t="s">
        <v>366</v>
      </c>
      <c r="C253" s="70">
        <v>4</v>
      </c>
      <c r="D253" s="43" t="s">
        <v>13</v>
      </c>
      <c r="E253" s="81"/>
      <c r="F253" s="81">
        <f t="shared" ref="F253:F257" si="46">C253*E253</f>
        <v>0</v>
      </c>
      <c r="G253" s="3"/>
      <c r="J253" s="83"/>
    </row>
    <row r="254" spans="1:10" s="82" customFormat="1" ht="57.75" x14ac:dyDescent="0.25">
      <c r="A254" s="44" t="s">
        <v>242</v>
      </c>
      <c r="B254" s="80" t="s">
        <v>367</v>
      </c>
      <c r="C254" s="70">
        <v>17</v>
      </c>
      <c r="D254" s="43" t="s">
        <v>13</v>
      </c>
      <c r="E254" s="81"/>
      <c r="F254" s="81">
        <f t="shared" si="46"/>
        <v>0</v>
      </c>
      <c r="G254" s="2"/>
    </row>
    <row r="255" spans="1:10" s="82" customFormat="1" ht="28.5" x14ac:dyDescent="0.25">
      <c r="A255" s="44" t="s">
        <v>243</v>
      </c>
      <c r="B255" s="80" t="s">
        <v>32</v>
      </c>
      <c r="C255" s="70">
        <v>3</v>
      </c>
      <c r="D255" s="102" t="s">
        <v>2</v>
      </c>
      <c r="E255" s="101"/>
      <c r="F255" s="81">
        <f t="shared" si="46"/>
        <v>0</v>
      </c>
      <c r="G255" s="2"/>
    </row>
    <row r="256" spans="1:10" s="82" customFormat="1" ht="57" x14ac:dyDescent="0.25">
      <c r="A256" s="44" t="s">
        <v>408</v>
      </c>
      <c r="B256" s="80" t="s">
        <v>231</v>
      </c>
      <c r="C256" s="70">
        <v>2</v>
      </c>
      <c r="D256" s="43" t="s">
        <v>2</v>
      </c>
      <c r="E256" s="81"/>
      <c r="F256" s="81">
        <f t="shared" si="46"/>
        <v>0</v>
      </c>
      <c r="G256" s="2"/>
    </row>
    <row r="257" spans="1:10" s="82" customFormat="1" ht="15.75" customHeight="1" x14ac:dyDescent="0.25">
      <c r="A257" s="44" t="s">
        <v>409</v>
      </c>
      <c r="B257" s="24" t="s">
        <v>233</v>
      </c>
      <c r="C257" s="70">
        <v>5</v>
      </c>
      <c r="D257" s="24" t="s">
        <v>2</v>
      </c>
      <c r="E257" s="72"/>
      <c r="F257" s="72">
        <f t="shared" si="46"/>
        <v>0</v>
      </c>
      <c r="G257" s="2"/>
      <c r="J257" s="83"/>
    </row>
    <row r="258" spans="1:10" s="82" customFormat="1" ht="30" x14ac:dyDescent="0.25">
      <c r="A258" s="84"/>
      <c r="B258" s="39" t="s">
        <v>244</v>
      </c>
      <c r="C258" s="85"/>
      <c r="D258" s="86"/>
      <c r="E258" s="87"/>
      <c r="F258" s="88">
        <f>SUM(F228:F257)</f>
        <v>0</v>
      </c>
      <c r="G258" s="2"/>
      <c r="J258" s="83"/>
    </row>
    <row r="259" spans="1:10" s="82" customFormat="1" ht="15.75" x14ac:dyDescent="0.25">
      <c r="A259" s="89" t="s">
        <v>245</v>
      </c>
      <c r="B259" s="34" t="s">
        <v>246</v>
      </c>
      <c r="C259" s="106"/>
      <c r="D259" s="91"/>
      <c r="E259" s="92"/>
      <c r="F259" s="92"/>
      <c r="G259" s="2"/>
    </row>
    <row r="260" spans="1:10" s="82" customFormat="1" ht="15.75" x14ac:dyDescent="0.25">
      <c r="A260" s="93"/>
      <c r="B260" s="15" t="s">
        <v>307</v>
      </c>
      <c r="C260" s="25"/>
      <c r="D260" s="25"/>
      <c r="E260" s="92"/>
      <c r="F260" s="92"/>
      <c r="G260" s="2"/>
      <c r="J260" s="83"/>
    </row>
    <row r="261" spans="1:10" s="82" customFormat="1" ht="15.75" x14ac:dyDescent="0.25">
      <c r="A261" s="107"/>
      <c r="B261" s="29" t="s">
        <v>247</v>
      </c>
      <c r="C261" s="29"/>
      <c r="D261" s="29"/>
      <c r="E261" s="108"/>
      <c r="F261" s="108"/>
      <c r="G261" s="2"/>
    </row>
    <row r="262" spans="1:10" s="82" customFormat="1" ht="15.75" x14ac:dyDescent="0.25">
      <c r="A262" s="107"/>
      <c r="B262" s="128" t="s">
        <v>248</v>
      </c>
      <c r="C262" s="31"/>
      <c r="D262" s="31"/>
      <c r="E262" s="118"/>
      <c r="F262" s="119"/>
      <c r="G262" s="2"/>
    </row>
    <row r="263" spans="1:10" s="82" customFormat="1" ht="15.75" x14ac:dyDescent="0.25">
      <c r="A263" s="107"/>
      <c r="B263" s="129" t="s">
        <v>365</v>
      </c>
      <c r="C263" s="29"/>
      <c r="D263" s="29"/>
      <c r="E263" s="108"/>
      <c r="F263" s="120"/>
      <c r="G263" s="2"/>
    </row>
    <row r="264" spans="1:10" s="82" customFormat="1" ht="42.75" x14ac:dyDescent="0.25">
      <c r="A264" s="44" t="s">
        <v>249</v>
      </c>
      <c r="B264" s="80" t="s">
        <v>250</v>
      </c>
      <c r="C264" s="70">
        <v>4</v>
      </c>
      <c r="D264" s="23" t="s">
        <v>13</v>
      </c>
      <c r="E264" s="81"/>
      <c r="F264" s="81">
        <f t="shared" ref="F264:F265" si="47">C264*E264</f>
        <v>0</v>
      </c>
      <c r="G264" s="2"/>
    </row>
    <row r="265" spans="1:10" s="82" customFormat="1" ht="28.5" x14ac:dyDescent="0.25">
      <c r="A265" s="44" t="s">
        <v>251</v>
      </c>
      <c r="B265" s="80" t="s">
        <v>252</v>
      </c>
      <c r="C265" s="70">
        <v>2</v>
      </c>
      <c r="D265" s="43" t="s">
        <v>2</v>
      </c>
      <c r="E265" s="81"/>
      <c r="F265" s="81">
        <f t="shared" si="47"/>
        <v>0</v>
      </c>
      <c r="G265" s="2"/>
    </row>
    <row r="266" spans="1:10" s="82" customFormat="1" ht="15.75" x14ac:dyDescent="0.25">
      <c r="A266" s="44" t="s">
        <v>253</v>
      </c>
      <c r="B266" s="43" t="s">
        <v>254</v>
      </c>
      <c r="C266" s="70">
        <v>2</v>
      </c>
      <c r="D266" s="43" t="s">
        <v>129</v>
      </c>
      <c r="E266" s="81"/>
      <c r="F266" s="72">
        <f>PRODUCT(C266*E266)</f>
        <v>0</v>
      </c>
      <c r="G266" s="2"/>
    </row>
    <row r="267" spans="1:10" s="82" customFormat="1" ht="15.75" x14ac:dyDescent="0.25">
      <c r="A267" s="93"/>
      <c r="B267" s="15" t="s">
        <v>308</v>
      </c>
      <c r="C267" s="25"/>
      <c r="D267" s="25"/>
      <c r="E267" s="92"/>
      <c r="F267" s="92"/>
      <c r="G267" s="2"/>
      <c r="J267" s="83"/>
    </row>
    <row r="268" spans="1:10" s="82" customFormat="1" ht="15.75" x14ac:dyDescent="0.25">
      <c r="A268" s="107"/>
      <c r="B268" s="29" t="s">
        <v>247</v>
      </c>
      <c r="C268" s="29"/>
      <c r="D268" s="29"/>
      <c r="E268" s="108"/>
      <c r="F268" s="108"/>
      <c r="G268" s="2"/>
    </row>
    <row r="269" spans="1:10" s="82" customFormat="1" ht="15.75" x14ac:dyDescent="0.25">
      <c r="A269" s="107"/>
      <c r="B269" s="128" t="s">
        <v>248</v>
      </c>
      <c r="C269" s="31"/>
      <c r="D269" s="31"/>
      <c r="E269" s="118"/>
      <c r="F269" s="119"/>
      <c r="G269" s="2"/>
    </row>
    <row r="270" spans="1:10" s="82" customFormat="1" ht="15.75" x14ac:dyDescent="0.25">
      <c r="A270" s="107"/>
      <c r="B270" s="129" t="s">
        <v>365</v>
      </c>
      <c r="C270" s="29"/>
      <c r="D270" s="29"/>
      <c r="E270" s="108"/>
      <c r="F270" s="120"/>
      <c r="G270" s="2"/>
    </row>
    <row r="271" spans="1:10" s="82" customFormat="1" ht="42.75" x14ac:dyDescent="0.25">
      <c r="A271" s="44" t="s">
        <v>255</v>
      </c>
      <c r="B271" s="80" t="s">
        <v>250</v>
      </c>
      <c r="C271" s="70">
        <v>6</v>
      </c>
      <c r="D271" s="23" t="s">
        <v>13</v>
      </c>
      <c r="E271" s="81"/>
      <c r="F271" s="81">
        <f t="shared" ref="F271:F272" si="48">C271*E271</f>
        <v>0</v>
      </c>
      <c r="G271" s="2"/>
    </row>
    <row r="272" spans="1:10" s="82" customFormat="1" ht="28.5" x14ac:dyDescent="0.25">
      <c r="A272" s="44" t="s">
        <v>256</v>
      </c>
      <c r="B272" s="80" t="s">
        <v>257</v>
      </c>
      <c r="C272" s="70">
        <v>2</v>
      </c>
      <c r="D272" s="43" t="s">
        <v>2</v>
      </c>
      <c r="E272" s="81"/>
      <c r="F272" s="81">
        <f t="shared" si="48"/>
        <v>0</v>
      </c>
      <c r="G272" s="2"/>
    </row>
    <row r="273" spans="1:10" s="82" customFormat="1" ht="15.75" x14ac:dyDescent="0.25">
      <c r="A273" s="44" t="s">
        <v>258</v>
      </c>
      <c r="B273" s="43" t="s">
        <v>254</v>
      </c>
      <c r="C273" s="70">
        <v>2</v>
      </c>
      <c r="D273" s="43" t="s">
        <v>129</v>
      </c>
      <c r="E273" s="81"/>
      <c r="F273" s="72">
        <f>PRODUCT(C273*E273)</f>
        <v>0</v>
      </c>
      <c r="G273" s="2"/>
    </row>
    <row r="274" spans="1:10" s="82" customFormat="1" ht="15.75" x14ac:dyDescent="0.25">
      <c r="A274" s="93"/>
      <c r="B274" s="15" t="s">
        <v>321</v>
      </c>
      <c r="C274" s="25"/>
      <c r="D274" s="25"/>
      <c r="E274" s="92"/>
      <c r="F274" s="92"/>
      <c r="G274" s="2"/>
      <c r="J274" s="83"/>
    </row>
    <row r="275" spans="1:10" s="82" customFormat="1" ht="28.5" x14ac:dyDescent="0.25">
      <c r="A275" s="44" t="s">
        <v>259</v>
      </c>
      <c r="B275" s="80" t="s">
        <v>356</v>
      </c>
      <c r="C275" s="70">
        <v>1</v>
      </c>
      <c r="D275" s="23" t="s">
        <v>2</v>
      </c>
      <c r="E275" s="81"/>
      <c r="F275" s="81">
        <f>C275*E275</f>
        <v>0</v>
      </c>
      <c r="G275" s="2"/>
    </row>
    <row r="276" spans="1:10" s="82" customFormat="1" ht="15.75" x14ac:dyDescent="0.25">
      <c r="A276" s="93"/>
      <c r="B276" s="15" t="s">
        <v>309</v>
      </c>
      <c r="C276" s="25"/>
      <c r="D276" s="25"/>
      <c r="E276" s="92"/>
      <c r="F276" s="92"/>
      <c r="G276" s="2"/>
      <c r="J276" s="83"/>
    </row>
    <row r="277" spans="1:10" s="82" customFormat="1" ht="15.75" x14ac:dyDescent="0.25">
      <c r="A277" s="107"/>
      <c r="B277" s="29" t="s">
        <v>247</v>
      </c>
      <c r="C277" s="29"/>
      <c r="D277" s="29"/>
      <c r="E277" s="108"/>
      <c r="F277" s="108"/>
      <c r="G277" s="2"/>
    </row>
    <row r="278" spans="1:10" s="82" customFormat="1" ht="15.75" x14ac:dyDescent="0.25">
      <c r="A278" s="107"/>
      <c r="B278" s="128" t="s">
        <v>248</v>
      </c>
      <c r="C278" s="31"/>
      <c r="D278" s="31"/>
      <c r="E278" s="118"/>
      <c r="F278" s="119"/>
      <c r="G278" s="2"/>
    </row>
    <row r="279" spans="1:10" s="82" customFormat="1" ht="15.75" x14ac:dyDescent="0.25">
      <c r="A279" s="107"/>
      <c r="B279" s="129" t="s">
        <v>365</v>
      </c>
      <c r="C279" s="29"/>
      <c r="D279" s="29"/>
      <c r="E279" s="108"/>
      <c r="F279" s="120"/>
      <c r="G279" s="2"/>
    </row>
    <row r="280" spans="1:10" s="82" customFormat="1" ht="28.5" x14ac:dyDescent="0.25">
      <c r="A280" s="44" t="s">
        <v>260</v>
      </c>
      <c r="B280" s="80" t="s">
        <v>356</v>
      </c>
      <c r="C280" s="70">
        <v>1</v>
      </c>
      <c r="D280" s="23" t="s">
        <v>2</v>
      </c>
      <c r="E280" s="81"/>
      <c r="F280" s="81">
        <f>C280*E280</f>
        <v>0</v>
      </c>
      <c r="G280" s="2"/>
    </row>
    <row r="281" spans="1:10" s="82" customFormat="1" ht="42.75" x14ac:dyDescent="0.25">
      <c r="A281" s="44" t="s">
        <v>261</v>
      </c>
      <c r="B281" s="80" t="s">
        <v>250</v>
      </c>
      <c r="C281" s="70">
        <v>3</v>
      </c>
      <c r="D281" s="23" t="s">
        <v>13</v>
      </c>
      <c r="E281" s="81"/>
      <c r="F281" s="81">
        <f t="shared" ref="F281" si="49">C281*E281</f>
        <v>0</v>
      </c>
      <c r="G281" s="2"/>
    </row>
    <row r="282" spans="1:10" s="82" customFormat="1" ht="28.5" x14ac:dyDescent="0.25">
      <c r="A282" s="44" t="s">
        <v>261</v>
      </c>
      <c r="B282" s="80" t="s">
        <v>257</v>
      </c>
      <c r="C282" s="70">
        <v>2</v>
      </c>
      <c r="D282" s="43" t="s">
        <v>2</v>
      </c>
      <c r="E282" s="81"/>
      <c r="F282" s="81">
        <f t="shared" ref="F282" si="50">C282*E282</f>
        <v>0</v>
      </c>
      <c r="G282" s="2"/>
    </row>
    <row r="283" spans="1:10" s="82" customFormat="1" ht="15.75" x14ac:dyDescent="0.25">
      <c r="A283" s="44" t="s">
        <v>357</v>
      </c>
      <c r="B283" s="43" t="s">
        <v>254</v>
      </c>
      <c r="C283" s="70">
        <v>2</v>
      </c>
      <c r="D283" s="43" t="s">
        <v>129</v>
      </c>
      <c r="E283" s="81"/>
      <c r="F283" s="72">
        <f>PRODUCT(C283*E283)</f>
        <v>0</v>
      </c>
      <c r="G283" s="2"/>
    </row>
    <row r="284" spans="1:10" s="82" customFormat="1" ht="15.75" x14ac:dyDescent="0.25">
      <c r="A284" s="84"/>
      <c r="B284" s="39" t="s">
        <v>262</v>
      </c>
      <c r="C284" s="85"/>
      <c r="D284" s="86"/>
      <c r="E284" s="87"/>
      <c r="F284" s="88">
        <f>SUM(F264:F283)</f>
        <v>0</v>
      </c>
      <c r="G284" s="2"/>
      <c r="J284" s="83"/>
    </row>
    <row r="285" spans="1:10" s="82" customFormat="1" ht="15.75" x14ac:dyDescent="0.25">
      <c r="A285" s="89" t="s">
        <v>263</v>
      </c>
      <c r="B285" s="34" t="s">
        <v>264</v>
      </c>
      <c r="C285" s="90"/>
      <c r="D285" s="91"/>
      <c r="E285" s="92"/>
      <c r="F285" s="92"/>
      <c r="G285" s="2"/>
    </row>
    <row r="286" spans="1:10" s="82" customFormat="1" ht="15.75" x14ac:dyDescent="0.25">
      <c r="A286" s="89"/>
      <c r="B286" s="15" t="s">
        <v>307</v>
      </c>
      <c r="C286" s="90"/>
      <c r="D286" s="91"/>
      <c r="E286" s="92"/>
      <c r="F286" s="92"/>
      <c r="G286" s="2"/>
    </row>
    <row r="287" spans="1:10" s="82" customFormat="1" ht="28.5" x14ac:dyDescent="0.25">
      <c r="A287" s="42" t="s">
        <v>265</v>
      </c>
      <c r="B287" s="80" t="s">
        <v>266</v>
      </c>
      <c r="C287" s="70">
        <v>1</v>
      </c>
      <c r="D287" s="23" t="s">
        <v>2</v>
      </c>
      <c r="E287" s="81"/>
      <c r="F287" s="81">
        <f t="shared" ref="F287:F288" si="51">C287*E287</f>
        <v>0</v>
      </c>
      <c r="G287" s="2"/>
    </row>
    <row r="288" spans="1:10" s="82" customFormat="1" ht="42.75" x14ac:dyDescent="0.25">
      <c r="A288" s="42" t="s">
        <v>267</v>
      </c>
      <c r="B288" s="80" t="s">
        <v>268</v>
      </c>
      <c r="C288" s="70">
        <v>20</v>
      </c>
      <c r="D288" s="23" t="s">
        <v>13</v>
      </c>
      <c r="E288" s="81"/>
      <c r="F288" s="81">
        <f t="shared" si="51"/>
        <v>0</v>
      </c>
      <c r="G288" s="2"/>
    </row>
    <row r="289" spans="1:7" s="82" customFormat="1" ht="42.75" x14ac:dyDescent="0.25">
      <c r="A289" s="42" t="s">
        <v>269</v>
      </c>
      <c r="B289" s="80" t="s">
        <v>71</v>
      </c>
      <c r="C289" s="70">
        <f>+C288</f>
        <v>20</v>
      </c>
      <c r="D289" s="23" t="s">
        <v>13</v>
      </c>
      <c r="E289" s="72"/>
      <c r="F289" s="81">
        <f>+C289*E289</f>
        <v>0</v>
      </c>
      <c r="G289" s="2"/>
    </row>
    <row r="290" spans="1:7" s="82" customFormat="1" ht="15.75" x14ac:dyDescent="0.25">
      <c r="A290" s="89"/>
      <c r="B290" s="15" t="s">
        <v>308</v>
      </c>
      <c r="C290" s="90"/>
      <c r="D290" s="91"/>
      <c r="E290" s="92"/>
      <c r="F290" s="92"/>
      <c r="G290" s="2"/>
    </row>
    <row r="291" spans="1:7" s="82" customFormat="1" ht="28.5" x14ac:dyDescent="0.25">
      <c r="A291" s="42" t="s">
        <v>270</v>
      </c>
      <c r="B291" s="80" t="s">
        <v>348</v>
      </c>
      <c r="C291" s="70">
        <v>1</v>
      </c>
      <c r="D291" s="23" t="s">
        <v>8</v>
      </c>
      <c r="E291" s="81"/>
      <c r="F291" s="81">
        <f>PRODUCT(C291*E291)</f>
        <v>0</v>
      </c>
      <c r="G291" s="2"/>
    </row>
    <row r="292" spans="1:7" s="82" customFormat="1" ht="42.75" x14ac:dyDescent="0.25">
      <c r="A292" s="42" t="s">
        <v>271</v>
      </c>
      <c r="B292" s="80" t="s">
        <v>268</v>
      </c>
      <c r="C292" s="70">
        <v>6</v>
      </c>
      <c r="D292" s="23" t="s">
        <v>13</v>
      </c>
      <c r="E292" s="81"/>
      <c r="F292" s="81">
        <f t="shared" ref="F292" si="52">C292*E292</f>
        <v>0</v>
      </c>
      <c r="G292" s="2"/>
    </row>
    <row r="293" spans="1:7" s="82" customFormat="1" ht="42.75" x14ac:dyDescent="0.25">
      <c r="A293" s="42" t="s">
        <v>272</v>
      </c>
      <c r="B293" s="80" t="s">
        <v>71</v>
      </c>
      <c r="C293" s="70">
        <f>+C292</f>
        <v>6</v>
      </c>
      <c r="D293" s="23" t="s">
        <v>13</v>
      </c>
      <c r="E293" s="72"/>
      <c r="F293" s="81">
        <f>+C293*E293</f>
        <v>0</v>
      </c>
      <c r="G293" s="2"/>
    </row>
    <row r="294" spans="1:7" s="82" customFormat="1" ht="15.75" x14ac:dyDescent="0.25">
      <c r="A294" s="89"/>
      <c r="B294" s="15" t="s">
        <v>320</v>
      </c>
      <c r="C294" s="90"/>
      <c r="D294" s="91"/>
      <c r="E294" s="92"/>
      <c r="F294" s="92"/>
      <c r="G294" s="2"/>
    </row>
    <row r="295" spans="1:7" s="82" customFormat="1" ht="28.5" x14ac:dyDescent="0.25">
      <c r="A295" s="42" t="s">
        <v>349</v>
      </c>
      <c r="B295" s="80" t="s">
        <v>348</v>
      </c>
      <c r="C295" s="70">
        <v>1</v>
      </c>
      <c r="D295" s="23" t="s">
        <v>8</v>
      </c>
      <c r="E295" s="81"/>
      <c r="F295" s="81">
        <f>PRODUCT(C295*E295)</f>
        <v>0</v>
      </c>
      <c r="G295" s="2"/>
    </row>
    <row r="296" spans="1:7" s="82" customFormat="1" ht="42.75" x14ac:dyDescent="0.25">
      <c r="A296" s="42" t="s">
        <v>350</v>
      </c>
      <c r="B296" s="80" t="s">
        <v>268</v>
      </c>
      <c r="C296" s="70">
        <v>10</v>
      </c>
      <c r="D296" s="23" t="s">
        <v>13</v>
      </c>
      <c r="E296" s="81"/>
      <c r="F296" s="81">
        <f t="shared" ref="F296" si="53">C296*E296</f>
        <v>0</v>
      </c>
      <c r="G296" s="2"/>
    </row>
    <row r="297" spans="1:7" s="82" customFormat="1" ht="42.75" x14ac:dyDescent="0.25">
      <c r="A297" s="42" t="s">
        <v>351</v>
      </c>
      <c r="B297" s="80" t="s">
        <v>71</v>
      </c>
      <c r="C297" s="70">
        <f>+C296</f>
        <v>10</v>
      </c>
      <c r="D297" s="23" t="s">
        <v>13</v>
      </c>
      <c r="E297" s="72"/>
      <c r="F297" s="81">
        <f>+C297*E297</f>
        <v>0</v>
      </c>
      <c r="G297" s="2"/>
    </row>
    <row r="298" spans="1:7" s="82" customFormat="1" ht="15.75" x14ac:dyDescent="0.25">
      <c r="A298" s="89"/>
      <c r="B298" s="15" t="s">
        <v>309</v>
      </c>
      <c r="C298" s="90"/>
      <c r="D298" s="91"/>
      <c r="E298" s="92"/>
      <c r="F298" s="92"/>
      <c r="G298" s="2"/>
    </row>
    <row r="299" spans="1:7" s="82" customFormat="1" ht="28.5" x14ac:dyDescent="0.25">
      <c r="A299" s="42" t="s">
        <v>352</v>
      </c>
      <c r="B299" s="80" t="s">
        <v>348</v>
      </c>
      <c r="C299" s="70">
        <v>1</v>
      </c>
      <c r="D299" s="23" t="s">
        <v>8</v>
      </c>
      <c r="E299" s="81"/>
      <c r="F299" s="81">
        <f>PRODUCT(C299*E299)</f>
        <v>0</v>
      </c>
      <c r="G299" s="2"/>
    </row>
    <row r="300" spans="1:7" s="82" customFormat="1" ht="28.5" x14ac:dyDescent="0.25">
      <c r="A300" s="42" t="s">
        <v>353</v>
      </c>
      <c r="B300" s="80" t="s">
        <v>266</v>
      </c>
      <c r="C300" s="70">
        <v>3</v>
      </c>
      <c r="D300" s="23" t="s">
        <v>2</v>
      </c>
      <c r="E300" s="81"/>
      <c r="F300" s="81">
        <f t="shared" ref="F300" si="54">C300*E300</f>
        <v>0</v>
      </c>
      <c r="G300" s="2"/>
    </row>
    <row r="301" spans="1:7" s="82" customFormat="1" ht="42.75" x14ac:dyDescent="0.25">
      <c r="A301" s="42" t="s">
        <v>354</v>
      </c>
      <c r="B301" s="80" t="s">
        <v>268</v>
      </c>
      <c r="C301" s="70">
        <v>30</v>
      </c>
      <c r="D301" s="23" t="s">
        <v>13</v>
      </c>
      <c r="E301" s="81"/>
      <c r="F301" s="81">
        <f t="shared" ref="F301" si="55">C301*E301</f>
        <v>0</v>
      </c>
      <c r="G301" s="2"/>
    </row>
    <row r="302" spans="1:7" s="82" customFormat="1" ht="42.75" x14ac:dyDescent="0.25">
      <c r="A302" s="42" t="s">
        <v>355</v>
      </c>
      <c r="B302" s="80" t="s">
        <v>71</v>
      </c>
      <c r="C302" s="70">
        <f>+C301</f>
        <v>30</v>
      </c>
      <c r="D302" s="23" t="s">
        <v>13</v>
      </c>
      <c r="E302" s="81"/>
      <c r="F302" s="81">
        <f>+C302*E302</f>
        <v>0</v>
      </c>
      <c r="G302" s="2"/>
    </row>
    <row r="303" spans="1:7" s="82" customFormat="1" x14ac:dyDescent="0.25">
      <c r="A303" s="84"/>
      <c r="B303" s="39" t="s">
        <v>273</v>
      </c>
      <c r="C303" s="45"/>
      <c r="D303" s="86"/>
      <c r="E303" s="46"/>
      <c r="F303" s="47">
        <f>SUM(F287:F302)</f>
        <v>0</v>
      </c>
    </row>
    <row r="304" spans="1:7" s="82" customFormat="1" ht="15.75" x14ac:dyDescent="0.25">
      <c r="A304" s="89" t="s">
        <v>274</v>
      </c>
      <c r="B304" s="34" t="s">
        <v>283</v>
      </c>
      <c r="C304" s="90"/>
      <c r="D304" s="91"/>
      <c r="E304" s="92"/>
      <c r="F304" s="92"/>
      <c r="G304" s="2"/>
    </row>
    <row r="305" spans="1:7" s="82" customFormat="1" ht="15.75" x14ac:dyDescent="0.25">
      <c r="A305" s="89"/>
      <c r="B305" s="15" t="s">
        <v>320</v>
      </c>
      <c r="C305" s="90"/>
      <c r="D305" s="91"/>
      <c r="E305" s="92"/>
      <c r="F305" s="92"/>
      <c r="G305" s="2"/>
    </row>
    <row r="306" spans="1:7" s="94" customFormat="1" ht="242.25" x14ac:dyDescent="0.2">
      <c r="A306" s="44" t="s">
        <v>275</v>
      </c>
      <c r="B306" s="80" t="s">
        <v>341</v>
      </c>
      <c r="C306" s="70">
        <v>1</v>
      </c>
      <c r="D306" s="23" t="s">
        <v>2</v>
      </c>
      <c r="E306" s="81"/>
      <c r="F306" s="126">
        <f t="shared" ref="F306:F313" si="56">C306*E306</f>
        <v>0</v>
      </c>
    </row>
    <row r="307" spans="1:7" s="94" customFormat="1" ht="28.5" x14ac:dyDescent="0.2">
      <c r="A307" s="44" t="s">
        <v>276</v>
      </c>
      <c r="B307" s="117" t="s">
        <v>342</v>
      </c>
      <c r="C307" s="70">
        <v>9</v>
      </c>
      <c r="D307" s="23" t="s">
        <v>2</v>
      </c>
      <c r="E307" s="81"/>
      <c r="F307" s="126">
        <f t="shared" si="56"/>
        <v>0</v>
      </c>
    </row>
    <row r="308" spans="1:7" s="94" customFormat="1" ht="42.75" x14ac:dyDescent="0.2">
      <c r="A308" s="44" t="s">
        <v>277</v>
      </c>
      <c r="B308" s="117" t="s">
        <v>339</v>
      </c>
      <c r="C308" s="70">
        <v>65</v>
      </c>
      <c r="D308" s="23" t="s">
        <v>13</v>
      </c>
      <c r="E308" s="81"/>
      <c r="F308" s="126">
        <f t="shared" si="56"/>
        <v>0</v>
      </c>
    </row>
    <row r="309" spans="1:7" s="94" customFormat="1" ht="28.5" x14ac:dyDescent="0.2">
      <c r="A309" s="44" t="s">
        <v>278</v>
      </c>
      <c r="B309" s="117" t="s">
        <v>288</v>
      </c>
      <c r="C309" s="70">
        <v>12</v>
      </c>
      <c r="D309" s="23" t="s">
        <v>13</v>
      </c>
      <c r="E309" s="81"/>
      <c r="F309" s="126">
        <f t="shared" si="56"/>
        <v>0</v>
      </c>
    </row>
    <row r="310" spans="1:7" s="94" customFormat="1" ht="57" x14ac:dyDescent="0.2">
      <c r="A310" s="44" t="s">
        <v>279</v>
      </c>
      <c r="B310" s="117" t="s">
        <v>290</v>
      </c>
      <c r="C310" s="70">
        <v>12</v>
      </c>
      <c r="D310" s="23" t="s">
        <v>13</v>
      </c>
      <c r="E310" s="81"/>
      <c r="F310" s="126">
        <f t="shared" si="56"/>
        <v>0</v>
      </c>
    </row>
    <row r="311" spans="1:7" s="94" customFormat="1" ht="28.5" x14ac:dyDescent="0.2">
      <c r="A311" s="44" t="s">
        <v>280</v>
      </c>
      <c r="B311" s="117" t="s">
        <v>292</v>
      </c>
      <c r="C311" s="69">
        <v>7</v>
      </c>
      <c r="D311" s="23" t="s">
        <v>2</v>
      </c>
      <c r="E311" s="81"/>
      <c r="F311" s="126">
        <f t="shared" si="56"/>
        <v>0</v>
      </c>
    </row>
    <row r="312" spans="1:7" s="94" customFormat="1" ht="14.25" x14ac:dyDescent="0.2">
      <c r="A312" s="44" t="s">
        <v>281</v>
      </c>
      <c r="B312" s="117" t="s">
        <v>293</v>
      </c>
      <c r="C312" s="70">
        <v>7</v>
      </c>
      <c r="D312" s="23" t="s">
        <v>2</v>
      </c>
      <c r="E312" s="81"/>
      <c r="F312" s="126">
        <f t="shared" si="56"/>
        <v>0</v>
      </c>
    </row>
    <row r="313" spans="1:7" s="94" customFormat="1" ht="28.5" x14ac:dyDescent="0.2">
      <c r="A313" s="44" t="s">
        <v>390</v>
      </c>
      <c r="B313" s="117" t="s">
        <v>294</v>
      </c>
      <c r="C313" s="70">
        <v>1</v>
      </c>
      <c r="D313" s="23" t="s">
        <v>2</v>
      </c>
      <c r="E313" s="81"/>
      <c r="F313" s="126">
        <f t="shared" si="56"/>
        <v>0</v>
      </c>
    </row>
    <row r="314" spans="1:7" s="82" customFormat="1" ht="15.75" x14ac:dyDescent="0.25">
      <c r="A314" s="89"/>
      <c r="B314" s="34" t="s">
        <v>321</v>
      </c>
      <c r="C314" s="90"/>
      <c r="D314" s="91"/>
      <c r="E314" s="92"/>
      <c r="F314" s="92"/>
      <c r="G314" s="2"/>
    </row>
    <row r="315" spans="1:7" s="94" customFormat="1" ht="242.25" x14ac:dyDescent="0.2">
      <c r="A315" s="44" t="s">
        <v>391</v>
      </c>
      <c r="B315" s="80" t="s">
        <v>340</v>
      </c>
      <c r="C315" s="70">
        <v>1</v>
      </c>
      <c r="D315" s="23" t="s">
        <v>2</v>
      </c>
      <c r="E315" s="81"/>
      <c r="F315" s="126">
        <f t="shared" ref="F315:F322" si="57">C315*E315</f>
        <v>0</v>
      </c>
    </row>
    <row r="316" spans="1:7" s="94" customFormat="1" ht="14.25" x14ac:dyDescent="0.2">
      <c r="A316" s="44" t="s">
        <v>392</v>
      </c>
      <c r="B316" s="117" t="s">
        <v>337</v>
      </c>
      <c r="C316" s="70">
        <v>13</v>
      </c>
      <c r="D316" s="23" t="s">
        <v>2</v>
      </c>
      <c r="E316" s="81"/>
      <c r="F316" s="126">
        <f t="shared" si="57"/>
        <v>0</v>
      </c>
    </row>
    <row r="317" spans="1:7" s="94" customFormat="1" ht="42.75" x14ac:dyDescent="0.2">
      <c r="A317" s="44" t="s">
        <v>393</v>
      </c>
      <c r="B317" s="117" t="s">
        <v>338</v>
      </c>
      <c r="C317" s="70">
        <v>107</v>
      </c>
      <c r="D317" s="23" t="s">
        <v>13</v>
      </c>
      <c r="E317" s="81"/>
      <c r="F317" s="126">
        <f t="shared" si="57"/>
        <v>0</v>
      </c>
    </row>
    <row r="318" spans="1:7" s="94" customFormat="1" ht="28.5" x14ac:dyDescent="0.2">
      <c r="A318" s="44" t="s">
        <v>394</v>
      </c>
      <c r="B318" s="117" t="s">
        <v>288</v>
      </c>
      <c r="C318" s="70">
        <v>5</v>
      </c>
      <c r="D318" s="23" t="s">
        <v>13</v>
      </c>
      <c r="E318" s="81"/>
      <c r="F318" s="126">
        <f t="shared" si="57"/>
        <v>0</v>
      </c>
    </row>
    <row r="319" spans="1:7" s="94" customFormat="1" ht="57" x14ac:dyDescent="0.2">
      <c r="A319" s="44" t="s">
        <v>395</v>
      </c>
      <c r="B319" s="117" t="s">
        <v>290</v>
      </c>
      <c r="C319" s="70">
        <v>5</v>
      </c>
      <c r="D319" s="23" t="s">
        <v>13</v>
      </c>
      <c r="E319" s="81"/>
      <c r="F319" s="126">
        <f t="shared" si="57"/>
        <v>0</v>
      </c>
    </row>
    <row r="320" spans="1:7" s="94" customFormat="1" ht="28.5" x14ac:dyDescent="0.2">
      <c r="A320" s="44" t="s">
        <v>396</v>
      </c>
      <c r="B320" s="117" t="s">
        <v>292</v>
      </c>
      <c r="C320" s="69">
        <v>13</v>
      </c>
      <c r="D320" s="23" t="s">
        <v>2</v>
      </c>
      <c r="E320" s="81"/>
      <c r="F320" s="126">
        <f t="shared" si="57"/>
        <v>0</v>
      </c>
    </row>
    <row r="321" spans="1:7" s="94" customFormat="1" ht="14.25" x14ac:dyDescent="0.2">
      <c r="A321" s="44" t="s">
        <v>410</v>
      </c>
      <c r="B321" s="117" t="s">
        <v>293</v>
      </c>
      <c r="C321" s="70">
        <v>13</v>
      </c>
      <c r="D321" s="23" t="s">
        <v>2</v>
      </c>
      <c r="E321" s="81"/>
      <c r="F321" s="126">
        <f t="shared" si="57"/>
        <v>0</v>
      </c>
    </row>
    <row r="322" spans="1:7" s="94" customFormat="1" ht="28.5" x14ac:dyDescent="0.2">
      <c r="A322" s="44" t="s">
        <v>411</v>
      </c>
      <c r="B322" s="117" t="s">
        <v>294</v>
      </c>
      <c r="C322" s="70">
        <v>1</v>
      </c>
      <c r="D322" s="23" t="s">
        <v>2</v>
      </c>
      <c r="E322" s="81"/>
      <c r="F322" s="126">
        <f t="shared" si="57"/>
        <v>0</v>
      </c>
    </row>
    <row r="323" spans="1:7" s="94" customFormat="1" x14ac:dyDescent="0.2">
      <c r="A323" s="84"/>
      <c r="B323" s="39" t="s">
        <v>412</v>
      </c>
      <c r="C323" s="85"/>
      <c r="D323" s="86"/>
      <c r="E323" s="87"/>
      <c r="F323" s="124">
        <f>SUM(F306:F322)</f>
        <v>0</v>
      </c>
    </row>
    <row r="324" spans="1:7" s="82" customFormat="1" ht="15.75" x14ac:dyDescent="0.25">
      <c r="A324" s="89" t="s">
        <v>282</v>
      </c>
      <c r="B324" s="34" t="s">
        <v>323</v>
      </c>
      <c r="C324" s="114"/>
      <c r="D324" s="91"/>
      <c r="E324" s="115"/>
      <c r="F324" s="115"/>
      <c r="G324" s="2"/>
    </row>
    <row r="325" spans="1:7" s="82" customFormat="1" ht="15.75" x14ac:dyDescent="0.25">
      <c r="A325" s="89"/>
      <c r="B325" s="15" t="s">
        <v>320</v>
      </c>
      <c r="C325" s="114"/>
      <c r="D325" s="91"/>
      <c r="E325" s="115"/>
      <c r="F325" s="115"/>
      <c r="G325" s="2"/>
    </row>
    <row r="326" spans="1:7" s="82" customFormat="1" ht="142.5" x14ac:dyDescent="0.25">
      <c r="A326" s="44" t="s">
        <v>284</v>
      </c>
      <c r="B326" s="80" t="s">
        <v>389</v>
      </c>
      <c r="C326" s="70">
        <v>2</v>
      </c>
      <c r="D326" s="23" t="s">
        <v>2</v>
      </c>
      <c r="E326" s="127"/>
      <c r="F326" s="81">
        <f t="shared" ref="F326:F329" si="58">C326*E326</f>
        <v>0</v>
      </c>
      <c r="G326" s="2"/>
    </row>
    <row r="327" spans="1:7" s="82" customFormat="1" ht="85.5" x14ac:dyDescent="0.25">
      <c r="A327" s="44" t="s">
        <v>285</v>
      </c>
      <c r="B327" s="80" t="s">
        <v>344</v>
      </c>
      <c r="C327" s="70">
        <v>1</v>
      </c>
      <c r="D327" s="23" t="s">
        <v>2</v>
      </c>
      <c r="E327" s="127"/>
      <c r="F327" s="81">
        <f t="shared" ref="F327" si="59">C327*E327</f>
        <v>0</v>
      </c>
      <c r="G327" s="2"/>
    </row>
    <row r="328" spans="1:7" s="82" customFormat="1" ht="71.25" x14ac:dyDescent="0.25">
      <c r="A328" s="44" t="s">
        <v>286</v>
      </c>
      <c r="B328" s="80" t="s">
        <v>324</v>
      </c>
      <c r="C328" s="70">
        <v>1</v>
      </c>
      <c r="D328" s="23" t="s">
        <v>2</v>
      </c>
      <c r="E328" s="81"/>
      <c r="F328" s="81">
        <f t="shared" si="58"/>
        <v>0</v>
      </c>
      <c r="G328" s="2"/>
    </row>
    <row r="329" spans="1:7" s="82" customFormat="1" ht="58.5" x14ac:dyDescent="0.25">
      <c r="A329" s="44" t="s">
        <v>287</v>
      </c>
      <c r="B329" s="80" t="s">
        <v>343</v>
      </c>
      <c r="C329" s="70">
        <v>50</v>
      </c>
      <c r="D329" s="23" t="s">
        <v>13</v>
      </c>
      <c r="E329" s="81"/>
      <c r="F329" s="81">
        <f t="shared" si="58"/>
        <v>0</v>
      </c>
      <c r="G329" s="2"/>
    </row>
    <row r="330" spans="1:7" s="82" customFormat="1" ht="15.75" x14ac:dyDescent="0.25">
      <c r="A330" s="44" t="s">
        <v>289</v>
      </c>
      <c r="B330" s="80" t="s">
        <v>345</v>
      </c>
      <c r="C330" s="70">
        <v>2</v>
      </c>
      <c r="D330" s="23" t="s">
        <v>2</v>
      </c>
      <c r="E330" s="127"/>
      <c r="F330" s="81">
        <f t="shared" ref="F330" si="60">C330*E330</f>
        <v>0</v>
      </c>
      <c r="G330" s="2"/>
    </row>
    <row r="331" spans="1:7" s="82" customFormat="1" ht="15.75" x14ac:dyDescent="0.25">
      <c r="A331" s="44" t="s">
        <v>291</v>
      </c>
      <c r="B331" s="80" t="s">
        <v>325</v>
      </c>
      <c r="C331" s="69">
        <v>1</v>
      </c>
      <c r="D331" s="23" t="s">
        <v>2</v>
      </c>
      <c r="E331" s="72"/>
      <c r="F331" s="81">
        <f t="shared" ref="F331" si="61">C331*E331</f>
        <v>0</v>
      </c>
      <c r="G331" s="2"/>
    </row>
    <row r="332" spans="1:7" s="82" customFormat="1" x14ac:dyDescent="0.25">
      <c r="A332" s="84"/>
      <c r="B332" s="39" t="s">
        <v>413</v>
      </c>
      <c r="C332" s="45"/>
      <c r="D332" s="86"/>
      <c r="E332" s="46"/>
      <c r="F332" s="116">
        <f>SUM(F326:F331)</f>
        <v>0</v>
      </c>
    </row>
    <row r="333" spans="1:7" s="82" customFormat="1" x14ac:dyDescent="0.25">
      <c r="A333" s="89" t="s">
        <v>295</v>
      </c>
      <c r="B333" s="34" t="s">
        <v>297</v>
      </c>
      <c r="C333" s="90"/>
      <c r="D333" s="91"/>
      <c r="E333" s="92"/>
      <c r="F333" s="92"/>
    </row>
    <row r="334" spans="1:7" s="82" customFormat="1" x14ac:dyDescent="0.25">
      <c r="A334" s="44" t="s">
        <v>296</v>
      </c>
      <c r="B334" s="23" t="s">
        <v>298</v>
      </c>
      <c r="C334" s="12">
        <v>1</v>
      </c>
      <c r="D334" s="23" t="s">
        <v>129</v>
      </c>
      <c r="E334" s="72">
        <v>10000</v>
      </c>
      <c r="F334" s="81">
        <f t="shared" ref="F334" si="62">C334*E334</f>
        <v>10000</v>
      </c>
    </row>
    <row r="335" spans="1:7" s="82" customFormat="1" ht="15.75" x14ac:dyDescent="0.25">
      <c r="A335" s="109"/>
      <c r="B335" s="39" t="s">
        <v>414</v>
      </c>
      <c r="C335" s="22"/>
      <c r="D335" s="86"/>
      <c r="E335" s="87"/>
      <c r="F335" s="113">
        <f>SUM(F334)</f>
        <v>10000</v>
      </c>
    </row>
    <row r="336" spans="1:7" ht="15.75" thickBot="1" x14ac:dyDescent="0.3">
      <c r="C336" s="27"/>
    </row>
    <row r="337" spans="1:6" ht="15.75" thickBot="1" x14ac:dyDescent="0.3">
      <c r="A337" s="71"/>
      <c r="B337" s="48" t="s">
        <v>299</v>
      </c>
      <c r="C337" s="13"/>
      <c r="D337" s="20"/>
      <c r="E337" s="6"/>
      <c r="F337" s="66">
        <f>SUM(F335+F332+F323+F303+F284+F258+F221+F182+F148+F118+F35)</f>
        <v>10000</v>
      </c>
    </row>
    <row r="338" spans="1:6" x14ac:dyDescent="0.25">
      <c r="A338" s="71"/>
      <c r="B338" s="49" t="s">
        <v>300</v>
      </c>
      <c r="C338" s="50"/>
      <c r="D338" s="51"/>
      <c r="E338" s="52"/>
      <c r="F338" s="53">
        <f>PRODUCT(F337*2/100)</f>
        <v>200</v>
      </c>
    </row>
    <row r="339" spans="1:6" x14ac:dyDescent="0.25">
      <c r="A339" s="71"/>
      <c r="B339" s="17" t="s">
        <v>301</v>
      </c>
      <c r="C339" s="54"/>
      <c r="D339" s="55"/>
      <c r="E339" s="30"/>
      <c r="F339" s="56">
        <f>PRODUCT(F337*1/100)</f>
        <v>100</v>
      </c>
    </row>
    <row r="340" spans="1:6" x14ac:dyDescent="0.25">
      <c r="A340" s="71"/>
      <c r="B340" s="17" t="s">
        <v>302</v>
      </c>
      <c r="C340" s="54"/>
      <c r="D340" s="55"/>
      <c r="E340" s="30"/>
      <c r="F340" s="56">
        <f>PRODUCT(F337*13/100)</f>
        <v>1300</v>
      </c>
    </row>
    <row r="341" spans="1:6" ht="15.75" thickBot="1" x14ac:dyDescent="0.3">
      <c r="A341" s="71"/>
      <c r="B341" s="18" t="s">
        <v>303</v>
      </c>
      <c r="C341" s="57"/>
      <c r="D341" s="58"/>
      <c r="E341" s="59"/>
      <c r="F341" s="60">
        <f>PRODUCT(F337*6/100)</f>
        <v>600</v>
      </c>
    </row>
    <row r="342" spans="1:6" ht="15.75" thickBot="1" x14ac:dyDescent="0.3">
      <c r="A342" s="71"/>
      <c r="B342" s="61" t="s">
        <v>304</v>
      </c>
      <c r="C342" s="62"/>
      <c r="D342" s="63"/>
      <c r="E342" s="64"/>
      <c r="F342" s="7">
        <f>SUM(F337+F338+F339+F340+F341)</f>
        <v>12200</v>
      </c>
    </row>
    <row r="343" spans="1:6" x14ac:dyDescent="0.25">
      <c r="A343" s="40"/>
      <c r="B343" s="9"/>
      <c r="C343" s="27"/>
      <c r="D343" s="65"/>
      <c r="E343" s="38"/>
      <c r="F343" s="67" t="s">
        <v>305</v>
      </c>
    </row>
    <row r="344" spans="1:6" x14ac:dyDescent="0.25">
      <c r="A344" t="s">
        <v>306</v>
      </c>
      <c r="B344"/>
      <c r="C344"/>
      <c r="D344"/>
    </row>
    <row r="350" spans="1:6" x14ac:dyDescent="0.25">
      <c r="C350" s="27"/>
    </row>
    <row r="351" spans="1:6" x14ac:dyDescent="0.25">
      <c r="B351" s="74"/>
      <c r="C351" s="75"/>
      <c r="D351" s="16"/>
      <c r="E351" s="76"/>
      <c r="F351" s="77"/>
    </row>
    <row r="352" spans="1:6" x14ac:dyDescent="0.25">
      <c r="B352" s="73"/>
      <c r="C352" s="54"/>
      <c r="D352" s="55"/>
      <c r="E352" s="30"/>
      <c r="F352" s="30"/>
    </row>
    <row r="353" spans="2:6" x14ac:dyDescent="0.25">
      <c r="B353" s="73"/>
      <c r="C353" s="54"/>
      <c r="D353" s="55"/>
      <c r="E353" s="30"/>
      <c r="F353" s="30"/>
    </row>
    <row r="354" spans="2:6" x14ac:dyDescent="0.25">
      <c r="B354" s="73"/>
      <c r="C354" s="54"/>
      <c r="D354" s="55"/>
      <c r="E354" s="30"/>
      <c r="F354" s="30"/>
    </row>
    <row r="355" spans="2:6" x14ac:dyDescent="0.25">
      <c r="B355" s="73"/>
      <c r="C355" s="54"/>
      <c r="D355" s="55"/>
      <c r="E355" s="30"/>
      <c r="F355" s="30"/>
    </row>
    <row r="356" spans="2:6" x14ac:dyDescent="0.25">
      <c r="B356" s="74"/>
      <c r="C356" s="78"/>
      <c r="D356" s="41"/>
      <c r="E356" s="79"/>
      <c r="F356" s="77"/>
    </row>
  </sheetData>
  <mergeCells count="1">
    <mergeCell ref="A2:F2"/>
  </mergeCells>
  <phoneticPr fontId="12" type="noConversion"/>
  <printOptions horizontalCentered="1"/>
  <pageMargins left="0.7" right="0.7" top="0.75" bottom="0.75" header="0.3" footer="0.3"/>
  <pageSetup paperSize="8" scale="77" fitToHeight="0" orientation="portrait" r:id="rId1"/>
  <headerFooter>
    <oddHeader>&amp;C&amp;"-,Negrita"&amp;8&amp;P</oddHeader>
    <oddFooter>&amp;C&amp;A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C4A8E307468A4E9C9812D344417488" ma:contentTypeVersion="3" ma:contentTypeDescription="Crear nuevo documento." ma:contentTypeScope="" ma:versionID="abe7f4d35d010881e0f3807f63c16105">
  <xsd:schema xmlns:xsd="http://www.w3.org/2001/XMLSchema" xmlns:xs="http://www.w3.org/2001/XMLSchema" xmlns:p="http://schemas.microsoft.com/office/2006/metadata/properties" xmlns:ns2="cf60069c-1dde-4f2b-bcb4-6d632fae7110" targetNamespace="http://schemas.microsoft.com/office/2006/metadata/properties" ma:root="true" ma:fieldsID="929406d69d91cadf35b4b5686ffb00fc" ns2:_="">
    <xsd:import namespace="cf60069c-1dde-4f2b-bcb4-6d632fae71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0069c-1dde-4f2b-bcb4-6d632fae71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3425F7-EEA8-4D9F-B7C2-42C048678AF3}">
  <ds:schemaRefs>
    <ds:schemaRef ds:uri="http://schemas.microsoft.com/office/2006/metadata/properties"/>
    <ds:schemaRef ds:uri="http://schemas.microsoft.com/office/infopath/2007/PartnerControls"/>
    <ds:schemaRef ds:uri="222ce16e-0b3b-448a-bcdb-498da3051b1c"/>
    <ds:schemaRef ds:uri="5b550b1f-e319-434d-abcd-ac0aae123205"/>
  </ds:schemaRefs>
</ds:datastoreItem>
</file>

<file path=customXml/itemProps2.xml><?xml version="1.0" encoding="utf-8"?>
<ds:datastoreItem xmlns:ds="http://schemas.openxmlformats.org/officeDocument/2006/customXml" ds:itemID="{715FFDA6-1E24-40A3-BAA1-CD1E22E55EC5}"/>
</file>

<file path=customXml/itemProps3.xml><?xml version="1.0" encoding="utf-8"?>
<ds:datastoreItem xmlns:ds="http://schemas.openxmlformats.org/officeDocument/2006/customXml" ds:itemID="{31DD99E0-6365-4F83-BFFF-F0BBC85991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PRESSUPOST INSTAL·LACIONS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Mezquita</dc:creator>
  <cp:keywords/>
  <dc:description/>
  <cp:lastModifiedBy>Anna Mezquita</cp:lastModifiedBy>
  <cp:revision/>
  <cp:lastPrinted>2026-08-04T14:56:34Z</cp:lastPrinted>
  <dcterms:created xsi:type="dcterms:W3CDTF">2015-06-16T14:50:21Z</dcterms:created>
  <dcterms:modified xsi:type="dcterms:W3CDTF">2026-08-04T15:40:13Z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0x0101001FC4A8E307468A4E9C9812D344417488</vt:lpwstr>
  </property>
  <property fmtid="{D5CDD505-2E9C-101B-9397-08002B2CF9AE}" pid="3" name="Order">
    <vt:r8>1289800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_SourceUrl">
    <vt:lpwstr/>
  </property>
  <property fmtid="{D5CDD505-2E9C-101B-9397-08002B2CF9AE}" pid="12" name="_SharedFileIndex">
    <vt:lpwstr/>
  </property>
</Properties>
</file>