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m05433\Desktop\[PENDENTS]\[DESPLEGAMENT_PCI_BT_CT_SC]\[LICITACIO_2026]\"/>
    </mc:Choice>
  </mc:AlternateContent>
  <xr:revisionPtr revIDLastSave="0" documentId="13_ncr:1_{8006396A-15CC-4D63-AA8C-1AF5E27AC29C}" xr6:coauthVersionLast="47" xr6:coauthVersionMax="47" xr10:uidLastSave="{00000000-0000-0000-0000-000000000000}"/>
  <bookViews>
    <workbookView xWindow="-120" yWindow="-120" windowWidth="29040" windowHeight="17640" firstSheet="5" activeTab="5" xr2:uid="{E6266C12-DD10-459B-9EDC-51AC48470F4B}"/>
  </bookViews>
  <sheets>
    <sheet name="LINIA_1" sheetId="1" r:id="rId1"/>
    <sheet name="LINIA_2" sheetId="2" r:id="rId2"/>
    <sheet name="LINIA_3" sheetId="3" r:id="rId3"/>
    <sheet name="LINIA_4" sheetId="4" r:id="rId4"/>
    <sheet name="LINIA_5" sheetId="5" r:id="rId5"/>
    <sheet name="TALLERS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5" i="6" l="1"/>
  <c r="E44" i="6"/>
  <c r="E43" i="6"/>
  <c r="E42" i="6"/>
  <c r="G41" i="6"/>
  <c r="G40" i="6"/>
  <c r="E39" i="6"/>
  <c r="G39" i="6" s="1"/>
  <c r="E38" i="6"/>
  <c r="G38" i="6" s="1"/>
  <c r="G37" i="6"/>
  <c r="E37" i="6"/>
  <c r="G36" i="6"/>
  <c r="G35" i="6"/>
  <c r="G34" i="6"/>
  <c r="E33" i="6"/>
  <c r="G33" i="6" s="1"/>
  <c r="G32" i="6"/>
  <c r="G31" i="6"/>
  <c r="G30" i="6"/>
  <c r="G29" i="6"/>
  <c r="G28" i="6"/>
  <c r="G27" i="6"/>
  <c r="G26" i="6"/>
  <c r="G25" i="6"/>
  <c r="G24" i="6"/>
  <c r="E23" i="6"/>
  <c r="G23" i="6" s="1"/>
  <c r="D23" i="6"/>
  <c r="E22" i="6"/>
  <c r="G22" i="6" s="1"/>
  <c r="D22" i="6"/>
  <c r="E21" i="6"/>
  <c r="G21" i="6" s="1"/>
  <c r="G20" i="6"/>
  <c r="E20" i="6"/>
  <c r="D20" i="6"/>
  <c r="G19" i="6"/>
  <c r="E19" i="6"/>
  <c r="D19" i="6"/>
  <c r="G18" i="6"/>
  <c r="E18" i="6"/>
  <c r="D18" i="6"/>
  <c r="G16" i="6"/>
  <c r="E16" i="6"/>
  <c r="E17" i="6" s="1"/>
  <c r="G17" i="6" s="1"/>
  <c r="D16" i="6"/>
  <c r="D17" i="6" s="1"/>
  <c r="G15" i="6"/>
  <c r="E15" i="6"/>
  <c r="D15" i="6"/>
  <c r="G14" i="6"/>
  <c r="G13" i="6"/>
  <c r="D13" i="6"/>
  <c r="D14" i="6" s="1"/>
  <c r="E12" i="6"/>
  <c r="G12" i="6" s="1"/>
  <c r="D12" i="6"/>
  <c r="G11" i="6"/>
  <c r="D11" i="6"/>
  <c r="G10" i="6"/>
  <c r="D10" i="6"/>
  <c r="E9" i="6"/>
  <c r="G9" i="6" s="1"/>
  <c r="G8" i="6"/>
  <c r="D8" i="6"/>
  <c r="G7" i="6"/>
  <c r="D7" i="6"/>
  <c r="G6" i="6"/>
  <c r="D6" i="6"/>
  <c r="G5" i="6"/>
  <c r="G4" i="6"/>
  <c r="G3" i="6"/>
  <c r="D3" i="6"/>
  <c r="D4" i="6" s="1"/>
  <c r="G32" i="5"/>
  <c r="G31" i="5"/>
  <c r="G27" i="5"/>
  <c r="G29" i="5"/>
  <c r="G23" i="5"/>
  <c r="D23" i="5"/>
  <c r="G22" i="5"/>
  <c r="D22" i="5"/>
  <c r="G21" i="5"/>
  <c r="G20" i="5"/>
  <c r="D20" i="5"/>
  <c r="G19" i="5"/>
  <c r="D19" i="5"/>
  <c r="G18" i="5"/>
  <c r="D18" i="5"/>
  <c r="G17" i="5"/>
  <c r="D16" i="5"/>
  <c r="D17" i="5" s="1"/>
  <c r="G15" i="5"/>
  <c r="D15" i="5"/>
  <c r="G14" i="5"/>
  <c r="D13" i="5"/>
  <c r="D14" i="5" s="1"/>
  <c r="G12" i="5"/>
  <c r="D12" i="5"/>
  <c r="G11" i="5"/>
  <c r="D11" i="5"/>
  <c r="G10" i="5"/>
  <c r="D10" i="5"/>
  <c r="G8" i="5"/>
  <c r="D8" i="5"/>
  <c r="D7" i="5"/>
  <c r="G6" i="5"/>
  <c r="D6" i="5"/>
  <c r="G5" i="5"/>
  <c r="G4" i="5"/>
  <c r="D3" i="5"/>
  <c r="D4" i="5" s="1"/>
  <c r="G32" i="4"/>
  <c r="G31" i="4"/>
  <c r="G27" i="4"/>
  <c r="G26" i="4"/>
  <c r="G23" i="4"/>
  <c r="D23" i="4"/>
  <c r="G22" i="4"/>
  <c r="D22" i="4"/>
  <c r="G21" i="4"/>
  <c r="G20" i="4"/>
  <c r="D20" i="4"/>
  <c r="G19" i="4"/>
  <c r="D19" i="4"/>
  <c r="G18" i="4"/>
  <c r="D18" i="4"/>
  <c r="G17" i="4"/>
  <c r="D16" i="4"/>
  <c r="D17" i="4" s="1"/>
  <c r="G15" i="4"/>
  <c r="D15" i="4"/>
  <c r="G13" i="4"/>
  <c r="D13" i="4"/>
  <c r="D14" i="4" s="1"/>
  <c r="G12" i="4"/>
  <c r="D12" i="4"/>
  <c r="G11" i="4"/>
  <c r="D11" i="4"/>
  <c r="G10" i="4"/>
  <c r="D10" i="4"/>
  <c r="G8" i="4"/>
  <c r="D8" i="4"/>
  <c r="D7" i="4"/>
  <c r="G6" i="4"/>
  <c r="D6" i="4"/>
  <c r="G5" i="4"/>
  <c r="G4" i="4"/>
  <c r="D3" i="4"/>
  <c r="D4" i="4" s="1"/>
  <c r="G32" i="3"/>
  <c r="G31" i="3"/>
  <c r="G27" i="3"/>
  <c r="G23" i="3"/>
  <c r="D23" i="3"/>
  <c r="G22" i="3"/>
  <c r="D22" i="3"/>
  <c r="G21" i="3"/>
  <c r="G20" i="3"/>
  <c r="D20" i="3"/>
  <c r="G19" i="3"/>
  <c r="D19" i="3"/>
  <c r="G18" i="3"/>
  <c r="D18" i="3"/>
  <c r="G17" i="3"/>
  <c r="D16" i="3"/>
  <c r="D17" i="3" s="1"/>
  <c r="G15" i="3"/>
  <c r="D15" i="3"/>
  <c r="G14" i="3"/>
  <c r="D13" i="3"/>
  <c r="D14" i="3" s="1"/>
  <c r="G12" i="3"/>
  <c r="D12" i="3"/>
  <c r="G11" i="3"/>
  <c r="D11" i="3"/>
  <c r="G10" i="3"/>
  <c r="D10" i="3"/>
  <c r="G8" i="3"/>
  <c r="D8" i="3"/>
  <c r="D7" i="3"/>
  <c r="D6" i="3"/>
  <c r="G5" i="3"/>
  <c r="G4" i="3"/>
  <c r="D3" i="3"/>
  <c r="D4" i="3" s="1"/>
  <c r="G32" i="2"/>
  <c r="G31" i="2"/>
  <c r="G27" i="2"/>
  <c r="G23" i="2"/>
  <c r="D23" i="2"/>
  <c r="G22" i="2"/>
  <c r="D22" i="2"/>
  <c r="G21" i="2"/>
  <c r="G20" i="2"/>
  <c r="D20" i="2"/>
  <c r="G19" i="2"/>
  <c r="D19" i="2"/>
  <c r="G18" i="2"/>
  <c r="D18" i="2"/>
  <c r="G17" i="2"/>
  <c r="D16" i="2"/>
  <c r="D17" i="2" s="1"/>
  <c r="G15" i="2"/>
  <c r="D15" i="2"/>
  <c r="G13" i="2"/>
  <c r="D13" i="2"/>
  <c r="D14" i="2" s="1"/>
  <c r="G12" i="2"/>
  <c r="D12" i="2"/>
  <c r="G11" i="2"/>
  <c r="D11" i="2"/>
  <c r="G10" i="2"/>
  <c r="D10" i="2"/>
  <c r="G8" i="2"/>
  <c r="D8" i="2"/>
  <c r="G7" i="2"/>
  <c r="D7" i="2"/>
  <c r="D6" i="2"/>
  <c r="G5" i="2"/>
  <c r="G6" i="2"/>
  <c r="D3" i="2"/>
  <c r="D4" i="2" s="1"/>
  <c r="G32" i="1"/>
  <c r="G31" i="1"/>
  <c r="G27" i="1"/>
  <c r="G28" i="1"/>
  <c r="G23" i="1"/>
  <c r="D23" i="1"/>
  <c r="G22" i="1"/>
  <c r="D22" i="1"/>
  <c r="G21" i="1"/>
  <c r="G20" i="1"/>
  <c r="D20" i="1"/>
  <c r="G19" i="1"/>
  <c r="D19" i="1"/>
  <c r="G18" i="1"/>
  <c r="D18" i="1"/>
  <c r="G17" i="1"/>
  <c r="D16" i="1"/>
  <c r="D17" i="1" s="1"/>
  <c r="G15" i="1"/>
  <c r="D15" i="1"/>
  <c r="G14" i="1"/>
  <c r="D14" i="1"/>
  <c r="G13" i="1"/>
  <c r="D13" i="1"/>
  <c r="G12" i="1"/>
  <c r="D12" i="1"/>
  <c r="G11" i="1"/>
  <c r="D11" i="1"/>
  <c r="G10" i="1"/>
  <c r="D10" i="1"/>
  <c r="D8" i="1"/>
  <c r="D7" i="1"/>
  <c r="G6" i="1"/>
  <c r="D6" i="1"/>
  <c r="G5" i="1"/>
  <c r="G4" i="1"/>
  <c r="G3" i="1"/>
  <c r="D3" i="1"/>
  <c r="D4" i="1" s="1"/>
  <c r="G26" i="5" l="1"/>
  <c r="G9" i="4"/>
  <c r="G14" i="4"/>
  <c r="G9" i="1"/>
  <c r="G6" i="3"/>
  <c r="G25" i="4"/>
  <c r="G29" i="4"/>
  <c r="G14" i="2"/>
  <c r="G16" i="4"/>
  <c r="G30" i="4"/>
  <c r="G3" i="4"/>
  <c r="G28" i="4"/>
  <c r="G9" i="2"/>
  <c r="G9" i="5"/>
  <c r="G24" i="1"/>
  <c r="G7" i="1"/>
  <c r="G13" i="5"/>
  <c r="G9" i="3"/>
  <c r="G30" i="5"/>
  <c r="G44" i="6"/>
  <c r="G45" i="6"/>
  <c r="G42" i="6"/>
  <c r="G43" i="6"/>
  <c r="G24" i="5"/>
  <c r="G7" i="5"/>
  <c r="G3" i="5"/>
  <c r="G16" i="5"/>
  <c r="G25" i="5"/>
  <c r="G28" i="5"/>
  <c r="G7" i="4"/>
  <c r="G24" i="4"/>
  <c r="G24" i="3"/>
  <c r="G7" i="3"/>
  <c r="G3" i="3"/>
  <c r="G16" i="3"/>
  <c r="G13" i="3"/>
  <c r="G24" i="2"/>
  <c r="G3" i="2"/>
  <c r="G16" i="2"/>
  <c r="G4" i="2"/>
  <c r="G29" i="1"/>
  <c r="G30" i="1"/>
  <c r="G16" i="1"/>
  <c r="G25" i="1"/>
  <c r="G8" i="1"/>
  <c r="G36" i="1" s="1"/>
  <c r="G26" i="1"/>
  <c r="G36" i="4" l="1"/>
  <c r="G36" i="5"/>
  <c r="G35" i="5"/>
  <c r="G34" i="5"/>
  <c r="G33" i="5"/>
  <c r="G34" i="4"/>
  <c r="G33" i="4"/>
  <c r="G35" i="4"/>
  <c r="G29" i="3"/>
  <c r="G30" i="3"/>
  <c r="G28" i="3"/>
  <c r="G26" i="3"/>
  <c r="G35" i="3" s="1"/>
  <c r="G25" i="3"/>
  <c r="G30" i="2"/>
  <c r="G29" i="2"/>
  <c r="G25" i="2"/>
  <c r="G36" i="2" s="1"/>
  <c r="G28" i="2"/>
  <c r="G26" i="2"/>
  <c r="G33" i="1"/>
  <c r="G34" i="1"/>
  <c r="G35" i="1"/>
  <c r="G33" i="3" l="1"/>
  <c r="G34" i="3"/>
  <c r="G36" i="3"/>
  <c r="G33" i="2"/>
  <c r="G35" i="2"/>
  <c r="G34" i="2"/>
</calcChain>
</file>

<file path=xl/sharedStrings.xml><?xml version="1.0" encoding="utf-8"?>
<sst xmlns="http://schemas.openxmlformats.org/spreadsheetml/2006/main" count="454" uniqueCount="84">
  <si>
    <t>CODI</t>
  </si>
  <si>
    <t>DESCRIPCIÓ</t>
  </si>
  <si>
    <t>AMIDAMENT</t>
  </si>
  <si>
    <t>PREU</t>
  </si>
  <si>
    <t>PREU TOTAL</t>
  </si>
  <si>
    <t>SIN-009</t>
  </si>
  <si>
    <r>
      <t xml:space="preserve">Subministrament, instal·lació, connexionat i posada en servei de </t>
    </r>
    <r>
      <rPr>
        <b/>
        <sz val="9"/>
        <color rgb="FF000000"/>
        <rFont val="Tahoma"/>
        <family val="2"/>
      </rPr>
      <t>central d'incendis</t>
    </r>
    <r>
      <rPr>
        <sz val="9"/>
        <color rgb="FF000000"/>
        <rFont val="Tahoma"/>
        <family val="2"/>
      </rPr>
      <t xml:space="preserve"> modular amb referència NOTIFIER i model ID3000 de 4 llaços, microprocessada analògica i algorítmica per a la detecció i alarma d'incendi que monitoritza i controla individualment els elements del sistema. Amb certificat CPD EN54 part 2 i 4. Disposa de targetes de llaç microprocessades que permeten treballar en mode degradat, sobrepassant els requisits de la norma EN54, 4 circuits de sortida configurables i programables, 2 sortides de 24 Vcc per alimentar equips externs, 2 circuits d'entrada programables i 255 zones. Cada llaç pot controlar un màxim de 99 detectors analògics intel·ligents, més 99 mòduls monitors (entrada) o de control (sortida), fins a un total de 198 punts identificables individualment per llaç. Inclou aïlladors de llaç a l'entrada i sortida de cablejat de el llaç. Pot alimentar sirenes i detectors de raig a través del propi llaç SLC (segons especificacions). Disposa de pantalla gràfica de cristall líquid LCD de 240 x 64 píxels (6 línies de 40 caràcters alfanumèrics), teclat de membrana protegit amb clau d'accés a tecles de control i funcions i leds per a la visualització de l'estat de el sistema. Hi ha diferents formats i mides de cabines amb fonts d'alimentació de 3 a 7 A, per poder complir, en tot moment, els requisits de la norma EN54-14 quant a capacitat i autonomia de el sistema es refereix. Capacitat per albergar bateries segons cabina: ref 020-472-009, 2 x 12Vcc. 12Ah. i ref 020-474-009, 2 x 12Vcc. 26 Ah. Alimentació: 230V, 50Hz. Consum de corrent: 1,6A. Màxima corrent de sortida a alarma: 3A. Sortida de font auxiliar: 26 - 28Vcc / 150mA. Sortida de llaç analògic: 22,5 - 26,4Vcc / 0,5A (consulteu el programa de càlcul de bateries i de llaç). Contactes de relé: 30V / 1A. Dimensions en mm (cabina estàndard d): 500 (ample) x 400 (alt) x 153 (fons). Inclou el petit material auxiliars, qualsevol mitjà d'elevació necessari per a la instal·lació de l'element i la retirada del material sanejat. La central s'haurà de dotar de polsador d'evacuació. Totalment instal·lat i en servei.
NOTA.- Si abans de l’execució d’aquesta partida NOTIFIER ha comercialitzat el model INSPIRE, substituta del model ID3000, s’haurà d’instal.lar aquesta.</t>
    </r>
  </si>
  <si>
    <t>SIN-010</t>
  </si>
  <si>
    <r>
      <rPr>
        <b/>
        <sz val="9"/>
        <color rgb="FF000000"/>
        <rFont val="Tahoma"/>
        <family val="2"/>
      </rPr>
      <t>Bateries</t>
    </r>
    <r>
      <rPr>
        <sz val="9"/>
        <color rgb="FF000000"/>
        <rFont val="Tahoma"/>
        <family val="2"/>
      </rPr>
      <t xml:space="preserve"> de 12V i capacitat de 24Ah amb referència NOTIFIER i model PS-1224. Es requereixen 2 unitat per central. Inclou el petit material auxiliars, qualsevol mitjà d'elevació necessari per a la instal·lació de l'element i la retirada del material sanejat. Totalment instal·lat i en servei.</t>
    </r>
  </si>
  <si>
    <t>SIN-011</t>
  </si>
  <si>
    <r>
      <t>Subministrament, instal·lació, connexionat i posada en servei d'</t>
    </r>
    <r>
      <rPr>
        <b/>
        <sz val="9"/>
        <color rgb="FF000000"/>
        <rFont val="Tahoma"/>
        <family val="2"/>
      </rPr>
      <t>ampliació a 4</t>
    </r>
    <r>
      <rPr>
        <sz val="9"/>
        <color rgb="FF000000"/>
        <rFont val="Tahoma"/>
        <family val="2"/>
      </rPr>
      <t xml:space="preserve"> llaços de central d'incendis modular amb referència NOTIFIER i model ID3000. Inclou el petit material auxiliars, qualsevol mitjà d'elevació necessari per a la instal·lació de l'element i la retirada del material sanejat. Totalment instal·lat i en servei.</t>
    </r>
  </si>
  <si>
    <t>SIN-012</t>
  </si>
  <si>
    <r>
      <t xml:space="preserve">Subministrament, instal·lació, connexionat i posada en servei de </t>
    </r>
    <r>
      <rPr>
        <b/>
        <sz val="9"/>
        <color rgb="FF000000"/>
        <rFont val="Tahoma"/>
        <family val="2"/>
      </rPr>
      <t>passarel·la de comunicacions</t>
    </r>
    <r>
      <rPr>
        <sz val="9"/>
        <color rgb="FF000000"/>
        <rFont val="Tahoma"/>
        <family val="2"/>
      </rPr>
      <t xml:space="preserve"> (Gateway) amb referència NOTIFIER i model IBOX-MBS-NID3K, que converteix el protocol de les centrals sèrie ID en l'estàndard Modbus Server per comunicar-se via RS232 o RS485 amb equips Modbus RTU o via Ethernet a través d'RJ45 a Modbus TCP. Permet monitoritzar una única central amb 8 llaços i 99 sensors + 99 mòduls i 255 zones. Inclou el petit material auxiliars, qualsevol mitjà d'elevació necessari per a la instal·lació de l'element i la retirada del material sanejat. Totalment instal·lat i en servei.</t>
    </r>
  </si>
  <si>
    <t>SIN-013</t>
  </si>
  <si>
    <r>
      <t xml:space="preserve">Subministrament, instal·lació, connexionat i posada en servei de </t>
    </r>
    <r>
      <rPr>
        <b/>
        <sz val="9"/>
        <color rgb="FF000000"/>
        <rFont val="Tahoma"/>
        <family val="2"/>
      </rPr>
      <t xml:space="preserve">detector òptic </t>
    </r>
    <r>
      <rPr>
        <sz val="9"/>
        <color rgb="FF000000"/>
        <rFont val="Tahoma"/>
        <family val="2"/>
      </rPr>
      <t>de fum amb aïllador incorporat, amb referència NOTIFIER i model NFXI-OPT. Detecció analògica amb algoritmes de processament de la senyals captats pel detector. Ideal per focs d'evolució lenta, amb partícules de fum visibles. Incorpora funcions de test manual i automàtic i adreçament manual (01-159). Disposa de dos leds per a la indicació d'alarma i sortida per a indicador remot. Inclou el petit material auxiliars, qualsevol mitjà d'elevació necessari per a la instal·lació de l'element i la retirada del material sanejat. Totalment instal·lat i en servei.</t>
    </r>
  </si>
  <si>
    <t>SIN-014</t>
  </si>
  <si>
    <r>
      <t xml:space="preserve">Subministrament, instal·lació, connexionat i posada en servei de </t>
    </r>
    <r>
      <rPr>
        <b/>
        <sz val="9"/>
        <color rgb="FF000000"/>
        <rFont val="Tahoma"/>
        <family val="2"/>
      </rPr>
      <t>detector tèrmic</t>
    </r>
    <r>
      <rPr>
        <sz val="9"/>
        <color rgb="FF000000"/>
        <rFont val="Tahoma"/>
        <family val="2"/>
      </rPr>
      <t xml:space="preserve"> de temperatura fixa 58ºC analògic amb aïllador incorporat, amb referència NOTIFIER i model NFXI-TFIX58. Recomanat per a la detecció d'incendis en ambients on hi ha canvis bruscos de temperatura en certs períodes de temps. Incorpora funcions de test manual i automàtic i adreçament (01-159). Disposa de dos leds per a la indicació d'alarma i sortida per a indicador remot. Inclou el petit material auxiliars, qualsevol mitjà d'elevació necessari per a la instal·lació de l'element i la retirada del material sanejat. Totalment instal·lat i en servei.</t>
    </r>
  </si>
  <si>
    <t>SIN-015</t>
  </si>
  <si>
    <r>
      <t xml:space="preserve">Subministrament, instal·lació, connexionat i posada en servei de </t>
    </r>
    <r>
      <rPr>
        <b/>
        <sz val="9"/>
        <color rgb="FF000000"/>
        <rFont val="Tahoma"/>
        <family val="2"/>
      </rPr>
      <t>base</t>
    </r>
    <r>
      <rPr>
        <sz val="9"/>
        <color rgb="FF000000"/>
        <rFont val="Tahoma"/>
        <family val="2"/>
      </rPr>
      <t xml:space="preserve"> estàndard de superfície per a detectors analògics de la sèrie NFX, inclou un terminal extra per connexionats dels sensors de la sèrie NFX amb aïllador referència NOTIFIER  i model B501AP. Disposa d'automatisme de bloqueig i terminals de connexió per a cable de fins a 2,5 mm. Compatible amb sensors de la sèrie 500, 700 i NFX. Inclou el petit material auxiliars, qualsevol mitjà d'elevació necessari per a la instal·lació de l'element i la retirada del material sanejat. Totalment instal·lat i en servei.</t>
    </r>
  </si>
  <si>
    <t>SIN-016</t>
  </si>
  <si>
    <r>
      <rPr>
        <b/>
        <sz val="9"/>
        <color rgb="FF000000"/>
        <rFont val="Tahoma"/>
        <family val="2"/>
      </rPr>
      <t>Polsador</t>
    </r>
    <r>
      <rPr>
        <sz val="9"/>
        <color rgb="FF000000"/>
        <rFont val="Tahoma"/>
        <family val="2"/>
      </rPr>
      <t xml:space="preserve"> d'alarma direccionable de 01 a 159, recarregable i amb aïllador de curtcircuits incorporat amb referència NOTIFIER i model M700KAC. Inclou led d'estat, tapa de protecció contra trencament accidental i clau per a proves manuals. Inclou base model PS031W. Inclou el petit material auxiliars, qualsevol mitjà d'elevació necessari per a la instal·lació de l'element i la retirada del material sanejat. Totalment instal·lat i en servei.</t>
    </r>
  </si>
  <si>
    <t>SIN-017</t>
  </si>
  <si>
    <r>
      <t>Subministrament, instal·lació, connexionat i posada en servei de mòdul de</t>
    </r>
    <r>
      <rPr>
        <b/>
        <sz val="9"/>
        <color rgb="FF000000"/>
        <rFont val="Tahoma"/>
        <family val="2"/>
      </rPr>
      <t xml:space="preserve"> sortida</t>
    </r>
    <r>
      <rPr>
        <sz val="9"/>
        <color rgb="FF000000"/>
        <rFont val="Tahoma"/>
        <family val="2"/>
      </rPr>
      <t xml:space="preserve"> de control direccionable amb referència NOTIFIER i model M701 per a l'activació de sistemes de senyalització, portes, comportes tallafoc, solenoides, etc. Disposa de 1 circuit de sortida configurable, mitjançant microinterruptor, com a sortida supervisada amb RFL o en forma relé amb contactes lliures de tensió. Inclou el petit material auxiliars, qualsevol mitjà d'elevació necessari per a la instal·lació de l'element i la retirada del material sanejat. Totalment instal·lat i en servei.</t>
    </r>
  </si>
  <si>
    <t>SIN-018</t>
  </si>
  <si>
    <r>
      <t>Subministrament, instal·lació, connexionat i posada en servei de m</t>
    </r>
    <r>
      <rPr>
        <sz val="9"/>
        <color theme="1"/>
        <rFont val="Tahoma"/>
        <family val="2"/>
      </rPr>
      <t>òdul monitor direccionable amb 1 circuit d’</t>
    </r>
    <r>
      <rPr>
        <b/>
        <sz val="9"/>
        <color theme="1"/>
        <rFont val="Tahoma"/>
        <family val="2"/>
      </rPr>
      <t>entrada</t>
    </r>
    <r>
      <rPr>
        <sz val="9"/>
        <color theme="1"/>
        <rFont val="Tahoma"/>
        <family val="2"/>
      </rPr>
      <t xml:space="preserve"> supervisat per a la monitorització d’equips d’alarma o senyals tècniques que disposen de contacte lliure de tensió </t>
    </r>
    <r>
      <rPr>
        <sz val="9"/>
        <color rgb="FF000000"/>
        <rFont val="Tahoma"/>
        <family val="2"/>
      </rPr>
      <t>amb referència NOTIFIER i model M710</t>
    </r>
    <r>
      <rPr>
        <sz val="9"/>
        <color theme="1"/>
        <rFont val="Tahoma"/>
        <family val="2"/>
      </rPr>
      <t xml:space="preserve">. </t>
    </r>
    <r>
      <rPr>
        <sz val="9"/>
        <color rgb="FF000000"/>
        <rFont val="Tahoma"/>
        <family val="2"/>
      </rPr>
      <t>Inclou el petit material auxiliars, qualsevol mitjà d'elevació necessari per a la instal·lació de l'element i la retirada del material sanejat. Totalment instal·lat i en servei.</t>
    </r>
  </si>
  <si>
    <t>SIN-019</t>
  </si>
  <si>
    <r>
      <t xml:space="preserve">Subministrament, instal·lació, connexionat i posada en servei de </t>
    </r>
    <r>
      <rPr>
        <b/>
        <sz val="9"/>
        <color rgb="FF000000"/>
        <rFont val="Tahoma"/>
        <family val="2"/>
      </rPr>
      <t>s</t>
    </r>
    <r>
      <rPr>
        <b/>
        <sz val="9"/>
        <color theme="1"/>
        <rFont val="Tahoma"/>
        <family val="2"/>
      </rPr>
      <t>irena</t>
    </r>
    <r>
      <rPr>
        <sz val="9"/>
        <color theme="1"/>
        <rFont val="Tahoma"/>
        <family val="2"/>
      </rPr>
      <t xml:space="preserve"> direccionable amb flash de transparent i aïllador incorporat </t>
    </r>
    <r>
      <rPr>
        <sz val="9"/>
        <color rgb="FF000000"/>
        <rFont val="Tahoma"/>
        <family val="2"/>
      </rPr>
      <t xml:space="preserve">amb referència NOTIFIER i model </t>
    </r>
    <r>
      <rPr>
        <sz val="9"/>
        <color theme="1"/>
        <rFont val="Tahoma"/>
        <family val="2"/>
      </rPr>
      <t xml:space="preserve">WRA-RC-I02. </t>
    </r>
    <r>
      <rPr>
        <sz val="9"/>
        <color rgb="FF000000"/>
        <rFont val="Tahoma"/>
        <family val="2"/>
      </rPr>
      <t>Inclou el petit material auxiliars, qualsevol mitjà d'elevació necessari per a la instal·lació de l'element i la retirada del material sanejat. Totalment instal·lat i en servei.</t>
    </r>
  </si>
  <si>
    <t>SIN-020</t>
  </si>
  <si>
    <r>
      <t>Zócal amb</t>
    </r>
    <r>
      <rPr>
        <b/>
        <sz val="9"/>
        <color rgb="FF000000"/>
        <rFont val="Tahoma"/>
        <family val="2"/>
      </rPr>
      <t xml:space="preserve"> base</t>
    </r>
    <r>
      <rPr>
        <sz val="9"/>
        <color rgb="FF000000"/>
        <rFont val="Tahoma"/>
        <family val="2"/>
      </rPr>
      <t xml:space="preserve"> alta vermella per a dispositius òptic-acústics amb referència NOTIFIER i model VRR.</t>
    </r>
    <r>
      <rPr>
        <sz val="9"/>
        <color theme="1"/>
        <rFont val="Tahoma"/>
        <family val="2"/>
      </rPr>
      <t xml:space="preserve"> </t>
    </r>
    <r>
      <rPr>
        <sz val="9"/>
        <color rgb="FF000000"/>
        <rFont val="Tahoma"/>
        <family val="2"/>
      </rPr>
      <t>Inclou el petit material auxiliars, qualsevol mitjà d'elevació necessari per a la instal·lació de l'element i la retirada del material sanejat. Totalment instal·lat i en servei.</t>
    </r>
  </si>
  <si>
    <t>SIN-021</t>
  </si>
  <si>
    <r>
      <t>Subministrament, instal·lació, connexionat i posada en servei de s</t>
    </r>
    <r>
      <rPr>
        <sz val="9"/>
        <color theme="1"/>
        <rFont val="Tahoma"/>
        <family val="2"/>
      </rPr>
      <t xml:space="preserve">istema de detecció de fum per </t>
    </r>
    <r>
      <rPr>
        <b/>
        <sz val="9"/>
        <color theme="1"/>
        <rFont val="Tahoma"/>
        <family val="2"/>
      </rPr>
      <t>aspiració</t>
    </r>
    <r>
      <rPr>
        <sz val="9"/>
        <color theme="1"/>
        <rFont val="Tahoma"/>
        <family val="2"/>
      </rPr>
      <t xml:space="preserve"> </t>
    </r>
    <r>
      <rPr>
        <sz val="9"/>
        <color rgb="FF000000"/>
        <rFont val="Tahoma"/>
        <family val="2"/>
      </rPr>
      <t>amb referència NOTIFIER i model FAAST FLEX - FLX 10 o refrència PROTECT i model PROPOINTPLUS</t>
    </r>
    <r>
      <rPr>
        <sz val="9"/>
        <color theme="1"/>
        <rFont val="Tahoma"/>
        <family val="2"/>
      </rPr>
      <t xml:space="preserve">. L'equip inclou 1 detector làser d'alta sensibilitat, un sensor de flux per ultrasò i electrònica protegida, filtre extern per a l'entrada del tub d'aspiració i dos mòduls d'entrada per a monitoritzar l'alarma i l'avaria del detector. </t>
    </r>
    <r>
      <rPr>
        <sz val="9"/>
        <color rgb="FF000000"/>
        <rFont val="Tahoma"/>
        <family val="2"/>
      </rPr>
      <t>Inclou el petit material auxiliars, qualsevol mitjà d'elevació necessari per a la instal·lació de l'element i la retirada del material sanejat. Totalment instal·lat i en servei.</t>
    </r>
  </si>
  <si>
    <t>SIN-022</t>
  </si>
  <si>
    <r>
      <t xml:space="preserve">Subministrament, instal·lació, connexionat i posada en servei de </t>
    </r>
    <r>
      <rPr>
        <b/>
        <sz val="9"/>
        <color rgb="FF000000"/>
        <rFont val="Tahoma"/>
        <family val="2"/>
      </rPr>
      <t>f</t>
    </r>
    <r>
      <rPr>
        <b/>
        <sz val="9"/>
        <color theme="1"/>
        <rFont val="Tahoma"/>
        <family val="2"/>
      </rPr>
      <t>ont d'alimentació</t>
    </r>
    <r>
      <rPr>
        <sz val="9"/>
        <color theme="1"/>
        <rFont val="Tahoma"/>
        <family val="2"/>
      </rPr>
      <t xml:space="preserve"> de 130W commutada de 24Vcc controlada per microprocessador amb referència NOTIFIER i model HLS PS50. Es compon de font d'alimentació, circuit de control / senyalització i cabina metàl·lica amb capacitat per a albergar bateries de fins a 17Ah. </t>
    </r>
    <r>
      <rPr>
        <sz val="9"/>
        <color rgb="FF000000"/>
        <rFont val="Tahoma"/>
        <family val="2"/>
      </rPr>
      <t>Inclou el petit material auxiliars, qualsevol mitjà d'elevació necessari per a la instal·lació de l'element i la retirada del material sanejat. Totalment instal·lat i en servei.</t>
    </r>
  </si>
  <si>
    <t>SIN-023</t>
  </si>
  <si>
    <r>
      <t xml:space="preserve">Subministrament, instal·lació, connexionat i posada en servei de </t>
    </r>
    <r>
      <rPr>
        <b/>
        <sz val="9"/>
        <color rgb="FF000000"/>
        <rFont val="Tahoma"/>
        <family val="2"/>
      </rPr>
      <t>b</t>
    </r>
    <r>
      <rPr>
        <b/>
        <sz val="9"/>
        <color theme="1"/>
        <rFont val="Tahoma"/>
        <family val="2"/>
      </rPr>
      <t>ateria</t>
    </r>
    <r>
      <rPr>
        <sz val="9"/>
        <color theme="1"/>
        <rFont val="Tahoma"/>
        <family val="2"/>
      </rPr>
      <t xml:space="preserve"> de 12V amb referència YUASA i model PS1217. Capacitat 18Ah. Connexió per terminal faston. </t>
    </r>
    <r>
      <rPr>
        <sz val="9"/>
        <color rgb="FF000000"/>
        <rFont val="Tahoma"/>
        <family val="2"/>
      </rPr>
      <t>Inclou el petit material auxiliars, qualsevol mitjà d'elevació necessari per a la instal·lació de l'element i la retirada del material sanejat. Totalment instal·lat i en servei.</t>
    </r>
  </si>
  <si>
    <t>SIN-024</t>
  </si>
  <si>
    <r>
      <t xml:space="preserve">Subministrament i instal·lació de </t>
    </r>
    <r>
      <rPr>
        <b/>
        <sz val="9"/>
        <color rgb="FF000000"/>
        <rFont val="Tahoma"/>
        <family val="2"/>
      </rPr>
      <t>conductor</t>
    </r>
    <r>
      <rPr>
        <sz val="9"/>
        <color rgb="FF000000"/>
        <rFont val="Tahoma"/>
        <family val="2"/>
      </rPr>
      <t xml:space="preserve"> tipus afumex   o   similar   (RZ1K-AS),   0,6/1kv,   3g, 2'5mm2   per   a la línia d'alimentació d'equips de PCI. La línia s'estendrà per  interior  de  fals  sostre  existent  i  per canalització  existent o sota tub corrugat en cas de no existència d'aquesta. S'inclou la connexió a la protecció de capçalera, en horari fora de l'horari laboral del dispensari i el petit material per tal de deixar-lo   en  funcionament,   identificat   i  connectat amb les càrregues. Totalment instal·lat i en servei.  </t>
    </r>
  </si>
  <si>
    <t>SIN-025</t>
  </si>
  <si>
    <r>
      <t xml:space="preserve">Subministrament i instal·lació de </t>
    </r>
    <r>
      <rPr>
        <b/>
        <sz val="9"/>
        <color rgb="FF000000"/>
        <rFont val="Tahoma"/>
        <family val="2"/>
      </rPr>
      <t xml:space="preserve">cable </t>
    </r>
    <r>
      <rPr>
        <sz val="9"/>
        <color rgb="FF000000"/>
        <rFont val="Tahoma"/>
        <family val="2"/>
      </rPr>
      <t>2 x 2,5 mm² amb pantalla  d'alumini  i coberta  de poliolefina, format per dos conductors (vermell/negre)  de coure  polit rígid de 2,5mm²,  apantallat al   conjunt   en   alumini   /   polièster   i   amb   coberta exterior de poliolefina resistent al foc (UNE50200) no propagador  del foc (UNE50265-1-2)  y no propagador del incendi  (UNE50266),  amb  baixa  emissió  de fums (ls) (&gt;60%) y lliure d'halògens (hf) (&lt;0,5%) de color vermell.  Diàmetre  exterior  de ø 8,5 mm. Inclosos elements de subjecció i mitjans mecànics d'elevació. Tot segons memòria, plànols i normativa vigent, totalment instal·lat i funcionant.</t>
    </r>
  </si>
  <si>
    <t>SIN-026</t>
  </si>
  <si>
    <r>
      <t xml:space="preserve">Subministrament    i   instal·lació   de  </t>
    </r>
    <r>
      <rPr>
        <b/>
        <sz val="9"/>
        <color rgb="FF000000"/>
        <rFont val="Tahoma"/>
        <family val="2"/>
      </rPr>
      <t xml:space="preserve"> tub   rígid</t>
    </r>
    <r>
      <rPr>
        <sz val="9"/>
        <color rgb="FF000000"/>
        <rFont val="Tahoma"/>
        <family val="2"/>
      </rPr>
      <t xml:space="preserve">   d'acer galvanitzat, de 20 mm de diàmetre nominal, resistència a l'impacte de 20 j, resistència a compressió de 4000 n, amb  unió  endollada  i  muntat  superficialment. inclosos muntatge, accessoris tals com ràcords de connexió   i   grapes   amb   tirafondo    tipus   apolo   . Inclosos elements de subjecció i mitjans mecànics d'elevació. Tot segons memòria, plànols i normativa vigent, totalment instal·lat i funcionant.</t>
    </r>
  </si>
  <si>
    <t>SIN-027</t>
  </si>
  <si>
    <r>
      <t>Subministrament i instal·lació de</t>
    </r>
    <r>
      <rPr>
        <b/>
        <sz val="9"/>
        <color rgb="FF000000"/>
        <rFont val="Tahoma"/>
        <family val="2"/>
      </rPr>
      <t xml:space="preserve"> tub flexible</t>
    </r>
    <r>
      <rPr>
        <sz val="9"/>
        <color rgb="FF000000"/>
        <rFont val="Tahoma"/>
        <family val="2"/>
      </rPr>
      <t xml:space="preserve"> corrugat de poliamida, de 20 mm de diàmetre nominal, lliure d'halògens i no propagador de flama, per fer passar cable de senyal per safata de cables de potència. Inclosos elements de subjecció i mitjans mecànics d'elevació.,   i   petit   material.  Tot   segons   plànols, memòria i normativa vigent. </t>
    </r>
  </si>
  <si>
    <t>SIN-028</t>
  </si>
  <si>
    <r>
      <t xml:space="preserve">Subministrament  i  instal·lació de </t>
    </r>
    <r>
      <rPr>
        <b/>
        <sz val="9"/>
        <color theme="1"/>
        <rFont val="Tahoma"/>
        <family val="2"/>
      </rPr>
      <t>tub per a conducte d'aspiració</t>
    </r>
    <r>
      <rPr>
        <sz val="9"/>
        <color theme="1"/>
        <rFont val="Tahoma"/>
        <family val="2"/>
      </rPr>
      <t xml:space="preserve"> amb diàmetre exterior de 25mm i interior de 21mm i material ABS (acrilonitril-butadiè-estirè), lliure d'halògens i de material ignífug. </t>
    </r>
    <r>
      <rPr>
        <sz val="9"/>
        <color rgb="FF000000"/>
        <rFont val="Tahoma"/>
        <family val="2"/>
      </rPr>
      <t>Totalment instal·lat i en servei.</t>
    </r>
  </si>
  <si>
    <t>SIN-029</t>
  </si>
  <si>
    <r>
      <t xml:space="preserve">Subministrament  i  instal·lació  de  </t>
    </r>
    <r>
      <rPr>
        <b/>
        <sz val="9"/>
        <color theme="1"/>
        <rFont val="Tahoma"/>
        <family val="2"/>
      </rPr>
      <t>caixa  de  derivació</t>
    </r>
    <r>
      <rPr>
        <sz val="9"/>
        <color theme="1"/>
        <rFont val="Tahoma"/>
        <family val="2"/>
      </rPr>
      <t xml:space="preserve"> quadrada  de  planxa  d'acer,  de  130x130  mm,  amb  tapa amb grau de protecció normal, i mecanitzada amb bornes wago muntada superficialment en altura, inclosos mitjans mecànics d'elevació. tot segons memòria plànols i normativa vigent. </t>
    </r>
    <r>
      <rPr>
        <sz val="9"/>
        <color rgb="FF000000"/>
        <rFont val="Tahoma"/>
        <family val="2"/>
      </rPr>
      <t>Totalment instal·lat i en servei.</t>
    </r>
    <r>
      <rPr>
        <sz val="9"/>
        <color theme="1"/>
        <rFont val="Tahoma"/>
        <family val="2"/>
      </rPr>
      <t xml:space="preserve"> </t>
    </r>
  </si>
  <si>
    <t>SIN-030</t>
  </si>
  <si>
    <r>
      <rPr>
        <b/>
        <sz val="9"/>
        <color rgb="FF000000"/>
        <rFont val="Tahoma"/>
        <family val="2"/>
      </rPr>
      <t>Integració</t>
    </r>
    <r>
      <rPr>
        <sz val="9"/>
        <color rgb="FF000000"/>
        <rFont val="Tahoma"/>
        <family val="2"/>
      </rPr>
      <t xml:space="preserve"> del nous elements / instal•lacions al telecomandament de PCI. Consta de les següents intervencions:
1. </t>
    </r>
    <r>
      <rPr>
        <u/>
        <sz val="9"/>
        <color rgb="FF000000"/>
        <rFont val="Tahoma"/>
        <family val="2"/>
      </rPr>
      <t>Trabajos previos</t>
    </r>
    <r>
      <rPr>
        <sz val="9"/>
        <color rgb="FF000000"/>
        <rFont val="Tahoma"/>
        <family val="2"/>
      </rPr>
      <t xml:space="preserve">
- Configuración centralita ZITON
2.</t>
    </r>
    <r>
      <rPr>
        <u/>
        <sz val="9"/>
        <color rgb="FF000000"/>
        <rFont val="Tahoma"/>
        <family val="2"/>
      </rPr>
      <t xml:space="preserve"> Trabajos en entorno de desarrollo</t>
    </r>
    <r>
      <rPr>
        <sz val="9"/>
        <color rgb="FF000000"/>
        <rFont val="Tahoma"/>
        <family val="2"/>
      </rPr>
      <t xml:space="preserve"> ("batidora")
- Vigiplus: parametrización de elementos en sistema grafico en planimetría actual.
- Validación de la integridad de la configuración de centralita y puesto central con las herramientas de gestión
- Generación de protocolo de pruebas
- Verificación de planos: verificar ubicación de elementos y plano de planta con Geoportal
3. </t>
    </r>
    <r>
      <rPr>
        <u/>
        <sz val="9"/>
        <color rgb="FF000000"/>
        <rFont val="Tahoma"/>
        <family val="2"/>
      </rPr>
      <t>Trabajos en entorno de producción</t>
    </r>
    <r>
      <rPr>
        <sz val="9"/>
        <color rgb="FF000000"/>
        <rFont val="Tahoma"/>
        <family val="2"/>
      </rPr>
      <t xml:space="preserve">
Vigiplus
- Realizar copia de seguridad del proyecto previa y posterior
- Actualizar Vigiplus con la configuración validada en entorno de desarrollo
- Volver a ejecutar las herramientas de verificación de la integridad en entorno de producción, de forma que la base de datos en producción quede actualizada.
Pruebas y puesta en marcha sistema de detección de una sala tècnica 
- Se incluye 1/4 jornada para prueba con contratista y 1/4 jornada para entrega a TMB, SA                     
- Vigiplus: prueba y puesta en marcha de elementos en sistema gráfico   
- Verificación de la documentación entregada por el instalador: planos, inventario de otros elementos (aisladores, fuentes…), protocolos de prueba firmados, certificado legal, configuración de centralita, isometricos y configuracón de aspiraciones.
- Actualización de inventario para SAP</t>
    </r>
  </si>
  <si>
    <t>SIN-031</t>
  </si>
  <si>
    <r>
      <t xml:space="preserve">Subministrament i instal·lació de caixa per a carril DIN amb 1 </t>
    </r>
    <r>
      <rPr>
        <b/>
        <sz val="9"/>
        <color rgb="FF000000"/>
        <rFont val="Tahoma"/>
        <family val="2"/>
      </rPr>
      <t>punt de dades</t>
    </r>
    <r>
      <rPr>
        <sz val="9"/>
        <color rgb="FF000000"/>
        <rFont val="Tahoma"/>
        <family val="2"/>
      </rPr>
      <t xml:space="preserve"> amb connector RJ45 CAT6, tipus DATWYLER IP20 o similar. Inclou totes les connexions de cablejat i tot el petit material necessària per a la seva instal·lació. Totalment instal·lat i en servei.</t>
    </r>
  </si>
  <si>
    <t>SIN-032</t>
  </si>
  <si>
    <r>
      <t xml:space="preserve">Subministrament i instal·lació de </t>
    </r>
    <r>
      <rPr>
        <b/>
        <sz val="9"/>
        <color theme="1"/>
        <rFont val="Tahoma"/>
        <family val="2"/>
      </rPr>
      <t>mòdul RJ45</t>
    </r>
    <r>
      <rPr>
        <sz val="9"/>
        <color theme="1"/>
        <rFont val="Tahoma"/>
        <family val="2"/>
      </rPr>
      <t xml:space="preserve"> KS-T Plus 1/8 CAT6 a instal·lar dins l’envolvent de la central d’incendis. </t>
    </r>
    <r>
      <rPr>
        <sz val="9"/>
        <color rgb="FF000000"/>
        <rFont val="Tahoma"/>
        <family val="2"/>
      </rPr>
      <t>. Inclou totes les connexions de cablejat i tot el petit material necessària per a la seva instal·lació. Totalment instal·lat i en servei.</t>
    </r>
  </si>
  <si>
    <t>SIN-033</t>
  </si>
  <si>
    <r>
      <t xml:space="preserve">Subministrament i instal·lació en safata, tub o canal de </t>
    </r>
    <r>
      <rPr>
        <b/>
        <sz val="9"/>
        <color theme="1"/>
        <rFont val="Tahoma"/>
        <family val="2"/>
      </rPr>
      <t>cable de 4 parells</t>
    </r>
    <r>
      <rPr>
        <sz val="9"/>
        <color theme="1"/>
        <rFont val="Tahoma"/>
        <family val="2"/>
      </rPr>
      <t xml:space="preserve"> fins a 90m de coure trenats 23AWG amb apantallament global i coberta lliure d’halògens, resistent al foc i baixa emissió de fums, tipus S/FTP i categoria 6A fins a 450MHz EIA/TIA 568, marca KERPEN i referència MEGALINE 623 o similar. Totalment instal·lat i connexionat amb finalització a caixa al lloc terminal i amb connectors RJ45. Inclou els 2 connectors dels extrems tipus KEYSTONE CAT6. Inclou el muntatge i desmuntatge de sostre fals en cas necessari. </t>
    </r>
    <r>
      <rPr>
        <sz val="9"/>
        <color rgb="FF000000"/>
        <rFont val="Tahoma"/>
        <family val="2"/>
      </rPr>
      <t>Totalment instal·lat i en servei. . Inclou totes les connexions de cablejat i tot el petit material necessària per a la seva instal·lació. Totalment instal·lat i en servei.</t>
    </r>
  </si>
  <si>
    <t>SIN-034</t>
  </si>
  <si>
    <r>
      <rPr>
        <b/>
        <sz val="9"/>
        <color theme="1"/>
        <rFont val="Tahoma"/>
        <family val="2"/>
      </rPr>
      <t xml:space="preserve">Tirantet </t>
    </r>
    <r>
      <rPr>
        <sz val="9"/>
        <color theme="1"/>
        <rFont val="Tahoma"/>
        <family val="2"/>
      </rPr>
      <t xml:space="preserve">de cable S/FTP CAT6 per a connexió des de la IBOX de la central d’incendis fins al mòdul RJ45. </t>
    </r>
    <r>
      <rPr>
        <sz val="9"/>
        <color rgb="FF000000"/>
        <rFont val="Tahoma"/>
        <family val="2"/>
      </rPr>
      <t>Totalment instal·lat i en servei.</t>
    </r>
  </si>
  <si>
    <t>SIN-035</t>
  </si>
  <si>
    <r>
      <rPr>
        <b/>
        <sz val="9"/>
        <color theme="1"/>
        <rFont val="Tahoma"/>
        <family val="2"/>
      </rPr>
      <t xml:space="preserve">Tirantet </t>
    </r>
    <r>
      <rPr>
        <sz val="9"/>
        <color theme="1"/>
        <rFont val="Tahoma"/>
        <family val="2"/>
      </rPr>
      <t xml:space="preserve">de cable S/FTP CAT6 per a connexió des del switch al patch panel dins les Cambres de Comunicacions. </t>
    </r>
    <r>
      <rPr>
        <sz val="9"/>
        <color rgb="FF000000"/>
        <rFont val="Tahoma"/>
        <family val="2"/>
      </rPr>
      <t>Totalment instal·lat i en servei.</t>
    </r>
  </si>
  <si>
    <t>SIN-036</t>
  </si>
  <si>
    <r>
      <rPr>
        <b/>
        <sz val="9"/>
        <color theme="1"/>
        <rFont val="Tahoma"/>
        <family val="2"/>
      </rPr>
      <t>Certificació punt</t>
    </r>
    <r>
      <rPr>
        <sz val="9"/>
        <color theme="1"/>
        <rFont val="Tahoma"/>
        <family val="2"/>
      </rPr>
      <t xml:space="preserve"> de xarxa des de roseta (final) fins port del patch panel (inici).</t>
    </r>
  </si>
  <si>
    <t>SIN-037</t>
  </si>
  <si>
    <t xml:space="preserve">Partida alçada no modificable a justificar pel desmuntatge d'elements i sanejament de les instal.lacions de les instal.lacions existents de Protecció Contra Incendis, per l'anul.lació d'aquests elements del Telecomandament de PCI  (VIGIPLUS) i pel sanejament dels materials de les instal.lacions associades als elements desmuntats. </t>
  </si>
  <si>
    <t>SIN-038</t>
  </si>
  <si>
    <t xml:space="preserve">Desmuntatge i posterior muntatge de qualsevol element de les escales mecàniques necessaria per a de poder facilitar els treballs de desmuntatge i sanejament de la instal.lació de detecció per aspiració existent i el posterior muntatge en fossars de detecció òptica puntual. </t>
  </si>
  <si>
    <t>SIN-039</t>
  </si>
  <si>
    <r>
      <t xml:space="preserve">Partida alçada a justificar de preu mínim no modificable per a la </t>
    </r>
    <r>
      <rPr>
        <b/>
        <sz val="9"/>
        <color theme="1"/>
        <rFont val="Tahoma"/>
        <family val="2"/>
      </rPr>
      <t xml:space="preserve">SEGURETAT i SALUT </t>
    </r>
    <r>
      <rPr>
        <sz val="9"/>
        <color theme="1"/>
        <rFont val="Tahoma"/>
        <family val="2"/>
      </rPr>
      <t xml:space="preserve">a l'obra, en base a l'Estudi Bàsic o Pla de Seguretat i Salut, per a la implantació i seguiment de les mesures de Seguretat i Salut a les obres abast del projecte. </t>
    </r>
  </si>
  <si>
    <t>SIN-040</t>
  </si>
  <si>
    <r>
      <t xml:space="preserve">Partida alçada a justificar  per a </t>
    </r>
    <r>
      <rPr>
        <b/>
        <sz val="9"/>
        <color theme="1"/>
        <rFont val="Tahoma"/>
        <family val="2"/>
      </rPr>
      <t>CONTROL DE QUALITAT</t>
    </r>
    <r>
      <rPr>
        <sz val="9"/>
        <color theme="1"/>
        <rFont val="Tahoma"/>
        <family val="2"/>
      </rPr>
      <t xml:space="preserve"> de qualsevol tipus i sobre qualsevol material d'obra de nova execució, a definir per la DO i FMB.  </t>
    </r>
  </si>
  <si>
    <t>SIN-041</t>
  </si>
  <si>
    <r>
      <t>Partida alçada a justificar per a</t>
    </r>
    <r>
      <rPr>
        <b/>
        <sz val="9"/>
        <color theme="1"/>
        <rFont val="Tahoma"/>
        <family val="2"/>
      </rPr>
      <t xml:space="preserve"> GESTIÓ DE RESIDUS </t>
    </r>
    <r>
      <rPr>
        <sz val="9"/>
        <color theme="1"/>
        <rFont val="Tahoma"/>
        <family val="2"/>
      </rPr>
      <t xml:space="preserve">de qualsevol tipus i sobre qualsevol material d'obra de nova execució, a definir per la DO i FMB.  </t>
    </r>
  </si>
  <si>
    <t>SIN-042</t>
  </si>
  <si>
    <t>Partida alçada no modificable d’abonament íntegre en concepte d'AS-BUILT. Inclou l'actualització de la documentació gràfica modificada; de la certificació dels punts xarxes de la connexió de les centrals; de les legalitzacions elèctriques davant l’administració i organisme competent que inclouen projecte visat, les inspeccions inicials, els certificats d’instal·lació i l’acreditació RASIC-RECI del instal·lador; els isomètrics del detectors d’aspiració; l’inventari d’equips de PCI desmuntats a les estacions afectades pel projecte; l’inventari dels equips muntats a les estacions afectades pel projecte; certificats d’instal·lació on ha de constar la informació de l’estació, l’abast de l’actuació, número del registre de la instal·lació (RITSIC), la relació d’equips instal·lats, la seva direcció a la central i el seu número de sèrie; els registres generats pel multímetre POL-200-TS i imatges dels valors mesurats i, qualsevol altra documentació tècnica final d’obra que es generi de les instal·lacions realitzades. Aquesta partida s’abonarà al disposar de tota la documentació sense dret a abonaments parcials.</t>
  </si>
  <si>
    <r>
      <t>Zócal amb</t>
    </r>
    <r>
      <rPr>
        <b/>
        <sz val="9"/>
        <color rgb="FF000000"/>
        <rFont val="Tahoma"/>
        <family val="2"/>
      </rPr>
      <t xml:space="preserve"> base</t>
    </r>
    <r>
      <rPr>
        <sz val="9"/>
        <color rgb="FF000000"/>
        <rFont val="Tahoma"/>
        <family val="2"/>
      </rPr>
      <t xml:space="preserve"> alta vermella per a dispositius òptic-acústics amb referència NOTIFIER i model BRR.</t>
    </r>
    <r>
      <rPr>
        <sz val="9"/>
        <color theme="1"/>
        <rFont val="Tahoma"/>
        <family val="2"/>
      </rPr>
      <t xml:space="preserve"> </t>
    </r>
    <r>
      <rPr>
        <sz val="9"/>
        <color rgb="FF000000"/>
        <rFont val="Tahoma"/>
        <family val="2"/>
      </rPr>
      <t>Inclou el petit material auxiliars, qualsevol mitjà d'elevació necessari per a la instal·lació de l'element i la retirada del material sanejat. Totalment instal·lat i en servei.</t>
    </r>
  </si>
  <si>
    <t>Suministro e instalación de presostatos cilindros</t>
  </si>
  <si>
    <t>Suministro e instalación de traductores de presión en tubería inox 30</t>
  </si>
  <si>
    <t>Suministro e instalación de control llenado y niveles depósito</t>
  </si>
  <si>
    <t>Suministro e instalación de material para Retrofit cambio bomba jockey hidroneumática a bomba jockey eléctrica para equipo GPU.  Incluyendo presostatos control 20 bares y 80 bares para montaje bloque salida GPU existente (bloque  4 salidas, con reducciones 3/8M-1/8H).Incluye pequeño material para instalación, cableado de los  presostatos y señal del cuadro de control. Incluye 10 metros cable para alimentación motor al  cuadro.
La alimentación del sistema es a 220 V y el conexionado hidráulico de la bomba se plantea con  curvado de tubería. Se incluye válvula hidráulica de activación del sistema para sustitución de la existente. NO SE INCLUYE ALIMENTACIÓN A 220V, SERÁ APORTADA POR EL CLIENTE</t>
  </si>
  <si>
    <t>Suministro e instalación de módulo A45E-2 Mini-Módulo analógico Serie A de 1 entrada multipropósito para la supervisión de equipos. Diseñado para la supervisión de equipos externos que dispongan de un contacto NA. Se incluye  caja de superficie doble</t>
  </si>
  <si>
    <t>Verificació, proves i modificació del software corresponent a la central d'incendis a nivell local, incloent llicencies, programació, sinóptics, parametrització i proves, incloent-hi plusos per l'execució dels treballs en horari nocturn i reduït. inclosa verificació mitjançant eina de revisió de programari pròpia d'fmb.</t>
  </si>
  <si>
    <t>Verificació, proves i modificació del software corresponent a la central d'incendis per tal d'integrar-la amb els seus elements al telemando d'fmb o lloc central del sistema d'incendis (vigiplus), incloent llicencies, programació, sinóptics, parametrització i proves, incloent-hi plusos per l'execució dels treballs en horari nocturn i reduït. inclosa verificació mitjançant eina de revisió de programari pròpia d'fmb.</t>
  </si>
  <si>
    <t>Tub d'acer galvanitzat per a pas de cables, de 25 mm de diàmetre exterior, roscat, per a instal·lació de superfície, amb part proporcional de suports i accessoris inclòs transport a obra, incloent-hi plusos per l'execució dels treballs en horari nocturn i reduït.</t>
  </si>
  <si>
    <t>Caixa de derivació quadrada de xapa d'acer embutida amb tractament superficial de pintura epoxi, de 150x150x68 mm, i borns tipus clema-cep de wago o equivalent, incloses premsaestopes i material auxiliar de fixació i ancoratge, incloent-hi plusos per l'execució dels treballs en horari nocturn i reduït.</t>
  </si>
  <si>
    <t>SIN-043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</si>
</sst>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3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9"/>
      <color rgb="FF000000"/>
      <name val="Tahoma"/>
      <family val="2"/>
    </font>
    <font>
      <b/>
      <sz val="9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9"/>
      <color rgb="FF000000"/>
      <name val="Tahoma"/>
      <family val="2"/>
    </font>
    <font>
      <sz val="9"/>
      <name val="Tahoma"/>
      <family val="2"/>
    </font>
    <font>
      <b/>
      <sz val="10"/>
      <color rgb="FF000000"/>
      <name val="Tahoma"/>
      <family val="2"/>
    </font>
    <font>
      <sz val="9"/>
      <color theme="1"/>
      <name val="Tahoma"/>
      <family val="2"/>
    </font>
    <font>
      <b/>
      <sz val="9"/>
      <color theme="1"/>
      <name val="Tahoma"/>
      <family val="2"/>
    </font>
    <font>
      <u/>
      <sz val="9"/>
      <color rgb="FF000000"/>
      <name val="Tahoma"/>
      <family val="2"/>
    </font>
    <font>
      <b/>
      <sz val="10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3" fontId="2" fillId="2" borderId="2" xfId="1" applyNumberFormat="1" applyFont="1" applyFill="1" applyBorder="1" applyAlignment="1">
      <alignment horizontal="center" vertical="center" wrapText="1"/>
    </xf>
    <xf numFmtId="4" fontId="2" fillId="2" borderId="2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/>
    </xf>
    <xf numFmtId="3" fontId="6" fillId="0" borderId="1" xfId="1" applyNumberFormat="1" applyFont="1" applyBorder="1" applyAlignment="1">
      <alignment horizontal="center" vertical="center"/>
    </xf>
    <xf numFmtId="4" fontId="6" fillId="0" borderId="1" xfId="1" applyNumberFormat="1" applyFont="1" applyBorder="1" applyAlignment="1">
      <alignment horizontal="center" vertical="center"/>
    </xf>
    <xf numFmtId="164" fontId="8" fillId="0" borderId="1" xfId="1" applyNumberFormat="1" applyFont="1" applyBorder="1" applyAlignment="1">
      <alignment horizontal="center" vertical="center"/>
    </xf>
    <xf numFmtId="164" fontId="5" fillId="3" borderId="0" xfId="1" applyNumberFormat="1" applyFont="1" applyFill="1" applyAlignment="1">
      <alignment horizontal="center" vertical="center"/>
    </xf>
    <xf numFmtId="0" fontId="4" fillId="0" borderId="0" xfId="0" applyFont="1"/>
    <xf numFmtId="1" fontId="7" fillId="0" borderId="1" xfId="1" applyNumberFormat="1" applyFont="1" applyBorder="1" applyAlignment="1">
      <alignment horizontal="center" vertical="center"/>
    </xf>
    <xf numFmtId="3" fontId="7" fillId="0" borderId="1" xfId="1" applyNumberFormat="1" applyFont="1" applyBorder="1" applyAlignment="1">
      <alignment horizontal="center" vertical="center"/>
    </xf>
    <xf numFmtId="0" fontId="4" fillId="4" borderId="0" xfId="0" applyFont="1" applyFill="1"/>
    <xf numFmtId="0" fontId="9" fillId="0" borderId="1" xfId="1" applyFont="1" applyBorder="1" applyAlignment="1">
      <alignment horizontal="left" vertical="center" wrapText="1"/>
    </xf>
    <xf numFmtId="3" fontId="5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1" xfId="1" applyFont="1" applyBorder="1" applyAlignment="1">
      <alignment horizontal="left" vertical="center" wrapText="1"/>
    </xf>
    <xf numFmtId="4" fontId="7" fillId="0" borderId="1" xfId="1" applyNumberFormat="1" applyFont="1" applyBorder="1" applyAlignment="1">
      <alignment horizontal="center" vertical="center"/>
    </xf>
    <xf numFmtId="164" fontId="5" fillId="5" borderId="0" xfId="1" applyNumberFormat="1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9" fillId="0" borderId="0" xfId="0" applyFont="1"/>
    <xf numFmtId="3" fontId="9" fillId="0" borderId="0" xfId="0" applyNumberFormat="1" applyFont="1"/>
    <xf numFmtId="4" fontId="9" fillId="0" borderId="0" xfId="0" applyNumberFormat="1" applyFont="1"/>
    <xf numFmtId="164" fontId="12" fillId="0" borderId="0" xfId="0" applyNumberFormat="1" applyFont="1"/>
    <xf numFmtId="2" fontId="4" fillId="0" borderId="0" xfId="0" applyNumberFormat="1" applyFont="1"/>
    <xf numFmtId="164" fontId="4" fillId="0" borderId="0" xfId="0" applyNumberFormat="1" applyFont="1"/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</cellXfs>
  <cellStyles count="2">
    <cellStyle name="Normal" xfId="0" builtinId="0"/>
    <cellStyle name="Normal 4" xfId="1" xr:uid="{A3216713-5177-40A1-9DEA-ABF76B2A1B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55F1A-97E3-4D70-AC33-70275ABA1635}">
  <dimension ref="B2:K36"/>
  <sheetViews>
    <sheetView topLeftCell="A25" workbookViewId="0">
      <selection activeCell="L35" sqref="L35"/>
    </sheetView>
  </sheetViews>
  <sheetFormatPr defaultColWidth="49.85546875" defaultRowHeight="12.75"/>
  <cols>
    <col min="1" max="1" width="3.5703125" style="15" customWidth="1"/>
    <col min="2" max="2" width="9.5703125" style="15" customWidth="1"/>
    <col min="3" max="3" width="67" style="26" customWidth="1"/>
    <col min="4" max="4" width="14.140625" style="26" hidden="1" customWidth="1"/>
    <col min="5" max="5" width="14.42578125" style="27" customWidth="1"/>
    <col min="6" max="6" width="14.42578125" style="28" customWidth="1"/>
    <col min="7" max="7" width="22.42578125" style="29" customWidth="1"/>
    <col min="8" max="8" width="2.5703125" style="15" customWidth="1"/>
    <col min="9" max="9" width="11.85546875" style="15" customWidth="1"/>
    <col min="10" max="10" width="21.28515625" style="15" customWidth="1"/>
    <col min="11" max="11" width="7.140625" style="15" customWidth="1"/>
    <col min="12" max="16384" width="49.85546875" style="15"/>
  </cols>
  <sheetData>
    <row r="2" spans="2:10" s="7" customFormat="1">
      <c r="B2" s="1" t="s">
        <v>0</v>
      </c>
      <c r="C2" s="2" t="s">
        <v>1</v>
      </c>
      <c r="D2" s="3" t="s">
        <v>2</v>
      </c>
      <c r="E2" s="4" t="s">
        <v>2</v>
      </c>
      <c r="F2" s="5" t="s">
        <v>3</v>
      </c>
      <c r="G2" s="6" t="s">
        <v>4</v>
      </c>
    </row>
    <row r="3" spans="2:10" ht="337.5">
      <c r="B3" s="8" t="s">
        <v>5</v>
      </c>
      <c r="C3" s="9" t="s">
        <v>6</v>
      </c>
      <c r="D3" s="10" t="e">
        <f>SUM(#REF!)</f>
        <v>#REF!</v>
      </c>
      <c r="E3" s="11">
        <v>12</v>
      </c>
      <c r="F3" s="12">
        <v>8883</v>
      </c>
      <c r="G3" s="13">
        <f t="shared" ref="G3:G32" si="0">E3*F3</f>
        <v>106596</v>
      </c>
      <c r="H3" s="14"/>
      <c r="J3" s="31"/>
    </row>
    <row r="4" spans="2:10" ht="45">
      <c r="B4" s="8" t="s">
        <v>7</v>
      </c>
      <c r="C4" s="9" t="s">
        <v>8</v>
      </c>
      <c r="D4" s="10" t="e">
        <f>D3*2</f>
        <v>#REF!</v>
      </c>
      <c r="E4" s="11">
        <v>24</v>
      </c>
      <c r="F4" s="12">
        <v>139</v>
      </c>
      <c r="G4" s="13">
        <f t="shared" si="0"/>
        <v>3336</v>
      </c>
      <c r="H4" s="14"/>
    </row>
    <row r="5" spans="2:10" ht="56.25">
      <c r="B5" s="8" t="s">
        <v>9</v>
      </c>
      <c r="C5" s="9" t="s">
        <v>10</v>
      </c>
      <c r="D5" s="10">
        <v>3</v>
      </c>
      <c r="E5" s="11">
        <v>1</v>
      </c>
      <c r="F5" s="12">
        <v>969</v>
      </c>
      <c r="G5" s="13">
        <f t="shared" si="0"/>
        <v>969</v>
      </c>
      <c r="H5" s="14"/>
    </row>
    <row r="6" spans="2:10" ht="90">
      <c r="B6" s="8" t="s">
        <v>11</v>
      </c>
      <c r="C6" s="9" t="s">
        <v>12</v>
      </c>
      <c r="D6" s="10" t="e">
        <f>SUM(#REF!)</f>
        <v>#REF!</v>
      </c>
      <c r="E6" s="11">
        <v>12</v>
      </c>
      <c r="F6" s="12">
        <v>2494</v>
      </c>
      <c r="G6" s="13">
        <f t="shared" si="0"/>
        <v>29928</v>
      </c>
      <c r="H6" s="14"/>
    </row>
    <row r="7" spans="2:10" ht="90">
      <c r="B7" s="8" t="s">
        <v>13</v>
      </c>
      <c r="C7" s="9" t="s">
        <v>14</v>
      </c>
      <c r="D7" s="16" t="e">
        <f>#REF!</f>
        <v>#REF!</v>
      </c>
      <c r="E7" s="11">
        <v>239</v>
      </c>
      <c r="F7" s="12">
        <v>80</v>
      </c>
      <c r="G7" s="13">
        <f t="shared" si="0"/>
        <v>19120</v>
      </c>
      <c r="H7" s="14"/>
    </row>
    <row r="8" spans="2:10" ht="90">
      <c r="B8" s="8" t="s">
        <v>15</v>
      </c>
      <c r="C8" s="9" t="s">
        <v>16</v>
      </c>
      <c r="D8" s="16" t="e">
        <f>#REF!</f>
        <v>#REF!</v>
      </c>
      <c r="E8" s="11">
        <v>20</v>
      </c>
      <c r="F8" s="12">
        <v>86</v>
      </c>
      <c r="G8" s="13">
        <f t="shared" si="0"/>
        <v>1720</v>
      </c>
      <c r="H8" s="14"/>
    </row>
    <row r="9" spans="2:10" ht="78.75">
      <c r="B9" s="8" t="s">
        <v>17</v>
      </c>
      <c r="C9" s="9" t="s">
        <v>18</v>
      </c>
      <c r="D9" s="17">
        <v>543</v>
      </c>
      <c r="E9" s="11">
        <v>259</v>
      </c>
      <c r="F9" s="12">
        <v>15.8</v>
      </c>
      <c r="G9" s="13">
        <f t="shared" si="0"/>
        <v>4092.2000000000003</v>
      </c>
      <c r="H9" s="14"/>
    </row>
    <row r="10" spans="2:10" ht="67.5">
      <c r="B10" s="8" t="s">
        <v>19</v>
      </c>
      <c r="C10" s="9" t="s">
        <v>20</v>
      </c>
      <c r="D10" s="16" t="e">
        <f>#REF!</f>
        <v>#REF!</v>
      </c>
      <c r="E10" s="11">
        <v>53</v>
      </c>
      <c r="F10" s="12">
        <v>73</v>
      </c>
      <c r="G10" s="13">
        <f t="shared" si="0"/>
        <v>3869</v>
      </c>
      <c r="H10" s="14"/>
    </row>
    <row r="11" spans="2:10" ht="78.75">
      <c r="B11" s="8" t="s">
        <v>21</v>
      </c>
      <c r="C11" s="9" t="s">
        <v>22</v>
      </c>
      <c r="D11" s="16" t="e">
        <f>#REF!</f>
        <v>#REF!</v>
      </c>
      <c r="E11" s="11">
        <v>67</v>
      </c>
      <c r="F11" s="12">
        <v>133.80000000000001</v>
      </c>
      <c r="G11" s="13">
        <f t="shared" si="0"/>
        <v>8964.6</v>
      </c>
      <c r="H11" s="14"/>
    </row>
    <row r="12" spans="2:10" ht="67.5">
      <c r="B12" s="8" t="s">
        <v>23</v>
      </c>
      <c r="C12" s="9" t="s">
        <v>24</v>
      </c>
      <c r="D12" s="16" t="e">
        <f>#REF!</f>
        <v>#REF!</v>
      </c>
      <c r="E12" s="11">
        <v>41</v>
      </c>
      <c r="F12" s="12">
        <v>90.8</v>
      </c>
      <c r="G12" s="13">
        <f t="shared" si="0"/>
        <v>3722.7999999999997</v>
      </c>
      <c r="H12" s="14"/>
    </row>
    <row r="13" spans="2:10" ht="56.25">
      <c r="B13" s="8" t="s">
        <v>25</v>
      </c>
      <c r="C13" s="9" t="s">
        <v>26</v>
      </c>
      <c r="D13" s="16" t="e">
        <f>#REF!</f>
        <v>#REF!</v>
      </c>
      <c r="E13" s="11">
        <v>22</v>
      </c>
      <c r="F13" s="12">
        <v>164</v>
      </c>
      <c r="G13" s="13">
        <f t="shared" si="0"/>
        <v>3608</v>
      </c>
      <c r="H13" s="14"/>
    </row>
    <row r="14" spans="2:10" ht="45">
      <c r="B14" s="8" t="s">
        <v>27</v>
      </c>
      <c r="C14" s="9" t="s">
        <v>28</v>
      </c>
      <c r="D14" s="16" t="e">
        <f>D13</f>
        <v>#REF!</v>
      </c>
      <c r="E14" s="11">
        <v>22</v>
      </c>
      <c r="F14" s="12">
        <v>21</v>
      </c>
      <c r="G14" s="13">
        <f t="shared" si="0"/>
        <v>462</v>
      </c>
      <c r="H14" s="14"/>
    </row>
    <row r="15" spans="2:10" ht="90">
      <c r="B15" s="8" t="s">
        <v>29</v>
      </c>
      <c r="C15" s="9" t="s">
        <v>30</v>
      </c>
      <c r="D15" s="16" t="e">
        <f>#REF!</f>
        <v>#REF!</v>
      </c>
      <c r="E15" s="11">
        <v>28</v>
      </c>
      <c r="F15" s="12">
        <v>2063</v>
      </c>
      <c r="G15" s="13">
        <f t="shared" si="0"/>
        <v>57764</v>
      </c>
      <c r="H15" s="14"/>
    </row>
    <row r="16" spans="2:10" ht="78.75">
      <c r="B16" s="8" t="s">
        <v>31</v>
      </c>
      <c r="C16" s="9" t="s">
        <v>32</v>
      </c>
      <c r="D16" s="16" t="e">
        <f>#REF!</f>
        <v>#REF!</v>
      </c>
      <c r="E16" s="11">
        <v>24</v>
      </c>
      <c r="F16" s="12">
        <v>417</v>
      </c>
      <c r="G16" s="13">
        <f t="shared" si="0"/>
        <v>10008</v>
      </c>
      <c r="H16" s="14"/>
    </row>
    <row r="17" spans="2:9" ht="56.25">
      <c r="B17" s="8" t="s">
        <v>33</v>
      </c>
      <c r="C17" s="9" t="s">
        <v>34</v>
      </c>
      <c r="D17" s="10" t="e">
        <f>D16*2</f>
        <v>#REF!</v>
      </c>
      <c r="E17" s="11">
        <v>48</v>
      </c>
      <c r="F17" s="12">
        <v>102</v>
      </c>
      <c r="G17" s="13">
        <f t="shared" si="0"/>
        <v>4896</v>
      </c>
      <c r="H17" s="14"/>
    </row>
    <row r="18" spans="2:9" ht="78.75">
      <c r="B18" s="8" t="s">
        <v>35</v>
      </c>
      <c r="C18" s="9" t="s">
        <v>36</v>
      </c>
      <c r="D18" s="17" t="e">
        <f>#REF!</f>
        <v>#REF!</v>
      </c>
      <c r="E18" s="11">
        <v>1050</v>
      </c>
      <c r="F18" s="12">
        <v>7</v>
      </c>
      <c r="G18" s="13">
        <f t="shared" si="0"/>
        <v>7350</v>
      </c>
      <c r="H18" s="18"/>
    </row>
    <row r="19" spans="2:9" ht="101.25">
      <c r="B19" s="8" t="s">
        <v>37</v>
      </c>
      <c r="C19" s="9" t="s">
        <v>38</v>
      </c>
      <c r="D19" s="17" t="e">
        <f>#REF!</f>
        <v>#REF!</v>
      </c>
      <c r="E19" s="11">
        <v>3090</v>
      </c>
      <c r="F19" s="12">
        <v>7.89</v>
      </c>
      <c r="G19" s="13">
        <f t="shared" si="0"/>
        <v>24380.1</v>
      </c>
      <c r="H19" s="14"/>
    </row>
    <row r="20" spans="2:9" ht="67.5">
      <c r="B20" s="8" t="s">
        <v>39</v>
      </c>
      <c r="C20" s="9" t="s">
        <v>40</v>
      </c>
      <c r="D20" s="10" t="e">
        <f>#REF!</f>
        <v>#REF!</v>
      </c>
      <c r="E20" s="11">
        <v>2390</v>
      </c>
      <c r="F20" s="12">
        <v>12</v>
      </c>
      <c r="G20" s="13">
        <f t="shared" si="0"/>
        <v>28680</v>
      </c>
      <c r="H20" s="18"/>
    </row>
    <row r="21" spans="2:9" ht="56.25">
      <c r="B21" s="8" t="s">
        <v>41</v>
      </c>
      <c r="C21" s="9" t="s">
        <v>42</v>
      </c>
      <c r="D21" s="10">
        <v>500</v>
      </c>
      <c r="E21" s="11">
        <v>500</v>
      </c>
      <c r="F21" s="12">
        <v>12</v>
      </c>
      <c r="G21" s="13">
        <f t="shared" si="0"/>
        <v>6000</v>
      </c>
      <c r="H21" s="18"/>
    </row>
    <row r="22" spans="2:9" ht="33.75">
      <c r="B22" s="8" t="s">
        <v>43</v>
      </c>
      <c r="C22" s="19" t="s">
        <v>44</v>
      </c>
      <c r="D22" s="17" t="e">
        <f>#REF!</f>
        <v>#REF!</v>
      </c>
      <c r="E22" s="11">
        <v>700</v>
      </c>
      <c r="F22" s="12">
        <v>18.7</v>
      </c>
      <c r="G22" s="13">
        <f t="shared" si="0"/>
        <v>13090</v>
      </c>
      <c r="H22" s="14"/>
    </row>
    <row r="23" spans="2:9" ht="56.25">
      <c r="B23" s="8" t="s">
        <v>45</v>
      </c>
      <c r="C23" s="19" t="s">
        <v>46</v>
      </c>
      <c r="D23" s="16" t="e">
        <f>#REF!</f>
        <v>#REF!</v>
      </c>
      <c r="E23" s="11">
        <v>87</v>
      </c>
      <c r="F23" s="12">
        <v>45</v>
      </c>
      <c r="G23" s="13">
        <f t="shared" si="0"/>
        <v>3915</v>
      </c>
      <c r="H23" s="14"/>
    </row>
    <row r="24" spans="2:9" ht="303.75">
      <c r="B24" s="8" t="s">
        <v>47</v>
      </c>
      <c r="C24" s="9" t="s">
        <v>48</v>
      </c>
      <c r="D24" s="17">
        <v>1</v>
      </c>
      <c r="E24" s="20">
        <v>442</v>
      </c>
      <c r="F24" s="8">
        <v>125</v>
      </c>
      <c r="G24" s="13">
        <f t="shared" si="0"/>
        <v>55250</v>
      </c>
      <c r="H24" s="14"/>
      <c r="I24" s="21"/>
    </row>
    <row r="25" spans="2:9" ht="45">
      <c r="B25" s="8" t="s">
        <v>49</v>
      </c>
      <c r="C25" s="9" t="s">
        <v>50</v>
      </c>
      <c r="D25" s="10">
        <v>50</v>
      </c>
      <c r="E25" s="11">
        <v>12</v>
      </c>
      <c r="F25" s="12">
        <v>90</v>
      </c>
      <c r="G25" s="13">
        <f t="shared" si="0"/>
        <v>1080</v>
      </c>
      <c r="H25" s="18"/>
    </row>
    <row r="26" spans="2:9" ht="33.75">
      <c r="B26" s="8" t="s">
        <v>51</v>
      </c>
      <c r="C26" s="19" t="s">
        <v>52</v>
      </c>
      <c r="D26" s="10">
        <v>50</v>
      </c>
      <c r="E26" s="11">
        <v>12</v>
      </c>
      <c r="F26" s="12">
        <v>10</v>
      </c>
      <c r="G26" s="13">
        <f t="shared" si="0"/>
        <v>120</v>
      </c>
      <c r="H26" s="18"/>
    </row>
    <row r="27" spans="2:9" ht="101.25">
      <c r="B27" s="8" t="s">
        <v>53</v>
      </c>
      <c r="C27" s="19" t="s">
        <v>54</v>
      </c>
      <c r="D27" s="10">
        <v>1000</v>
      </c>
      <c r="E27" s="11">
        <v>250</v>
      </c>
      <c r="F27" s="12">
        <v>5</v>
      </c>
      <c r="G27" s="13">
        <f t="shared" si="0"/>
        <v>1250</v>
      </c>
      <c r="H27" s="18"/>
    </row>
    <row r="28" spans="2:9" ht="22.5">
      <c r="B28" s="8" t="s">
        <v>55</v>
      </c>
      <c r="C28" s="19" t="s">
        <v>56</v>
      </c>
      <c r="D28" s="10">
        <v>50</v>
      </c>
      <c r="E28" s="11">
        <v>12</v>
      </c>
      <c r="F28" s="12">
        <v>15</v>
      </c>
      <c r="G28" s="13">
        <f t="shared" si="0"/>
        <v>180</v>
      </c>
      <c r="H28" s="18"/>
    </row>
    <row r="29" spans="2:9" ht="22.5">
      <c r="B29" s="8" t="s">
        <v>57</v>
      </c>
      <c r="C29" s="19" t="s">
        <v>58</v>
      </c>
      <c r="D29" s="10">
        <v>50</v>
      </c>
      <c r="E29" s="11">
        <v>12</v>
      </c>
      <c r="F29" s="12">
        <v>10</v>
      </c>
      <c r="G29" s="13">
        <f t="shared" si="0"/>
        <v>120</v>
      </c>
      <c r="H29" s="18"/>
    </row>
    <row r="30" spans="2:9">
      <c r="B30" s="8" t="s">
        <v>59</v>
      </c>
      <c r="C30" s="19" t="s">
        <v>60</v>
      </c>
      <c r="D30" s="10">
        <v>50</v>
      </c>
      <c r="E30" s="11">
        <v>12</v>
      </c>
      <c r="F30" s="12">
        <v>30</v>
      </c>
      <c r="G30" s="13">
        <f t="shared" si="0"/>
        <v>360</v>
      </c>
      <c r="H30" s="18"/>
    </row>
    <row r="31" spans="2:9" ht="45">
      <c r="B31" s="8" t="s">
        <v>61</v>
      </c>
      <c r="C31" s="22" t="s">
        <v>62</v>
      </c>
      <c r="D31" s="10"/>
      <c r="E31" s="11">
        <v>29</v>
      </c>
      <c r="F31" s="23">
        <v>300</v>
      </c>
      <c r="G31" s="13">
        <f t="shared" si="0"/>
        <v>8700</v>
      </c>
      <c r="H31" s="18"/>
    </row>
    <row r="32" spans="2:9" ht="45">
      <c r="B32" s="8" t="s">
        <v>63</v>
      </c>
      <c r="C32" s="22" t="s">
        <v>64</v>
      </c>
      <c r="D32" s="10"/>
      <c r="E32" s="11">
        <v>15</v>
      </c>
      <c r="F32" s="23">
        <v>650</v>
      </c>
      <c r="G32" s="13">
        <f t="shared" si="0"/>
        <v>9750</v>
      </c>
      <c r="H32" s="18"/>
    </row>
    <row r="33" spans="2:11" ht="45">
      <c r="B33" s="8" t="s">
        <v>65</v>
      </c>
      <c r="C33" s="19" t="s">
        <v>66</v>
      </c>
      <c r="D33" s="10">
        <v>1</v>
      </c>
      <c r="E33" s="11">
        <v>1</v>
      </c>
      <c r="F33" s="12">
        <v>1.5</v>
      </c>
      <c r="G33" s="13">
        <f>(SUM(G3:G30))*F33/100</f>
        <v>6012.4604999999992</v>
      </c>
      <c r="H33" s="24"/>
    </row>
    <row r="34" spans="2:11" ht="22.5">
      <c r="B34" s="8" t="s">
        <v>67</v>
      </c>
      <c r="C34" s="19" t="s">
        <v>68</v>
      </c>
      <c r="D34" s="10">
        <v>1</v>
      </c>
      <c r="E34" s="11">
        <v>1</v>
      </c>
      <c r="F34" s="12">
        <v>1</v>
      </c>
      <c r="G34" s="13">
        <f>(SUM(G3:G30))*(F34/100)</f>
        <v>4008.3069999999998</v>
      </c>
      <c r="H34" s="24"/>
    </row>
    <row r="35" spans="2:11" ht="22.5">
      <c r="B35" s="8" t="s">
        <v>69</v>
      </c>
      <c r="C35" s="19" t="s">
        <v>70</v>
      </c>
      <c r="D35" s="10">
        <v>1</v>
      </c>
      <c r="E35" s="11">
        <v>1</v>
      </c>
      <c r="F35" s="12">
        <v>0.5</v>
      </c>
      <c r="G35" s="13">
        <f>(SUM(G3:G30))*F35/100</f>
        <v>2004.1534999999997</v>
      </c>
      <c r="H35" s="24"/>
      <c r="J35" s="25"/>
      <c r="K35" s="25"/>
    </row>
    <row r="36" spans="2:11" ht="157.5">
      <c r="B36" s="8" t="s">
        <v>71</v>
      </c>
      <c r="C36" s="19" t="s">
        <v>72</v>
      </c>
      <c r="D36" s="10">
        <v>1</v>
      </c>
      <c r="E36" s="11">
        <v>1</v>
      </c>
      <c r="F36" s="12">
        <v>3</v>
      </c>
      <c r="G36" s="13">
        <f>(SUM(G3:G30))*F36/100</f>
        <v>12024.920999999998</v>
      </c>
      <c r="H36" s="24"/>
      <c r="J36" s="25"/>
      <c r="K36" s="2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5C635-71CF-4820-BF92-E485BB61DE4E}">
  <dimension ref="B2:K36"/>
  <sheetViews>
    <sheetView topLeftCell="A25" workbookViewId="0">
      <selection activeCell="F31" sqref="F31"/>
    </sheetView>
  </sheetViews>
  <sheetFormatPr defaultColWidth="49.85546875" defaultRowHeight="12.75"/>
  <cols>
    <col min="1" max="1" width="3.5703125" style="15" customWidth="1"/>
    <col min="2" max="2" width="9.5703125" style="15" customWidth="1"/>
    <col min="3" max="3" width="67" style="26" customWidth="1"/>
    <col min="4" max="4" width="14.140625" style="26" hidden="1" customWidth="1"/>
    <col min="5" max="5" width="14.42578125" style="27" customWidth="1"/>
    <col min="6" max="6" width="14.42578125" style="28" customWidth="1"/>
    <col min="7" max="7" width="22.42578125" style="29" customWidth="1"/>
    <col min="8" max="8" width="2.5703125" style="15" customWidth="1"/>
    <col min="9" max="9" width="11.85546875" style="15" customWidth="1"/>
    <col min="10" max="11" width="22.28515625" style="15" customWidth="1"/>
    <col min="12" max="16384" width="49.85546875" style="15"/>
  </cols>
  <sheetData>
    <row r="2" spans="2:10" s="7" customFormat="1">
      <c r="B2" s="1" t="s">
        <v>0</v>
      </c>
      <c r="C2" s="2" t="s">
        <v>1</v>
      </c>
      <c r="D2" s="3" t="s">
        <v>2</v>
      </c>
      <c r="E2" s="4" t="s">
        <v>2</v>
      </c>
      <c r="F2" s="5" t="s">
        <v>3</v>
      </c>
      <c r="G2" s="6" t="s">
        <v>4</v>
      </c>
    </row>
    <row r="3" spans="2:10" ht="337.5">
      <c r="B3" s="8" t="s">
        <v>5</v>
      </c>
      <c r="C3" s="9" t="s">
        <v>6</v>
      </c>
      <c r="D3" s="10" t="e">
        <f>SUM(#REF!)</f>
        <v>#REF!</v>
      </c>
      <c r="E3" s="11">
        <v>0</v>
      </c>
      <c r="F3" s="12">
        <v>8883</v>
      </c>
      <c r="G3" s="13">
        <f t="shared" ref="G3:G32" si="0">E3*F3</f>
        <v>0</v>
      </c>
      <c r="H3" s="14"/>
      <c r="J3" s="30"/>
    </row>
    <row r="4" spans="2:10" ht="45">
      <c r="B4" s="8" t="s">
        <v>7</v>
      </c>
      <c r="C4" s="9" t="s">
        <v>8</v>
      </c>
      <c r="D4" s="10" t="e">
        <f>D3*2</f>
        <v>#REF!</v>
      </c>
      <c r="E4" s="11">
        <v>0</v>
      </c>
      <c r="F4" s="12">
        <v>139</v>
      </c>
      <c r="G4" s="13">
        <f t="shared" si="0"/>
        <v>0</v>
      </c>
      <c r="H4" s="14"/>
    </row>
    <row r="5" spans="2:10" ht="56.25">
      <c r="B5" s="8" t="s">
        <v>9</v>
      </c>
      <c r="C5" s="9" t="s">
        <v>10</v>
      </c>
      <c r="D5" s="10">
        <v>3</v>
      </c>
      <c r="E5" s="11">
        <v>0</v>
      </c>
      <c r="F5" s="12">
        <v>969</v>
      </c>
      <c r="G5" s="13">
        <f t="shared" si="0"/>
        <v>0</v>
      </c>
      <c r="H5" s="14"/>
    </row>
    <row r="6" spans="2:10" ht="90">
      <c r="B6" s="8" t="s">
        <v>11</v>
      </c>
      <c r="C6" s="9" t="s">
        <v>12</v>
      </c>
      <c r="D6" s="10" t="e">
        <f>SUM(#REF!)</f>
        <v>#REF!</v>
      </c>
      <c r="E6" s="11">
        <v>0</v>
      </c>
      <c r="F6" s="12">
        <v>2494</v>
      </c>
      <c r="G6" s="13">
        <f t="shared" si="0"/>
        <v>0</v>
      </c>
      <c r="H6" s="14"/>
    </row>
    <row r="7" spans="2:10" ht="90">
      <c r="B7" s="8" t="s">
        <v>13</v>
      </c>
      <c r="C7" s="9" t="s">
        <v>14</v>
      </c>
      <c r="D7" s="16" t="e">
        <f>#REF!</f>
        <v>#REF!</v>
      </c>
      <c r="E7" s="11">
        <v>60</v>
      </c>
      <c r="F7" s="12">
        <v>80</v>
      </c>
      <c r="G7" s="13">
        <f t="shared" si="0"/>
        <v>4800</v>
      </c>
      <c r="H7" s="14"/>
    </row>
    <row r="8" spans="2:10" ht="90">
      <c r="B8" s="8" t="s">
        <v>15</v>
      </c>
      <c r="C8" s="9" t="s">
        <v>16</v>
      </c>
      <c r="D8" s="16" t="e">
        <f>#REF!</f>
        <v>#REF!</v>
      </c>
      <c r="E8" s="11">
        <v>0</v>
      </c>
      <c r="F8" s="12">
        <v>86</v>
      </c>
      <c r="G8" s="13">
        <f t="shared" si="0"/>
        <v>0</v>
      </c>
      <c r="H8" s="14"/>
    </row>
    <row r="9" spans="2:10" ht="78.75">
      <c r="B9" s="8" t="s">
        <v>17</v>
      </c>
      <c r="C9" s="9" t="s">
        <v>18</v>
      </c>
      <c r="D9" s="17">
        <v>543</v>
      </c>
      <c r="E9" s="11">
        <v>60</v>
      </c>
      <c r="F9" s="12">
        <v>15.8</v>
      </c>
      <c r="G9" s="13">
        <f t="shared" si="0"/>
        <v>948</v>
      </c>
      <c r="H9" s="14"/>
    </row>
    <row r="10" spans="2:10" ht="67.5">
      <c r="B10" s="8" t="s">
        <v>19</v>
      </c>
      <c r="C10" s="9" t="s">
        <v>20</v>
      </c>
      <c r="D10" s="16" t="e">
        <f>#REF!</f>
        <v>#REF!</v>
      </c>
      <c r="E10" s="11">
        <v>0</v>
      </c>
      <c r="F10" s="12">
        <v>73</v>
      </c>
      <c r="G10" s="13">
        <f t="shared" si="0"/>
        <v>0</v>
      </c>
      <c r="H10" s="14"/>
    </row>
    <row r="11" spans="2:10" ht="78.75">
      <c r="B11" s="8" t="s">
        <v>21</v>
      </c>
      <c r="C11" s="9" t="s">
        <v>22</v>
      </c>
      <c r="D11" s="16" t="e">
        <f>#REF!</f>
        <v>#REF!</v>
      </c>
      <c r="E11" s="11">
        <v>0</v>
      </c>
      <c r="F11" s="12">
        <v>133.80000000000001</v>
      </c>
      <c r="G11" s="13">
        <f t="shared" si="0"/>
        <v>0</v>
      </c>
      <c r="H11" s="14"/>
    </row>
    <row r="12" spans="2:10" ht="67.5">
      <c r="B12" s="8" t="s">
        <v>23</v>
      </c>
      <c r="C12" s="9" t="s">
        <v>24</v>
      </c>
      <c r="D12" s="16" t="e">
        <f>#REF!</f>
        <v>#REF!</v>
      </c>
      <c r="E12" s="11">
        <v>60</v>
      </c>
      <c r="F12" s="12">
        <v>90.8</v>
      </c>
      <c r="G12" s="13">
        <f t="shared" si="0"/>
        <v>5448</v>
      </c>
      <c r="H12" s="14"/>
    </row>
    <row r="13" spans="2:10" ht="56.25">
      <c r="B13" s="8" t="s">
        <v>25</v>
      </c>
      <c r="C13" s="9" t="s">
        <v>26</v>
      </c>
      <c r="D13" s="16" t="e">
        <f>#REF!</f>
        <v>#REF!</v>
      </c>
      <c r="E13" s="11">
        <v>0</v>
      </c>
      <c r="F13" s="12">
        <v>164</v>
      </c>
      <c r="G13" s="13">
        <f t="shared" si="0"/>
        <v>0</v>
      </c>
      <c r="H13" s="14"/>
    </row>
    <row r="14" spans="2:10" ht="45">
      <c r="B14" s="8" t="s">
        <v>27</v>
      </c>
      <c r="C14" s="9" t="s">
        <v>73</v>
      </c>
      <c r="D14" s="16" t="e">
        <f>D13</f>
        <v>#REF!</v>
      </c>
      <c r="E14" s="11">
        <v>0</v>
      </c>
      <c r="F14" s="12">
        <v>21</v>
      </c>
      <c r="G14" s="13">
        <f t="shared" si="0"/>
        <v>0</v>
      </c>
      <c r="H14" s="14"/>
    </row>
    <row r="15" spans="2:10" ht="90">
      <c r="B15" s="8" t="s">
        <v>29</v>
      </c>
      <c r="C15" s="9" t="s">
        <v>30</v>
      </c>
      <c r="D15" s="16" t="e">
        <f>#REF!</f>
        <v>#REF!</v>
      </c>
      <c r="E15" s="11">
        <v>35</v>
      </c>
      <c r="F15" s="12">
        <v>2063</v>
      </c>
      <c r="G15" s="13">
        <f t="shared" si="0"/>
        <v>72205</v>
      </c>
      <c r="H15" s="14"/>
    </row>
    <row r="16" spans="2:10" ht="78.75">
      <c r="B16" s="8" t="s">
        <v>31</v>
      </c>
      <c r="C16" s="9" t="s">
        <v>32</v>
      </c>
      <c r="D16" s="16" t="e">
        <f>#REF!</f>
        <v>#REF!</v>
      </c>
      <c r="E16" s="11">
        <v>9</v>
      </c>
      <c r="F16" s="12">
        <v>417</v>
      </c>
      <c r="G16" s="13">
        <f t="shared" si="0"/>
        <v>3753</v>
      </c>
      <c r="H16" s="14"/>
    </row>
    <row r="17" spans="2:8" ht="56.25">
      <c r="B17" s="8" t="s">
        <v>33</v>
      </c>
      <c r="C17" s="9" t="s">
        <v>34</v>
      </c>
      <c r="D17" s="10" t="e">
        <f>D16*2</f>
        <v>#REF!</v>
      </c>
      <c r="E17" s="11">
        <v>18</v>
      </c>
      <c r="F17" s="12">
        <v>102</v>
      </c>
      <c r="G17" s="13">
        <f t="shared" si="0"/>
        <v>1836</v>
      </c>
      <c r="H17" s="14"/>
    </row>
    <row r="18" spans="2:8" ht="78.75">
      <c r="B18" s="8" t="s">
        <v>35</v>
      </c>
      <c r="C18" s="9" t="s">
        <v>36</v>
      </c>
      <c r="D18" s="17" t="e">
        <f>#REF!</f>
        <v>#REF!</v>
      </c>
      <c r="E18" s="11">
        <v>900</v>
      </c>
      <c r="F18" s="12">
        <v>7</v>
      </c>
      <c r="G18" s="13">
        <f t="shared" si="0"/>
        <v>6300</v>
      </c>
      <c r="H18" s="18"/>
    </row>
    <row r="19" spans="2:8" ht="101.25">
      <c r="B19" s="8" t="s">
        <v>37</v>
      </c>
      <c r="C19" s="9" t="s">
        <v>38</v>
      </c>
      <c r="D19" s="17" t="e">
        <f>#REF!</f>
        <v>#REF!</v>
      </c>
      <c r="E19" s="11">
        <v>1350</v>
      </c>
      <c r="F19" s="12">
        <v>7.89</v>
      </c>
      <c r="G19" s="13">
        <f t="shared" si="0"/>
        <v>10651.5</v>
      </c>
      <c r="H19" s="14"/>
    </row>
    <row r="20" spans="2:8" ht="67.5">
      <c r="B20" s="8" t="s">
        <v>39</v>
      </c>
      <c r="C20" s="9" t="s">
        <v>40</v>
      </c>
      <c r="D20" s="10" t="e">
        <f>#REF!</f>
        <v>#REF!</v>
      </c>
      <c r="E20" s="11">
        <v>900</v>
      </c>
      <c r="F20" s="12">
        <v>12</v>
      </c>
      <c r="G20" s="13">
        <f t="shared" si="0"/>
        <v>10800</v>
      </c>
      <c r="H20" s="18"/>
    </row>
    <row r="21" spans="2:8" ht="56.25">
      <c r="B21" s="8" t="s">
        <v>41</v>
      </c>
      <c r="C21" s="9" t="s">
        <v>42</v>
      </c>
      <c r="D21" s="10">
        <v>500</v>
      </c>
      <c r="E21" s="11">
        <v>0</v>
      </c>
      <c r="F21" s="12">
        <v>12</v>
      </c>
      <c r="G21" s="13">
        <f t="shared" si="0"/>
        <v>0</v>
      </c>
      <c r="H21" s="18"/>
    </row>
    <row r="22" spans="2:8" ht="33.75">
      <c r="B22" s="8" t="s">
        <v>43</v>
      </c>
      <c r="C22" s="19" t="s">
        <v>44</v>
      </c>
      <c r="D22" s="17" t="e">
        <f>#REF!</f>
        <v>#REF!</v>
      </c>
      <c r="E22" s="11">
        <v>700</v>
      </c>
      <c r="F22" s="12">
        <v>18.7</v>
      </c>
      <c r="G22" s="13">
        <f t="shared" si="0"/>
        <v>13090</v>
      </c>
      <c r="H22" s="14"/>
    </row>
    <row r="23" spans="2:8" ht="56.25">
      <c r="B23" s="8" t="s">
        <v>45</v>
      </c>
      <c r="C23" s="19" t="s">
        <v>46</v>
      </c>
      <c r="D23" s="16" t="e">
        <f>#REF!</f>
        <v>#REF!</v>
      </c>
      <c r="E23" s="11">
        <v>18</v>
      </c>
      <c r="F23" s="12">
        <v>45</v>
      </c>
      <c r="G23" s="13">
        <f t="shared" si="0"/>
        <v>810</v>
      </c>
      <c r="H23" s="14"/>
    </row>
    <row r="24" spans="2:8" ht="303.75">
      <c r="B24" s="8" t="s">
        <v>47</v>
      </c>
      <c r="C24" s="9" t="s">
        <v>48</v>
      </c>
      <c r="D24" s="17">
        <v>1</v>
      </c>
      <c r="E24" s="11">
        <v>120</v>
      </c>
      <c r="F24" s="8">
        <v>125</v>
      </c>
      <c r="G24" s="13">
        <f t="shared" si="0"/>
        <v>15000</v>
      </c>
      <c r="H24" s="14"/>
    </row>
    <row r="25" spans="2:8" ht="45">
      <c r="B25" s="8" t="s">
        <v>49</v>
      </c>
      <c r="C25" s="9" t="s">
        <v>50</v>
      </c>
      <c r="D25" s="10">
        <v>50</v>
      </c>
      <c r="E25" s="11">
        <v>0</v>
      </c>
      <c r="F25" s="12">
        <v>90</v>
      </c>
      <c r="G25" s="13">
        <f t="shared" si="0"/>
        <v>0</v>
      </c>
      <c r="H25" s="18"/>
    </row>
    <row r="26" spans="2:8" ht="33.75">
      <c r="B26" s="8" t="s">
        <v>51</v>
      </c>
      <c r="C26" s="19" t="s">
        <v>52</v>
      </c>
      <c r="D26" s="10">
        <v>50</v>
      </c>
      <c r="E26" s="11">
        <v>0</v>
      </c>
      <c r="F26" s="12">
        <v>10</v>
      </c>
      <c r="G26" s="13">
        <f t="shared" si="0"/>
        <v>0</v>
      </c>
      <c r="H26" s="18"/>
    </row>
    <row r="27" spans="2:8" ht="101.25">
      <c r="B27" s="8" t="s">
        <v>53</v>
      </c>
      <c r="C27" s="19" t="s">
        <v>54</v>
      </c>
      <c r="D27" s="10">
        <v>1000</v>
      </c>
      <c r="E27" s="11">
        <v>0</v>
      </c>
      <c r="F27" s="12">
        <v>5</v>
      </c>
      <c r="G27" s="13">
        <f t="shared" si="0"/>
        <v>0</v>
      </c>
      <c r="H27" s="18"/>
    </row>
    <row r="28" spans="2:8" ht="22.5">
      <c r="B28" s="8" t="s">
        <v>55</v>
      </c>
      <c r="C28" s="19" t="s">
        <v>56</v>
      </c>
      <c r="D28" s="10">
        <v>50</v>
      </c>
      <c r="E28" s="11">
        <v>0</v>
      </c>
      <c r="F28" s="12">
        <v>15</v>
      </c>
      <c r="G28" s="13">
        <f t="shared" si="0"/>
        <v>0</v>
      </c>
      <c r="H28" s="18"/>
    </row>
    <row r="29" spans="2:8" ht="22.5">
      <c r="B29" s="8" t="s">
        <v>57</v>
      </c>
      <c r="C29" s="19" t="s">
        <v>58</v>
      </c>
      <c r="D29" s="10">
        <v>50</v>
      </c>
      <c r="E29" s="11">
        <v>0</v>
      </c>
      <c r="F29" s="12">
        <v>10</v>
      </c>
      <c r="G29" s="13">
        <f t="shared" si="0"/>
        <v>0</v>
      </c>
      <c r="H29" s="18"/>
    </row>
    <row r="30" spans="2:8">
      <c r="B30" s="8" t="s">
        <v>59</v>
      </c>
      <c r="C30" s="19" t="s">
        <v>60</v>
      </c>
      <c r="D30" s="10">
        <v>50</v>
      </c>
      <c r="E30" s="11">
        <v>0</v>
      </c>
      <c r="F30" s="12">
        <v>30</v>
      </c>
      <c r="G30" s="13">
        <f t="shared" si="0"/>
        <v>0</v>
      </c>
      <c r="H30" s="18"/>
    </row>
    <row r="31" spans="2:8" ht="45">
      <c r="B31" s="8" t="s">
        <v>61</v>
      </c>
      <c r="C31" s="22" t="s">
        <v>62</v>
      </c>
      <c r="D31" s="10"/>
      <c r="E31" s="11">
        <v>0</v>
      </c>
      <c r="F31" s="12">
        <v>300</v>
      </c>
      <c r="G31" s="13">
        <f t="shared" si="0"/>
        <v>0</v>
      </c>
      <c r="H31" s="18"/>
    </row>
    <row r="32" spans="2:8" ht="45">
      <c r="B32" s="8" t="s">
        <v>63</v>
      </c>
      <c r="C32" s="22" t="s">
        <v>64</v>
      </c>
      <c r="D32" s="10"/>
      <c r="E32" s="11">
        <v>30</v>
      </c>
      <c r="F32" s="23">
        <v>650</v>
      </c>
      <c r="G32" s="13">
        <f t="shared" si="0"/>
        <v>19500</v>
      </c>
      <c r="H32" s="18"/>
    </row>
    <row r="33" spans="2:11" ht="45">
      <c r="B33" s="8" t="s">
        <v>65</v>
      </c>
      <c r="C33" s="19" t="s">
        <v>66</v>
      </c>
      <c r="D33" s="10">
        <v>1</v>
      </c>
      <c r="E33" s="11">
        <v>1</v>
      </c>
      <c r="F33" s="12">
        <v>1.5</v>
      </c>
      <c r="G33" s="13">
        <f>(SUM(G3:G30))*F33/100</f>
        <v>2184.6224999999999</v>
      </c>
      <c r="H33" s="24"/>
    </row>
    <row r="34" spans="2:11" ht="22.5">
      <c r="B34" s="8" t="s">
        <v>67</v>
      </c>
      <c r="C34" s="19" t="s">
        <v>68</v>
      </c>
      <c r="D34" s="10">
        <v>1</v>
      </c>
      <c r="E34" s="11">
        <v>1</v>
      </c>
      <c r="F34" s="12">
        <v>1</v>
      </c>
      <c r="G34" s="13">
        <f>(SUM(G3:G30))*F34/100</f>
        <v>1456.415</v>
      </c>
      <c r="H34" s="24"/>
    </row>
    <row r="35" spans="2:11" ht="22.5">
      <c r="B35" s="8" t="s">
        <v>69</v>
      </c>
      <c r="C35" s="19" t="s">
        <v>70</v>
      </c>
      <c r="D35" s="10">
        <v>1</v>
      </c>
      <c r="E35" s="11">
        <v>1</v>
      </c>
      <c r="F35" s="12">
        <v>0.5</v>
      </c>
      <c r="G35" s="13">
        <f>(SUM(G3:G30))*F35/100</f>
        <v>728.20749999999998</v>
      </c>
      <c r="H35" s="24"/>
    </row>
    <row r="36" spans="2:11" ht="157.5">
      <c r="B36" s="8" t="s">
        <v>71</v>
      </c>
      <c r="C36" s="19" t="s">
        <v>72</v>
      </c>
      <c r="D36" s="10">
        <v>1</v>
      </c>
      <c r="E36" s="11">
        <v>1</v>
      </c>
      <c r="F36" s="12">
        <v>3</v>
      </c>
      <c r="G36" s="13">
        <f>(SUM(G3:G30))*F36/100</f>
        <v>4369.2449999999999</v>
      </c>
      <c r="H36" s="24"/>
      <c r="J36" s="25"/>
      <c r="K36" s="2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4F5DB-490A-481F-84D5-F84052BCA171}">
  <dimension ref="B2:K36"/>
  <sheetViews>
    <sheetView topLeftCell="A25" workbookViewId="0">
      <selection activeCell="C31" sqref="C31"/>
    </sheetView>
  </sheetViews>
  <sheetFormatPr defaultColWidth="49.85546875" defaultRowHeight="12.75"/>
  <cols>
    <col min="1" max="1" width="3.5703125" style="15" customWidth="1"/>
    <col min="2" max="2" width="9.5703125" style="15" customWidth="1"/>
    <col min="3" max="3" width="67" style="26" customWidth="1"/>
    <col min="4" max="4" width="14.140625" style="26" hidden="1" customWidth="1"/>
    <col min="5" max="5" width="14.42578125" style="27" customWidth="1"/>
    <col min="6" max="6" width="14.42578125" style="28" customWidth="1"/>
    <col min="7" max="7" width="22.42578125" style="29" customWidth="1"/>
    <col min="8" max="8" width="2.5703125" style="15" customWidth="1"/>
    <col min="9" max="9" width="11.85546875" style="15" customWidth="1"/>
    <col min="10" max="11" width="22.28515625" style="15" customWidth="1"/>
    <col min="12" max="16384" width="49.85546875" style="15"/>
  </cols>
  <sheetData>
    <row r="2" spans="2:10" s="7" customFormat="1">
      <c r="B2" s="1" t="s">
        <v>0</v>
      </c>
      <c r="C2" s="2" t="s">
        <v>1</v>
      </c>
      <c r="D2" s="3" t="s">
        <v>2</v>
      </c>
      <c r="E2" s="4" t="s">
        <v>2</v>
      </c>
      <c r="F2" s="5" t="s">
        <v>3</v>
      </c>
      <c r="G2" s="6" t="s">
        <v>4</v>
      </c>
    </row>
    <row r="3" spans="2:10" ht="337.5">
      <c r="B3" s="8" t="s">
        <v>5</v>
      </c>
      <c r="C3" s="9" t="s">
        <v>6</v>
      </c>
      <c r="D3" s="10" t="e">
        <f>SUM(#REF!)</f>
        <v>#REF!</v>
      </c>
      <c r="E3" s="11">
        <v>13</v>
      </c>
      <c r="F3" s="12">
        <v>8883</v>
      </c>
      <c r="G3" s="13">
        <f t="shared" ref="G3:G32" si="0">E3*F3</f>
        <v>115479</v>
      </c>
      <c r="H3" s="14"/>
      <c r="J3" s="30"/>
    </row>
    <row r="4" spans="2:10" ht="45">
      <c r="B4" s="8" t="s">
        <v>7</v>
      </c>
      <c r="C4" s="9" t="s">
        <v>8</v>
      </c>
      <c r="D4" s="10" t="e">
        <f>D3*2</f>
        <v>#REF!</v>
      </c>
      <c r="E4" s="11">
        <v>26</v>
      </c>
      <c r="F4" s="12">
        <v>139</v>
      </c>
      <c r="G4" s="13">
        <f t="shared" si="0"/>
        <v>3614</v>
      </c>
      <c r="H4" s="14"/>
    </row>
    <row r="5" spans="2:10" ht="56.25">
      <c r="B5" s="8" t="s">
        <v>9</v>
      </c>
      <c r="C5" s="9" t="s">
        <v>10</v>
      </c>
      <c r="D5" s="10">
        <v>3</v>
      </c>
      <c r="E5" s="11">
        <v>2</v>
      </c>
      <c r="F5" s="12">
        <v>969</v>
      </c>
      <c r="G5" s="13">
        <f t="shared" si="0"/>
        <v>1938</v>
      </c>
      <c r="H5" s="14"/>
    </row>
    <row r="6" spans="2:10" ht="90">
      <c r="B6" s="8" t="s">
        <v>11</v>
      </c>
      <c r="C6" s="9" t="s">
        <v>12</v>
      </c>
      <c r="D6" s="10" t="e">
        <f>SUM(#REF!)</f>
        <v>#REF!</v>
      </c>
      <c r="E6" s="11">
        <v>13</v>
      </c>
      <c r="F6" s="12">
        <v>2494</v>
      </c>
      <c r="G6" s="13">
        <f t="shared" si="0"/>
        <v>32422</v>
      </c>
      <c r="H6" s="14"/>
    </row>
    <row r="7" spans="2:10" ht="90">
      <c r="B7" s="8" t="s">
        <v>13</v>
      </c>
      <c r="C7" s="9" t="s">
        <v>14</v>
      </c>
      <c r="D7" s="16" t="e">
        <f>#REF!</f>
        <v>#REF!</v>
      </c>
      <c r="E7" s="11">
        <v>354</v>
      </c>
      <c r="F7" s="12">
        <v>80</v>
      </c>
      <c r="G7" s="13">
        <f t="shared" si="0"/>
        <v>28320</v>
      </c>
      <c r="H7" s="14"/>
    </row>
    <row r="8" spans="2:10" ht="90">
      <c r="B8" s="8" t="s">
        <v>15</v>
      </c>
      <c r="C8" s="9" t="s">
        <v>16</v>
      </c>
      <c r="D8" s="16" t="e">
        <f>#REF!</f>
        <v>#REF!</v>
      </c>
      <c r="E8" s="11">
        <v>28</v>
      </c>
      <c r="F8" s="12">
        <v>86</v>
      </c>
      <c r="G8" s="13">
        <f t="shared" si="0"/>
        <v>2408</v>
      </c>
      <c r="H8" s="14"/>
    </row>
    <row r="9" spans="2:10" ht="78.75">
      <c r="B9" s="8" t="s">
        <v>17</v>
      </c>
      <c r="C9" s="9" t="s">
        <v>18</v>
      </c>
      <c r="D9" s="17">
        <v>543</v>
      </c>
      <c r="E9" s="11">
        <v>382</v>
      </c>
      <c r="F9" s="12">
        <v>15.8</v>
      </c>
      <c r="G9" s="13">
        <f t="shared" si="0"/>
        <v>6035.6</v>
      </c>
      <c r="H9" s="14"/>
    </row>
    <row r="10" spans="2:10" ht="67.5">
      <c r="B10" s="8" t="s">
        <v>19</v>
      </c>
      <c r="C10" s="9" t="s">
        <v>20</v>
      </c>
      <c r="D10" s="16" t="e">
        <f>#REF!</f>
        <v>#REF!</v>
      </c>
      <c r="E10" s="11">
        <v>107</v>
      </c>
      <c r="F10" s="12">
        <v>73</v>
      </c>
      <c r="G10" s="13">
        <f t="shared" si="0"/>
        <v>7811</v>
      </c>
      <c r="H10" s="14"/>
    </row>
    <row r="11" spans="2:10" ht="78.75">
      <c r="B11" s="8" t="s">
        <v>21</v>
      </c>
      <c r="C11" s="9" t="s">
        <v>22</v>
      </c>
      <c r="D11" s="16" t="e">
        <f>#REF!</f>
        <v>#REF!</v>
      </c>
      <c r="E11" s="11">
        <v>97</v>
      </c>
      <c r="F11" s="12">
        <v>133.80000000000001</v>
      </c>
      <c r="G11" s="13">
        <f t="shared" si="0"/>
        <v>12978.6</v>
      </c>
      <c r="H11" s="14"/>
    </row>
    <row r="12" spans="2:10" ht="67.5">
      <c r="B12" s="8" t="s">
        <v>23</v>
      </c>
      <c r="C12" s="9" t="s">
        <v>24</v>
      </c>
      <c r="D12" s="16" t="e">
        <f>#REF!</f>
        <v>#REF!</v>
      </c>
      <c r="E12" s="11">
        <v>97</v>
      </c>
      <c r="F12" s="12">
        <v>90.8</v>
      </c>
      <c r="G12" s="13">
        <f t="shared" si="0"/>
        <v>8807.6</v>
      </c>
      <c r="H12" s="14"/>
    </row>
    <row r="13" spans="2:10" ht="56.25">
      <c r="B13" s="8" t="s">
        <v>25</v>
      </c>
      <c r="C13" s="9" t="s">
        <v>26</v>
      </c>
      <c r="D13" s="16" t="e">
        <f>#REF!</f>
        <v>#REF!</v>
      </c>
      <c r="E13" s="11">
        <v>24</v>
      </c>
      <c r="F13" s="12">
        <v>164</v>
      </c>
      <c r="G13" s="13">
        <f t="shared" si="0"/>
        <v>3936</v>
      </c>
      <c r="H13" s="14"/>
    </row>
    <row r="14" spans="2:10" ht="45">
      <c r="B14" s="8" t="s">
        <v>27</v>
      </c>
      <c r="C14" s="9" t="s">
        <v>73</v>
      </c>
      <c r="D14" s="16" t="e">
        <f>D13</f>
        <v>#REF!</v>
      </c>
      <c r="E14" s="11">
        <v>24</v>
      </c>
      <c r="F14" s="12">
        <v>21</v>
      </c>
      <c r="G14" s="13">
        <f t="shared" si="0"/>
        <v>504</v>
      </c>
      <c r="H14" s="14"/>
    </row>
    <row r="15" spans="2:10" ht="90">
      <c r="B15" s="8" t="s">
        <v>29</v>
      </c>
      <c r="C15" s="9" t="s">
        <v>30</v>
      </c>
      <c r="D15" s="16" t="e">
        <f>#REF!</f>
        <v>#REF!</v>
      </c>
      <c r="E15" s="11">
        <v>55</v>
      </c>
      <c r="F15" s="12">
        <v>2063</v>
      </c>
      <c r="G15" s="13">
        <f t="shared" si="0"/>
        <v>113465</v>
      </c>
      <c r="H15" s="14"/>
    </row>
    <row r="16" spans="2:10" ht="78.75">
      <c r="B16" s="8" t="s">
        <v>31</v>
      </c>
      <c r="C16" s="9" t="s">
        <v>32</v>
      </c>
      <c r="D16" s="16" t="e">
        <f>#REF!</f>
        <v>#REF!</v>
      </c>
      <c r="E16" s="11">
        <v>20</v>
      </c>
      <c r="F16" s="12">
        <v>417</v>
      </c>
      <c r="G16" s="13">
        <f t="shared" si="0"/>
        <v>8340</v>
      </c>
      <c r="H16" s="14"/>
    </row>
    <row r="17" spans="2:8" ht="56.25">
      <c r="B17" s="8" t="s">
        <v>33</v>
      </c>
      <c r="C17" s="9" t="s">
        <v>34</v>
      </c>
      <c r="D17" s="10" t="e">
        <f>D16*2</f>
        <v>#REF!</v>
      </c>
      <c r="E17" s="11">
        <v>40</v>
      </c>
      <c r="F17" s="12">
        <v>102</v>
      </c>
      <c r="G17" s="13">
        <f t="shared" si="0"/>
        <v>4080</v>
      </c>
      <c r="H17" s="14"/>
    </row>
    <row r="18" spans="2:8" ht="78.75">
      <c r="B18" s="8" t="s">
        <v>35</v>
      </c>
      <c r="C18" s="9" t="s">
        <v>36</v>
      </c>
      <c r="D18" s="17" t="e">
        <f>#REF!</f>
        <v>#REF!</v>
      </c>
      <c r="E18" s="11">
        <v>1500</v>
      </c>
      <c r="F18" s="12">
        <v>7</v>
      </c>
      <c r="G18" s="13">
        <f t="shared" si="0"/>
        <v>10500</v>
      </c>
      <c r="H18" s="18"/>
    </row>
    <row r="19" spans="2:8" ht="101.25">
      <c r="B19" s="8" t="s">
        <v>37</v>
      </c>
      <c r="C19" s="9" t="s">
        <v>38</v>
      </c>
      <c r="D19" s="17" t="e">
        <f>#REF!</f>
        <v>#REF!</v>
      </c>
      <c r="E19" s="11">
        <v>4335</v>
      </c>
      <c r="F19" s="12">
        <v>7.89</v>
      </c>
      <c r="G19" s="13">
        <f t="shared" si="0"/>
        <v>34203.15</v>
      </c>
      <c r="H19" s="14"/>
    </row>
    <row r="20" spans="2:8" ht="67.5">
      <c r="B20" s="8" t="s">
        <v>39</v>
      </c>
      <c r="C20" s="9" t="s">
        <v>40</v>
      </c>
      <c r="D20" s="10" t="e">
        <f>#REF!</f>
        <v>#REF!</v>
      </c>
      <c r="E20" s="11">
        <v>3320</v>
      </c>
      <c r="F20" s="12">
        <v>12</v>
      </c>
      <c r="G20" s="13">
        <f t="shared" si="0"/>
        <v>39840</v>
      </c>
      <c r="H20" s="18"/>
    </row>
    <row r="21" spans="2:8" ht="56.25">
      <c r="B21" s="8" t="s">
        <v>41</v>
      </c>
      <c r="C21" s="9" t="s">
        <v>42</v>
      </c>
      <c r="D21" s="10">
        <v>500</v>
      </c>
      <c r="E21" s="11">
        <v>500</v>
      </c>
      <c r="F21" s="12">
        <v>12</v>
      </c>
      <c r="G21" s="13">
        <f t="shared" si="0"/>
        <v>6000</v>
      </c>
      <c r="H21" s="18"/>
    </row>
    <row r="22" spans="2:8" ht="33.75">
      <c r="B22" s="8" t="s">
        <v>43</v>
      </c>
      <c r="C22" s="19" t="s">
        <v>44</v>
      </c>
      <c r="D22" s="17" t="e">
        <f>#REF!</f>
        <v>#REF!</v>
      </c>
      <c r="E22" s="11">
        <v>1057</v>
      </c>
      <c r="F22" s="12">
        <v>18.7</v>
      </c>
      <c r="G22" s="13">
        <f t="shared" si="0"/>
        <v>19765.899999999998</v>
      </c>
      <c r="H22" s="14"/>
    </row>
    <row r="23" spans="2:8" ht="56.25">
      <c r="B23" s="8" t="s">
        <v>45</v>
      </c>
      <c r="C23" s="19" t="s">
        <v>46</v>
      </c>
      <c r="D23" s="16" t="e">
        <f>#REF!</f>
        <v>#REF!</v>
      </c>
      <c r="E23" s="11">
        <v>141</v>
      </c>
      <c r="F23" s="12">
        <v>45</v>
      </c>
      <c r="G23" s="13">
        <f t="shared" si="0"/>
        <v>6345</v>
      </c>
      <c r="H23" s="14"/>
    </row>
    <row r="24" spans="2:8" ht="303.75">
      <c r="B24" s="8" t="s">
        <v>47</v>
      </c>
      <c r="C24" s="9" t="s">
        <v>48</v>
      </c>
      <c r="D24" s="17">
        <v>1</v>
      </c>
      <c r="E24" s="11">
        <v>707</v>
      </c>
      <c r="F24" s="8">
        <v>125</v>
      </c>
      <c r="G24" s="13">
        <f t="shared" si="0"/>
        <v>88375</v>
      </c>
      <c r="H24" s="14"/>
    </row>
    <row r="25" spans="2:8" ht="45">
      <c r="B25" s="8" t="s">
        <v>49</v>
      </c>
      <c r="C25" s="9" t="s">
        <v>50</v>
      </c>
      <c r="D25" s="10">
        <v>50</v>
      </c>
      <c r="E25" s="11">
        <v>13</v>
      </c>
      <c r="F25" s="12">
        <v>90</v>
      </c>
      <c r="G25" s="13">
        <f t="shared" si="0"/>
        <v>1170</v>
      </c>
      <c r="H25" s="18"/>
    </row>
    <row r="26" spans="2:8" ht="33.75">
      <c r="B26" s="8" t="s">
        <v>51</v>
      </c>
      <c r="C26" s="19" t="s">
        <v>52</v>
      </c>
      <c r="D26" s="10">
        <v>50</v>
      </c>
      <c r="E26" s="11">
        <v>13</v>
      </c>
      <c r="F26" s="12">
        <v>10</v>
      </c>
      <c r="G26" s="13">
        <f t="shared" si="0"/>
        <v>130</v>
      </c>
      <c r="H26" s="18"/>
    </row>
    <row r="27" spans="2:8" ht="101.25">
      <c r="B27" s="8" t="s">
        <v>53</v>
      </c>
      <c r="C27" s="19" t="s">
        <v>54</v>
      </c>
      <c r="D27" s="10">
        <v>1000</v>
      </c>
      <c r="E27" s="11">
        <v>250</v>
      </c>
      <c r="F27" s="12">
        <v>5</v>
      </c>
      <c r="G27" s="13">
        <f t="shared" si="0"/>
        <v>1250</v>
      </c>
      <c r="H27" s="18"/>
    </row>
    <row r="28" spans="2:8" ht="22.5">
      <c r="B28" s="8" t="s">
        <v>55</v>
      </c>
      <c r="C28" s="19" t="s">
        <v>56</v>
      </c>
      <c r="D28" s="10">
        <v>50</v>
      </c>
      <c r="E28" s="11">
        <v>13</v>
      </c>
      <c r="F28" s="12">
        <v>15</v>
      </c>
      <c r="G28" s="13">
        <f t="shared" si="0"/>
        <v>195</v>
      </c>
      <c r="H28" s="18"/>
    </row>
    <row r="29" spans="2:8" ht="22.5">
      <c r="B29" s="8" t="s">
        <v>57</v>
      </c>
      <c r="C29" s="19" t="s">
        <v>58</v>
      </c>
      <c r="D29" s="10">
        <v>50</v>
      </c>
      <c r="E29" s="11">
        <v>13</v>
      </c>
      <c r="F29" s="12">
        <v>10</v>
      </c>
      <c r="G29" s="13">
        <f t="shared" si="0"/>
        <v>130</v>
      </c>
      <c r="H29" s="18"/>
    </row>
    <row r="30" spans="2:8">
      <c r="B30" s="8" t="s">
        <v>59</v>
      </c>
      <c r="C30" s="19" t="s">
        <v>60</v>
      </c>
      <c r="D30" s="10">
        <v>50</v>
      </c>
      <c r="E30" s="11">
        <v>13</v>
      </c>
      <c r="F30" s="12">
        <v>30</v>
      </c>
      <c r="G30" s="13">
        <f t="shared" si="0"/>
        <v>390</v>
      </c>
      <c r="H30" s="18"/>
    </row>
    <row r="31" spans="2:8" ht="45">
      <c r="B31" s="8" t="s">
        <v>61</v>
      </c>
      <c r="C31" s="22" t="s">
        <v>62</v>
      </c>
      <c r="D31" s="10"/>
      <c r="E31" s="11">
        <v>44</v>
      </c>
      <c r="F31" s="12">
        <v>300</v>
      </c>
      <c r="G31" s="13">
        <f t="shared" si="0"/>
        <v>13200</v>
      </c>
      <c r="H31" s="18"/>
    </row>
    <row r="32" spans="2:8" ht="45">
      <c r="B32" s="8" t="s">
        <v>63</v>
      </c>
      <c r="C32" s="22" t="s">
        <v>64</v>
      </c>
      <c r="D32" s="10"/>
      <c r="E32" s="11">
        <v>39</v>
      </c>
      <c r="F32" s="23">
        <v>650</v>
      </c>
      <c r="G32" s="13">
        <f t="shared" si="0"/>
        <v>25350</v>
      </c>
      <c r="H32" s="18"/>
    </row>
    <row r="33" spans="2:11" ht="45">
      <c r="B33" s="8" t="s">
        <v>65</v>
      </c>
      <c r="C33" s="19" t="s">
        <v>66</v>
      </c>
      <c r="D33" s="10">
        <v>1</v>
      </c>
      <c r="E33" s="11">
        <v>1</v>
      </c>
      <c r="F33" s="12">
        <v>1.5</v>
      </c>
      <c r="G33" s="13">
        <f>(SUM(G3:G30))*F33/100</f>
        <v>8376.4927500000013</v>
      </c>
      <c r="H33" s="24"/>
    </row>
    <row r="34" spans="2:11" ht="22.5">
      <c r="B34" s="8" t="s">
        <v>67</v>
      </c>
      <c r="C34" s="19" t="s">
        <v>68</v>
      </c>
      <c r="D34" s="10">
        <v>1</v>
      </c>
      <c r="E34" s="11">
        <v>1</v>
      </c>
      <c r="F34" s="12">
        <v>1</v>
      </c>
      <c r="G34" s="13">
        <f>(SUM(G3:G30))*F34/100</f>
        <v>5584.3285000000005</v>
      </c>
      <c r="H34" s="24"/>
    </row>
    <row r="35" spans="2:11" ht="22.5">
      <c r="B35" s="8" t="s">
        <v>69</v>
      </c>
      <c r="C35" s="19" t="s">
        <v>70</v>
      </c>
      <c r="D35" s="10">
        <v>1</v>
      </c>
      <c r="E35" s="11">
        <v>1</v>
      </c>
      <c r="F35" s="12">
        <v>0.5</v>
      </c>
      <c r="G35" s="13">
        <f>(SUM(G3:G30))*F35/100</f>
        <v>2792.1642500000003</v>
      </c>
      <c r="H35" s="24"/>
    </row>
    <row r="36" spans="2:11" ht="157.5">
      <c r="B36" s="8" t="s">
        <v>71</v>
      </c>
      <c r="C36" s="19" t="s">
        <v>72</v>
      </c>
      <c r="D36" s="10">
        <v>1</v>
      </c>
      <c r="E36" s="11">
        <v>1</v>
      </c>
      <c r="F36" s="12">
        <v>3</v>
      </c>
      <c r="G36" s="13">
        <f>(SUM(G3:G30))*F36/100</f>
        <v>16752.985500000003</v>
      </c>
      <c r="H36" s="24"/>
      <c r="J36" s="25"/>
      <c r="K36" s="2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181F1-EC0F-4080-B32C-76CB744A7CC4}">
  <dimension ref="B2:K36"/>
  <sheetViews>
    <sheetView topLeftCell="A25" workbookViewId="0">
      <selection activeCell="C31" sqref="C31"/>
    </sheetView>
  </sheetViews>
  <sheetFormatPr defaultColWidth="49.85546875" defaultRowHeight="12.75"/>
  <cols>
    <col min="1" max="1" width="3.5703125" style="15" customWidth="1"/>
    <col min="2" max="2" width="9.5703125" style="15" customWidth="1"/>
    <col min="3" max="3" width="67" style="26" customWidth="1"/>
    <col min="4" max="4" width="14.140625" style="26" hidden="1" customWidth="1"/>
    <col min="5" max="5" width="14.42578125" style="27" customWidth="1"/>
    <col min="6" max="6" width="14.42578125" style="28" customWidth="1"/>
    <col min="7" max="7" width="22.42578125" style="29" customWidth="1"/>
    <col min="8" max="8" width="2.5703125" style="15" customWidth="1"/>
    <col min="9" max="9" width="11.85546875" style="15" customWidth="1"/>
    <col min="10" max="16384" width="49.85546875" style="15"/>
  </cols>
  <sheetData>
    <row r="2" spans="2:8" s="7" customFormat="1">
      <c r="B2" s="1" t="s">
        <v>0</v>
      </c>
      <c r="C2" s="2" t="s">
        <v>1</v>
      </c>
      <c r="D2" s="3" t="s">
        <v>2</v>
      </c>
      <c r="E2" s="4" t="s">
        <v>2</v>
      </c>
      <c r="F2" s="5" t="s">
        <v>3</v>
      </c>
      <c r="G2" s="6" t="s">
        <v>4</v>
      </c>
    </row>
    <row r="3" spans="2:8" ht="337.5">
      <c r="B3" s="8" t="s">
        <v>5</v>
      </c>
      <c r="C3" s="9" t="s">
        <v>6</v>
      </c>
      <c r="D3" s="10" t="e">
        <f>SUM(#REF!)</f>
        <v>#REF!</v>
      </c>
      <c r="E3" s="11">
        <v>2</v>
      </c>
      <c r="F3" s="12">
        <v>8883</v>
      </c>
      <c r="G3" s="13">
        <f t="shared" ref="G3:G32" si="0">E3*F3</f>
        <v>17766</v>
      </c>
      <c r="H3" s="14"/>
    </row>
    <row r="4" spans="2:8" ht="45">
      <c r="B4" s="8" t="s">
        <v>7</v>
      </c>
      <c r="C4" s="9" t="s">
        <v>8</v>
      </c>
      <c r="D4" s="10" t="e">
        <f>D3*2</f>
        <v>#REF!</v>
      </c>
      <c r="E4" s="11">
        <v>4</v>
      </c>
      <c r="F4" s="12">
        <v>139</v>
      </c>
      <c r="G4" s="13">
        <f t="shared" si="0"/>
        <v>556</v>
      </c>
      <c r="H4" s="14"/>
    </row>
    <row r="5" spans="2:8" ht="56.25">
      <c r="B5" s="8" t="s">
        <v>9</v>
      </c>
      <c r="C5" s="9" t="s">
        <v>10</v>
      </c>
      <c r="D5" s="10">
        <v>3</v>
      </c>
      <c r="E5" s="11">
        <v>0</v>
      </c>
      <c r="F5" s="12">
        <v>969</v>
      </c>
      <c r="G5" s="13">
        <f t="shared" si="0"/>
        <v>0</v>
      </c>
      <c r="H5" s="14"/>
    </row>
    <row r="6" spans="2:8" ht="90">
      <c r="B6" s="8" t="s">
        <v>11</v>
      </c>
      <c r="C6" s="9" t="s">
        <v>12</v>
      </c>
      <c r="D6" s="10" t="e">
        <f>SUM(#REF!)</f>
        <v>#REF!</v>
      </c>
      <c r="E6" s="11">
        <v>2</v>
      </c>
      <c r="F6" s="12">
        <v>2494</v>
      </c>
      <c r="G6" s="13">
        <f t="shared" si="0"/>
        <v>4988</v>
      </c>
      <c r="H6" s="14"/>
    </row>
    <row r="7" spans="2:8" ht="90">
      <c r="B7" s="8" t="s">
        <v>13</v>
      </c>
      <c r="C7" s="9" t="s">
        <v>14</v>
      </c>
      <c r="D7" s="16" t="e">
        <f>#REF!</f>
        <v>#REF!</v>
      </c>
      <c r="E7" s="11">
        <v>43</v>
      </c>
      <c r="F7" s="12">
        <v>80</v>
      </c>
      <c r="G7" s="13">
        <f t="shared" si="0"/>
        <v>3440</v>
      </c>
      <c r="H7" s="14"/>
    </row>
    <row r="8" spans="2:8" ht="90">
      <c r="B8" s="8" t="s">
        <v>15</v>
      </c>
      <c r="C8" s="9" t="s">
        <v>16</v>
      </c>
      <c r="D8" s="16" t="e">
        <f>#REF!</f>
        <v>#REF!</v>
      </c>
      <c r="E8" s="11">
        <v>6</v>
      </c>
      <c r="F8" s="12">
        <v>86</v>
      </c>
      <c r="G8" s="13">
        <f t="shared" si="0"/>
        <v>516</v>
      </c>
      <c r="H8" s="14"/>
    </row>
    <row r="9" spans="2:8" ht="78.75">
      <c r="B9" s="8" t="s">
        <v>17</v>
      </c>
      <c r="C9" s="9" t="s">
        <v>18</v>
      </c>
      <c r="D9" s="17">
        <v>543</v>
      </c>
      <c r="E9" s="11">
        <v>49</v>
      </c>
      <c r="F9" s="12">
        <v>15.8</v>
      </c>
      <c r="G9" s="13">
        <f t="shared" si="0"/>
        <v>774.2</v>
      </c>
      <c r="H9" s="14"/>
    </row>
    <row r="10" spans="2:8" ht="67.5">
      <c r="B10" s="8" t="s">
        <v>19</v>
      </c>
      <c r="C10" s="9" t="s">
        <v>20</v>
      </c>
      <c r="D10" s="16" t="e">
        <f>#REF!</f>
        <v>#REF!</v>
      </c>
      <c r="E10" s="11">
        <v>13</v>
      </c>
      <c r="F10" s="12">
        <v>73</v>
      </c>
      <c r="G10" s="13">
        <f t="shared" si="0"/>
        <v>949</v>
      </c>
      <c r="H10" s="14"/>
    </row>
    <row r="11" spans="2:8" ht="78.75">
      <c r="B11" s="8" t="s">
        <v>21</v>
      </c>
      <c r="C11" s="9" t="s">
        <v>22</v>
      </c>
      <c r="D11" s="16" t="e">
        <f>#REF!</f>
        <v>#REF!</v>
      </c>
      <c r="E11" s="11">
        <v>4</v>
      </c>
      <c r="F11" s="12">
        <v>133.80000000000001</v>
      </c>
      <c r="G11" s="13">
        <f t="shared" si="0"/>
        <v>535.20000000000005</v>
      </c>
      <c r="H11" s="14"/>
    </row>
    <row r="12" spans="2:8" ht="67.5">
      <c r="B12" s="8" t="s">
        <v>23</v>
      </c>
      <c r="C12" s="9" t="s">
        <v>24</v>
      </c>
      <c r="D12" s="16" t="e">
        <f>#REF!</f>
        <v>#REF!</v>
      </c>
      <c r="E12" s="11">
        <v>38</v>
      </c>
      <c r="F12" s="12">
        <v>90.8</v>
      </c>
      <c r="G12" s="13">
        <f t="shared" si="0"/>
        <v>3450.4</v>
      </c>
      <c r="H12" s="14"/>
    </row>
    <row r="13" spans="2:8" ht="56.25">
      <c r="B13" s="8" t="s">
        <v>25</v>
      </c>
      <c r="C13" s="9" t="s">
        <v>26</v>
      </c>
      <c r="D13" s="16" t="e">
        <f>#REF!</f>
        <v>#REF!</v>
      </c>
      <c r="E13" s="11">
        <v>7</v>
      </c>
      <c r="F13" s="12">
        <v>164</v>
      </c>
      <c r="G13" s="13">
        <f t="shared" si="0"/>
        <v>1148</v>
      </c>
      <c r="H13" s="14"/>
    </row>
    <row r="14" spans="2:8" ht="45">
      <c r="B14" s="8" t="s">
        <v>27</v>
      </c>
      <c r="C14" s="9" t="s">
        <v>73</v>
      </c>
      <c r="D14" s="16" t="e">
        <f>D13</f>
        <v>#REF!</v>
      </c>
      <c r="E14" s="11">
        <v>7</v>
      </c>
      <c r="F14" s="12">
        <v>21</v>
      </c>
      <c r="G14" s="13">
        <f t="shared" si="0"/>
        <v>147</v>
      </c>
      <c r="H14" s="14"/>
    </row>
    <row r="15" spans="2:8" ht="90">
      <c r="B15" s="8" t="s">
        <v>29</v>
      </c>
      <c r="C15" s="9" t="s">
        <v>30</v>
      </c>
      <c r="D15" s="16" t="e">
        <f>#REF!</f>
        <v>#REF!</v>
      </c>
      <c r="E15" s="11">
        <v>4</v>
      </c>
      <c r="F15" s="12">
        <v>2063</v>
      </c>
      <c r="G15" s="13">
        <f t="shared" si="0"/>
        <v>8252</v>
      </c>
      <c r="H15" s="14"/>
    </row>
    <row r="16" spans="2:8" ht="78.75">
      <c r="B16" s="8" t="s">
        <v>31</v>
      </c>
      <c r="C16" s="9" t="s">
        <v>32</v>
      </c>
      <c r="D16" s="16" t="e">
        <f>#REF!</f>
        <v>#REF!</v>
      </c>
      <c r="E16" s="11">
        <v>9</v>
      </c>
      <c r="F16" s="12">
        <v>417</v>
      </c>
      <c r="G16" s="13">
        <f t="shared" si="0"/>
        <v>3753</v>
      </c>
      <c r="H16" s="14"/>
    </row>
    <row r="17" spans="2:8" ht="56.25">
      <c r="B17" s="8" t="s">
        <v>33</v>
      </c>
      <c r="C17" s="9" t="s">
        <v>34</v>
      </c>
      <c r="D17" s="10" t="e">
        <f>D16*2</f>
        <v>#REF!</v>
      </c>
      <c r="E17" s="11">
        <v>18</v>
      </c>
      <c r="F17" s="12">
        <v>102</v>
      </c>
      <c r="G17" s="13">
        <f t="shared" si="0"/>
        <v>1836</v>
      </c>
      <c r="H17" s="14"/>
    </row>
    <row r="18" spans="2:8" ht="78.75">
      <c r="B18" s="8" t="s">
        <v>35</v>
      </c>
      <c r="C18" s="9" t="s">
        <v>36</v>
      </c>
      <c r="D18" s="17" t="e">
        <f>#REF!</f>
        <v>#REF!</v>
      </c>
      <c r="E18" s="11">
        <v>150</v>
      </c>
      <c r="F18" s="12">
        <v>7</v>
      </c>
      <c r="G18" s="13">
        <f t="shared" si="0"/>
        <v>1050</v>
      </c>
      <c r="H18" s="18"/>
    </row>
    <row r="19" spans="2:8" ht="101.25">
      <c r="B19" s="8" t="s">
        <v>37</v>
      </c>
      <c r="C19" s="9" t="s">
        <v>38</v>
      </c>
      <c r="D19" s="17" t="e">
        <f>#REF!</f>
        <v>#REF!</v>
      </c>
      <c r="E19" s="11">
        <v>870</v>
      </c>
      <c r="F19" s="12">
        <v>7.89</v>
      </c>
      <c r="G19" s="13">
        <f t="shared" si="0"/>
        <v>6864.2999999999993</v>
      </c>
      <c r="H19" s="14"/>
    </row>
    <row r="20" spans="2:8" ht="67.5">
      <c r="B20" s="8" t="s">
        <v>39</v>
      </c>
      <c r="C20" s="9" t="s">
        <v>40</v>
      </c>
      <c r="D20" s="10" t="e">
        <f>#REF!</f>
        <v>#REF!</v>
      </c>
      <c r="E20" s="11">
        <v>640</v>
      </c>
      <c r="F20" s="12">
        <v>12</v>
      </c>
      <c r="G20" s="13">
        <f t="shared" si="0"/>
        <v>7680</v>
      </c>
      <c r="H20" s="18"/>
    </row>
    <row r="21" spans="2:8" ht="56.25">
      <c r="B21" s="8" t="s">
        <v>41</v>
      </c>
      <c r="C21" s="9" t="s">
        <v>42</v>
      </c>
      <c r="D21" s="10">
        <v>500</v>
      </c>
      <c r="E21" s="11">
        <v>500</v>
      </c>
      <c r="F21" s="12">
        <v>12</v>
      </c>
      <c r="G21" s="13">
        <f t="shared" si="0"/>
        <v>6000</v>
      </c>
      <c r="H21" s="18"/>
    </row>
    <row r="22" spans="2:8" ht="33.75">
      <c r="B22" s="8" t="s">
        <v>43</v>
      </c>
      <c r="C22" s="19" t="s">
        <v>44</v>
      </c>
      <c r="D22" s="17" t="e">
        <f>#REF!</f>
        <v>#REF!</v>
      </c>
      <c r="E22" s="11">
        <v>150</v>
      </c>
      <c r="F22" s="12">
        <v>18.7</v>
      </c>
      <c r="G22" s="13">
        <f t="shared" si="0"/>
        <v>2805</v>
      </c>
      <c r="H22" s="14"/>
    </row>
    <row r="23" spans="2:8" ht="56.25">
      <c r="B23" s="8" t="s">
        <v>45</v>
      </c>
      <c r="C23" s="19" t="s">
        <v>46</v>
      </c>
      <c r="D23" s="16" t="e">
        <f>#REF!</f>
        <v>#REF!</v>
      </c>
      <c r="E23" s="11">
        <v>38</v>
      </c>
      <c r="F23" s="12">
        <v>45</v>
      </c>
      <c r="G23" s="13">
        <f t="shared" si="0"/>
        <v>1710</v>
      </c>
      <c r="H23" s="14"/>
    </row>
    <row r="24" spans="2:8" ht="303.75">
      <c r="B24" s="8" t="s">
        <v>47</v>
      </c>
      <c r="C24" s="9" t="s">
        <v>48</v>
      </c>
      <c r="D24" s="17">
        <v>1</v>
      </c>
      <c r="E24" s="11">
        <v>111</v>
      </c>
      <c r="F24" s="8">
        <v>125</v>
      </c>
      <c r="G24" s="13">
        <f t="shared" si="0"/>
        <v>13875</v>
      </c>
      <c r="H24" s="14"/>
    </row>
    <row r="25" spans="2:8" ht="45">
      <c r="B25" s="8" t="s">
        <v>49</v>
      </c>
      <c r="C25" s="9" t="s">
        <v>50</v>
      </c>
      <c r="D25" s="10">
        <v>50</v>
      </c>
      <c r="E25" s="11">
        <v>2</v>
      </c>
      <c r="F25" s="12">
        <v>90</v>
      </c>
      <c r="G25" s="13">
        <f t="shared" si="0"/>
        <v>180</v>
      </c>
      <c r="H25" s="18"/>
    </row>
    <row r="26" spans="2:8" ht="33.75">
      <c r="B26" s="8" t="s">
        <v>51</v>
      </c>
      <c r="C26" s="19" t="s">
        <v>52</v>
      </c>
      <c r="D26" s="10">
        <v>50</v>
      </c>
      <c r="E26" s="11">
        <v>2</v>
      </c>
      <c r="F26" s="12">
        <v>10</v>
      </c>
      <c r="G26" s="13">
        <f t="shared" si="0"/>
        <v>20</v>
      </c>
      <c r="H26" s="18"/>
    </row>
    <row r="27" spans="2:8" ht="101.25">
      <c r="B27" s="8" t="s">
        <v>53</v>
      </c>
      <c r="C27" s="19" t="s">
        <v>54</v>
      </c>
      <c r="D27" s="10">
        <v>1000</v>
      </c>
      <c r="E27" s="11">
        <v>1000</v>
      </c>
      <c r="F27" s="12">
        <v>5</v>
      </c>
      <c r="G27" s="13">
        <f t="shared" si="0"/>
        <v>5000</v>
      </c>
      <c r="H27" s="18"/>
    </row>
    <row r="28" spans="2:8" ht="22.5">
      <c r="B28" s="8" t="s">
        <v>55</v>
      </c>
      <c r="C28" s="19" t="s">
        <v>56</v>
      </c>
      <c r="D28" s="10">
        <v>50</v>
      </c>
      <c r="E28" s="11">
        <v>2</v>
      </c>
      <c r="F28" s="12">
        <v>15</v>
      </c>
      <c r="G28" s="13">
        <f t="shared" si="0"/>
        <v>30</v>
      </c>
      <c r="H28" s="18"/>
    </row>
    <row r="29" spans="2:8" ht="22.5">
      <c r="B29" s="8" t="s">
        <v>57</v>
      </c>
      <c r="C29" s="19" t="s">
        <v>58</v>
      </c>
      <c r="D29" s="10">
        <v>50</v>
      </c>
      <c r="E29" s="11">
        <v>2</v>
      </c>
      <c r="F29" s="12">
        <v>10</v>
      </c>
      <c r="G29" s="13">
        <f t="shared" si="0"/>
        <v>20</v>
      </c>
      <c r="H29" s="18"/>
    </row>
    <row r="30" spans="2:8">
      <c r="B30" s="8" t="s">
        <v>59</v>
      </c>
      <c r="C30" s="19" t="s">
        <v>60</v>
      </c>
      <c r="D30" s="10">
        <v>50</v>
      </c>
      <c r="E30" s="11">
        <v>2</v>
      </c>
      <c r="F30" s="12">
        <v>30</v>
      </c>
      <c r="G30" s="13">
        <f t="shared" si="0"/>
        <v>60</v>
      </c>
      <c r="H30" s="18"/>
    </row>
    <row r="31" spans="2:8" ht="45">
      <c r="B31" s="8" t="s">
        <v>61</v>
      </c>
      <c r="C31" s="22" t="s">
        <v>62</v>
      </c>
      <c r="D31" s="10"/>
      <c r="E31" s="17">
        <v>2</v>
      </c>
      <c r="F31" s="23">
        <v>300</v>
      </c>
      <c r="G31" s="13">
        <f t="shared" si="0"/>
        <v>600</v>
      </c>
      <c r="H31" s="18"/>
    </row>
    <row r="32" spans="2:8" ht="45">
      <c r="B32" s="8" t="s">
        <v>63</v>
      </c>
      <c r="C32" s="22" t="s">
        <v>64</v>
      </c>
      <c r="D32" s="10"/>
      <c r="E32" s="17">
        <v>0</v>
      </c>
      <c r="F32" s="23">
        <v>650</v>
      </c>
      <c r="G32" s="13">
        <f t="shared" si="0"/>
        <v>0</v>
      </c>
      <c r="H32" s="18"/>
    </row>
    <row r="33" spans="2:11" ht="45">
      <c r="B33" s="8" t="s">
        <v>65</v>
      </c>
      <c r="C33" s="19" t="s">
        <v>66</v>
      </c>
      <c r="D33" s="10">
        <v>1</v>
      </c>
      <c r="E33" s="11">
        <v>1</v>
      </c>
      <c r="F33" s="12">
        <v>1.5</v>
      </c>
      <c r="G33" s="13">
        <f>(SUM(G3:G30))*F33/100</f>
        <v>1401.0765000000001</v>
      </c>
      <c r="H33" s="24"/>
    </row>
    <row r="34" spans="2:11" ht="22.5">
      <c r="B34" s="8" t="s">
        <v>67</v>
      </c>
      <c r="C34" s="19" t="s">
        <v>68</v>
      </c>
      <c r="D34" s="10">
        <v>1</v>
      </c>
      <c r="E34" s="11">
        <v>1</v>
      </c>
      <c r="F34" s="12">
        <v>1</v>
      </c>
      <c r="G34" s="13">
        <f>(SUM(G3:G30))*F34/100</f>
        <v>934.05100000000004</v>
      </c>
      <c r="H34" s="24"/>
    </row>
    <row r="35" spans="2:11" ht="22.5">
      <c r="B35" s="8" t="s">
        <v>69</v>
      </c>
      <c r="C35" s="19" t="s">
        <v>70</v>
      </c>
      <c r="D35" s="10">
        <v>1</v>
      </c>
      <c r="E35" s="11">
        <v>1</v>
      </c>
      <c r="F35" s="12">
        <v>0.5</v>
      </c>
      <c r="G35" s="13">
        <f>(SUM(G3:G30))*F35/100</f>
        <v>467.02550000000002</v>
      </c>
      <c r="H35" s="24"/>
    </row>
    <row r="36" spans="2:11" ht="157.5">
      <c r="B36" s="8" t="s">
        <v>71</v>
      </c>
      <c r="C36" s="19" t="s">
        <v>72</v>
      </c>
      <c r="D36" s="10">
        <v>1</v>
      </c>
      <c r="E36" s="11">
        <v>1</v>
      </c>
      <c r="F36" s="12">
        <v>3</v>
      </c>
      <c r="G36" s="13">
        <f>(SUM(G2:G29))*F36/100</f>
        <v>2800.3530000000005</v>
      </c>
      <c r="H36" s="24"/>
      <c r="J36" s="25"/>
      <c r="K36" s="2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6FA31-F825-4B81-87A6-B675DD804044}">
  <dimension ref="B2:K36"/>
  <sheetViews>
    <sheetView topLeftCell="A25" workbookViewId="0">
      <selection activeCell="C31" sqref="C31"/>
    </sheetView>
  </sheetViews>
  <sheetFormatPr defaultColWidth="49.85546875" defaultRowHeight="12.75"/>
  <cols>
    <col min="1" max="1" width="3.5703125" style="15" customWidth="1"/>
    <col min="2" max="2" width="9.5703125" style="15" customWidth="1"/>
    <col min="3" max="3" width="67" style="26" customWidth="1"/>
    <col min="4" max="4" width="14.140625" style="26" hidden="1" customWidth="1"/>
    <col min="5" max="5" width="14.42578125" style="27" customWidth="1"/>
    <col min="6" max="6" width="14.42578125" style="28" customWidth="1"/>
    <col min="7" max="7" width="22.42578125" style="29" customWidth="1"/>
    <col min="8" max="8" width="2.5703125" style="15" customWidth="1"/>
    <col min="9" max="9" width="11.85546875" style="15" customWidth="1"/>
    <col min="10" max="16384" width="49.85546875" style="15"/>
  </cols>
  <sheetData>
    <row r="2" spans="2:8" s="7" customFormat="1">
      <c r="B2" s="1" t="s">
        <v>0</v>
      </c>
      <c r="C2" s="2" t="s">
        <v>1</v>
      </c>
      <c r="D2" s="3" t="s">
        <v>2</v>
      </c>
      <c r="E2" s="4" t="s">
        <v>2</v>
      </c>
      <c r="F2" s="5" t="s">
        <v>3</v>
      </c>
      <c r="G2" s="6" t="s">
        <v>4</v>
      </c>
    </row>
    <row r="3" spans="2:8" ht="337.5">
      <c r="B3" s="8" t="s">
        <v>5</v>
      </c>
      <c r="C3" s="9" t="s">
        <v>6</v>
      </c>
      <c r="D3" s="10" t="e">
        <f>SUM(#REF!)</f>
        <v>#REF!</v>
      </c>
      <c r="E3" s="11">
        <v>14</v>
      </c>
      <c r="F3" s="12">
        <v>8883</v>
      </c>
      <c r="G3" s="13">
        <f t="shared" ref="G3:G32" si="0">E3*F3</f>
        <v>124362</v>
      </c>
      <c r="H3" s="14"/>
    </row>
    <row r="4" spans="2:8" ht="45">
      <c r="B4" s="8" t="s">
        <v>7</v>
      </c>
      <c r="C4" s="9" t="s">
        <v>8</v>
      </c>
      <c r="D4" s="10" t="e">
        <f>D3*2</f>
        <v>#REF!</v>
      </c>
      <c r="E4" s="11">
        <v>28</v>
      </c>
      <c r="F4" s="12">
        <v>139</v>
      </c>
      <c r="G4" s="13">
        <f t="shared" si="0"/>
        <v>3892</v>
      </c>
      <c r="H4" s="14"/>
    </row>
    <row r="5" spans="2:8" ht="56.25">
      <c r="B5" s="8" t="s">
        <v>9</v>
      </c>
      <c r="C5" s="9" t="s">
        <v>10</v>
      </c>
      <c r="D5" s="10">
        <v>3</v>
      </c>
      <c r="E5" s="11">
        <v>0</v>
      </c>
      <c r="F5" s="12">
        <v>969</v>
      </c>
      <c r="G5" s="13">
        <f t="shared" si="0"/>
        <v>0</v>
      </c>
      <c r="H5" s="14"/>
    </row>
    <row r="6" spans="2:8" ht="90">
      <c r="B6" s="8" t="s">
        <v>11</v>
      </c>
      <c r="C6" s="9" t="s">
        <v>12</v>
      </c>
      <c r="D6" s="10" t="e">
        <f>SUM(#REF!)</f>
        <v>#REF!</v>
      </c>
      <c r="E6" s="11">
        <v>14</v>
      </c>
      <c r="F6" s="12">
        <v>2494</v>
      </c>
      <c r="G6" s="13">
        <f t="shared" si="0"/>
        <v>34916</v>
      </c>
      <c r="H6" s="14"/>
    </row>
    <row r="7" spans="2:8" ht="90">
      <c r="B7" s="8" t="s">
        <v>13</v>
      </c>
      <c r="C7" s="9" t="s">
        <v>14</v>
      </c>
      <c r="D7" s="16" t="e">
        <f>#REF!</f>
        <v>#REF!</v>
      </c>
      <c r="E7" s="11">
        <v>279</v>
      </c>
      <c r="F7" s="12">
        <v>80</v>
      </c>
      <c r="G7" s="13">
        <f t="shared" si="0"/>
        <v>22320</v>
      </c>
      <c r="H7" s="14"/>
    </row>
    <row r="8" spans="2:8" ht="90">
      <c r="B8" s="8" t="s">
        <v>15</v>
      </c>
      <c r="C8" s="9" t="s">
        <v>16</v>
      </c>
      <c r="D8" s="16" t="e">
        <f>#REF!</f>
        <v>#REF!</v>
      </c>
      <c r="E8" s="11">
        <v>26</v>
      </c>
      <c r="F8" s="12">
        <v>86</v>
      </c>
      <c r="G8" s="13">
        <f t="shared" si="0"/>
        <v>2236</v>
      </c>
      <c r="H8" s="14"/>
    </row>
    <row r="9" spans="2:8" ht="78.75">
      <c r="B9" s="8" t="s">
        <v>17</v>
      </c>
      <c r="C9" s="9" t="s">
        <v>18</v>
      </c>
      <c r="D9" s="17">
        <v>543</v>
      </c>
      <c r="E9" s="11">
        <v>305</v>
      </c>
      <c r="F9" s="12">
        <v>15.8</v>
      </c>
      <c r="G9" s="13">
        <f t="shared" si="0"/>
        <v>4819</v>
      </c>
      <c r="H9" s="14"/>
    </row>
    <row r="10" spans="2:8" ht="67.5">
      <c r="B10" s="8" t="s">
        <v>19</v>
      </c>
      <c r="C10" s="9" t="s">
        <v>20</v>
      </c>
      <c r="D10" s="16" t="e">
        <f>#REF!</f>
        <v>#REF!</v>
      </c>
      <c r="E10" s="11">
        <v>66</v>
      </c>
      <c r="F10" s="12">
        <v>73</v>
      </c>
      <c r="G10" s="13">
        <f t="shared" si="0"/>
        <v>4818</v>
      </c>
      <c r="H10" s="14"/>
    </row>
    <row r="11" spans="2:8" ht="78.75">
      <c r="B11" s="8" t="s">
        <v>21</v>
      </c>
      <c r="C11" s="9" t="s">
        <v>22</v>
      </c>
      <c r="D11" s="16" t="e">
        <f>#REF!</f>
        <v>#REF!</v>
      </c>
      <c r="E11" s="11">
        <v>96</v>
      </c>
      <c r="F11" s="12">
        <v>133.80000000000001</v>
      </c>
      <c r="G11" s="13">
        <f t="shared" si="0"/>
        <v>12844.800000000001</v>
      </c>
      <c r="H11" s="14"/>
    </row>
    <row r="12" spans="2:8" ht="67.5">
      <c r="B12" s="8" t="s">
        <v>23</v>
      </c>
      <c r="C12" s="9" t="s">
        <v>24</v>
      </c>
      <c r="D12" s="16" t="e">
        <f>#REF!</f>
        <v>#REF!</v>
      </c>
      <c r="E12" s="11">
        <v>153</v>
      </c>
      <c r="F12" s="12">
        <v>90.8</v>
      </c>
      <c r="G12" s="13">
        <f t="shared" si="0"/>
        <v>13892.4</v>
      </c>
      <c r="H12" s="14"/>
    </row>
    <row r="13" spans="2:8" ht="56.25">
      <c r="B13" s="8" t="s">
        <v>25</v>
      </c>
      <c r="C13" s="9" t="s">
        <v>26</v>
      </c>
      <c r="D13" s="16" t="e">
        <f>#REF!</f>
        <v>#REF!</v>
      </c>
      <c r="E13" s="11">
        <v>26</v>
      </c>
      <c r="F13" s="12">
        <v>164</v>
      </c>
      <c r="G13" s="13">
        <f t="shared" si="0"/>
        <v>4264</v>
      </c>
      <c r="H13" s="14"/>
    </row>
    <row r="14" spans="2:8" ht="45">
      <c r="B14" s="8" t="s">
        <v>27</v>
      </c>
      <c r="C14" s="9" t="s">
        <v>73</v>
      </c>
      <c r="D14" s="16" t="e">
        <f>D13</f>
        <v>#REF!</v>
      </c>
      <c r="E14" s="11">
        <v>26</v>
      </c>
      <c r="F14" s="12">
        <v>21</v>
      </c>
      <c r="G14" s="13">
        <f t="shared" si="0"/>
        <v>546</v>
      </c>
      <c r="H14" s="14"/>
    </row>
    <row r="15" spans="2:8" ht="90">
      <c r="B15" s="8" t="s">
        <v>29</v>
      </c>
      <c r="C15" s="9" t="s">
        <v>30</v>
      </c>
      <c r="D15" s="16" t="e">
        <f>#REF!</f>
        <v>#REF!</v>
      </c>
      <c r="E15" s="11">
        <v>89</v>
      </c>
      <c r="F15" s="12">
        <v>2063</v>
      </c>
      <c r="G15" s="13">
        <f t="shared" si="0"/>
        <v>183607</v>
      </c>
      <c r="H15" s="14"/>
    </row>
    <row r="16" spans="2:8" ht="78.75">
      <c r="B16" s="8" t="s">
        <v>31</v>
      </c>
      <c r="C16" s="9" t="s">
        <v>32</v>
      </c>
      <c r="D16" s="16" t="e">
        <f>#REF!</f>
        <v>#REF!</v>
      </c>
      <c r="E16" s="11">
        <v>24</v>
      </c>
      <c r="F16" s="12">
        <v>417</v>
      </c>
      <c r="G16" s="13">
        <f t="shared" si="0"/>
        <v>10008</v>
      </c>
      <c r="H16" s="14"/>
    </row>
    <row r="17" spans="2:8" ht="56.25">
      <c r="B17" s="8" t="s">
        <v>33</v>
      </c>
      <c r="C17" s="9" t="s">
        <v>34</v>
      </c>
      <c r="D17" s="10" t="e">
        <f>D16*2</f>
        <v>#REF!</v>
      </c>
      <c r="E17" s="11">
        <v>48</v>
      </c>
      <c r="F17" s="12">
        <v>102</v>
      </c>
      <c r="G17" s="13">
        <f t="shared" si="0"/>
        <v>4896</v>
      </c>
      <c r="H17" s="14"/>
    </row>
    <row r="18" spans="2:8" ht="78.75">
      <c r="B18" s="8" t="s">
        <v>35</v>
      </c>
      <c r="C18" s="9" t="s">
        <v>36</v>
      </c>
      <c r="D18" s="17" t="e">
        <f>#REF!</f>
        <v>#REF!</v>
      </c>
      <c r="E18" s="11">
        <v>2250</v>
      </c>
      <c r="F18" s="12">
        <v>7</v>
      </c>
      <c r="G18" s="13">
        <f t="shared" si="0"/>
        <v>15750</v>
      </c>
      <c r="H18" s="18"/>
    </row>
    <row r="19" spans="2:8" ht="101.25">
      <c r="B19" s="8" t="s">
        <v>37</v>
      </c>
      <c r="C19" s="9" t="s">
        <v>38</v>
      </c>
      <c r="D19" s="17" t="e">
        <f>#REF!</f>
        <v>#REF!</v>
      </c>
      <c r="E19" s="11">
        <v>4110</v>
      </c>
      <c r="F19" s="12">
        <v>7.89</v>
      </c>
      <c r="G19" s="13">
        <f t="shared" si="0"/>
        <v>32427.899999999998</v>
      </c>
      <c r="H19" s="14"/>
    </row>
    <row r="20" spans="2:8" ht="67.5">
      <c r="B20" s="8" t="s">
        <v>39</v>
      </c>
      <c r="C20" s="9" t="s">
        <v>40</v>
      </c>
      <c r="D20" s="10" t="e">
        <f>#REF!</f>
        <v>#REF!</v>
      </c>
      <c r="E20" s="11">
        <v>2950</v>
      </c>
      <c r="F20" s="12">
        <v>12</v>
      </c>
      <c r="G20" s="13">
        <f t="shared" si="0"/>
        <v>35400</v>
      </c>
      <c r="H20" s="18"/>
    </row>
    <row r="21" spans="2:8" ht="56.25">
      <c r="B21" s="8" t="s">
        <v>41</v>
      </c>
      <c r="C21" s="9" t="s">
        <v>42</v>
      </c>
      <c r="D21" s="10">
        <v>500</v>
      </c>
      <c r="E21" s="11">
        <v>500</v>
      </c>
      <c r="F21" s="12">
        <v>12</v>
      </c>
      <c r="G21" s="13">
        <f t="shared" si="0"/>
        <v>6000</v>
      </c>
      <c r="H21" s="18"/>
    </row>
    <row r="22" spans="2:8" ht="33.75">
      <c r="B22" s="8" t="s">
        <v>43</v>
      </c>
      <c r="C22" s="19" t="s">
        <v>44</v>
      </c>
      <c r="D22" s="17" t="e">
        <f>#REF!</f>
        <v>#REF!</v>
      </c>
      <c r="E22" s="11">
        <v>1625</v>
      </c>
      <c r="F22" s="12">
        <v>18.7</v>
      </c>
      <c r="G22" s="13">
        <f t="shared" si="0"/>
        <v>30387.5</v>
      </c>
      <c r="H22" s="14"/>
    </row>
    <row r="23" spans="2:8" ht="56.25">
      <c r="B23" s="8" t="s">
        <v>45</v>
      </c>
      <c r="C23" s="19" t="s">
        <v>46</v>
      </c>
      <c r="D23" s="16" t="e">
        <f>#REF!</f>
        <v>#REF!</v>
      </c>
      <c r="E23" s="11">
        <v>116</v>
      </c>
      <c r="F23" s="12">
        <v>45</v>
      </c>
      <c r="G23" s="13">
        <f t="shared" si="0"/>
        <v>5220</v>
      </c>
      <c r="H23" s="14"/>
    </row>
    <row r="24" spans="2:8" ht="303.75">
      <c r="B24" s="8" t="s">
        <v>47</v>
      </c>
      <c r="C24" s="9" t="s">
        <v>48</v>
      </c>
      <c r="D24" s="17">
        <v>1</v>
      </c>
      <c r="E24" s="11">
        <v>646</v>
      </c>
      <c r="F24" s="8">
        <v>125</v>
      </c>
      <c r="G24" s="13">
        <f t="shared" si="0"/>
        <v>80750</v>
      </c>
      <c r="H24" s="14"/>
    </row>
    <row r="25" spans="2:8" ht="45">
      <c r="B25" s="8" t="s">
        <v>49</v>
      </c>
      <c r="C25" s="9" t="s">
        <v>50</v>
      </c>
      <c r="D25" s="10">
        <v>50</v>
      </c>
      <c r="E25" s="11">
        <v>2</v>
      </c>
      <c r="F25" s="12">
        <v>90</v>
      </c>
      <c r="G25" s="13">
        <f t="shared" si="0"/>
        <v>180</v>
      </c>
      <c r="H25" s="18"/>
    </row>
    <row r="26" spans="2:8" ht="33.75">
      <c r="B26" s="8" t="s">
        <v>51</v>
      </c>
      <c r="C26" s="19" t="s">
        <v>52</v>
      </c>
      <c r="D26" s="10">
        <v>50</v>
      </c>
      <c r="E26" s="11">
        <v>2</v>
      </c>
      <c r="F26" s="12">
        <v>10</v>
      </c>
      <c r="G26" s="13">
        <f t="shared" si="0"/>
        <v>20</v>
      </c>
      <c r="H26" s="18"/>
    </row>
    <row r="27" spans="2:8" ht="101.25">
      <c r="B27" s="8" t="s">
        <v>53</v>
      </c>
      <c r="C27" s="19" t="s">
        <v>54</v>
      </c>
      <c r="D27" s="10">
        <v>1000</v>
      </c>
      <c r="E27" s="11">
        <v>1000</v>
      </c>
      <c r="F27" s="12">
        <v>5</v>
      </c>
      <c r="G27" s="13">
        <f t="shared" si="0"/>
        <v>5000</v>
      </c>
      <c r="H27" s="18"/>
    </row>
    <row r="28" spans="2:8" ht="22.5">
      <c r="B28" s="8" t="s">
        <v>55</v>
      </c>
      <c r="C28" s="19" t="s">
        <v>56</v>
      </c>
      <c r="D28" s="10">
        <v>50</v>
      </c>
      <c r="E28" s="11">
        <v>2</v>
      </c>
      <c r="F28" s="12">
        <v>15</v>
      </c>
      <c r="G28" s="13">
        <f t="shared" si="0"/>
        <v>30</v>
      </c>
      <c r="H28" s="18"/>
    </row>
    <row r="29" spans="2:8" ht="22.5">
      <c r="B29" s="8" t="s">
        <v>57</v>
      </c>
      <c r="C29" s="19" t="s">
        <v>58</v>
      </c>
      <c r="D29" s="10">
        <v>50</v>
      </c>
      <c r="E29" s="11">
        <v>2</v>
      </c>
      <c r="F29" s="12">
        <v>10</v>
      </c>
      <c r="G29" s="13">
        <f t="shared" si="0"/>
        <v>20</v>
      </c>
      <c r="H29" s="18"/>
    </row>
    <row r="30" spans="2:8">
      <c r="B30" s="8" t="s">
        <v>59</v>
      </c>
      <c r="C30" s="19" t="s">
        <v>60</v>
      </c>
      <c r="D30" s="10">
        <v>50</v>
      </c>
      <c r="E30" s="11">
        <v>2</v>
      </c>
      <c r="F30" s="12">
        <v>30</v>
      </c>
      <c r="G30" s="13">
        <f t="shared" si="0"/>
        <v>60</v>
      </c>
      <c r="H30" s="18"/>
    </row>
    <row r="31" spans="2:8" ht="45">
      <c r="B31" s="8" t="s">
        <v>61</v>
      </c>
      <c r="C31" s="22" t="s">
        <v>62</v>
      </c>
      <c r="D31" s="10"/>
      <c r="E31" s="11">
        <v>19</v>
      </c>
      <c r="F31" s="12">
        <v>300</v>
      </c>
      <c r="G31" s="13">
        <f t="shared" si="0"/>
        <v>5700</v>
      </c>
      <c r="H31" s="18"/>
    </row>
    <row r="32" spans="2:8" ht="45">
      <c r="B32" s="8" t="s">
        <v>63</v>
      </c>
      <c r="C32" s="22" t="s">
        <v>64</v>
      </c>
      <c r="D32" s="10"/>
      <c r="E32" s="11">
        <v>6</v>
      </c>
      <c r="F32" s="12">
        <v>650</v>
      </c>
      <c r="G32" s="13">
        <f t="shared" si="0"/>
        <v>3900</v>
      </c>
      <c r="H32" s="18"/>
    </row>
    <row r="33" spans="2:11" ht="45">
      <c r="B33" s="8" t="s">
        <v>65</v>
      </c>
      <c r="C33" s="19" t="s">
        <v>66</v>
      </c>
      <c r="D33" s="10">
        <v>1</v>
      </c>
      <c r="E33" s="11">
        <v>1</v>
      </c>
      <c r="F33" s="12">
        <v>1.5</v>
      </c>
      <c r="G33" s="13">
        <f>(SUM(G3:G30))*F33/100</f>
        <v>9579.9989999999998</v>
      </c>
      <c r="H33" s="24"/>
    </row>
    <row r="34" spans="2:11" ht="22.5">
      <c r="B34" s="8" t="s">
        <v>67</v>
      </c>
      <c r="C34" s="19" t="s">
        <v>68</v>
      </c>
      <c r="D34" s="10">
        <v>1</v>
      </c>
      <c r="E34" s="11">
        <v>1</v>
      </c>
      <c r="F34" s="12">
        <v>1</v>
      </c>
      <c r="G34" s="13">
        <f>(SUM(G3:G30))*F34/100</f>
        <v>6386.6660000000002</v>
      </c>
      <c r="H34" s="24"/>
    </row>
    <row r="35" spans="2:11" ht="22.5">
      <c r="B35" s="8" t="s">
        <v>69</v>
      </c>
      <c r="C35" s="19" t="s">
        <v>70</v>
      </c>
      <c r="D35" s="10">
        <v>1</v>
      </c>
      <c r="E35" s="11">
        <v>1</v>
      </c>
      <c r="F35" s="12">
        <v>0.5</v>
      </c>
      <c r="G35" s="13">
        <f>(SUM(G3:G30))*F35/100</f>
        <v>3193.3330000000001</v>
      </c>
      <c r="H35" s="24"/>
    </row>
    <row r="36" spans="2:11" ht="157.5">
      <c r="B36" s="8" t="s">
        <v>71</v>
      </c>
      <c r="C36" s="19" t="s">
        <v>72</v>
      </c>
      <c r="D36" s="10">
        <v>1</v>
      </c>
      <c r="E36" s="11">
        <v>1</v>
      </c>
      <c r="F36" s="12">
        <v>3</v>
      </c>
      <c r="G36" s="13">
        <f>(SUM(G1:G28))*F36/100</f>
        <v>19157.597999999998</v>
      </c>
      <c r="H36" s="24"/>
      <c r="J36" s="25"/>
      <c r="K36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E6AA6-6C58-499B-ACA7-17E74376E9BF}">
  <dimension ref="B2:K45"/>
  <sheetViews>
    <sheetView tabSelected="1" topLeftCell="A34" workbookViewId="0">
      <selection activeCell="J42" sqref="J42"/>
    </sheetView>
  </sheetViews>
  <sheetFormatPr defaultColWidth="49.85546875" defaultRowHeight="12.75"/>
  <cols>
    <col min="1" max="1" width="3.5703125" style="15" customWidth="1"/>
    <col min="2" max="2" width="9.5703125" style="15" customWidth="1"/>
    <col min="3" max="3" width="67" style="26" customWidth="1"/>
    <col min="4" max="4" width="14.140625" style="26" hidden="1" customWidth="1"/>
    <col min="5" max="5" width="14.42578125" style="27" customWidth="1"/>
    <col min="6" max="6" width="14.42578125" style="28" customWidth="1"/>
    <col min="7" max="7" width="22.42578125" style="29" customWidth="1"/>
    <col min="8" max="8" width="2.5703125" style="15" customWidth="1"/>
    <col min="9" max="9" width="11.85546875" style="15" customWidth="1"/>
    <col min="10" max="16384" width="49.85546875" style="15"/>
  </cols>
  <sheetData>
    <row r="2" spans="2:8" s="7" customFormat="1">
      <c r="B2" s="1" t="s">
        <v>0</v>
      </c>
      <c r="C2" s="2" t="s">
        <v>1</v>
      </c>
      <c r="D2" s="3" t="s">
        <v>2</v>
      </c>
      <c r="E2" s="4" t="s">
        <v>2</v>
      </c>
      <c r="F2" s="5" t="s">
        <v>3</v>
      </c>
      <c r="G2" s="6" t="s">
        <v>4</v>
      </c>
    </row>
    <row r="3" spans="2:8" ht="337.5">
      <c r="B3" s="8" t="s">
        <v>5</v>
      </c>
      <c r="C3" s="9" t="s">
        <v>6</v>
      </c>
      <c r="D3" s="10" t="e">
        <f>SUM(#REF!)</f>
        <v>#REF!</v>
      </c>
      <c r="E3" s="11">
        <v>0</v>
      </c>
      <c r="F3" s="12">
        <v>8883</v>
      </c>
      <c r="G3" s="13">
        <f t="shared" ref="G3:G41" si="0">E3*F3</f>
        <v>0</v>
      </c>
      <c r="H3" s="14"/>
    </row>
    <row r="4" spans="2:8" ht="45">
      <c r="B4" s="8" t="s">
        <v>7</v>
      </c>
      <c r="C4" s="9" t="s">
        <v>8</v>
      </c>
      <c r="D4" s="10" t="e">
        <f>D3*2</f>
        <v>#REF!</v>
      </c>
      <c r="E4" s="11">
        <v>0</v>
      </c>
      <c r="F4" s="12">
        <v>139</v>
      </c>
      <c r="G4" s="13">
        <f t="shared" si="0"/>
        <v>0</v>
      </c>
      <c r="H4" s="14"/>
    </row>
    <row r="5" spans="2:8" ht="56.25">
      <c r="B5" s="8" t="s">
        <v>9</v>
      </c>
      <c r="C5" s="9" t="s">
        <v>10</v>
      </c>
      <c r="D5" s="10">
        <v>3</v>
      </c>
      <c r="E5" s="11">
        <v>0</v>
      </c>
      <c r="F5" s="12">
        <v>969</v>
      </c>
      <c r="G5" s="13">
        <f t="shared" si="0"/>
        <v>0</v>
      </c>
      <c r="H5" s="14"/>
    </row>
    <row r="6" spans="2:8" ht="90">
      <c r="B6" s="8" t="s">
        <v>11</v>
      </c>
      <c r="C6" s="9" t="s">
        <v>12</v>
      </c>
      <c r="D6" s="10" t="e">
        <f>SUM(#REF!)</f>
        <v>#REF!</v>
      </c>
      <c r="E6" s="11">
        <v>0</v>
      </c>
      <c r="F6" s="12">
        <v>2494</v>
      </c>
      <c r="G6" s="13">
        <f t="shared" si="0"/>
        <v>0</v>
      </c>
      <c r="H6" s="14"/>
    </row>
    <row r="7" spans="2:8" ht="90">
      <c r="B7" s="8" t="s">
        <v>13</v>
      </c>
      <c r="C7" s="9" t="s">
        <v>14</v>
      </c>
      <c r="D7" s="16" t="e">
        <f>#REF!</f>
        <v>#REF!</v>
      </c>
      <c r="E7" s="11">
        <v>0</v>
      </c>
      <c r="F7" s="12">
        <v>80</v>
      </c>
      <c r="G7" s="13">
        <f t="shared" si="0"/>
        <v>0</v>
      </c>
      <c r="H7" s="14"/>
    </row>
    <row r="8" spans="2:8" ht="90">
      <c r="B8" s="8" t="s">
        <v>15</v>
      </c>
      <c r="C8" s="9" t="s">
        <v>16</v>
      </c>
      <c r="D8" s="16" t="e">
        <f>#REF!</f>
        <v>#REF!</v>
      </c>
      <c r="E8" s="11">
        <v>0</v>
      </c>
      <c r="F8" s="12">
        <v>86</v>
      </c>
      <c r="G8" s="13">
        <f t="shared" si="0"/>
        <v>0</v>
      </c>
      <c r="H8" s="14"/>
    </row>
    <row r="9" spans="2:8" ht="78.75">
      <c r="B9" s="8" t="s">
        <v>17</v>
      </c>
      <c r="C9" s="9" t="s">
        <v>18</v>
      </c>
      <c r="D9" s="17">
        <v>543</v>
      </c>
      <c r="E9" s="11">
        <f>E7+E8</f>
        <v>0</v>
      </c>
      <c r="F9" s="12">
        <v>15.8</v>
      </c>
      <c r="G9" s="13">
        <f t="shared" si="0"/>
        <v>0</v>
      </c>
      <c r="H9" s="14"/>
    </row>
    <row r="10" spans="2:8" ht="67.5">
      <c r="B10" s="8" t="s">
        <v>19</v>
      </c>
      <c r="C10" s="9" t="s">
        <v>20</v>
      </c>
      <c r="D10" s="16" t="e">
        <f>#REF!</f>
        <v>#REF!</v>
      </c>
      <c r="E10" s="11">
        <v>0</v>
      </c>
      <c r="F10" s="12">
        <v>73</v>
      </c>
      <c r="G10" s="13">
        <f t="shared" si="0"/>
        <v>0</v>
      </c>
      <c r="H10" s="14"/>
    </row>
    <row r="11" spans="2:8" ht="78.75">
      <c r="B11" s="8" t="s">
        <v>21</v>
      </c>
      <c r="C11" s="9" t="s">
        <v>22</v>
      </c>
      <c r="D11" s="16" t="e">
        <f>#REF!</f>
        <v>#REF!</v>
      </c>
      <c r="E11" s="11">
        <v>0</v>
      </c>
      <c r="F11" s="12">
        <v>133.80000000000001</v>
      </c>
      <c r="G11" s="13">
        <f t="shared" si="0"/>
        <v>0</v>
      </c>
      <c r="H11" s="14"/>
    </row>
    <row r="12" spans="2:8" ht="67.5">
      <c r="B12" s="8" t="s">
        <v>23</v>
      </c>
      <c r="C12" s="9" t="s">
        <v>24</v>
      </c>
      <c r="D12" s="16" t="e">
        <f>#REF!</f>
        <v>#REF!</v>
      </c>
      <c r="E12" s="11">
        <f>TALLERS!V12</f>
        <v>12</v>
      </c>
      <c r="F12" s="12">
        <v>90.8</v>
      </c>
      <c r="G12" s="13">
        <f t="shared" si="0"/>
        <v>1089.5999999999999</v>
      </c>
      <c r="H12" s="14"/>
    </row>
    <row r="13" spans="2:8" ht="56.25">
      <c r="B13" s="8" t="s">
        <v>25</v>
      </c>
      <c r="C13" s="9" t="s">
        <v>26</v>
      </c>
      <c r="D13" s="16" t="e">
        <f>#REF!</f>
        <v>#REF!</v>
      </c>
      <c r="E13" s="11">
        <v>0</v>
      </c>
      <c r="F13" s="12">
        <v>164</v>
      </c>
      <c r="G13" s="13">
        <f t="shared" si="0"/>
        <v>0</v>
      </c>
      <c r="H13" s="14"/>
    </row>
    <row r="14" spans="2:8" ht="45">
      <c r="B14" s="8" t="s">
        <v>27</v>
      </c>
      <c r="C14" s="9" t="s">
        <v>73</v>
      </c>
      <c r="D14" s="16" t="e">
        <f>D13</f>
        <v>#REF!</v>
      </c>
      <c r="E14" s="11">
        <v>0</v>
      </c>
      <c r="F14" s="12">
        <v>21</v>
      </c>
      <c r="G14" s="13">
        <f t="shared" si="0"/>
        <v>0</v>
      </c>
      <c r="H14" s="14"/>
    </row>
    <row r="15" spans="2:8" ht="90">
      <c r="B15" s="8" t="s">
        <v>29</v>
      </c>
      <c r="C15" s="9" t="s">
        <v>30</v>
      </c>
      <c r="D15" s="16" t="e">
        <f>#REF!</f>
        <v>#REF!</v>
      </c>
      <c r="E15" s="11">
        <f>TALLERS!S12</f>
        <v>6</v>
      </c>
      <c r="F15" s="12">
        <v>2063</v>
      </c>
      <c r="G15" s="13">
        <f t="shared" si="0"/>
        <v>12378</v>
      </c>
      <c r="H15" s="14"/>
    </row>
    <row r="16" spans="2:8" ht="78.75">
      <c r="B16" s="8" t="s">
        <v>31</v>
      </c>
      <c r="C16" s="9" t="s">
        <v>32</v>
      </c>
      <c r="D16" s="16" t="e">
        <f>#REF!</f>
        <v>#REF!</v>
      </c>
      <c r="E16" s="11">
        <f>TALLERS!X12</f>
        <v>4</v>
      </c>
      <c r="F16" s="12">
        <v>417</v>
      </c>
      <c r="G16" s="13">
        <f t="shared" si="0"/>
        <v>1668</v>
      </c>
      <c r="H16" s="14"/>
    </row>
    <row r="17" spans="2:8" ht="56.25">
      <c r="B17" s="8" t="s">
        <v>33</v>
      </c>
      <c r="C17" s="9" t="s">
        <v>34</v>
      </c>
      <c r="D17" s="10" t="e">
        <f>D16*2</f>
        <v>#REF!</v>
      </c>
      <c r="E17" s="11">
        <f>E16*2</f>
        <v>8</v>
      </c>
      <c r="F17" s="12">
        <v>102</v>
      </c>
      <c r="G17" s="13">
        <f t="shared" si="0"/>
        <v>816</v>
      </c>
      <c r="H17" s="14"/>
    </row>
    <row r="18" spans="2:8" ht="78.75">
      <c r="B18" s="8" t="s">
        <v>35</v>
      </c>
      <c r="C18" s="9" t="s">
        <v>36</v>
      </c>
      <c r="D18" s="17" t="e">
        <f>#REF!</f>
        <v>#REF!</v>
      </c>
      <c r="E18" s="11">
        <f>TALLERS!AP12</f>
        <v>400</v>
      </c>
      <c r="F18" s="12">
        <v>7</v>
      </c>
      <c r="G18" s="13">
        <f t="shared" si="0"/>
        <v>2800</v>
      </c>
      <c r="H18" s="18"/>
    </row>
    <row r="19" spans="2:8" ht="101.25">
      <c r="B19" s="8" t="s">
        <v>37</v>
      </c>
      <c r="C19" s="9" t="s">
        <v>38</v>
      </c>
      <c r="D19" s="17" t="e">
        <f>#REF!</f>
        <v>#REF!</v>
      </c>
      <c r="E19" s="11">
        <f>TALLERS!AO12</f>
        <v>600</v>
      </c>
      <c r="F19" s="12">
        <v>7.89</v>
      </c>
      <c r="G19" s="13">
        <f t="shared" si="0"/>
        <v>4734</v>
      </c>
      <c r="H19" s="14"/>
    </row>
    <row r="20" spans="2:8" ht="67.5">
      <c r="B20" s="8" t="s">
        <v>39</v>
      </c>
      <c r="C20" s="9" t="s">
        <v>40</v>
      </c>
      <c r="D20" s="10" t="e">
        <f>#REF!</f>
        <v>#REF!</v>
      </c>
      <c r="E20" s="11">
        <f>TALLERS!AQ12</f>
        <v>400</v>
      </c>
      <c r="F20" s="12">
        <v>12</v>
      </c>
      <c r="G20" s="13">
        <f t="shared" si="0"/>
        <v>4800</v>
      </c>
      <c r="H20" s="18"/>
    </row>
    <row r="21" spans="2:8" ht="56.25">
      <c r="B21" s="8" t="s">
        <v>41</v>
      </c>
      <c r="C21" s="9" t="s">
        <v>42</v>
      </c>
      <c r="D21" s="10">
        <v>500</v>
      </c>
      <c r="E21" s="11">
        <f t="shared" ref="E21" si="1">INT(D21)</f>
        <v>500</v>
      </c>
      <c r="F21" s="12">
        <v>12</v>
      </c>
      <c r="G21" s="13">
        <f t="shared" si="0"/>
        <v>6000</v>
      </c>
      <c r="H21" s="18"/>
    </row>
    <row r="22" spans="2:8" ht="33.75">
      <c r="B22" s="8" t="s">
        <v>43</v>
      </c>
      <c r="C22" s="19" t="s">
        <v>44</v>
      </c>
      <c r="D22" s="17" t="e">
        <f>#REF!</f>
        <v>#REF!</v>
      </c>
      <c r="E22" s="11">
        <f>TALLERS!AR12</f>
        <v>100</v>
      </c>
      <c r="F22" s="12">
        <v>18.7</v>
      </c>
      <c r="G22" s="13">
        <f t="shared" si="0"/>
        <v>1870</v>
      </c>
      <c r="H22" s="14"/>
    </row>
    <row r="23" spans="2:8" ht="56.25">
      <c r="B23" s="8" t="s">
        <v>45</v>
      </c>
      <c r="C23" s="19" t="s">
        <v>46</v>
      </c>
      <c r="D23" s="16" t="e">
        <f>#REF!</f>
        <v>#REF!</v>
      </c>
      <c r="E23" s="11">
        <f>TALLERS!Y12</f>
        <v>8</v>
      </c>
      <c r="F23" s="12">
        <v>45</v>
      </c>
      <c r="G23" s="13">
        <f t="shared" si="0"/>
        <v>360</v>
      </c>
      <c r="H23" s="14"/>
    </row>
    <row r="24" spans="2:8">
      <c r="B24" s="32" t="s">
        <v>47</v>
      </c>
      <c r="C24" s="19" t="s">
        <v>74</v>
      </c>
      <c r="D24" s="16"/>
      <c r="E24" s="11">
        <v>5</v>
      </c>
      <c r="F24" s="12">
        <v>266.08</v>
      </c>
      <c r="G24" s="13">
        <f t="shared" si="0"/>
        <v>1330.3999999999999</v>
      </c>
      <c r="H24" s="14"/>
    </row>
    <row r="25" spans="2:8">
      <c r="B25" s="33"/>
      <c r="C25" s="19" t="s">
        <v>75</v>
      </c>
      <c r="D25" s="16"/>
      <c r="E25" s="11">
        <v>2</v>
      </c>
      <c r="F25" s="12">
        <v>1046.43</v>
      </c>
      <c r="G25" s="13">
        <f t="shared" si="0"/>
        <v>2092.86</v>
      </c>
      <c r="H25" s="14"/>
    </row>
    <row r="26" spans="2:8">
      <c r="B26" s="33"/>
      <c r="C26" s="19" t="s">
        <v>76</v>
      </c>
      <c r="D26" s="16"/>
      <c r="E26" s="11">
        <v>2</v>
      </c>
      <c r="F26" s="12">
        <v>1046.43</v>
      </c>
      <c r="G26" s="13">
        <f t="shared" si="0"/>
        <v>2092.86</v>
      </c>
      <c r="H26" s="14"/>
    </row>
    <row r="27" spans="2:8" ht="112.5">
      <c r="B27" s="33"/>
      <c r="C27" s="19" t="s">
        <v>77</v>
      </c>
      <c r="D27" s="16"/>
      <c r="E27" s="11">
        <v>1</v>
      </c>
      <c r="F27" s="12">
        <v>9696.43</v>
      </c>
      <c r="G27" s="13">
        <f t="shared" si="0"/>
        <v>9696.43</v>
      </c>
      <c r="H27" s="14"/>
    </row>
    <row r="28" spans="2:8" ht="45">
      <c r="B28" s="33"/>
      <c r="C28" s="19" t="s">
        <v>78</v>
      </c>
      <c r="D28" s="16"/>
      <c r="E28" s="11">
        <v>8</v>
      </c>
      <c r="F28" s="12">
        <v>98.58</v>
      </c>
      <c r="G28" s="13">
        <f t="shared" si="0"/>
        <v>788.64</v>
      </c>
      <c r="H28" s="14"/>
    </row>
    <row r="29" spans="2:8" ht="45">
      <c r="B29" s="33"/>
      <c r="C29" s="19" t="s">
        <v>79</v>
      </c>
      <c r="D29" s="16"/>
      <c r="E29" s="11">
        <v>1</v>
      </c>
      <c r="F29" s="12">
        <v>1108.58</v>
      </c>
      <c r="G29" s="13">
        <f t="shared" si="0"/>
        <v>1108.58</v>
      </c>
      <c r="H29" s="14"/>
    </row>
    <row r="30" spans="2:8" ht="67.5">
      <c r="B30" s="33"/>
      <c r="C30" s="19" t="s">
        <v>80</v>
      </c>
      <c r="D30" s="16"/>
      <c r="E30" s="11">
        <v>1</v>
      </c>
      <c r="F30" s="12">
        <v>1857.15</v>
      </c>
      <c r="G30" s="13">
        <f t="shared" si="0"/>
        <v>1857.15</v>
      </c>
      <c r="H30" s="14"/>
    </row>
    <row r="31" spans="2:8" ht="45">
      <c r="B31" s="33"/>
      <c r="C31" s="19" t="s">
        <v>81</v>
      </c>
      <c r="D31" s="16"/>
      <c r="E31" s="11">
        <v>20</v>
      </c>
      <c r="F31" s="12">
        <v>12.86</v>
      </c>
      <c r="G31" s="13">
        <f t="shared" si="0"/>
        <v>257.2</v>
      </c>
      <c r="H31" s="14"/>
    </row>
    <row r="32" spans="2:8" ht="45">
      <c r="B32" s="34"/>
      <c r="C32" s="19" t="s">
        <v>82</v>
      </c>
      <c r="D32" s="16"/>
      <c r="E32" s="11">
        <v>4</v>
      </c>
      <c r="F32" s="12">
        <v>46.43</v>
      </c>
      <c r="G32" s="13">
        <f t="shared" si="0"/>
        <v>185.72</v>
      </c>
      <c r="H32" s="14"/>
    </row>
    <row r="33" spans="2:11" ht="303.75">
      <c r="B33" s="8" t="s">
        <v>49</v>
      </c>
      <c r="C33" s="9" t="s">
        <v>48</v>
      </c>
      <c r="D33" s="17">
        <v>1</v>
      </c>
      <c r="E33" s="11">
        <f>E12</f>
        <v>12</v>
      </c>
      <c r="F33" s="8">
        <v>125</v>
      </c>
      <c r="G33" s="13">
        <f t="shared" si="0"/>
        <v>1500</v>
      </c>
      <c r="H33" s="14"/>
    </row>
    <row r="34" spans="2:11" ht="45">
      <c r="B34" s="8" t="s">
        <v>51</v>
      </c>
      <c r="C34" s="9" t="s">
        <v>50</v>
      </c>
      <c r="D34" s="10">
        <v>50</v>
      </c>
      <c r="E34" s="11">
        <v>0</v>
      </c>
      <c r="F34" s="12">
        <v>90</v>
      </c>
      <c r="G34" s="13">
        <f t="shared" si="0"/>
        <v>0</v>
      </c>
      <c r="H34" s="18"/>
    </row>
    <row r="35" spans="2:11" ht="33.75">
      <c r="B35" s="8" t="s">
        <v>53</v>
      </c>
      <c r="C35" s="19" t="s">
        <v>52</v>
      </c>
      <c r="D35" s="10">
        <v>50</v>
      </c>
      <c r="E35" s="11">
        <v>0</v>
      </c>
      <c r="F35" s="12">
        <v>10</v>
      </c>
      <c r="G35" s="13">
        <f t="shared" si="0"/>
        <v>0</v>
      </c>
      <c r="H35" s="18"/>
    </row>
    <row r="36" spans="2:11" ht="101.25">
      <c r="B36" s="8" t="s">
        <v>55</v>
      </c>
      <c r="C36" s="19" t="s">
        <v>54</v>
      </c>
      <c r="D36" s="10">
        <v>1000</v>
      </c>
      <c r="E36" s="11">
        <v>0</v>
      </c>
      <c r="F36" s="12">
        <v>5</v>
      </c>
      <c r="G36" s="13">
        <f t="shared" si="0"/>
        <v>0</v>
      </c>
      <c r="H36" s="18"/>
    </row>
    <row r="37" spans="2:11" ht="22.5">
      <c r="B37" s="8" t="s">
        <v>57</v>
      </c>
      <c r="C37" s="19" t="s">
        <v>56</v>
      </c>
      <c r="D37" s="10">
        <v>50</v>
      </c>
      <c r="E37" s="11">
        <f>E34</f>
        <v>0</v>
      </c>
      <c r="F37" s="12">
        <v>15</v>
      </c>
      <c r="G37" s="13">
        <f t="shared" si="0"/>
        <v>0</v>
      </c>
      <c r="H37" s="18"/>
    </row>
    <row r="38" spans="2:11" ht="22.5">
      <c r="B38" s="8" t="s">
        <v>59</v>
      </c>
      <c r="C38" s="19" t="s">
        <v>58</v>
      </c>
      <c r="D38" s="10">
        <v>50</v>
      </c>
      <c r="E38" s="11">
        <f>E34</f>
        <v>0</v>
      </c>
      <c r="F38" s="12">
        <v>10</v>
      </c>
      <c r="G38" s="13">
        <f t="shared" si="0"/>
        <v>0</v>
      </c>
      <c r="H38" s="18"/>
    </row>
    <row r="39" spans="2:11">
      <c r="B39" s="8" t="s">
        <v>61</v>
      </c>
      <c r="C39" s="19" t="s">
        <v>60</v>
      </c>
      <c r="D39" s="10">
        <v>50</v>
      </c>
      <c r="E39" s="11">
        <f>E34</f>
        <v>0</v>
      </c>
      <c r="F39" s="12">
        <v>30</v>
      </c>
      <c r="G39" s="13">
        <f t="shared" si="0"/>
        <v>0</v>
      </c>
      <c r="H39" s="18"/>
    </row>
    <row r="40" spans="2:11" ht="45">
      <c r="B40" s="8" t="s">
        <v>63</v>
      </c>
      <c r="C40" s="22" t="s">
        <v>62</v>
      </c>
      <c r="D40" s="10"/>
      <c r="E40" s="11">
        <v>1</v>
      </c>
      <c r="F40" s="12">
        <v>300</v>
      </c>
      <c r="G40" s="13">
        <f t="shared" si="0"/>
        <v>300</v>
      </c>
      <c r="H40" s="18"/>
    </row>
    <row r="41" spans="2:11" ht="45">
      <c r="B41" s="8" t="s">
        <v>65</v>
      </c>
      <c r="C41" s="22" t="s">
        <v>64</v>
      </c>
      <c r="D41" s="10"/>
      <c r="E41" s="11">
        <v>0</v>
      </c>
      <c r="F41" s="12">
        <v>650</v>
      </c>
      <c r="G41" s="13">
        <f t="shared" si="0"/>
        <v>0</v>
      </c>
      <c r="H41" s="18"/>
    </row>
    <row r="42" spans="2:11" ht="45">
      <c r="B42" s="8" t="s">
        <v>67</v>
      </c>
      <c r="C42" s="19" t="s">
        <v>66</v>
      </c>
      <c r="D42" s="10">
        <v>1</v>
      </c>
      <c r="E42" s="11">
        <f t="shared" ref="E42:E45" si="2">INT(D42)</f>
        <v>1</v>
      </c>
      <c r="F42" s="12">
        <v>1.5</v>
      </c>
      <c r="G42" s="13">
        <f>(SUM(G3:G39))*F42/100</f>
        <v>861.38160000000005</v>
      </c>
      <c r="H42" s="24"/>
    </row>
    <row r="43" spans="2:11" ht="22.5">
      <c r="B43" s="8" t="s">
        <v>69</v>
      </c>
      <c r="C43" s="19" t="s">
        <v>68</v>
      </c>
      <c r="D43" s="10">
        <v>1</v>
      </c>
      <c r="E43" s="11">
        <f t="shared" si="2"/>
        <v>1</v>
      </c>
      <c r="F43" s="12">
        <v>1</v>
      </c>
      <c r="G43" s="13">
        <f>(SUM(G3:G39))*F43/100</f>
        <v>574.25440000000003</v>
      </c>
      <c r="H43" s="24"/>
    </row>
    <row r="44" spans="2:11" ht="22.5">
      <c r="B44" s="8" t="s">
        <v>71</v>
      </c>
      <c r="C44" s="19" t="s">
        <v>70</v>
      </c>
      <c r="D44" s="10">
        <v>1</v>
      </c>
      <c r="E44" s="11">
        <f t="shared" si="2"/>
        <v>1</v>
      </c>
      <c r="F44" s="12">
        <v>0.5</v>
      </c>
      <c r="G44" s="13">
        <f>(SUM(G3:G39))*F44/100</f>
        <v>287.12720000000002</v>
      </c>
      <c r="H44" s="24"/>
    </row>
    <row r="45" spans="2:11" ht="157.5">
      <c r="B45" s="8" t="s">
        <v>83</v>
      </c>
      <c r="C45" s="19" t="s">
        <v>72</v>
      </c>
      <c r="D45" s="10">
        <v>1</v>
      </c>
      <c r="E45" s="11">
        <f t="shared" si="2"/>
        <v>1</v>
      </c>
      <c r="F45" s="12">
        <v>3</v>
      </c>
      <c r="G45" s="13">
        <f>(SUM(G1:G37))*F45/100</f>
        <v>1722.7632000000001</v>
      </c>
      <c r="H45" s="24"/>
      <c r="J45" s="25"/>
      <c r="K45" s="25"/>
    </row>
  </sheetData>
  <mergeCells count="1">
    <mergeCell ref="B24:B3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MB_seguimentWorkflow xmlns="c8de0594-42e2-4f26-8a69-9df094374455" xsi:nil="true"/>
    <TMB_NumeroSolicitud xmlns="c8de0594-42e2-4f26-8a69-9df094374455">16140053</TMB_NumeroSolicitud>
    <TMB_Nota xmlns="c8de0594-42e2-4f26-8a69-9df094374455" xsi:nil="true"/>
    <h480fc279f9148aeb4afcdcf27073b87 xmlns="c8de0594-42e2-4f26-8a69-9df09437445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5cd44708-a357-4aee-a9ab-ade886f4bbf7</TermId>
        </TermInfo>
      </Terms>
    </h480fc279f9148aeb4afcdcf27073b87>
    <TMB_TitolLicitacio xmlns="c8de0594-42e2-4f26-8a69-9df094374455">16140053 - Renove PCI xarxa Metro</TMB_TitolLicitacio>
    <TMB_DataComiteWF xmlns="c8de0594-42e2-4f26-8a69-9df094374455" xsi:nil="true"/>
    <lcf76f155ced4ddcb4097134ff3c332f xmlns="b33c6233-2ab6-44e4-b566-b78dc0012292" xsi:nil="true"/>
    <TaxCatchAll xmlns="c8de0594-42e2-4f26-8a69-9df094374455">
      <Value>3089</Value>
      <Value>3159</Value>
    </TaxCatchAll>
    <DocOkMA xmlns="b33c6233-2ab6-44e4-b566-b78dc0012292" xsi:nil="true"/>
    <ecb982cbbbba49edba287c0296970fd2 xmlns="c8de0594-42e2-4f26-8a69-9df094374455">
      <Terms xmlns="http://schemas.microsoft.com/office/infopath/2007/PartnerControls"/>
    </ecb982cbbbba49edba287c0296970fd2>
    <TMB_CH_TipusDocu xmlns="c8de0594-42e2-4f26-8a69-9df094374455">Annexe</TMB_CH_TipusDocu>
    <TMB_OP xmlns="c8de0594-42e2-4f26-8a69-9df094374455">2026-08-16T22:00:00+00:00</TMB_OP>
    <g93776c333e34272ab15451ee7fa82be xmlns="c8de0594-42e2-4f26-8a69-9df09437445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Inici</TermName>
          <TermId xmlns="http://schemas.microsoft.com/office/infopath/2007/PartnerControls">1ed37523-d63e-4991-aef8-399e829bfef8</TermId>
        </TermInfo>
      </Terms>
    </g93776c333e34272ab15451ee7fa82be>
    <TMB_CC xmlns="c8de0594-42e2-4f26-8a69-9df094374455">2026-09-14T22:00:00+00:00</TMB_CC>
    <TMB_IDLicitacio xmlns="c8de0594-42e2-4f26-8a69-9df094374455">587197</TMB_IDLicitacio>
    <TMB_CA xmlns="c8de0594-42e2-4f26-8a69-9df094374455" xsi:nil="true"/>
    <b82b7a08db3a4ab5a955c48b15659d84 xmlns="c8de0594-42e2-4f26-8a69-9df094374455">
      <Terms xmlns="http://schemas.microsoft.com/office/infopath/2007/PartnerControls"/>
    </b82b7a08db3a4ab5a955c48b15659d84>
    <TMB_DataAltres xmlns="c8de0594-42e2-4f26-8a69-9df094374455" xsi:nil="true"/>
    <TMB_Perfil xmlns="c8de0594-42e2-4f26-8a69-9df094374455">true</TMB_Perfil>
    <b3a2275c509d4b0394d7e35eb2e777cd xmlns="c8de0594-42e2-4f26-8a69-9df094374455" xsi:nil="true"/>
  </documentManagement>
</p:properties>
</file>

<file path=customXml/item2.xml><?xml version="1.0" encoding="utf-8"?>
<?mso-contentType ?>
<FormTemplates xmlns="http://schemas.microsoft.com/sharepoint/v3/contenttype/form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romotor" ma:contentTypeID="0x0101004F9C3DA4EFA24741AD6D965779F91C0300D34374BB6F21F541B4FFA535A9FC66F6" ma:contentTypeVersion="39" ma:contentTypeDescription="Crea un document nou" ma:contentTypeScope="" ma:versionID="dec8e21c7615f9e87e0f3853600aa97e">
  <xsd:schema xmlns:xsd="http://www.w3.org/2001/XMLSchema" xmlns:xs="http://www.w3.org/2001/XMLSchema" xmlns:p="http://schemas.microsoft.com/office/2006/metadata/properties" xmlns:ns1="c8de0594-42e2-4f26-8a69-9df094374455" xmlns:ns3="b33c6233-2ab6-44e4-b566-b78dc0012292" targetNamespace="http://schemas.microsoft.com/office/2006/metadata/properties" ma:root="true" ma:fieldsID="c278fd6515a0446d3526286b88c67c61" ns1:_="" ns3:_="">
    <xsd:import namespace="c8de0594-42e2-4f26-8a69-9df094374455"/>
    <xsd:import namespace="b33c6233-2ab6-44e4-b566-b78dc0012292"/>
    <xsd:element name="properties">
      <xsd:complexType>
        <xsd:sequence>
          <xsd:element name="documentManagement">
            <xsd:complexType>
              <xsd:all>
                <xsd:element ref="ns1:TMB_CH_TipusDocu" minOccurs="0"/>
                <xsd:element ref="ns1:TMB_Perfil" minOccurs="0"/>
                <xsd:element ref="ns1:TMB_OP" minOccurs="0"/>
                <xsd:element ref="ns1:TMB_CA" minOccurs="0"/>
                <xsd:element ref="ns1:TMB_CC" minOccurs="0"/>
                <xsd:element ref="ns1:TMB_DataAltres" minOccurs="0"/>
                <xsd:element ref="ns1:TMB_Nota" minOccurs="0"/>
                <xsd:element ref="ns1:TMB_IDLicitacio" minOccurs="0"/>
                <xsd:element ref="ns1:TaxCatchAll" minOccurs="0"/>
                <xsd:element ref="ns1:TMB_DataComiteWF" minOccurs="0"/>
                <xsd:element ref="ns1:TMB_seguimentWorkflow" minOccurs="0"/>
                <xsd:element ref="ns1:b82b7a08db3a4ab5a955c48b15659d84" minOccurs="0"/>
                <xsd:element ref="ns1:b3a2275c509d4b0394d7e35eb2e777cd" minOccurs="0"/>
                <xsd:element ref="ns1:ecb982cbbbba49edba287c0296970fd2" minOccurs="0"/>
                <xsd:element ref="ns1:TaxCatchAllLabel" minOccurs="0"/>
                <xsd:element ref="ns1:g93776c333e34272ab15451ee7fa82be" minOccurs="0"/>
                <xsd:element ref="ns1:TMB_TitolLicitacio" minOccurs="0"/>
                <xsd:element ref="ns1:h480fc279f9148aeb4afcdcf27073b87" minOccurs="0"/>
                <xsd:element ref="ns1:TMB_NumeroSolicitud" minOccurs="0"/>
                <xsd:element ref="ns3:lcf76f155ced4ddcb4097134ff3c332f" minOccurs="0"/>
                <xsd:element ref="ns3:DocOkM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de0594-42e2-4f26-8a69-9df094374455" elementFormDefault="qualified">
    <xsd:import namespace="http://schemas.microsoft.com/office/2006/documentManagement/types"/>
    <xsd:import namespace="http://schemas.microsoft.com/office/infopath/2007/PartnerControls"/>
    <xsd:element name="TMB_CH_TipusDocu" ma:index="0" nillable="true" ma:displayName="TMB_CH_TipusDocu" ma:format="Dropdown" ma:internalName="TMB_CH_TipusDocu" ma:readOnly="false">
      <xsd:simpleType>
        <xsd:restriction base="dms:Choice">
          <xsd:enumeration value="Acta"/>
          <xsd:enumeration value="Acta ob s1"/>
          <xsd:enumeration value="Acta ob s2"/>
          <xsd:enumeration value="Acta ob s3"/>
          <xsd:enumeration value="Acta Rebuig"/>
          <xsd:enumeration value="Acta rec of"/>
          <xsd:enumeration value="Adj OP"/>
          <xsd:enumeration value="Adj CA"/>
          <xsd:enumeration value="Adj CB CA"/>
          <xsd:enumeration value="Adj CB CC"/>
          <xsd:enumeration value="Adj CC"/>
          <xsd:enumeration value="Adj CD"/>
          <xsd:enumeration value="Adj MC"/>
          <xsd:enumeration value="Adj Modif MC"/>
          <xsd:enumeration value="Adj Tanc MC"/>
          <xsd:enumeration value="Annexe"/>
          <xsd:enumeration value="Anunci"/>
          <xsd:enumeration value="Aprovisionaments"/>
          <xsd:enumeration value="Cert. Ofertes"/>
          <xsd:enumeration value="DEUC"/>
          <xsd:enumeration value="Esborranys i doc treball"/>
          <xsd:enumeration value="Inf Mod Adj"/>
          <xsd:enumeration value="Inf Mod Inic"/>
          <xsd:enumeration value="Inf negoc"/>
          <xsd:enumeration value="Inf Prov Únic"/>
          <xsd:enumeration value="Inf s1"/>
          <xsd:enumeration value="Inf s2"/>
          <xsd:enumeration value="Inf s3"/>
          <xsd:enumeration value="Inf Tanc Adj"/>
          <xsd:enumeration value="Inf Urgència"/>
          <xsd:enumeration value="Informe"/>
          <xsd:enumeration value="Inici CA"/>
          <xsd:enumeration value="Inici CC"/>
          <xsd:enumeration value="Inici OP"/>
          <xsd:enumeration value="JN"/>
          <xsd:enumeration value="Oferta Prov"/>
          <xsd:enumeration value="Organs de contractació"/>
          <xsd:enumeration value="Organs de Treball"/>
          <xsd:enumeration value="Proveidor"/>
          <xsd:enumeration value="Promotor"/>
          <xsd:enumeration value="PCP"/>
          <xsd:enumeration value="PPT"/>
          <xsd:enumeration value="PU"/>
          <xsd:enumeration value="QC"/>
          <xsd:enumeration value="Registre ob s1"/>
          <xsd:enumeration value="Registre ob s2"/>
          <xsd:enumeration value="Registre ob s3"/>
          <xsd:enumeration value="Resum"/>
          <xsd:enumeration value="Mod Adj CA"/>
          <xsd:enumeration value="Mod Adj CC"/>
          <xsd:enumeration value="Mod Adj OP"/>
          <xsd:enumeration value="Mod Inici CC"/>
          <xsd:enumeration value="Mod Inici CA"/>
          <xsd:enumeration value="Mod Inici OP"/>
          <xsd:enumeration value="Penal Inici CA"/>
          <xsd:enumeration value="Penal Inici CC"/>
          <xsd:enumeration value="Penal Def CA"/>
          <xsd:enumeration value="Penal Def CC"/>
          <xsd:enumeration value="Rev Preu Prov CA"/>
          <xsd:enumeration value="Rev Preu Prov CC"/>
          <xsd:enumeration value="Rev Preu Def CA"/>
          <xsd:enumeration value="Rev Preu Def CC"/>
          <xsd:enumeration value="Tanc CC"/>
          <xsd:enumeration value="Tanc CA"/>
          <xsd:enumeration value="Varis"/>
        </xsd:restriction>
      </xsd:simpleType>
    </xsd:element>
    <xsd:element name="TMB_Perfil" ma:index="3" nillable="true" ma:displayName="Perfil" ma:default="0" ma:internalName="TMB_Perfil" ma:readOnly="false">
      <xsd:simpleType>
        <xsd:restriction base="dms:Boolean"/>
      </xsd:simpleType>
    </xsd:element>
    <xsd:element name="TMB_OP" ma:index="4" nillable="true" ma:displayName="OP" ma:format="DateOnly" ma:indexed="true" ma:internalName="TMB_OP" ma:readOnly="false">
      <xsd:simpleType>
        <xsd:restriction base="dms:DateTime"/>
      </xsd:simpleType>
    </xsd:element>
    <xsd:element name="TMB_CA" ma:index="5" nillable="true" ma:displayName="CA" ma:format="DateOnly" ma:indexed="true" ma:internalName="TMB_CA" ma:readOnly="false">
      <xsd:simpleType>
        <xsd:restriction base="dms:DateTime"/>
      </xsd:simpleType>
    </xsd:element>
    <xsd:element name="TMB_CC" ma:index="6" nillable="true" ma:displayName="CC" ma:format="DateOnly" ma:indexed="true" ma:internalName="TMB_CC" ma:readOnly="false">
      <xsd:simpleType>
        <xsd:restriction base="dms:DateTime"/>
      </xsd:simpleType>
    </xsd:element>
    <xsd:element name="TMB_DataAltres" ma:index="7" nillable="true" ma:displayName="Altres" ma:format="DateOnly" ma:internalName="TMB_DataAltres" ma:readOnly="false">
      <xsd:simpleType>
        <xsd:restriction base="dms:DateTime"/>
      </xsd:simpleType>
    </xsd:element>
    <xsd:element name="TMB_Nota" ma:index="8" nillable="true" ma:displayName="Nota" ma:internalName="TMB_Nota" ma:readOnly="false">
      <xsd:simpleType>
        <xsd:restriction base="dms:Note">
          <xsd:maxLength value="255"/>
        </xsd:restriction>
      </xsd:simpleType>
    </xsd:element>
    <xsd:element name="TMB_IDLicitacio" ma:index="10" nillable="true" ma:displayName="IDLicitacio" ma:internalName="TMB_IDLicitacio" ma:readOnly="false" ma:percentage="FALSE">
      <xsd:simpleType>
        <xsd:restriction base="dms:Number"/>
      </xsd:simpleType>
    </xsd:element>
    <xsd:element name="TaxCatchAll" ma:index="14" nillable="true" ma:displayName="Taxonomy Catch All Column" ma:hidden="true" ma:list="{f9e4213d-ed2a-47af-a33e-0837a4383def}" ma:internalName="TaxCatchAll" ma:readOnly="false" ma:showField="CatchAllData" ma:web="c8de0594-42e2-4f26-8a69-9df0943744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MB_DataComiteWF" ma:index="19" nillable="true" ma:displayName="Data Comité Workflow" ma:format="DateOnly" ma:internalName="TMB_DataComiteWF" ma:readOnly="false">
      <xsd:simpleType>
        <xsd:restriction base="dms:DateTime"/>
      </xsd:simpleType>
    </xsd:element>
    <xsd:element name="TMB_seguimentWorkflow" ma:index="20" nillable="true" ma:displayName="Seguiment Workflow" ma:internalName="TMB_seguimentWorkflow" ma:readOnly="false">
      <xsd:simpleType>
        <xsd:restriction base="dms:Note">
          <xsd:maxLength value="255"/>
        </xsd:restriction>
      </xsd:simpleType>
    </xsd:element>
    <xsd:element name="b82b7a08db3a4ab5a955c48b15659d84" ma:index="22" nillable="true" ma:taxonomy="true" ma:internalName="b82b7a08db3a4ab5a955c48b15659d84" ma:taxonomyFieldName="TMB_Plecs" ma:displayName="Plecs" ma:readOnly="false" ma:fieldId="{b82b7a08-db3a-4ab5-a955-c48b15659d84}" ma:sspId="c3f7846d-f0e6-4cc5-afcf-2c5780da8c96" ma:termSetId="e13197b8-6577-42a1-8c14-590c785d38b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3a2275c509d4b0394d7e35eb2e777cd" ma:index="23" nillable="true" ma:displayName="TMB_Estat_0" ma:hidden="true" ma:internalName="b3a2275c509d4b0394d7e35eb2e777cd" ma:readOnly="false">
      <xsd:simpleType>
        <xsd:restriction base="dms:Note"/>
      </xsd:simpleType>
    </xsd:element>
    <xsd:element name="ecb982cbbbba49edba287c0296970fd2" ma:index="24" nillable="true" ma:taxonomy="true" ma:internalName="ecb982cbbbba49edba287c0296970fd2" ma:taxonomyFieldName="TMB_TipusDoc" ma:displayName="Tipus Docu." ma:readOnly="false" ma:default="" ma:fieldId="{ecb982cb-bbba-49ed-ba28-7c0296970fd2}" ma:sspId="c3f7846d-f0e6-4cc5-afcf-2c5780da8c96" ma:termSetId="57e38b99-a593-4f1c-b130-58a39ad263a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25" nillable="true" ma:displayName="Taxonomy Catch All Column1" ma:hidden="true" ma:list="{f9e4213d-ed2a-47af-a33e-0837a4383def}" ma:internalName="TaxCatchAllLabel" ma:readOnly="true" ma:showField="CatchAllDataLabel" ma:web="c8de0594-42e2-4f26-8a69-9df0943744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93776c333e34272ab15451ee7fa82be" ma:index="26" nillable="true" ma:taxonomy="true" ma:internalName="g93776c333e34272ab15451ee7fa82be" ma:taxonomyFieldName="TMB_Fase" ma:displayName="Fase licitació" ma:indexed="true" ma:readOnly="false" ma:fieldId="{093776c3-33e3-4272-ab15-451ee7fa82be}" ma:sspId="c3f7846d-f0e6-4cc5-afcf-2c5780da8c96" ma:termSetId="0a3c70e4-a445-405e-9e86-2a73306d24d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MB_TitolLicitacio" ma:index="27" nillable="true" ma:displayName="Titol Licitacio" ma:indexed="true" ma:internalName="TMB_TitolLicitacio" ma:readOnly="false">
      <xsd:simpleType>
        <xsd:restriction base="dms:Text">
          <xsd:maxLength value="255"/>
        </xsd:restriction>
      </xsd:simpleType>
    </xsd:element>
    <xsd:element name="h480fc279f9148aeb4afcdcf27073b87" ma:index="29" nillable="true" ma:taxonomy="true" ma:internalName="h480fc279f9148aeb4afcdcf27073b87" ma:taxonomyFieldName="TMB_Estat" ma:displayName="Estat doc." ma:default="" ma:fieldId="{1480fc27-9f91-48ae-b4af-cdcf27073b87}" ma:sspId="c3f7846d-f0e6-4cc5-afcf-2c5780da8c96" ma:termSetId="c9741bec-2e2c-46aa-b9c9-ee0466866e3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MB_NumeroSolicitud" ma:index="30" nillable="true" ma:displayName="Sol·licitud" ma:indexed="true" ma:internalName="TMB_NumeroSolicitud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3c6233-2ab6-44e4-b566-b78dc001229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31" nillable="true" ma:displayName="Etiquetes de la imatge_0" ma:hidden="true" ma:internalName="lcf76f155ced4ddcb4097134ff3c332f">
      <xsd:simpleType>
        <xsd:restriction base="dms:Note"/>
      </xsd:simpleType>
    </xsd:element>
    <xsd:element name="DocOkMA" ma:index="32" nillable="true" ma:displayName="Doc Ok MA" ma:format="DateOnly" ma:internalName="DocOkM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us de contingut"/>
        <xsd:element ref="dc:title" minOccurs="0" maxOccurs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57722D-4141-43A7-9AF5-27E0347A84BE}"/>
</file>

<file path=customXml/itemProps2.xml><?xml version="1.0" encoding="utf-8"?>
<ds:datastoreItem xmlns:ds="http://schemas.openxmlformats.org/officeDocument/2006/customXml" ds:itemID="{928EF620-66E2-4641-8A13-3D53D7FC9A02}"/>
</file>

<file path=customXml/itemProps3.xml><?xml version="1.0" encoding="utf-8"?>
<ds:datastoreItem xmlns:ds="http://schemas.openxmlformats.org/officeDocument/2006/customXml" ds:itemID="{D3994EB4-7D7D-4B55-A190-009C7ED9B2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Rosique Labarta, Antoni</dc:creator>
  <cp:keywords/>
  <dc:description/>
  <cp:lastModifiedBy>Pujol Sanchez, Anna</cp:lastModifiedBy>
  <cp:revision/>
  <dcterms:created xsi:type="dcterms:W3CDTF">2026-06-18T07:42:32Z</dcterms:created>
  <dcterms:modified xsi:type="dcterms:W3CDTF">2026-08-04T10:40:13Z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0x0101004F9C3DA4EFA24741AD6D965779F91C0300D34374BB6F21F541B4FFA535A9FC66F6</vt:lpwstr>
  </property>
  <property fmtid="{D5CDD505-2E9C-101B-9397-08002B2CF9AE}" pid="3" name="eaedb32f61974917bc22b3946021685c">
    <vt:lpwstr/>
  </property>
  <property fmtid="{D5CDD505-2E9C-101B-9397-08002B2CF9AE}" pid="4" name="TMB_Docprov">
    <vt:lpwstr/>
  </property>
  <property fmtid="{D5CDD505-2E9C-101B-9397-08002B2CF9AE}" pid="5" name="MediaServiceImageTags">
    <vt:lpwstr/>
  </property>
  <property fmtid="{D5CDD505-2E9C-101B-9397-08002B2CF9AE}" pid="6" name="TMB_FaseDocProv">
    <vt:lpwstr/>
  </property>
  <property fmtid="{D5CDD505-2E9C-101B-9397-08002B2CF9AE}" pid="7" name="TMB_Proveidor">
    <vt:lpwstr/>
  </property>
  <property fmtid="{D5CDD505-2E9C-101B-9397-08002B2CF9AE}" pid="8" name="g93776c333e34272ab15451ee7fa82be">
    <vt:lpwstr/>
  </property>
  <property fmtid="{D5CDD505-2E9C-101B-9397-08002B2CF9AE}" pid="9" name="TMB_OrganC">
    <vt:lpwstr/>
  </property>
  <property fmtid="{D5CDD505-2E9C-101B-9397-08002B2CF9AE}" pid="10" name="TMB_TipusDoc">
    <vt:lpwstr/>
  </property>
  <property fmtid="{D5CDD505-2E9C-101B-9397-08002B2CF9AE}" pid="11" name="TMB_Fase">
    <vt:lpwstr>3089;#Inici|1ed37523-d63e-4991-aef8-399e829bfef8</vt:lpwstr>
  </property>
  <property fmtid="{D5CDD505-2E9C-101B-9397-08002B2CF9AE}" pid="12" name="TMB_Sobres">
    <vt:lpwstr/>
  </property>
  <property fmtid="{D5CDD505-2E9C-101B-9397-08002B2CF9AE}" pid="13" name="ecb982cbbbba49edba287c0296970fd2">
    <vt:lpwstr/>
  </property>
  <property fmtid="{D5CDD505-2E9C-101B-9397-08002B2CF9AE}" pid="14" name="TMB_Estat">
    <vt:lpwstr>3159;#Public|5cd44708-a357-4aee-a9ab-ade886f4bbf7</vt:lpwstr>
  </property>
  <property fmtid="{D5CDD505-2E9C-101B-9397-08002B2CF9AE}" pid="15" name="b82b7a08db3a4ab5a955c48b15659d84">
    <vt:lpwstr/>
  </property>
  <property fmtid="{D5CDD505-2E9C-101B-9397-08002B2CF9AE}" pid="16" name="TMB_Plecs">
    <vt:lpwstr/>
  </property>
  <property fmtid="{D5CDD505-2E9C-101B-9397-08002B2CF9AE}" pid="17" name="TMB_LastProcessedHash">
    <vt:lpwstr>58f62fb89a89eb8dc048023654f2d91b970e048f295997344e25fce47be768d7</vt:lpwstr>
  </property>
  <property fmtid="{D5CDD505-2E9C-101B-9397-08002B2CF9AE}" pid="18" name="h80888fb7b914359b90c46b7c452b251">
    <vt:lpwstr/>
  </property>
  <property fmtid="{D5CDD505-2E9C-101B-9397-08002B2CF9AE}" pid="21" name="TMB_IDLicitacio">
    <vt:r8>587197</vt:r8>
  </property>
  <property fmtid="{D5CDD505-2E9C-101B-9397-08002B2CF9AE}" pid="22" name="o0f6527fa5184dfa91381007b0eb82df">
    <vt:lpwstr/>
  </property>
  <property fmtid="{D5CDD505-2E9C-101B-9397-08002B2CF9AE}" pid="23" name="ba05a5f98ed745b98d9dacf37bda167c">
    <vt:lpwstr/>
  </property>
  <property fmtid="{D5CDD505-2E9C-101B-9397-08002B2CF9AE}" pid="25" name="h3e189544f4e4582960eb2fb36374928">
    <vt:lpwstr/>
  </property>
  <property fmtid="{D5CDD505-2E9C-101B-9397-08002B2CF9AE}" pid="27" name="TMB_Perfil">
    <vt:bool>false</vt:bool>
  </property>
  <property fmtid="{D5CDD505-2E9C-101B-9397-08002B2CF9AE}" pid="28" name="FirstName">
    <vt:lpwstr/>
  </property>
</Properties>
</file>