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8"/>
  <workbookPr defaultThemeVersion="166925"/>
  <mc:AlternateContent xmlns:mc="http://schemas.openxmlformats.org/markup-compatibility/2006">
    <mc:Choice Requires="x15">
      <x15ac:absPath xmlns:x15ac="http://schemas.microsoft.com/office/spreadsheetml/2010/11/ac" url="W:\Contratación pública\LICITACIONES ÁREA\FORMACIÓN PRL\"/>
    </mc:Choice>
  </mc:AlternateContent>
  <xr:revisionPtr revIDLastSave="2" documentId="13_ncr:1_{FC3C35EE-D5AB-4046-A47C-B576042B27F9}" xr6:coauthVersionLast="47" xr6:coauthVersionMax="47" xr10:uidLastSave="{9EB2A14A-9119-4512-AB8F-C1560C2ECF85}"/>
  <bookViews>
    <workbookView xWindow="-110" yWindow="-110" windowWidth="19420" windowHeight="10420" xr2:uid="{475128D9-DB9F-4398-B29D-0D0332B2B520}"/>
  </bookViews>
  <sheets>
    <sheet name="Info LICITACIÓ" sheetId="2" r:id="rId1"/>
    <sheet name="VEC" sheetId="3" r:id="rId2"/>
  </sheets>
  <externalReferences>
    <externalReference r:id="rId3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" i="3" l="1"/>
  <c r="I45" i="2"/>
  <c r="J45" i="2"/>
  <c r="D15" i="2"/>
  <c r="I60" i="2"/>
  <c r="I59" i="2"/>
  <c r="I58" i="2"/>
  <c r="I57" i="2"/>
  <c r="G86" i="2"/>
  <c r="I86" i="2" s="1"/>
  <c r="J75" i="2"/>
  <c r="I75" i="2"/>
  <c r="G75" i="2"/>
  <c r="I69" i="2"/>
  <c r="J69" i="2" s="1"/>
  <c r="G61" i="2"/>
  <c r="I61" i="2" s="1"/>
  <c r="J61" i="2" s="1"/>
  <c r="I46" i="2"/>
  <c r="J46" i="2"/>
  <c r="G25" i="2"/>
  <c r="I25" i="2" s="1"/>
  <c r="J25" i="2" s="1"/>
  <c r="J53" i="2"/>
  <c r="J54" i="2"/>
  <c r="J86" i="2" l="1"/>
  <c r="I52" i="2"/>
  <c r="I24" i="2"/>
  <c r="J24" i="2" s="1"/>
  <c r="I85" i="2"/>
  <c r="J85" i="2" s="1"/>
  <c r="I84" i="2"/>
  <c r="J84" i="2" s="1"/>
  <c r="I83" i="2"/>
  <c r="J83" i="2" s="1"/>
  <c r="I82" i="2"/>
  <c r="J82" i="2" s="1"/>
  <c r="I56" i="2"/>
  <c r="J56" i="2" s="1"/>
  <c r="I55" i="2" l="1"/>
  <c r="J55" i="2" s="1"/>
  <c r="I17" i="2"/>
  <c r="J17" i="2" s="1"/>
  <c r="I16" i="2"/>
  <c r="J16" i="2" s="1"/>
  <c r="J58" i="2"/>
  <c r="I33" i="2"/>
  <c r="J33" i="2" s="1"/>
  <c r="I15" i="2"/>
  <c r="J15" i="2" s="1"/>
  <c r="I81" i="2"/>
  <c r="J81" i="2" s="1"/>
  <c r="I80" i="2"/>
  <c r="J52" i="2"/>
  <c r="J57" i="2"/>
  <c r="I3" i="2"/>
  <c r="J3" i="2" s="1"/>
  <c r="I23" i="2"/>
  <c r="J23" i="2" s="1"/>
  <c r="I22" i="2"/>
  <c r="J22" i="2" s="1"/>
  <c r="I21" i="2"/>
  <c r="J21" i="2" s="1"/>
  <c r="J60" i="2"/>
  <c r="J59" i="2"/>
  <c r="I44" i="2"/>
  <c r="J44" i="2" s="1"/>
  <c r="I43" i="2"/>
  <c r="J43" i="2" s="1"/>
  <c r="I42" i="2"/>
  <c r="J42" i="2" s="1"/>
  <c r="I41" i="2"/>
  <c r="J41" i="2" s="1"/>
  <c r="I67" i="2"/>
  <c r="J67" i="2" s="1"/>
  <c r="I68" i="2"/>
  <c r="J68" i="2" s="1"/>
  <c r="I66" i="2"/>
  <c r="J66" i="2" s="1"/>
  <c r="I12" i="2"/>
  <c r="J12" i="2" s="1"/>
  <c r="I11" i="2"/>
  <c r="J11" i="2" s="1"/>
  <c r="I10" i="2"/>
  <c r="J10" i="2" s="1"/>
  <c r="I14" i="2"/>
  <c r="J14" i="2" s="1"/>
  <c r="I13" i="2"/>
  <c r="J13" i="2" s="1"/>
  <c r="I20" i="2"/>
  <c r="J20" i="2" s="1"/>
  <c r="I19" i="2"/>
  <c r="J19" i="2" s="1"/>
  <c r="I51" i="2"/>
  <c r="I40" i="2"/>
  <c r="J40" i="2" s="1"/>
  <c r="I39" i="2"/>
  <c r="J39" i="2" s="1"/>
  <c r="I38" i="2"/>
  <c r="J38" i="2" s="1"/>
  <c r="I37" i="2"/>
  <c r="J37" i="2" s="1"/>
  <c r="I36" i="2"/>
  <c r="J36" i="2" s="1"/>
  <c r="I35" i="2"/>
  <c r="J35" i="2" s="1"/>
  <c r="I34" i="2"/>
  <c r="J34" i="2" s="1"/>
  <c r="I18" i="2"/>
  <c r="J18" i="2" s="1"/>
  <c r="I74" i="2"/>
  <c r="I76" i="2" s="1"/>
  <c r="I32" i="2"/>
  <c r="J32" i="2" s="1"/>
  <c r="J51" i="2" l="1"/>
  <c r="J62" i="2" s="1"/>
  <c r="B4" i="3" s="1"/>
  <c r="I62" i="2"/>
  <c r="J70" i="2"/>
  <c r="B5" i="3" s="1"/>
  <c r="J80" i="2"/>
  <c r="J87" i="2" s="1"/>
  <c r="B7" i="3" s="1"/>
  <c r="I87" i="2"/>
  <c r="J74" i="2"/>
  <c r="I70" i="2"/>
  <c r="I31" i="2"/>
  <c r="J31" i="2" s="1"/>
  <c r="I9" i="2"/>
  <c r="J9" i="2" s="1"/>
  <c r="I8" i="2"/>
  <c r="J8" i="2" s="1"/>
  <c r="I30" i="2"/>
  <c r="J30" i="2" s="1"/>
  <c r="I7" i="2"/>
  <c r="J7" i="2" s="1"/>
  <c r="I29" i="2"/>
  <c r="I6" i="2"/>
  <c r="J6" i="2" s="1"/>
  <c r="I5" i="2"/>
  <c r="J5" i="2" s="1"/>
  <c r="I4" i="2"/>
  <c r="I47" i="2" l="1"/>
  <c r="J76" i="2"/>
  <c r="B6" i="3" s="1"/>
  <c r="I26" i="2"/>
  <c r="J4" i="2"/>
  <c r="J29" i="2"/>
  <c r="J26" i="2" l="1"/>
  <c r="B2" i="3" s="1"/>
  <c r="J47" i="2"/>
  <c r="B3" i="3" s="1"/>
  <c r="B8" i="3" l="1"/>
  <c r="B9" i="3" l="1"/>
  <c r="B10" i="3"/>
</calcChain>
</file>

<file path=xl/sharedStrings.xml><?xml version="1.0" encoding="utf-8"?>
<sst xmlns="http://schemas.openxmlformats.org/spreadsheetml/2006/main" count="545" uniqueCount="184">
  <si>
    <t>LOT 1</t>
  </si>
  <si>
    <t>Formació PRL del lloc de treball (Riscos propis del lloc de treball)</t>
  </si>
  <si>
    <t>EMPRESA</t>
  </si>
  <si>
    <t>CODI</t>
  </si>
  <si>
    <t>TÍTOL DEL MÒDUL FORMATIU</t>
  </si>
  <si>
    <t>DURADA (hores SESSIÓ)</t>
  </si>
  <si>
    <t>PREU/HORA (*)</t>
  </si>
  <si>
    <t>Preu sessió (€)</t>
  </si>
  <si>
    <t>Sessions estimades en 1 any</t>
  </si>
  <si>
    <t>Preu estimat lot 1 any</t>
  </si>
  <si>
    <t>Preu estimat lot 4 anys</t>
  </si>
  <si>
    <t>MODALITATS ADMISSIBLES</t>
  </si>
  <si>
    <t>PERFIL FORMADOR</t>
  </si>
  <si>
    <t>ENTITAT FORMADORA</t>
  </si>
  <si>
    <t>FMB</t>
  </si>
  <si>
    <t>PRL-M-003</t>
  </si>
  <si>
    <t>PRL Lloc de Treball. TOLA</t>
  </si>
  <si>
    <t>2h30</t>
  </si>
  <si>
    <t>Presencial</t>
  </si>
  <si>
    <t>Tècnic PRL</t>
  </si>
  <si>
    <t>Servei de Prevenció Aliè</t>
  </si>
  <si>
    <t>PRL-M-006</t>
  </si>
  <si>
    <t>PRL Lloc de Treball. MM</t>
  </si>
  <si>
    <t xml:space="preserve">Servei de Prevenció </t>
  </si>
  <si>
    <t>PRL-M-007</t>
  </si>
  <si>
    <t>PRL Lloc de Treball. Tractorista</t>
  </si>
  <si>
    <t>1h30</t>
  </si>
  <si>
    <t>PRL-M-008</t>
  </si>
  <si>
    <t>PRL Lloc de Treball. Normes de Seguretat per Treballs a la Xarxa de Metro</t>
  </si>
  <si>
    <t>3h</t>
  </si>
  <si>
    <t>PRL-M-022</t>
  </si>
  <si>
    <t>PRL Lloc Treball. Tècnics Àrea Operacions de Metro, Seguretat i Serveis Tècnics Corporatius</t>
  </si>
  <si>
    <t>48 sessions es realitzaran al 2030</t>
  </si>
  <si>
    <t>PRL-M-024</t>
  </si>
  <si>
    <t>PRL Lloc de Treball. Àrea Operacions i Suport al Servei</t>
  </si>
  <si>
    <t>PRL-M-025</t>
  </si>
  <si>
    <t>PRL Lloc de Treball. Prevenció de riscos a l'entorn i activitat de FMB</t>
  </si>
  <si>
    <t>1h</t>
  </si>
  <si>
    <t>PRL-M-030</t>
  </si>
  <si>
    <t>PRL Lloc de Treball. Infraestructures FMB</t>
  </si>
  <si>
    <t>PRL-M-031</t>
  </si>
  <si>
    <t>PRL Lloc de Treball. Sistemes Circulació FMB</t>
  </si>
  <si>
    <t>PRL-M-032</t>
  </si>
  <si>
    <t>PRL Lloc de Treball. Sistemes Estació FMB</t>
  </si>
  <si>
    <t>PRL-M-033</t>
  </si>
  <si>
    <t>PRL Lloc Manteniment de Vies i Catenària FMB</t>
  </si>
  <si>
    <t>PRL-M-034</t>
  </si>
  <si>
    <t>PRL Lloc de Treball, Energia FMB</t>
  </si>
  <si>
    <t xml:space="preserve"> 3h</t>
  </si>
  <si>
    <t>TB</t>
  </si>
  <si>
    <t>PRL-TB-001</t>
  </si>
  <si>
    <t>2h</t>
  </si>
  <si>
    <t>PRL-TB-005</t>
  </si>
  <si>
    <t>PRL Lloc de Treball. MM TB</t>
  </si>
  <si>
    <t>PRL-TB-019</t>
  </si>
  <si>
    <t>PRL Lloc de Treball. Riscos de l'entorn i activitat de TB</t>
  </si>
  <si>
    <t>48 sessions FMB + 20 sessions TB es realitzaran al 2030</t>
  </si>
  <si>
    <t>TMB</t>
  </si>
  <si>
    <t>PRL-TMB-009</t>
  </si>
  <si>
    <t>PRL Activitat. Actuació en Cas d'Emergència a Centres de Treball de TMB i PAS</t>
  </si>
  <si>
    <t>PRL-TMB-018</t>
  </si>
  <si>
    <t>Manipulació Manual de Càrregues</t>
  </si>
  <si>
    <t>Tècnic Especialista</t>
  </si>
  <si>
    <t>Empresa Acreditada</t>
  </si>
  <si>
    <t>PRL-TMB-063</t>
  </si>
  <si>
    <t>Utilització de Màquines, Eines i Equips de Treball</t>
  </si>
  <si>
    <t>PRL-TMB-064</t>
  </si>
  <si>
    <t>Equips de Protecció Individual</t>
  </si>
  <si>
    <t>PRL-TMB-069</t>
  </si>
  <si>
    <t>Manipulació Productes Químics</t>
  </si>
  <si>
    <t>PRL-TMB-077</t>
  </si>
  <si>
    <t>Ús i manipulació de productes amb diisocianats</t>
  </si>
  <si>
    <t>PRL-TMB-101</t>
  </si>
  <si>
    <t>PRL Protecció respiratòria, col·locació, comprovacions i ajust (fit-test)</t>
  </si>
  <si>
    <t>4h</t>
  </si>
  <si>
    <t>PRL-TMB</t>
  </si>
  <si>
    <t>Altres formacions no especificades en els apartats anteriors.</t>
  </si>
  <si>
    <t>TOTAL L1</t>
  </si>
  <si>
    <t>LOT 2</t>
  </si>
  <si>
    <t>Formació Técnica Complementària de Prevenció de Riscos Laborals</t>
  </si>
  <si>
    <t>DURADA (hores)</t>
  </si>
  <si>
    <t>PRL-M-020</t>
  </si>
  <si>
    <t>PRL Activitat. Accés a Sostre de Tren sense passarel·la ni línia de vida (I-198)</t>
  </si>
  <si>
    <t>Presencial (Teòrica+Pràctica)</t>
  </si>
  <si>
    <t>Instructor</t>
  </si>
  <si>
    <t>PRL-M-023</t>
  </si>
  <si>
    <t>PRL Activitat. Operador Pont Grua. Taller Central MM Sagrera. INICIAL</t>
  </si>
  <si>
    <t>21h</t>
  </si>
  <si>
    <t>PRL-M-028</t>
  </si>
  <si>
    <t>PRL Activitat. Operador Pont Grua. Taller Central MM Sagrera. RECICLATGE</t>
  </si>
  <si>
    <t>7h</t>
  </si>
  <si>
    <t>PRL-M-029</t>
  </si>
  <si>
    <t>PRL Operador de vehicles: Locotractor</t>
  </si>
  <si>
    <t>PRL-TB-020</t>
  </si>
  <si>
    <t>PRL Activitat. Vehicles Remolcadors d'Autobusos (Still)</t>
  </si>
  <si>
    <t>PRL-TMB-010</t>
  </si>
  <si>
    <t>PRL Activitat. Manutenció de Càrregues: Carretons elevadors, Transpaleta elèctrica i apilador elèctric</t>
  </si>
  <si>
    <t>PRL-TMB-011</t>
  </si>
  <si>
    <t>PRL Activitat. Manutenció de Càrregues: Pont Grua</t>
  </si>
  <si>
    <t>PRL-TMB-012</t>
  </si>
  <si>
    <t>PRL Activitat. Plataforma i Cistella Elevadora de Persones</t>
  </si>
  <si>
    <t>PRL-TMB-013</t>
  </si>
  <si>
    <t>PRL Activitat. Utilització de Columnes Elevadores</t>
  </si>
  <si>
    <t>PRL-TMB-014</t>
  </si>
  <si>
    <t>PRL Activitat. Muntatge de Bastides</t>
  </si>
  <si>
    <t>PRL-TMB-015</t>
  </si>
  <si>
    <t>PRL Activitat. Treballs en Alçada</t>
  </si>
  <si>
    <t>PRL-TMB-016</t>
  </si>
  <si>
    <t>PRL Activitat. Pous i espais Confinats</t>
  </si>
  <si>
    <t>PRL-TMB-024</t>
  </si>
  <si>
    <t>Treballs a Instal·lacions amb Risc Elèctric</t>
  </si>
  <si>
    <t>PRL-TMB-029</t>
  </si>
  <si>
    <t>PRL Activitat. Manutenció de Càrregues. Equips Elevació Càrregues (Polipast i Maquinillo)</t>
  </si>
  <si>
    <t>PRL-TMB-030</t>
  </si>
  <si>
    <t>PRL Activitat. Grues Hidràuliques Articulades sobre Vehicles</t>
  </si>
  <si>
    <t>PRL-TMB-032</t>
  </si>
  <si>
    <t>PRL Activitat. Plataformes i Cistelles Elevadores sobre VAF</t>
  </si>
  <si>
    <t>PRL-TMB-061</t>
  </si>
  <si>
    <t>Operador de vehicles: MAQUINA MINI CARREGADORA.</t>
  </si>
  <si>
    <t>7H</t>
  </si>
  <si>
    <t>TOTAL L2</t>
  </si>
  <si>
    <t>LOT 3</t>
  </si>
  <si>
    <t>Formació Reglada / Homologada PRL</t>
  </si>
  <si>
    <t>PREU/HORA  (*) - PREU/ALUMNE (**)</t>
  </si>
  <si>
    <t>PRL-TMB-017</t>
  </si>
  <si>
    <t>Nivell Bàsic PRL 60 h</t>
  </si>
  <si>
    <t>60h</t>
  </si>
  <si>
    <t>2 presencial</t>
  </si>
  <si>
    <t>20 mixta 
(por persona)</t>
  </si>
  <si>
    <t xml:space="preserve">E-Learning </t>
  </si>
  <si>
    <t>PRL-TMB-XXX</t>
  </si>
  <si>
    <t>Nivell Bàsic PRL 80 h</t>
  </si>
  <si>
    <t>80h</t>
  </si>
  <si>
    <t>PRL-TMB-065</t>
  </si>
  <si>
    <t>Nivell Bàsic PRL 50 h</t>
  </si>
  <si>
    <t>50h</t>
  </si>
  <si>
    <t>PRL-TMB-037
PRL-TMB-099</t>
  </si>
  <si>
    <t xml:space="preserve"> Formació Construcció. II Cicle (segons nivell funcional) Resp+Tècnics</t>
  </si>
  <si>
    <t>20h</t>
  </si>
  <si>
    <t>PRL-TMB-038</t>
  </si>
  <si>
    <t>Formació Construcció. II Cicle (segons nivell funcional) Directius</t>
  </si>
  <si>
    <t>10h</t>
  </si>
  <si>
    <t>PRL-TMB-046</t>
  </si>
  <si>
    <t>Formació Construcció. II Cicle (segons Ofici) Construcció i Mant. Vies Fèrries</t>
  </si>
  <si>
    <t>Formació Construcció. II Cicle (segons Ofici) ALTRES OFICIS a determinar</t>
  </si>
  <si>
    <t>TOTAL L3</t>
  </si>
  <si>
    <t>LOT 4</t>
  </si>
  <si>
    <t>Formació a l'àmbit de la salut dintre del marc PRL</t>
  </si>
  <si>
    <t>TÍTOL DEL MÒDUL FORMATIU (***)</t>
  </si>
  <si>
    <t>PRL-TMB-020</t>
  </si>
  <si>
    <t>Primers Auxilis Bàsic (PAS)</t>
  </si>
  <si>
    <t>Tècnic Especialista Perfil Sanitari</t>
  </si>
  <si>
    <t>Servei de Prevenció o Empresa Acreditada</t>
  </si>
  <si>
    <t>PRL-TMB-022</t>
  </si>
  <si>
    <t>Socorrista (R-SVB + DEA). Reciclatge</t>
  </si>
  <si>
    <t>PRL-TMB-023</t>
  </si>
  <si>
    <t>Socorrista (SVB + DEA). Curs Inicial</t>
  </si>
  <si>
    <t>6h</t>
  </si>
  <si>
    <t>TOTAL L4</t>
  </si>
  <si>
    <t>LOT 5</t>
  </si>
  <si>
    <t>Extinció d'incendis</t>
  </si>
  <si>
    <t xml:space="preserve">TÍTOL DEL MÒDUL FORMATIU (***) </t>
  </si>
  <si>
    <t>PRL-TMB-008</t>
  </si>
  <si>
    <t>Actuació en Emergències. Pràctiques Extinció d'Incendis</t>
  </si>
  <si>
    <t>5h</t>
  </si>
  <si>
    <t>TOTAL L5</t>
  </si>
  <si>
    <t>LOT 6: Avaluació periòdica de competències en equips de treball i activitats de risc especial</t>
  </si>
  <si>
    <t>PERFIL FORMADOR/AVALUADOR</t>
  </si>
  <si>
    <t>Altres avaluacions no especificades en els apartats anteriors.</t>
  </si>
  <si>
    <t>TOTAL L6</t>
  </si>
  <si>
    <t>(**) Preu/hora en formació presencial i Preu/alume en format mixta</t>
  </si>
  <si>
    <t>(***) Inclourà tots els materials i equips que es facin servir per a la part pràctica</t>
  </si>
  <si>
    <t>LOTE</t>
  </si>
  <si>
    <t>TOTAL 4 ANYS</t>
  </si>
  <si>
    <t>Lot 1</t>
  </si>
  <si>
    <t>Lot 2</t>
  </si>
  <si>
    <t>Lot 3</t>
  </si>
  <si>
    <t>Lot 4</t>
  </si>
  <si>
    <t>Lot 5</t>
  </si>
  <si>
    <t>Lot 6</t>
  </si>
  <si>
    <t>TOTAL</t>
  </si>
  <si>
    <t>Modificacions</t>
  </si>
  <si>
    <t>VEC</t>
  </si>
  <si>
    <t>PBL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</si>
</sst>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#,##0\ &quot;€&quot;;[Red]\-#,##0\ &quot;€&quot;"/>
    <numFmt numFmtId="43" formatCode="_-* #,##0.00_-;\-* #,##0.00_-;_-* &quot;-&quot;??_-;_-@_-"/>
    <numFmt numFmtId="164" formatCode="#,##0\ &quot;€&quot;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name val="Calibri"/>
      <family val="2"/>
    </font>
    <font>
      <sz val="8"/>
      <name val="Calibri"/>
      <family val="2"/>
    </font>
    <font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0" borderId="1" xfId="0" applyFont="1" applyBorder="1"/>
    <xf numFmtId="4" fontId="4" fillId="0" borderId="1" xfId="0" applyNumberFormat="1" applyFont="1" applyBorder="1"/>
    <xf numFmtId="0" fontId="5" fillId="4" borderId="1" xfId="0" applyFont="1" applyFill="1" applyBorder="1"/>
    <xf numFmtId="0" fontId="5" fillId="5" borderId="1" xfId="0" applyFont="1" applyFill="1" applyBorder="1"/>
    <xf numFmtId="0" fontId="4" fillId="0" borderId="0" xfId="0" applyFont="1"/>
    <xf numFmtId="0" fontId="6" fillId="0" borderId="0" xfId="0" applyFont="1"/>
    <xf numFmtId="0" fontId="7" fillId="2" borderId="1" xfId="0" applyFont="1" applyFill="1" applyBorder="1" applyAlignment="1">
      <alignment horizontal="center" vertical="center" wrapText="1"/>
    </xf>
    <xf numFmtId="43" fontId="7" fillId="2" borderId="1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3" fontId="2" fillId="0" borderId="1" xfId="1" applyFont="1" applyFill="1" applyBorder="1" applyAlignment="1">
      <alignment horizontal="center" vertical="center" wrapText="1"/>
    </xf>
    <xf numFmtId="6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64" fontId="4" fillId="0" borderId="0" xfId="0" applyNumberFormat="1" applyFont="1"/>
    <xf numFmtId="3" fontId="2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6" fontId="2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6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6" fontId="4" fillId="0" borderId="0" xfId="0" applyNumberFormat="1" applyFont="1"/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6" fontId="10" fillId="0" borderId="1" xfId="0" applyNumberFormat="1" applyFont="1" applyBorder="1" applyAlignment="1">
      <alignment horizontal="center" vertical="center"/>
    </xf>
    <xf numFmtId="4" fontId="5" fillId="4" borderId="1" xfId="0" applyNumberFormat="1" applyFont="1" applyFill="1" applyBorder="1"/>
    <xf numFmtId="0" fontId="5" fillId="0" borderId="1" xfId="0" applyFont="1" applyBorder="1"/>
    <xf numFmtId="4" fontId="5" fillId="0" borderId="1" xfId="0" applyNumberFormat="1" applyFont="1" applyBorder="1"/>
    <xf numFmtId="0" fontId="11" fillId="0" borderId="0" xfId="0" applyFont="1" applyAlignment="1">
      <alignment wrapText="1"/>
    </xf>
    <xf numFmtId="0" fontId="1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m05552\AppData\Local\Microsoft\Windows\INetCache\Content.Outlook\4RU6K4LL\Accions%20formatives%20PRL%20a%20licitar%20-%20Per%20LO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 LICITACIÓ"/>
    </sheetNames>
    <sheetDataSet>
      <sheetData sheetId="0">
        <row r="18">
          <cell r="E18" t="str">
            <v>PRL Lloc de Treball. Conducció Bus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7670A-123F-49A3-8810-C57165C10B9A}">
  <sheetPr>
    <pageSetUpPr fitToPage="1"/>
  </sheetPr>
  <dimension ref="A1:O90"/>
  <sheetViews>
    <sheetView tabSelected="1" topLeftCell="A80" zoomScale="114" zoomScaleNormal="114" workbookViewId="0">
      <selection activeCell="A88" sqref="A88"/>
    </sheetView>
  </sheetViews>
  <sheetFormatPr defaultColWidth="11.42578125" defaultRowHeight="14.45"/>
  <cols>
    <col min="1" max="1" width="12.85546875" customWidth="1"/>
    <col min="2" max="2" width="9" customWidth="1"/>
    <col min="3" max="3" width="15" customWidth="1"/>
    <col min="4" max="4" width="26.85546875" customWidth="1"/>
    <col min="5" max="5" width="7.85546875" bestFit="1" customWidth="1"/>
    <col min="6" max="6" width="8.28515625" customWidth="1"/>
    <col min="7" max="7" width="8.42578125" customWidth="1"/>
    <col min="8" max="8" width="8.85546875" customWidth="1"/>
    <col min="9" max="10" width="9.7109375" bestFit="1" customWidth="1"/>
    <col min="11" max="11" width="11.5703125" customWidth="1"/>
    <col min="12" max="12" width="10.42578125" customWidth="1"/>
    <col min="14" max="14" width="11.28515625" customWidth="1"/>
  </cols>
  <sheetData>
    <row r="1" spans="1:13" ht="18.600000000000001">
      <c r="A1" s="8" t="s">
        <v>0</v>
      </c>
      <c r="B1" s="8" t="s">
        <v>1</v>
      </c>
      <c r="C1" s="7"/>
      <c r="D1" s="7"/>
      <c r="E1" s="7"/>
      <c r="F1" s="7"/>
      <c r="G1" s="7"/>
      <c r="H1" s="7"/>
      <c r="I1" s="7"/>
      <c r="J1" s="7"/>
      <c r="K1" s="7"/>
    </row>
    <row r="2" spans="1:13" ht="39">
      <c r="A2" s="7"/>
      <c r="B2" s="9" t="s">
        <v>2</v>
      </c>
      <c r="C2" s="9" t="s">
        <v>3</v>
      </c>
      <c r="D2" s="10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38" t="s">
        <v>12</v>
      </c>
      <c r="M2" s="38" t="s">
        <v>13</v>
      </c>
    </row>
    <row r="3" spans="1:13" ht="34.5" customHeight="1">
      <c r="A3" s="37"/>
      <c r="B3" s="11" t="s">
        <v>14</v>
      </c>
      <c r="C3" s="11" t="s">
        <v>15</v>
      </c>
      <c r="D3" s="12" t="s">
        <v>16</v>
      </c>
      <c r="E3" s="11" t="s">
        <v>17</v>
      </c>
      <c r="F3" s="13">
        <v>90</v>
      </c>
      <c r="G3" s="11">
        <v>225</v>
      </c>
      <c r="H3" s="11">
        <v>6</v>
      </c>
      <c r="I3" s="14">
        <f t="shared" ref="I3:I17" si="0">H3*G3</f>
        <v>1350</v>
      </c>
      <c r="J3" s="14">
        <f>I3*4</f>
        <v>5400</v>
      </c>
      <c r="K3" s="15" t="s">
        <v>18</v>
      </c>
      <c r="L3" s="32" t="s">
        <v>19</v>
      </c>
      <c r="M3" s="32" t="s">
        <v>20</v>
      </c>
    </row>
    <row r="4" spans="1:13" ht="34.5" customHeight="1">
      <c r="A4" s="7"/>
      <c r="B4" s="11" t="s">
        <v>14</v>
      </c>
      <c r="C4" s="11" t="s">
        <v>21</v>
      </c>
      <c r="D4" s="12" t="s">
        <v>22</v>
      </c>
      <c r="E4" s="11" t="s">
        <v>17</v>
      </c>
      <c r="F4" s="13">
        <v>90</v>
      </c>
      <c r="G4" s="11">
        <v>225</v>
      </c>
      <c r="H4" s="11">
        <v>12</v>
      </c>
      <c r="I4" s="14">
        <f t="shared" si="0"/>
        <v>2700</v>
      </c>
      <c r="J4" s="14">
        <f t="shared" ref="J4:J25" si="1">I4*4</f>
        <v>10800</v>
      </c>
      <c r="K4" s="15" t="s">
        <v>18</v>
      </c>
      <c r="L4" s="32" t="s">
        <v>19</v>
      </c>
      <c r="M4" s="32" t="s">
        <v>23</v>
      </c>
    </row>
    <row r="5" spans="1:13" ht="34.5" customHeight="1">
      <c r="A5" s="7"/>
      <c r="B5" s="11" t="s">
        <v>14</v>
      </c>
      <c r="C5" s="11" t="s">
        <v>24</v>
      </c>
      <c r="D5" s="15" t="s">
        <v>25</v>
      </c>
      <c r="E5" s="11" t="s">
        <v>26</v>
      </c>
      <c r="F5" s="13">
        <v>90</v>
      </c>
      <c r="G5" s="11">
        <v>135</v>
      </c>
      <c r="H5" s="11">
        <v>2</v>
      </c>
      <c r="I5" s="14">
        <f t="shared" si="0"/>
        <v>270</v>
      </c>
      <c r="J5" s="14">
        <f t="shared" si="1"/>
        <v>1080</v>
      </c>
      <c r="K5" s="15" t="s">
        <v>18</v>
      </c>
      <c r="L5" s="32" t="s">
        <v>19</v>
      </c>
      <c r="M5" s="32" t="s">
        <v>23</v>
      </c>
    </row>
    <row r="6" spans="1:13" ht="34.5" customHeight="1">
      <c r="A6" s="7"/>
      <c r="B6" s="11" t="s">
        <v>14</v>
      </c>
      <c r="C6" s="11" t="s">
        <v>27</v>
      </c>
      <c r="D6" s="15" t="s">
        <v>28</v>
      </c>
      <c r="E6" s="11" t="s">
        <v>29</v>
      </c>
      <c r="F6" s="13">
        <v>90</v>
      </c>
      <c r="G6" s="11">
        <v>270</v>
      </c>
      <c r="H6" s="11">
        <v>23</v>
      </c>
      <c r="I6" s="14">
        <f t="shared" si="0"/>
        <v>6210</v>
      </c>
      <c r="J6" s="14">
        <f t="shared" si="1"/>
        <v>24840</v>
      </c>
      <c r="K6" s="15" t="s">
        <v>18</v>
      </c>
      <c r="L6" s="32" t="s">
        <v>19</v>
      </c>
      <c r="M6" s="32" t="s">
        <v>23</v>
      </c>
    </row>
    <row r="7" spans="1:13" ht="34.5" customHeight="1">
      <c r="A7" s="7"/>
      <c r="B7" s="11" t="s">
        <v>14</v>
      </c>
      <c r="C7" s="11" t="s">
        <v>30</v>
      </c>
      <c r="D7" s="15" t="s">
        <v>31</v>
      </c>
      <c r="E7" s="11" t="s">
        <v>17</v>
      </c>
      <c r="F7" s="13">
        <v>90</v>
      </c>
      <c r="G7" s="11">
        <v>225</v>
      </c>
      <c r="H7" s="11">
        <v>2</v>
      </c>
      <c r="I7" s="14">
        <f t="shared" si="0"/>
        <v>450</v>
      </c>
      <c r="J7" s="14">
        <f t="shared" si="1"/>
        <v>1800</v>
      </c>
      <c r="K7" s="15" t="s">
        <v>18</v>
      </c>
      <c r="L7" s="32" t="s">
        <v>19</v>
      </c>
      <c r="M7" s="32" t="s">
        <v>23</v>
      </c>
    </row>
    <row r="8" spans="1:13" s="1" customFormat="1" ht="34.5" customHeight="1">
      <c r="A8" s="39" t="s">
        <v>32</v>
      </c>
      <c r="B8" s="11" t="s">
        <v>14</v>
      </c>
      <c r="C8" s="11" t="s">
        <v>33</v>
      </c>
      <c r="D8" s="15" t="s">
        <v>34</v>
      </c>
      <c r="E8" s="11" t="s">
        <v>17</v>
      </c>
      <c r="F8" s="13">
        <v>90</v>
      </c>
      <c r="G8" s="11">
        <v>225</v>
      </c>
      <c r="H8" s="11">
        <v>16</v>
      </c>
      <c r="I8" s="14">
        <f t="shared" si="0"/>
        <v>3600</v>
      </c>
      <c r="J8" s="14">
        <f t="shared" si="1"/>
        <v>14400</v>
      </c>
      <c r="K8" s="15" t="s">
        <v>18</v>
      </c>
      <c r="L8" s="32" t="s">
        <v>19</v>
      </c>
      <c r="M8" s="32" t="s">
        <v>23</v>
      </c>
    </row>
    <row r="9" spans="1:13" ht="34.5" customHeight="1">
      <c r="A9" s="7"/>
      <c r="B9" s="11" t="s">
        <v>14</v>
      </c>
      <c r="C9" s="11" t="s">
        <v>35</v>
      </c>
      <c r="D9" s="15" t="s">
        <v>36</v>
      </c>
      <c r="E9" s="11" t="s">
        <v>37</v>
      </c>
      <c r="F9" s="13">
        <v>90</v>
      </c>
      <c r="G9" s="11">
        <v>90</v>
      </c>
      <c r="H9" s="11">
        <v>1</v>
      </c>
      <c r="I9" s="14">
        <f t="shared" si="0"/>
        <v>90</v>
      </c>
      <c r="J9" s="14">
        <f t="shared" si="1"/>
        <v>360</v>
      </c>
      <c r="K9" s="15" t="s">
        <v>18</v>
      </c>
      <c r="L9" s="32" t="s">
        <v>19</v>
      </c>
      <c r="M9" s="32" t="s">
        <v>23</v>
      </c>
    </row>
    <row r="10" spans="1:13" ht="34.5" customHeight="1">
      <c r="A10" s="7"/>
      <c r="B10" s="16" t="s">
        <v>14</v>
      </c>
      <c r="C10" s="11" t="s">
        <v>38</v>
      </c>
      <c r="D10" s="15" t="s">
        <v>39</v>
      </c>
      <c r="E10" s="11" t="s">
        <v>29</v>
      </c>
      <c r="F10" s="13">
        <v>90</v>
      </c>
      <c r="G10" s="11">
        <v>270</v>
      </c>
      <c r="H10" s="11">
        <v>12</v>
      </c>
      <c r="I10" s="14">
        <f t="shared" si="0"/>
        <v>3240</v>
      </c>
      <c r="J10" s="14">
        <f t="shared" si="1"/>
        <v>12960</v>
      </c>
      <c r="K10" s="15" t="s">
        <v>18</v>
      </c>
      <c r="L10" s="32" t="s">
        <v>19</v>
      </c>
      <c r="M10" s="32" t="s">
        <v>23</v>
      </c>
    </row>
    <row r="11" spans="1:13" ht="34.5" customHeight="1">
      <c r="A11" s="7"/>
      <c r="B11" s="16" t="s">
        <v>14</v>
      </c>
      <c r="C11" s="11" t="s">
        <v>40</v>
      </c>
      <c r="D11" s="15" t="s">
        <v>41</v>
      </c>
      <c r="E11" s="11" t="s">
        <v>29</v>
      </c>
      <c r="F11" s="13">
        <v>90</v>
      </c>
      <c r="G11" s="11">
        <v>270</v>
      </c>
      <c r="H11" s="11">
        <v>12</v>
      </c>
      <c r="I11" s="14">
        <f t="shared" si="0"/>
        <v>3240</v>
      </c>
      <c r="J11" s="14">
        <f t="shared" si="1"/>
        <v>12960</v>
      </c>
      <c r="K11" s="15" t="s">
        <v>18</v>
      </c>
      <c r="L11" s="32" t="s">
        <v>19</v>
      </c>
      <c r="M11" s="32" t="s">
        <v>23</v>
      </c>
    </row>
    <row r="12" spans="1:13" ht="34.5" customHeight="1">
      <c r="A12" s="7"/>
      <c r="B12" s="16" t="s">
        <v>14</v>
      </c>
      <c r="C12" s="11" t="s">
        <v>42</v>
      </c>
      <c r="D12" s="15" t="s">
        <v>43</v>
      </c>
      <c r="E12" s="11" t="s">
        <v>29</v>
      </c>
      <c r="F12" s="13">
        <v>90</v>
      </c>
      <c r="G12" s="11">
        <v>270</v>
      </c>
      <c r="H12" s="11">
        <v>12</v>
      </c>
      <c r="I12" s="14">
        <f t="shared" si="0"/>
        <v>3240</v>
      </c>
      <c r="J12" s="14">
        <f t="shared" si="1"/>
        <v>12960</v>
      </c>
      <c r="K12" s="15" t="s">
        <v>18</v>
      </c>
      <c r="L12" s="32" t="s">
        <v>19</v>
      </c>
      <c r="M12" s="32" t="s">
        <v>23</v>
      </c>
    </row>
    <row r="13" spans="1:13" ht="34.5" customHeight="1">
      <c r="A13" s="7"/>
      <c r="B13" s="16" t="s">
        <v>14</v>
      </c>
      <c r="C13" s="11" t="s">
        <v>44</v>
      </c>
      <c r="D13" s="15" t="s">
        <v>45</v>
      </c>
      <c r="E13" s="11" t="s">
        <v>29</v>
      </c>
      <c r="F13" s="13">
        <v>90</v>
      </c>
      <c r="G13" s="11">
        <v>270</v>
      </c>
      <c r="H13" s="11">
        <v>12</v>
      </c>
      <c r="I13" s="14">
        <f t="shared" si="0"/>
        <v>3240</v>
      </c>
      <c r="J13" s="14">
        <f t="shared" si="1"/>
        <v>12960</v>
      </c>
      <c r="K13" s="15" t="s">
        <v>18</v>
      </c>
      <c r="L13" s="32" t="s">
        <v>19</v>
      </c>
      <c r="M13" s="32" t="s">
        <v>23</v>
      </c>
    </row>
    <row r="14" spans="1:13" ht="34.5" customHeight="1">
      <c r="A14" s="7"/>
      <c r="B14" s="16" t="s">
        <v>14</v>
      </c>
      <c r="C14" s="11" t="s">
        <v>46</v>
      </c>
      <c r="D14" s="15" t="s">
        <v>47</v>
      </c>
      <c r="E14" s="11" t="s">
        <v>48</v>
      </c>
      <c r="F14" s="13">
        <v>90</v>
      </c>
      <c r="G14" s="11">
        <v>270</v>
      </c>
      <c r="H14" s="11">
        <v>12</v>
      </c>
      <c r="I14" s="14">
        <f t="shared" si="0"/>
        <v>3240</v>
      </c>
      <c r="J14" s="14">
        <f t="shared" si="1"/>
        <v>12960</v>
      </c>
      <c r="K14" s="15" t="s">
        <v>18</v>
      </c>
      <c r="L14" s="32" t="s">
        <v>19</v>
      </c>
      <c r="M14" s="32" t="s">
        <v>23</v>
      </c>
    </row>
    <row r="15" spans="1:13" ht="34.5" customHeight="1">
      <c r="A15" s="7"/>
      <c r="B15" s="11" t="s">
        <v>49</v>
      </c>
      <c r="C15" s="11" t="s">
        <v>50</v>
      </c>
      <c r="D15" s="15" t="str">
        <f>'[1]Info LICITACIÓ'!$E$18</f>
        <v>PRL Lloc de Treball. Conducció Bus</v>
      </c>
      <c r="E15" s="11" t="s">
        <v>51</v>
      </c>
      <c r="F15" s="13">
        <v>90</v>
      </c>
      <c r="G15" s="11">
        <v>180</v>
      </c>
      <c r="H15" s="11">
        <v>40</v>
      </c>
      <c r="I15" s="14">
        <f t="shared" si="0"/>
        <v>7200</v>
      </c>
      <c r="J15" s="14">
        <f t="shared" si="1"/>
        <v>28800</v>
      </c>
      <c r="K15" s="15" t="s">
        <v>18</v>
      </c>
      <c r="L15" s="32" t="s">
        <v>19</v>
      </c>
      <c r="M15" s="32" t="s">
        <v>23</v>
      </c>
    </row>
    <row r="16" spans="1:13" ht="34.5" customHeight="1">
      <c r="A16" s="7"/>
      <c r="B16" s="11" t="s">
        <v>49</v>
      </c>
      <c r="C16" s="11" t="s">
        <v>52</v>
      </c>
      <c r="D16" s="15" t="s">
        <v>53</v>
      </c>
      <c r="E16" s="11" t="s">
        <v>51</v>
      </c>
      <c r="F16" s="13">
        <v>90</v>
      </c>
      <c r="G16" s="11">
        <v>180</v>
      </c>
      <c r="H16" s="11">
        <v>4</v>
      </c>
      <c r="I16" s="11">
        <f t="shared" si="0"/>
        <v>720</v>
      </c>
      <c r="J16" s="14">
        <f t="shared" si="1"/>
        <v>2880</v>
      </c>
      <c r="K16" s="15" t="s">
        <v>18</v>
      </c>
      <c r="L16" s="32" t="s">
        <v>19</v>
      </c>
      <c r="M16" s="32" t="s">
        <v>23</v>
      </c>
    </row>
    <row r="17" spans="1:13" ht="34.5" customHeight="1">
      <c r="A17" s="7"/>
      <c r="B17" s="11" t="s">
        <v>49</v>
      </c>
      <c r="C17" s="11" t="s">
        <v>54</v>
      </c>
      <c r="D17" s="15" t="s">
        <v>55</v>
      </c>
      <c r="E17" s="11" t="s">
        <v>37</v>
      </c>
      <c r="F17" s="13">
        <v>90</v>
      </c>
      <c r="G17" s="11">
        <v>90</v>
      </c>
      <c r="H17" s="11">
        <v>20</v>
      </c>
      <c r="I17" s="11">
        <f t="shared" si="0"/>
        <v>1800</v>
      </c>
      <c r="J17" s="14">
        <f t="shared" si="1"/>
        <v>7200</v>
      </c>
      <c r="K17" s="15" t="s">
        <v>18</v>
      </c>
      <c r="L17" s="32" t="s">
        <v>19</v>
      </c>
      <c r="M17" s="32" t="s">
        <v>23</v>
      </c>
    </row>
    <row r="18" spans="1:13" s="1" customFormat="1" ht="34.5" customHeight="1">
      <c r="A18" s="39" t="s">
        <v>56</v>
      </c>
      <c r="B18" s="11" t="s">
        <v>57</v>
      </c>
      <c r="C18" s="11" t="s">
        <v>58</v>
      </c>
      <c r="D18" s="15" t="s">
        <v>59</v>
      </c>
      <c r="E18" s="11" t="s">
        <v>37</v>
      </c>
      <c r="F18" s="13">
        <v>90</v>
      </c>
      <c r="G18" s="11">
        <v>90</v>
      </c>
      <c r="H18" s="11">
        <v>43</v>
      </c>
      <c r="I18" s="14">
        <f t="shared" ref="I18:I21" si="2">H18*G18</f>
        <v>3870</v>
      </c>
      <c r="J18" s="14">
        <f t="shared" si="1"/>
        <v>15480</v>
      </c>
      <c r="K18" s="15" t="s">
        <v>18</v>
      </c>
      <c r="L18" s="32" t="s">
        <v>19</v>
      </c>
      <c r="M18" s="32" t="s">
        <v>23</v>
      </c>
    </row>
    <row r="19" spans="1:13" ht="34.5" customHeight="1">
      <c r="A19" s="7"/>
      <c r="B19" s="11" t="s">
        <v>57</v>
      </c>
      <c r="C19" s="15" t="s">
        <v>60</v>
      </c>
      <c r="D19" s="15" t="s">
        <v>61</v>
      </c>
      <c r="E19" s="15" t="s">
        <v>51</v>
      </c>
      <c r="F19" s="13">
        <v>90</v>
      </c>
      <c r="G19" s="15">
        <v>180</v>
      </c>
      <c r="H19" s="11">
        <v>12</v>
      </c>
      <c r="I19" s="14">
        <f t="shared" si="2"/>
        <v>2160</v>
      </c>
      <c r="J19" s="14">
        <f t="shared" si="1"/>
        <v>8640</v>
      </c>
      <c r="K19" s="15" t="s">
        <v>18</v>
      </c>
      <c r="L19" s="32" t="s">
        <v>62</v>
      </c>
      <c r="M19" s="32" t="s">
        <v>63</v>
      </c>
    </row>
    <row r="20" spans="1:13" ht="34.5" customHeight="1">
      <c r="A20" s="7"/>
      <c r="B20" s="11" t="s">
        <v>57</v>
      </c>
      <c r="C20" s="11" t="s">
        <v>64</v>
      </c>
      <c r="D20" s="15" t="s">
        <v>65</v>
      </c>
      <c r="E20" s="11" t="s">
        <v>51</v>
      </c>
      <c r="F20" s="13">
        <v>90</v>
      </c>
      <c r="G20" s="11">
        <v>180</v>
      </c>
      <c r="H20" s="11">
        <v>26</v>
      </c>
      <c r="I20" s="14">
        <f t="shared" si="2"/>
        <v>4680</v>
      </c>
      <c r="J20" s="14">
        <f t="shared" si="1"/>
        <v>18720</v>
      </c>
      <c r="K20" s="15" t="s">
        <v>18</v>
      </c>
      <c r="L20" s="32" t="s">
        <v>19</v>
      </c>
      <c r="M20" s="32" t="s">
        <v>23</v>
      </c>
    </row>
    <row r="21" spans="1:13" ht="34.5" customHeight="1">
      <c r="A21" s="7"/>
      <c r="B21" s="11" t="s">
        <v>57</v>
      </c>
      <c r="C21" s="11" t="s">
        <v>66</v>
      </c>
      <c r="D21" s="15" t="s">
        <v>67</v>
      </c>
      <c r="E21" s="11" t="s">
        <v>51</v>
      </c>
      <c r="F21" s="13">
        <v>90</v>
      </c>
      <c r="G21" s="11">
        <v>180</v>
      </c>
      <c r="H21" s="11">
        <v>15</v>
      </c>
      <c r="I21" s="14">
        <f t="shared" si="2"/>
        <v>2700</v>
      </c>
      <c r="J21" s="14">
        <f t="shared" si="1"/>
        <v>10800</v>
      </c>
      <c r="K21" s="15" t="s">
        <v>18</v>
      </c>
      <c r="L21" s="32" t="s">
        <v>19</v>
      </c>
      <c r="M21" s="32" t="s">
        <v>23</v>
      </c>
    </row>
    <row r="22" spans="1:13" ht="34.5" customHeight="1">
      <c r="A22" s="7"/>
      <c r="B22" s="11" t="s">
        <v>57</v>
      </c>
      <c r="C22" s="11" t="s">
        <v>68</v>
      </c>
      <c r="D22" s="15" t="s">
        <v>69</v>
      </c>
      <c r="E22" s="11" t="s">
        <v>51</v>
      </c>
      <c r="F22" s="13">
        <v>90</v>
      </c>
      <c r="G22" s="11">
        <v>180</v>
      </c>
      <c r="H22" s="11">
        <v>25</v>
      </c>
      <c r="I22" s="14">
        <f t="shared" ref="I22:I23" si="3">H22*G22</f>
        <v>4500</v>
      </c>
      <c r="J22" s="14">
        <f t="shared" si="1"/>
        <v>18000</v>
      </c>
      <c r="K22" s="15" t="s">
        <v>18</v>
      </c>
      <c r="L22" s="32" t="s">
        <v>19</v>
      </c>
      <c r="M22" s="32" t="s">
        <v>23</v>
      </c>
    </row>
    <row r="23" spans="1:13" ht="34.5" customHeight="1">
      <c r="A23" s="7"/>
      <c r="B23" s="11" t="s">
        <v>57</v>
      </c>
      <c r="C23" s="11" t="s">
        <v>70</v>
      </c>
      <c r="D23" s="15" t="s">
        <v>71</v>
      </c>
      <c r="E23" s="11" t="s">
        <v>37</v>
      </c>
      <c r="F23" s="13">
        <v>90</v>
      </c>
      <c r="G23" s="11">
        <v>90</v>
      </c>
      <c r="H23" s="11">
        <v>13</v>
      </c>
      <c r="I23" s="14">
        <f t="shared" si="3"/>
        <v>1170</v>
      </c>
      <c r="J23" s="14">
        <f t="shared" si="1"/>
        <v>4680</v>
      </c>
      <c r="K23" s="15" t="s">
        <v>18</v>
      </c>
      <c r="L23" s="32" t="s">
        <v>19</v>
      </c>
      <c r="M23" s="32" t="s">
        <v>23</v>
      </c>
    </row>
    <row r="24" spans="1:13" ht="34.5" customHeight="1">
      <c r="A24" s="7"/>
      <c r="B24" s="31" t="s">
        <v>57</v>
      </c>
      <c r="C24" s="31" t="s">
        <v>72</v>
      </c>
      <c r="D24" s="32" t="s">
        <v>73</v>
      </c>
      <c r="E24" s="31" t="s">
        <v>74</v>
      </c>
      <c r="F24" s="33">
        <v>90</v>
      </c>
      <c r="G24" s="31">
        <v>360</v>
      </c>
      <c r="H24" s="11">
        <v>9</v>
      </c>
      <c r="I24" s="14">
        <f>H24*G24</f>
        <v>3240</v>
      </c>
      <c r="J24" s="14">
        <f t="shared" si="1"/>
        <v>12960</v>
      </c>
      <c r="K24" s="15" t="s">
        <v>18</v>
      </c>
      <c r="L24" s="32" t="s">
        <v>62</v>
      </c>
      <c r="M24" s="32" t="s">
        <v>63</v>
      </c>
    </row>
    <row r="25" spans="1:13" ht="34.5" customHeight="1">
      <c r="A25" s="7"/>
      <c r="B25" s="11" t="s">
        <v>57</v>
      </c>
      <c r="C25" s="11" t="s">
        <v>75</v>
      </c>
      <c r="D25" s="15" t="s">
        <v>76</v>
      </c>
      <c r="E25" s="11" t="s">
        <v>51</v>
      </c>
      <c r="F25" s="13">
        <v>90</v>
      </c>
      <c r="G25" s="11">
        <f>2*90</f>
        <v>180</v>
      </c>
      <c r="H25" s="11">
        <v>10</v>
      </c>
      <c r="I25" s="14">
        <f>H25*G25</f>
        <v>1800</v>
      </c>
      <c r="J25" s="14">
        <f t="shared" si="1"/>
        <v>7200</v>
      </c>
      <c r="K25" s="15"/>
      <c r="L25" s="32"/>
      <c r="M25" s="32"/>
    </row>
    <row r="26" spans="1:13" ht="34.5" customHeight="1">
      <c r="A26" s="7" t="s">
        <v>77</v>
      </c>
      <c r="B26" s="7"/>
      <c r="C26" s="7"/>
      <c r="D26" s="7"/>
      <c r="E26" s="7"/>
      <c r="F26" s="7"/>
      <c r="G26" s="7"/>
      <c r="H26" s="7"/>
      <c r="I26" s="17">
        <f>SUM(I3:I24)</f>
        <v>62910</v>
      </c>
      <c r="J26" s="17">
        <f>SUM(J3:J25)</f>
        <v>258840</v>
      </c>
      <c r="K26" s="7"/>
      <c r="L26" s="1"/>
    </row>
    <row r="27" spans="1:13" ht="34.5" customHeight="1">
      <c r="A27" s="8" t="s">
        <v>78</v>
      </c>
      <c r="B27" s="8" t="s">
        <v>79</v>
      </c>
      <c r="C27" s="7"/>
      <c r="D27" s="7"/>
      <c r="E27" s="7"/>
      <c r="F27" s="7"/>
      <c r="G27" s="7"/>
      <c r="H27" s="7"/>
      <c r="I27" s="7"/>
      <c r="J27" s="7"/>
      <c r="K27" s="7"/>
    </row>
    <row r="28" spans="1:13" ht="39">
      <c r="A28" s="7"/>
      <c r="B28" s="9" t="s">
        <v>2</v>
      </c>
      <c r="C28" s="9" t="s">
        <v>3</v>
      </c>
      <c r="D28" s="10" t="s">
        <v>4</v>
      </c>
      <c r="E28" s="9" t="s">
        <v>80</v>
      </c>
      <c r="F28" s="9" t="s">
        <v>6</v>
      </c>
      <c r="G28" s="9" t="s">
        <v>7</v>
      </c>
      <c r="H28" s="9" t="s">
        <v>8</v>
      </c>
      <c r="I28" s="9" t="s">
        <v>9</v>
      </c>
      <c r="J28" s="9" t="s">
        <v>10</v>
      </c>
      <c r="K28" s="9" t="s">
        <v>11</v>
      </c>
      <c r="L28" s="38" t="s">
        <v>12</v>
      </c>
      <c r="M28" s="38" t="s">
        <v>13</v>
      </c>
    </row>
    <row r="29" spans="1:13" ht="34.5" customHeight="1">
      <c r="A29" s="7"/>
      <c r="B29" s="11" t="s">
        <v>14</v>
      </c>
      <c r="C29" s="11" t="s">
        <v>81</v>
      </c>
      <c r="D29" s="15" t="s">
        <v>82</v>
      </c>
      <c r="E29" s="11" t="s">
        <v>17</v>
      </c>
      <c r="F29" s="13">
        <v>108</v>
      </c>
      <c r="G29" s="11">
        <v>270</v>
      </c>
      <c r="H29" s="11">
        <v>6</v>
      </c>
      <c r="I29" s="14">
        <f>H29*G29</f>
        <v>1620</v>
      </c>
      <c r="J29" s="14">
        <f>I29*4</f>
        <v>6480</v>
      </c>
      <c r="K29" s="15" t="s">
        <v>83</v>
      </c>
      <c r="L29" s="32" t="s">
        <v>84</v>
      </c>
      <c r="M29" s="32" t="s">
        <v>63</v>
      </c>
    </row>
    <row r="30" spans="1:13" ht="34.5" customHeight="1">
      <c r="A30" s="7"/>
      <c r="B30" s="11" t="s">
        <v>14</v>
      </c>
      <c r="C30" s="11" t="s">
        <v>85</v>
      </c>
      <c r="D30" s="15" t="s">
        <v>86</v>
      </c>
      <c r="E30" s="11" t="s">
        <v>87</v>
      </c>
      <c r="F30" s="13">
        <v>108</v>
      </c>
      <c r="G30" s="18">
        <v>2268</v>
      </c>
      <c r="H30" s="11">
        <v>2</v>
      </c>
      <c r="I30" s="14">
        <f>H30*G30</f>
        <v>4536</v>
      </c>
      <c r="J30" s="14">
        <f t="shared" ref="J30:J46" si="4">I30*4</f>
        <v>18144</v>
      </c>
      <c r="K30" s="15" t="s">
        <v>83</v>
      </c>
      <c r="L30" s="32" t="s">
        <v>84</v>
      </c>
      <c r="M30" s="32" t="s">
        <v>63</v>
      </c>
    </row>
    <row r="31" spans="1:13" ht="34.5" customHeight="1">
      <c r="A31" s="7"/>
      <c r="B31" s="11" t="s">
        <v>14</v>
      </c>
      <c r="C31" s="11" t="s">
        <v>88</v>
      </c>
      <c r="D31" s="15" t="s">
        <v>89</v>
      </c>
      <c r="E31" s="11" t="s">
        <v>90</v>
      </c>
      <c r="F31" s="13">
        <v>108</v>
      </c>
      <c r="G31" s="11">
        <v>756</v>
      </c>
      <c r="H31" s="11">
        <v>3</v>
      </c>
      <c r="I31" s="14">
        <f>H31*G31</f>
        <v>2268</v>
      </c>
      <c r="J31" s="14">
        <f t="shared" si="4"/>
        <v>9072</v>
      </c>
      <c r="K31" s="15" t="s">
        <v>83</v>
      </c>
      <c r="L31" s="32" t="s">
        <v>84</v>
      </c>
      <c r="M31" s="32" t="s">
        <v>63</v>
      </c>
    </row>
    <row r="32" spans="1:13" ht="34.5" customHeight="1">
      <c r="A32" s="7"/>
      <c r="B32" s="11" t="s">
        <v>14</v>
      </c>
      <c r="C32" s="11" t="s">
        <v>91</v>
      </c>
      <c r="D32" s="15" t="s">
        <v>92</v>
      </c>
      <c r="E32" s="11" t="s">
        <v>90</v>
      </c>
      <c r="F32" s="13">
        <v>108</v>
      </c>
      <c r="G32" s="11">
        <v>756</v>
      </c>
      <c r="H32" s="11">
        <v>22</v>
      </c>
      <c r="I32" s="14">
        <f>H32*G32</f>
        <v>16632</v>
      </c>
      <c r="J32" s="14">
        <f t="shared" si="4"/>
        <v>66528</v>
      </c>
      <c r="K32" s="15" t="s">
        <v>83</v>
      </c>
      <c r="L32" s="32" t="s">
        <v>84</v>
      </c>
      <c r="M32" s="32" t="s">
        <v>63</v>
      </c>
    </row>
    <row r="33" spans="1:13" ht="34.5" customHeight="1">
      <c r="A33" s="7"/>
      <c r="B33" s="11" t="s">
        <v>49</v>
      </c>
      <c r="C33" s="11" t="s">
        <v>93</v>
      </c>
      <c r="D33" s="15" t="s">
        <v>94</v>
      </c>
      <c r="E33" s="11" t="s">
        <v>90</v>
      </c>
      <c r="F33" s="13">
        <v>108</v>
      </c>
      <c r="G33" s="11">
        <v>756</v>
      </c>
      <c r="H33" s="11">
        <v>8</v>
      </c>
      <c r="I33" s="11">
        <f>H33*G33</f>
        <v>6048</v>
      </c>
      <c r="J33" s="14">
        <f t="shared" si="4"/>
        <v>24192</v>
      </c>
      <c r="K33" s="15" t="s">
        <v>83</v>
      </c>
      <c r="L33" s="32" t="s">
        <v>84</v>
      </c>
      <c r="M33" s="32" t="s">
        <v>63</v>
      </c>
    </row>
    <row r="34" spans="1:13" ht="34.5" customHeight="1">
      <c r="A34" s="7"/>
      <c r="B34" s="11" t="s">
        <v>57</v>
      </c>
      <c r="C34" s="11" t="s">
        <v>95</v>
      </c>
      <c r="D34" s="15" t="s">
        <v>96</v>
      </c>
      <c r="E34" s="11" t="s">
        <v>90</v>
      </c>
      <c r="F34" s="13">
        <v>108</v>
      </c>
      <c r="G34" s="11">
        <v>756</v>
      </c>
      <c r="H34" s="11">
        <v>41</v>
      </c>
      <c r="I34" s="14">
        <f t="shared" ref="I34:I46" si="5">H34*G34</f>
        <v>30996</v>
      </c>
      <c r="J34" s="14">
        <f t="shared" si="4"/>
        <v>123984</v>
      </c>
      <c r="K34" s="15" t="s">
        <v>83</v>
      </c>
      <c r="L34" s="32" t="s">
        <v>84</v>
      </c>
      <c r="M34" s="32" t="s">
        <v>63</v>
      </c>
    </row>
    <row r="35" spans="1:13" ht="34.5" customHeight="1">
      <c r="A35" s="7"/>
      <c r="B35" s="11" t="s">
        <v>57</v>
      </c>
      <c r="C35" s="11" t="s">
        <v>97</v>
      </c>
      <c r="D35" s="15" t="s">
        <v>98</v>
      </c>
      <c r="E35" s="11" t="s">
        <v>90</v>
      </c>
      <c r="F35" s="13">
        <v>108</v>
      </c>
      <c r="G35" s="11">
        <v>756</v>
      </c>
      <c r="H35" s="11">
        <v>29</v>
      </c>
      <c r="I35" s="14">
        <f t="shared" si="5"/>
        <v>21924</v>
      </c>
      <c r="J35" s="14">
        <f t="shared" si="4"/>
        <v>87696</v>
      </c>
      <c r="K35" s="15" t="s">
        <v>83</v>
      </c>
      <c r="L35" s="32" t="s">
        <v>84</v>
      </c>
      <c r="M35" s="32" t="s">
        <v>63</v>
      </c>
    </row>
    <row r="36" spans="1:13" ht="34.5" customHeight="1">
      <c r="A36" s="7"/>
      <c r="B36" s="11" t="s">
        <v>57</v>
      </c>
      <c r="C36" s="11" t="s">
        <v>99</v>
      </c>
      <c r="D36" s="15" t="s">
        <v>100</v>
      </c>
      <c r="E36" s="11" t="s">
        <v>90</v>
      </c>
      <c r="F36" s="13">
        <v>108</v>
      </c>
      <c r="G36" s="11">
        <v>756</v>
      </c>
      <c r="H36" s="11">
        <v>24</v>
      </c>
      <c r="I36" s="14">
        <f t="shared" si="5"/>
        <v>18144</v>
      </c>
      <c r="J36" s="14">
        <f t="shared" si="4"/>
        <v>72576</v>
      </c>
      <c r="K36" s="15" t="s">
        <v>83</v>
      </c>
      <c r="L36" s="32" t="s">
        <v>84</v>
      </c>
      <c r="M36" s="32" t="s">
        <v>63</v>
      </c>
    </row>
    <row r="37" spans="1:13" ht="34.5" customHeight="1">
      <c r="A37" s="7"/>
      <c r="B37" s="11" t="s">
        <v>57</v>
      </c>
      <c r="C37" s="11" t="s">
        <v>101</v>
      </c>
      <c r="D37" s="15" t="s">
        <v>102</v>
      </c>
      <c r="E37" s="11" t="s">
        <v>90</v>
      </c>
      <c r="F37" s="13">
        <v>108</v>
      </c>
      <c r="G37" s="11">
        <v>756</v>
      </c>
      <c r="H37" s="11">
        <v>14</v>
      </c>
      <c r="I37" s="14">
        <f t="shared" si="5"/>
        <v>10584</v>
      </c>
      <c r="J37" s="14">
        <f t="shared" si="4"/>
        <v>42336</v>
      </c>
      <c r="K37" s="15" t="s">
        <v>83</v>
      </c>
      <c r="L37" s="32" t="s">
        <v>84</v>
      </c>
      <c r="M37" s="32" t="s">
        <v>63</v>
      </c>
    </row>
    <row r="38" spans="1:13" ht="34.5" customHeight="1">
      <c r="A38" s="7"/>
      <c r="B38" s="11" t="s">
        <v>57</v>
      </c>
      <c r="C38" s="11" t="s">
        <v>103</v>
      </c>
      <c r="D38" s="15" t="s">
        <v>104</v>
      </c>
      <c r="E38" s="11" t="s">
        <v>90</v>
      </c>
      <c r="F38" s="13">
        <v>108</v>
      </c>
      <c r="G38" s="11">
        <v>756</v>
      </c>
      <c r="H38" s="11">
        <v>16</v>
      </c>
      <c r="I38" s="14">
        <f t="shared" si="5"/>
        <v>12096</v>
      </c>
      <c r="J38" s="14">
        <f t="shared" si="4"/>
        <v>48384</v>
      </c>
      <c r="K38" s="15" t="s">
        <v>83</v>
      </c>
      <c r="L38" s="32" t="s">
        <v>84</v>
      </c>
      <c r="M38" s="32" t="s">
        <v>63</v>
      </c>
    </row>
    <row r="39" spans="1:13" ht="34.5" customHeight="1">
      <c r="A39" s="7"/>
      <c r="B39" s="11" t="s">
        <v>57</v>
      </c>
      <c r="C39" s="11" t="s">
        <v>105</v>
      </c>
      <c r="D39" s="15" t="s">
        <v>106</v>
      </c>
      <c r="E39" s="11" t="s">
        <v>90</v>
      </c>
      <c r="F39" s="13">
        <v>108</v>
      </c>
      <c r="G39" s="11">
        <v>756</v>
      </c>
      <c r="H39" s="11">
        <v>41</v>
      </c>
      <c r="I39" s="14">
        <f t="shared" si="5"/>
        <v>30996</v>
      </c>
      <c r="J39" s="14">
        <f t="shared" si="4"/>
        <v>123984</v>
      </c>
      <c r="K39" s="15" t="s">
        <v>83</v>
      </c>
      <c r="L39" s="32" t="s">
        <v>84</v>
      </c>
      <c r="M39" s="32" t="s">
        <v>63</v>
      </c>
    </row>
    <row r="40" spans="1:13" ht="34.5" customHeight="1">
      <c r="A40" s="7"/>
      <c r="B40" s="11" t="s">
        <v>57</v>
      </c>
      <c r="C40" s="11" t="s">
        <v>107</v>
      </c>
      <c r="D40" s="15" t="s">
        <v>108</v>
      </c>
      <c r="E40" s="11" t="s">
        <v>90</v>
      </c>
      <c r="F40" s="13">
        <v>108</v>
      </c>
      <c r="G40" s="11">
        <v>756</v>
      </c>
      <c r="H40" s="11">
        <v>12</v>
      </c>
      <c r="I40" s="14">
        <f t="shared" si="5"/>
        <v>9072</v>
      </c>
      <c r="J40" s="14">
        <f t="shared" si="4"/>
        <v>36288</v>
      </c>
      <c r="K40" s="15" t="s">
        <v>83</v>
      </c>
      <c r="L40" s="32" t="s">
        <v>84</v>
      </c>
      <c r="M40" s="32" t="s">
        <v>63</v>
      </c>
    </row>
    <row r="41" spans="1:13" ht="34.5" customHeight="1">
      <c r="A41" s="7"/>
      <c r="B41" s="11" t="s">
        <v>57</v>
      </c>
      <c r="C41" s="11" t="s">
        <v>109</v>
      </c>
      <c r="D41" s="15" t="s">
        <v>110</v>
      </c>
      <c r="E41" s="11" t="s">
        <v>90</v>
      </c>
      <c r="F41" s="13">
        <v>108</v>
      </c>
      <c r="G41" s="11">
        <v>756</v>
      </c>
      <c r="H41" s="11">
        <v>14</v>
      </c>
      <c r="I41" s="14">
        <f t="shared" si="5"/>
        <v>10584</v>
      </c>
      <c r="J41" s="14">
        <f t="shared" si="4"/>
        <v>42336</v>
      </c>
      <c r="K41" s="15" t="s">
        <v>18</v>
      </c>
      <c r="L41" s="32" t="s">
        <v>62</v>
      </c>
      <c r="M41" s="32" t="s">
        <v>63</v>
      </c>
    </row>
    <row r="42" spans="1:13" ht="34.5" customHeight="1">
      <c r="A42" s="7"/>
      <c r="B42" s="11" t="s">
        <v>57</v>
      </c>
      <c r="C42" s="11" t="s">
        <v>111</v>
      </c>
      <c r="D42" s="15" t="s">
        <v>112</v>
      </c>
      <c r="E42" s="11" t="s">
        <v>90</v>
      </c>
      <c r="F42" s="13">
        <v>108</v>
      </c>
      <c r="G42" s="11">
        <v>756</v>
      </c>
      <c r="H42" s="11">
        <v>6</v>
      </c>
      <c r="I42" s="14">
        <f t="shared" si="5"/>
        <v>4536</v>
      </c>
      <c r="J42" s="14">
        <f t="shared" si="4"/>
        <v>18144</v>
      </c>
      <c r="K42" s="15" t="s">
        <v>83</v>
      </c>
      <c r="L42" s="32" t="s">
        <v>84</v>
      </c>
      <c r="M42" s="32" t="s">
        <v>63</v>
      </c>
    </row>
    <row r="43" spans="1:13" ht="34.5" customHeight="1">
      <c r="A43" s="7"/>
      <c r="B43" s="11" t="s">
        <v>57</v>
      </c>
      <c r="C43" s="11" t="s">
        <v>113</v>
      </c>
      <c r="D43" s="15" t="s">
        <v>114</v>
      </c>
      <c r="E43" s="11" t="s">
        <v>90</v>
      </c>
      <c r="F43" s="13">
        <v>108</v>
      </c>
      <c r="G43" s="11">
        <v>756</v>
      </c>
      <c r="H43" s="11">
        <v>5</v>
      </c>
      <c r="I43" s="14">
        <f t="shared" si="5"/>
        <v>3780</v>
      </c>
      <c r="J43" s="14">
        <f t="shared" si="4"/>
        <v>15120</v>
      </c>
      <c r="K43" s="15" t="s">
        <v>83</v>
      </c>
      <c r="L43" s="32" t="s">
        <v>84</v>
      </c>
      <c r="M43" s="32" t="s">
        <v>63</v>
      </c>
    </row>
    <row r="44" spans="1:13" ht="34.5" customHeight="1">
      <c r="A44" s="7"/>
      <c r="B44" s="11" t="s">
        <v>57</v>
      </c>
      <c r="C44" s="11" t="s">
        <v>115</v>
      </c>
      <c r="D44" s="15" t="s">
        <v>116</v>
      </c>
      <c r="E44" s="11" t="s">
        <v>90</v>
      </c>
      <c r="F44" s="13">
        <v>108</v>
      </c>
      <c r="G44" s="11">
        <v>756</v>
      </c>
      <c r="H44" s="11">
        <v>5</v>
      </c>
      <c r="I44" s="14">
        <f t="shared" si="5"/>
        <v>3780</v>
      </c>
      <c r="J44" s="14">
        <f t="shared" si="4"/>
        <v>15120</v>
      </c>
      <c r="K44" s="15" t="s">
        <v>83</v>
      </c>
      <c r="L44" s="32" t="s">
        <v>84</v>
      </c>
      <c r="M44" s="32" t="s">
        <v>63</v>
      </c>
    </row>
    <row r="45" spans="1:13" ht="34.5" customHeight="1">
      <c r="A45" s="7"/>
      <c r="B45" s="11" t="s">
        <v>57</v>
      </c>
      <c r="C45" s="11" t="s">
        <v>117</v>
      </c>
      <c r="D45" s="15" t="s">
        <v>118</v>
      </c>
      <c r="E45" s="11" t="s">
        <v>90</v>
      </c>
      <c r="F45" s="13">
        <v>108</v>
      </c>
      <c r="G45" s="11">
        <v>756</v>
      </c>
      <c r="H45" s="11">
        <v>6</v>
      </c>
      <c r="I45" s="14">
        <f t="shared" si="5"/>
        <v>4536</v>
      </c>
      <c r="J45" s="14">
        <f t="shared" si="4"/>
        <v>18144</v>
      </c>
      <c r="K45" s="15" t="s">
        <v>83</v>
      </c>
      <c r="L45" s="32" t="s">
        <v>84</v>
      </c>
      <c r="M45" s="32" t="s">
        <v>63</v>
      </c>
    </row>
    <row r="46" spans="1:13" ht="34.5" customHeight="1">
      <c r="A46" s="7"/>
      <c r="B46" s="11" t="s">
        <v>57</v>
      </c>
      <c r="C46" s="11" t="s">
        <v>75</v>
      </c>
      <c r="D46" s="15" t="s">
        <v>76</v>
      </c>
      <c r="E46" s="11" t="s">
        <v>119</v>
      </c>
      <c r="F46" s="13">
        <v>108</v>
      </c>
      <c r="G46" s="11">
        <v>756</v>
      </c>
      <c r="H46" s="11">
        <v>5</v>
      </c>
      <c r="I46" s="14">
        <f t="shared" si="5"/>
        <v>3780</v>
      </c>
      <c r="J46" s="14">
        <f t="shared" si="4"/>
        <v>15120</v>
      </c>
      <c r="K46" s="15"/>
      <c r="L46" s="32"/>
      <c r="M46" s="32"/>
    </row>
    <row r="47" spans="1:13" ht="34.5" customHeight="1">
      <c r="A47" s="7" t="s">
        <v>120</v>
      </c>
      <c r="B47" s="7"/>
      <c r="C47" s="7"/>
      <c r="D47" s="7"/>
      <c r="E47" s="7"/>
      <c r="F47" s="7"/>
      <c r="G47" s="7"/>
      <c r="H47" s="7"/>
      <c r="I47" s="17">
        <f>SUM(I29:I46)</f>
        <v>195912</v>
      </c>
      <c r="J47" s="17">
        <f>SUM(J29:J46)</f>
        <v>783648</v>
      </c>
      <c r="K47" s="7"/>
    </row>
    <row r="48" spans="1:13" ht="34.5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</row>
    <row r="49" spans="1:15" ht="34.5" customHeight="1">
      <c r="A49" s="8" t="s">
        <v>121</v>
      </c>
      <c r="B49" s="8" t="s">
        <v>122</v>
      </c>
      <c r="C49" s="7"/>
      <c r="D49" s="7"/>
      <c r="E49" s="7"/>
      <c r="F49" s="7"/>
      <c r="G49" s="7"/>
      <c r="H49" s="7"/>
      <c r="I49" s="7"/>
      <c r="J49" s="7"/>
      <c r="K49" s="7"/>
    </row>
    <row r="50" spans="1:15" ht="65.099999999999994">
      <c r="A50" s="7"/>
      <c r="B50" s="9" t="s">
        <v>2</v>
      </c>
      <c r="C50" s="9" t="s">
        <v>3</v>
      </c>
      <c r="D50" s="10" t="s">
        <v>4</v>
      </c>
      <c r="E50" s="9" t="s">
        <v>80</v>
      </c>
      <c r="F50" s="9" t="s">
        <v>123</v>
      </c>
      <c r="G50" s="9" t="s">
        <v>7</v>
      </c>
      <c r="H50" s="9" t="s">
        <v>8</v>
      </c>
      <c r="I50" s="9" t="s">
        <v>9</v>
      </c>
      <c r="J50" s="9" t="s">
        <v>10</v>
      </c>
      <c r="K50" s="9" t="s">
        <v>11</v>
      </c>
      <c r="L50" s="38" t="s">
        <v>12</v>
      </c>
      <c r="M50" s="38" t="s">
        <v>13</v>
      </c>
    </row>
    <row r="51" spans="1:15" ht="34.5" customHeight="1">
      <c r="A51" s="7"/>
      <c r="B51" s="11" t="s">
        <v>57</v>
      </c>
      <c r="C51" s="11" t="s">
        <v>124</v>
      </c>
      <c r="D51" s="15" t="s">
        <v>125</v>
      </c>
      <c r="E51" s="11" t="s">
        <v>126</v>
      </c>
      <c r="F51" s="13">
        <v>96</v>
      </c>
      <c r="G51" s="19">
        <v>5760</v>
      </c>
      <c r="H51" s="11" t="s">
        <v>127</v>
      </c>
      <c r="I51" s="14">
        <f>(96*60)*2</f>
        <v>11520</v>
      </c>
      <c r="J51" s="14">
        <f>I51*4</f>
        <v>46080</v>
      </c>
      <c r="K51" s="15" t="s">
        <v>18</v>
      </c>
      <c r="L51" s="32" t="s">
        <v>62</v>
      </c>
      <c r="M51" s="32" t="s">
        <v>63</v>
      </c>
    </row>
    <row r="52" spans="1:15" ht="34.5" customHeight="1">
      <c r="A52" s="7"/>
      <c r="B52" s="11" t="s">
        <v>57</v>
      </c>
      <c r="C52" s="11" t="s">
        <v>124</v>
      </c>
      <c r="D52" s="15" t="s">
        <v>125</v>
      </c>
      <c r="E52" s="11" t="s">
        <v>126</v>
      </c>
      <c r="F52" s="13">
        <v>340</v>
      </c>
      <c r="G52" s="19">
        <v>340</v>
      </c>
      <c r="H52" s="15" t="s">
        <v>128</v>
      </c>
      <c r="I52" s="14">
        <f>340*20</f>
        <v>6800</v>
      </c>
      <c r="J52" s="14">
        <f t="shared" ref="J52:J61" si="6">I52*4</f>
        <v>27200</v>
      </c>
      <c r="K52" s="15" t="s">
        <v>129</v>
      </c>
      <c r="L52" s="32" t="s">
        <v>62</v>
      </c>
      <c r="M52" s="32" t="s">
        <v>63</v>
      </c>
      <c r="N52" s="1"/>
      <c r="O52" s="2"/>
    </row>
    <row r="53" spans="1:15" ht="34.5" customHeight="1">
      <c r="A53" s="7"/>
      <c r="B53" s="11" t="s">
        <v>57</v>
      </c>
      <c r="C53" s="11" t="s">
        <v>130</v>
      </c>
      <c r="D53" s="15" t="s">
        <v>131</v>
      </c>
      <c r="E53" s="11" t="s">
        <v>132</v>
      </c>
      <c r="F53" s="13">
        <v>96</v>
      </c>
      <c r="G53" s="19">
        <v>7680</v>
      </c>
      <c r="H53" s="11" t="s">
        <v>127</v>
      </c>
      <c r="I53" s="14">
        <v>15360</v>
      </c>
      <c r="J53" s="14">
        <f t="shared" si="6"/>
        <v>61440</v>
      </c>
      <c r="K53" s="15" t="s">
        <v>18</v>
      </c>
      <c r="L53" s="32" t="s">
        <v>62</v>
      </c>
      <c r="M53" s="32" t="s">
        <v>63</v>
      </c>
      <c r="N53" s="1"/>
      <c r="O53" s="2"/>
    </row>
    <row r="54" spans="1:15" ht="34.5" customHeight="1">
      <c r="A54" s="7"/>
      <c r="B54" s="11" t="s">
        <v>57</v>
      </c>
      <c r="C54" s="11" t="s">
        <v>130</v>
      </c>
      <c r="D54" s="15" t="s">
        <v>131</v>
      </c>
      <c r="E54" s="11" t="s">
        <v>132</v>
      </c>
      <c r="F54" s="13">
        <v>450</v>
      </c>
      <c r="G54" s="19">
        <v>450</v>
      </c>
      <c r="H54" s="15" t="s">
        <v>128</v>
      </c>
      <c r="I54" s="14">
        <v>9000</v>
      </c>
      <c r="J54" s="14">
        <f t="shared" si="6"/>
        <v>36000</v>
      </c>
      <c r="K54" s="15" t="s">
        <v>129</v>
      </c>
      <c r="L54" s="32" t="s">
        <v>62</v>
      </c>
      <c r="M54" s="32" t="s">
        <v>63</v>
      </c>
      <c r="N54" s="1"/>
      <c r="O54" s="2"/>
    </row>
    <row r="55" spans="1:15" ht="34.5" customHeight="1">
      <c r="A55" s="7"/>
      <c r="B55" s="11" t="s">
        <v>57</v>
      </c>
      <c r="C55" s="11" t="s">
        <v>133</v>
      </c>
      <c r="D55" s="15" t="s">
        <v>134</v>
      </c>
      <c r="E55" s="11" t="s">
        <v>135</v>
      </c>
      <c r="F55" s="13">
        <v>96</v>
      </c>
      <c r="G55" s="15">
        <v>4800</v>
      </c>
      <c r="H55" s="15">
        <v>2</v>
      </c>
      <c r="I55" s="14">
        <f t="shared" ref="I55:I61" si="7">H55*G55</f>
        <v>9600</v>
      </c>
      <c r="J55" s="14">
        <f t="shared" si="6"/>
        <v>38400</v>
      </c>
      <c r="K55" s="15" t="s">
        <v>18</v>
      </c>
      <c r="L55" s="32" t="s">
        <v>62</v>
      </c>
      <c r="M55" s="32" t="s">
        <v>63</v>
      </c>
      <c r="N55" s="1"/>
      <c r="O55" s="2"/>
    </row>
    <row r="56" spans="1:15" ht="34.5" customHeight="1">
      <c r="A56" s="7"/>
      <c r="B56" s="11" t="s">
        <v>57</v>
      </c>
      <c r="C56" s="11" t="s">
        <v>133</v>
      </c>
      <c r="D56" s="15" t="s">
        <v>134</v>
      </c>
      <c r="E56" s="11" t="s">
        <v>135</v>
      </c>
      <c r="F56" s="13">
        <v>340</v>
      </c>
      <c r="G56" s="15">
        <v>340</v>
      </c>
      <c r="H56" s="15">
        <v>2</v>
      </c>
      <c r="I56" s="14">
        <f t="shared" si="7"/>
        <v>680</v>
      </c>
      <c r="J56" s="14">
        <f t="shared" si="6"/>
        <v>2720</v>
      </c>
      <c r="K56" s="15" t="s">
        <v>129</v>
      </c>
      <c r="L56" s="32" t="s">
        <v>62</v>
      </c>
      <c r="M56" s="32" t="s">
        <v>63</v>
      </c>
      <c r="N56" s="1"/>
      <c r="O56" s="2"/>
    </row>
    <row r="57" spans="1:15" ht="34.5" customHeight="1">
      <c r="A57" s="7"/>
      <c r="B57" s="11" t="s">
        <v>57</v>
      </c>
      <c r="C57" s="15" t="s">
        <v>136</v>
      </c>
      <c r="D57" s="15" t="s">
        <v>137</v>
      </c>
      <c r="E57" s="11" t="s">
        <v>138</v>
      </c>
      <c r="F57" s="13">
        <v>145</v>
      </c>
      <c r="G57" s="18">
        <v>2900</v>
      </c>
      <c r="H57" s="11">
        <v>5</v>
      </c>
      <c r="I57" s="14">
        <f>H57*G57</f>
        <v>14500</v>
      </c>
      <c r="J57" s="14">
        <f t="shared" si="6"/>
        <v>58000</v>
      </c>
      <c r="K57" s="15" t="s">
        <v>18</v>
      </c>
      <c r="L57" s="32" t="s">
        <v>62</v>
      </c>
      <c r="M57" s="32" t="s">
        <v>63</v>
      </c>
      <c r="O57" s="1"/>
    </row>
    <row r="58" spans="1:15" ht="34.5" customHeight="1">
      <c r="A58" s="7"/>
      <c r="B58" s="11" t="s">
        <v>57</v>
      </c>
      <c r="C58" s="11" t="s">
        <v>139</v>
      </c>
      <c r="D58" s="15" t="s">
        <v>140</v>
      </c>
      <c r="E58" s="11" t="s">
        <v>141</v>
      </c>
      <c r="F58" s="13">
        <v>60</v>
      </c>
      <c r="G58" s="11">
        <v>60</v>
      </c>
      <c r="H58" s="11">
        <v>6</v>
      </c>
      <c r="I58" s="14">
        <f>H58*G58</f>
        <v>360</v>
      </c>
      <c r="J58" s="14">
        <f t="shared" si="6"/>
        <v>1440</v>
      </c>
      <c r="K58" s="15" t="s">
        <v>129</v>
      </c>
      <c r="L58" s="32" t="s">
        <v>62</v>
      </c>
      <c r="M58" s="32" t="s">
        <v>63</v>
      </c>
      <c r="O58" s="1"/>
    </row>
    <row r="59" spans="1:15" ht="34.5" customHeight="1">
      <c r="A59" s="7"/>
      <c r="B59" s="11" t="s">
        <v>57</v>
      </c>
      <c r="C59" s="11" t="s">
        <v>142</v>
      </c>
      <c r="D59" s="15" t="s">
        <v>143</v>
      </c>
      <c r="E59" s="11" t="s">
        <v>138</v>
      </c>
      <c r="F59" s="13">
        <v>145</v>
      </c>
      <c r="G59" s="18">
        <v>2900</v>
      </c>
      <c r="H59" s="11">
        <v>15</v>
      </c>
      <c r="I59" s="14">
        <f t="shared" ref="I59" si="8">H59*G59</f>
        <v>43500</v>
      </c>
      <c r="J59" s="14">
        <f t="shared" si="6"/>
        <v>174000</v>
      </c>
      <c r="K59" s="15" t="s">
        <v>18</v>
      </c>
      <c r="L59" s="32" t="s">
        <v>62</v>
      </c>
      <c r="M59" s="32" t="s">
        <v>63</v>
      </c>
      <c r="O59" s="1"/>
    </row>
    <row r="60" spans="1:15" ht="34.5" customHeight="1">
      <c r="A60" s="7"/>
      <c r="B60" s="11" t="s">
        <v>57</v>
      </c>
      <c r="C60" s="11" t="s">
        <v>75</v>
      </c>
      <c r="D60" s="15" t="s">
        <v>144</v>
      </c>
      <c r="E60" s="11" t="s">
        <v>138</v>
      </c>
      <c r="F60" s="13">
        <v>145</v>
      </c>
      <c r="G60" s="18">
        <v>2900</v>
      </c>
      <c r="H60" s="11">
        <v>15</v>
      </c>
      <c r="I60" s="14">
        <f t="shared" si="7"/>
        <v>43500</v>
      </c>
      <c r="J60" s="14">
        <f t="shared" si="6"/>
        <v>174000</v>
      </c>
      <c r="K60" s="15" t="s">
        <v>18</v>
      </c>
      <c r="L60" s="32" t="s">
        <v>62</v>
      </c>
      <c r="M60" s="32" t="s">
        <v>63</v>
      </c>
      <c r="O60" s="1"/>
    </row>
    <row r="61" spans="1:15" ht="34.5" customHeight="1">
      <c r="A61" s="7"/>
      <c r="B61" s="11" t="s">
        <v>57</v>
      </c>
      <c r="C61" s="11" t="s">
        <v>75</v>
      </c>
      <c r="D61" s="15" t="s">
        <v>76</v>
      </c>
      <c r="E61" s="11" t="s">
        <v>138</v>
      </c>
      <c r="F61" s="13">
        <v>96</v>
      </c>
      <c r="G61" s="18">
        <f>20*96</f>
        <v>1920</v>
      </c>
      <c r="H61" s="11">
        <v>4</v>
      </c>
      <c r="I61" s="14">
        <f t="shared" si="7"/>
        <v>7680</v>
      </c>
      <c r="J61" s="14">
        <f t="shared" si="6"/>
        <v>30720</v>
      </c>
      <c r="K61" s="15"/>
      <c r="L61" s="32"/>
      <c r="M61" s="32"/>
      <c r="O61" s="1"/>
    </row>
    <row r="62" spans="1:15" ht="34.5" customHeight="1">
      <c r="A62" s="7" t="s">
        <v>145</v>
      </c>
      <c r="B62" s="7"/>
      <c r="C62" s="7"/>
      <c r="D62" s="7"/>
      <c r="E62" s="7"/>
      <c r="F62" s="7"/>
      <c r="G62" s="7"/>
      <c r="H62" s="7"/>
      <c r="I62" s="17">
        <f>SUM(I51:I61)</f>
        <v>162500</v>
      </c>
      <c r="J62" s="17">
        <f>SUM(J51:J61)</f>
        <v>650000</v>
      </c>
      <c r="K62" s="7"/>
      <c r="L62" s="1"/>
    </row>
    <row r="63" spans="1:15" ht="34.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</row>
    <row r="64" spans="1:15" ht="34.5" customHeight="1">
      <c r="A64" s="8" t="s">
        <v>146</v>
      </c>
      <c r="B64" s="8" t="s">
        <v>147</v>
      </c>
      <c r="C64" s="7"/>
      <c r="D64" s="7"/>
      <c r="E64" s="7"/>
      <c r="F64" s="7"/>
      <c r="G64" s="7"/>
      <c r="H64" s="7"/>
      <c r="I64" s="7"/>
      <c r="J64" s="7"/>
      <c r="K64" s="7"/>
    </row>
    <row r="65" spans="1:13" ht="39">
      <c r="A65" s="7"/>
      <c r="B65" s="9" t="s">
        <v>2</v>
      </c>
      <c r="C65" s="9" t="s">
        <v>3</v>
      </c>
      <c r="D65" s="10" t="s">
        <v>148</v>
      </c>
      <c r="E65" s="9" t="s">
        <v>80</v>
      </c>
      <c r="F65" s="9" t="s">
        <v>6</v>
      </c>
      <c r="G65" s="9" t="s">
        <v>7</v>
      </c>
      <c r="H65" s="9" t="s">
        <v>8</v>
      </c>
      <c r="I65" s="9" t="s">
        <v>9</v>
      </c>
      <c r="J65" s="9" t="s">
        <v>10</v>
      </c>
      <c r="K65" s="9" t="s">
        <v>11</v>
      </c>
      <c r="L65" s="38" t="s">
        <v>12</v>
      </c>
      <c r="M65" s="38" t="s">
        <v>13</v>
      </c>
    </row>
    <row r="66" spans="1:13" ht="42">
      <c r="A66" s="7"/>
      <c r="B66" s="11" t="s">
        <v>57</v>
      </c>
      <c r="C66" s="11" t="s">
        <v>149</v>
      </c>
      <c r="D66" s="15" t="s">
        <v>150</v>
      </c>
      <c r="E66" s="11" t="s">
        <v>37</v>
      </c>
      <c r="F66" s="13">
        <v>102</v>
      </c>
      <c r="G66" s="11">
        <v>102</v>
      </c>
      <c r="H66" s="11">
        <v>15</v>
      </c>
      <c r="I66" s="14">
        <f>H66*G66</f>
        <v>1530</v>
      </c>
      <c r="J66" s="14">
        <f>I66*4</f>
        <v>6120</v>
      </c>
      <c r="K66" s="15" t="s">
        <v>18</v>
      </c>
      <c r="L66" s="32" t="s">
        <v>151</v>
      </c>
      <c r="M66" s="32" t="s">
        <v>152</v>
      </c>
    </row>
    <row r="67" spans="1:13" ht="34.5" customHeight="1">
      <c r="A67" s="7"/>
      <c r="B67" s="11" t="s">
        <v>57</v>
      </c>
      <c r="C67" s="11" t="s">
        <v>153</v>
      </c>
      <c r="D67" s="15" t="s">
        <v>154</v>
      </c>
      <c r="E67" s="11" t="s">
        <v>26</v>
      </c>
      <c r="F67" s="13">
        <v>102</v>
      </c>
      <c r="G67" s="11">
        <v>153</v>
      </c>
      <c r="H67" s="11">
        <v>10</v>
      </c>
      <c r="I67" s="14">
        <f>H67*G67</f>
        <v>1530</v>
      </c>
      <c r="J67" s="14">
        <f t="shared" ref="J67:J69" si="9">I67*4</f>
        <v>6120</v>
      </c>
      <c r="K67" s="15" t="s">
        <v>83</v>
      </c>
      <c r="L67" s="32" t="s">
        <v>151</v>
      </c>
      <c r="M67" s="32" t="s">
        <v>63</v>
      </c>
    </row>
    <row r="68" spans="1:13" ht="34.5" customHeight="1">
      <c r="A68" s="7"/>
      <c r="B68" s="11" t="s">
        <v>57</v>
      </c>
      <c r="C68" s="16" t="s">
        <v>155</v>
      </c>
      <c r="D68" s="20" t="s">
        <v>156</v>
      </c>
      <c r="E68" s="16" t="s">
        <v>157</v>
      </c>
      <c r="F68" s="13">
        <v>102</v>
      </c>
      <c r="G68" s="16">
        <v>612</v>
      </c>
      <c r="H68" s="11">
        <v>17</v>
      </c>
      <c r="I68" s="14">
        <f>H68*G68</f>
        <v>10404</v>
      </c>
      <c r="J68" s="14">
        <f t="shared" si="9"/>
        <v>41616</v>
      </c>
      <c r="K68" s="15" t="s">
        <v>83</v>
      </c>
      <c r="L68" s="32" t="s">
        <v>151</v>
      </c>
      <c r="M68" s="32" t="s">
        <v>63</v>
      </c>
    </row>
    <row r="69" spans="1:13" ht="34.5" customHeight="1">
      <c r="A69" s="7"/>
      <c r="B69" s="11" t="s">
        <v>57</v>
      </c>
      <c r="C69" s="11" t="s">
        <v>75</v>
      </c>
      <c r="D69" s="20" t="s">
        <v>76</v>
      </c>
      <c r="E69" s="16" t="s">
        <v>51</v>
      </c>
      <c r="F69" s="13">
        <v>102</v>
      </c>
      <c r="G69" s="16">
        <v>204</v>
      </c>
      <c r="H69" s="11">
        <v>10</v>
      </c>
      <c r="I69" s="14">
        <f>H69*G69</f>
        <v>2040</v>
      </c>
      <c r="J69" s="14">
        <f t="shared" si="9"/>
        <v>8160</v>
      </c>
      <c r="K69" s="15"/>
      <c r="L69" s="32"/>
      <c r="M69" s="32"/>
    </row>
    <row r="70" spans="1:13" ht="34.5" customHeight="1">
      <c r="A70" s="7" t="s">
        <v>158</v>
      </c>
      <c r="B70" s="7"/>
      <c r="C70" s="7"/>
      <c r="D70" s="7"/>
      <c r="E70" s="7"/>
      <c r="F70" s="7"/>
      <c r="G70" s="7"/>
      <c r="H70" s="7"/>
      <c r="I70" s="17">
        <f>SUM(I66:I68)</f>
        <v>13464</v>
      </c>
      <c r="J70" s="17">
        <f>SUM(J66:J69)</f>
        <v>62016</v>
      </c>
      <c r="K70" s="7"/>
    </row>
    <row r="71" spans="1:13" ht="34.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</row>
    <row r="72" spans="1:13" ht="34.5" customHeight="1">
      <c r="A72" s="8" t="s">
        <v>159</v>
      </c>
      <c r="B72" s="8" t="s">
        <v>160</v>
      </c>
      <c r="C72" s="7"/>
      <c r="D72" s="7"/>
      <c r="E72" s="7"/>
      <c r="F72" s="7"/>
      <c r="G72" s="7"/>
      <c r="H72" s="7"/>
      <c r="I72" s="7"/>
      <c r="J72" s="7"/>
      <c r="K72" s="7"/>
    </row>
    <row r="73" spans="1:13" ht="39">
      <c r="A73" s="7"/>
      <c r="B73" s="9" t="s">
        <v>2</v>
      </c>
      <c r="C73" s="9" t="s">
        <v>3</v>
      </c>
      <c r="D73" s="10" t="s">
        <v>161</v>
      </c>
      <c r="E73" s="9" t="s">
        <v>80</v>
      </c>
      <c r="F73" s="9" t="s">
        <v>6</v>
      </c>
      <c r="G73" s="9" t="s">
        <v>7</v>
      </c>
      <c r="H73" s="9" t="s">
        <v>8</v>
      </c>
      <c r="I73" s="9" t="s">
        <v>9</v>
      </c>
      <c r="J73" s="9" t="s">
        <v>10</v>
      </c>
      <c r="K73" s="9" t="s">
        <v>11</v>
      </c>
      <c r="L73" s="38" t="s">
        <v>12</v>
      </c>
      <c r="M73" s="38" t="s">
        <v>13</v>
      </c>
    </row>
    <row r="74" spans="1:13" ht="34.5" customHeight="1">
      <c r="A74" s="7"/>
      <c r="B74" s="11" t="s">
        <v>57</v>
      </c>
      <c r="C74" s="11" t="s">
        <v>162</v>
      </c>
      <c r="D74" s="15" t="s">
        <v>163</v>
      </c>
      <c r="E74" s="11" t="s">
        <v>164</v>
      </c>
      <c r="F74" s="13">
        <v>240</v>
      </c>
      <c r="G74" s="18">
        <v>1200</v>
      </c>
      <c r="H74" s="11">
        <v>31</v>
      </c>
      <c r="I74" s="14">
        <f>H74*G74</f>
        <v>37200</v>
      </c>
      <c r="J74" s="14">
        <f>I74*4</f>
        <v>148800</v>
      </c>
      <c r="K74" s="15" t="s">
        <v>83</v>
      </c>
      <c r="L74" s="32" t="s">
        <v>84</v>
      </c>
      <c r="M74" s="32" t="s">
        <v>63</v>
      </c>
    </row>
    <row r="75" spans="1:13" ht="34.5" customHeight="1">
      <c r="A75" s="7"/>
      <c r="B75" s="11" t="s">
        <v>57</v>
      </c>
      <c r="C75" s="11" t="s">
        <v>75</v>
      </c>
      <c r="D75" s="15" t="s">
        <v>76</v>
      </c>
      <c r="E75" s="11" t="s">
        <v>74</v>
      </c>
      <c r="F75" s="13">
        <v>240</v>
      </c>
      <c r="G75" s="18">
        <f>4*240</f>
        <v>960</v>
      </c>
      <c r="H75" s="11">
        <v>10</v>
      </c>
      <c r="I75" s="14">
        <f>960*10</f>
        <v>9600</v>
      </c>
      <c r="J75" s="14">
        <f>960*10</f>
        <v>9600</v>
      </c>
      <c r="K75" s="15"/>
      <c r="L75" s="32"/>
      <c r="M75" s="32"/>
    </row>
    <row r="76" spans="1:13" ht="34.5" customHeight="1">
      <c r="A76" s="7" t="s">
        <v>165</v>
      </c>
      <c r="B76" s="21"/>
      <c r="C76" s="21"/>
      <c r="D76" s="22"/>
      <c r="E76" s="21"/>
      <c r="F76" s="23"/>
      <c r="G76" s="24"/>
      <c r="H76" s="21"/>
      <c r="I76" s="25">
        <f>SUM(I74)</f>
        <v>37200</v>
      </c>
      <c r="J76" s="25">
        <f>SUM(J74:J75)</f>
        <v>158400</v>
      </c>
      <c r="K76" s="22"/>
    </row>
    <row r="77" spans="1:13" ht="34.5" customHeight="1">
      <c r="A77" s="7"/>
      <c r="B77" s="21"/>
      <c r="C77" s="21"/>
      <c r="D77" s="22"/>
      <c r="E77" s="21"/>
      <c r="F77" s="23"/>
      <c r="G77" s="24"/>
      <c r="H77" s="21"/>
      <c r="I77" s="25"/>
      <c r="J77" s="25"/>
      <c r="K77" s="22"/>
    </row>
    <row r="78" spans="1:13" ht="34.5" customHeight="1">
      <c r="A78" s="26" t="s">
        <v>166</v>
      </c>
      <c r="B78" s="21"/>
      <c r="C78" s="21"/>
      <c r="D78" s="22"/>
      <c r="E78" s="21"/>
      <c r="F78" s="23"/>
      <c r="G78" s="24"/>
      <c r="H78" s="21"/>
      <c r="I78" s="25"/>
      <c r="J78" s="25"/>
      <c r="K78" s="22"/>
    </row>
    <row r="79" spans="1:13" ht="53.25">
      <c r="A79" s="7"/>
      <c r="B79" s="9" t="s">
        <v>2</v>
      </c>
      <c r="C79" s="9" t="s">
        <v>3</v>
      </c>
      <c r="D79" s="10" t="s">
        <v>161</v>
      </c>
      <c r="E79" s="9" t="s">
        <v>80</v>
      </c>
      <c r="F79" s="9" t="s">
        <v>6</v>
      </c>
      <c r="G79" s="9" t="s">
        <v>7</v>
      </c>
      <c r="H79" s="9" t="s">
        <v>8</v>
      </c>
      <c r="I79" s="9" t="s">
        <v>9</v>
      </c>
      <c r="J79" s="9" t="s">
        <v>10</v>
      </c>
      <c r="K79" s="9" t="s">
        <v>11</v>
      </c>
      <c r="L79" s="38" t="s">
        <v>167</v>
      </c>
      <c r="M79" s="38" t="s">
        <v>13</v>
      </c>
    </row>
    <row r="80" spans="1:13" ht="34.5" customHeight="1">
      <c r="A80" s="7"/>
      <c r="B80" s="27" t="s">
        <v>49</v>
      </c>
      <c r="C80" s="27" t="s">
        <v>93</v>
      </c>
      <c r="D80" s="27" t="s">
        <v>94</v>
      </c>
      <c r="E80" s="27" t="s">
        <v>90</v>
      </c>
      <c r="F80" s="28">
        <v>108</v>
      </c>
      <c r="G80" s="27">
        <v>756</v>
      </c>
      <c r="H80" s="27">
        <v>8</v>
      </c>
      <c r="I80" s="28">
        <f t="shared" ref="I80:I85" si="10">G80*H80</f>
        <v>6048</v>
      </c>
      <c r="J80" s="28">
        <f>I80*4</f>
        <v>24192</v>
      </c>
      <c r="K80" s="29" t="s">
        <v>18</v>
      </c>
      <c r="L80" s="32" t="s">
        <v>84</v>
      </c>
      <c r="M80" s="32" t="s">
        <v>63</v>
      </c>
    </row>
    <row r="81" spans="1:13" ht="41.25" customHeight="1">
      <c r="A81" s="7"/>
      <c r="B81" s="27" t="s">
        <v>57</v>
      </c>
      <c r="C81" s="27" t="s">
        <v>95</v>
      </c>
      <c r="D81" s="27" t="s">
        <v>96</v>
      </c>
      <c r="E81" s="27" t="s">
        <v>90</v>
      </c>
      <c r="F81" s="28">
        <v>108</v>
      </c>
      <c r="G81" s="27">
        <v>756</v>
      </c>
      <c r="H81" s="27">
        <v>8</v>
      </c>
      <c r="I81" s="28">
        <f t="shared" si="10"/>
        <v>6048</v>
      </c>
      <c r="J81" s="28">
        <f t="shared" ref="J81" si="11">I81*4</f>
        <v>24192</v>
      </c>
      <c r="K81" s="29" t="s">
        <v>18</v>
      </c>
      <c r="L81" s="32" t="s">
        <v>84</v>
      </c>
      <c r="M81" s="32" t="s">
        <v>63</v>
      </c>
    </row>
    <row r="82" spans="1:13" ht="34.5" customHeight="1">
      <c r="A82" s="7"/>
      <c r="B82" s="27" t="s">
        <v>57</v>
      </c>
      <c r="C82" s="27" t="s">
        <v>97</v>
      </c>
      <c r="D82" s="27" t="s">
        <v>98</v>
      </c>
      <c r="E82" s="27" t="s">
        <v>90</v>
      </c>
      <c r="F82" s="28">
        <v>108</v>
      </c>
      <c r="G82" s="27">
        <v>756</v>
      </c>
      <c r="H82" s="27">
        <v>8</v>
      </c>
      <c r="I82" s="28">
        <f t="shared" si="10"/>
        <v>6048</v>
      </c>
      <c r="J82" s="28">
        <f t="shared" ref="J82" si="12">I82*4</f>
        <v>24192</v>
      </c>
      <c r="K82" s="29" t="s">
        <v>18</v>
      </c>
      <c r="L82" s="32" t="s">
        <v>84</v>
      </c>
      <c r="M82" s="32" t="s">
        <v>63</v>
      </c>
    </row>
    <row r="83" spans="1:13" ht="34.5" customHeight="1">
      <c r="A83" s="7"/>
      <c r="B83" s="27" t="s">
        <v>57</v>
      </c>
      <c r="C83" s="27" t="s">
        <v>99</v>
      </c>
      <c r="D83" s="27" t="s">
        <v>100</v>
      </c>
      <c r="E83" s="27" t="s">
        <v>90</v>
      </c>
      <c r="F83" s="28">
        <v>108</v>
      </c>
      <c r="G83" s="27">
        <v>756</v>
      </c>
      <c r="H83" s="27">
        <v>8</v>
      </c>
      <c r="I83" s="28">
        <f t="shared" si="10"/>
        <v>6048</v>
      </c>
      <c r="J83" s="28">
        <f t="shared" ref="J83" si="13">I83*4</f>
        <v>24192</v>
      </c>
      <c r="K83" s="29" t="s">
        <v>18</v>
      </c>
      <c r="L83" s="32" t="s">
        <v>84</v>
      </c>
      <c r="M83" s="32" t="s">
        <v>63</v>
      </c>
    </row>
    <row r="84" spans="1:13" ht="34.5" customHeight="1">
      <c r="A84" s="7"/>
      <c r="B84" s="27" t="s">
        <v>57</v>
      </c>
      <c r="C84" s="27" t="s">
        <v>101</v>
      </c>
      <c r="D84" s="27" t="s">
        <v>102</v>
      </c>
      <c r="E84" s="27" t="s">
        <v>90</v>
      </c>
      <c r="F84" s="28">
        <v>108</v>
      </c>
      <c r="G84" s="27">
        <v>756</v>
      </c>
      <c r="H84" s="27">
        <v>8</v>
      </c>
      <c r="I84" s="28">
        <f t="shared" si="10"/>
        <v>6048</v>
      </c>
      <c r="J84" s="28">
        <f t="shared" ref="J84" si="14">I84*4</f>
        <v>24192</v>
      </c>
      <c r="K84" s="29" t="s">
        <v>18</v>
      </c>
      <c r="L84" s="32" t="s">
        <v>84</v>
      </c>
      <c r="M84" s="32" t="s">
        <v>63</v>
      </c>
    </row>
    <row r="85" spans="1:13" ht="34.5" customHeight="1">
      <c r="A85" s="7"/>
      <c r="B85" s="27" t="s">
        <v>57</v>
      </c>
      <c r="C85" s="27" t="s">
        <v>105</v>
      </c>
      <c r="D85" s="27" t="s">
        <v>106</v>
      </c>
      <c r="E85" s="27" t="s">
        <v>90</v>
      </c>
      <c r="F85" s="28">
        <v>108</v>
      </c>
      <c r="G85" s="27">
        <v>756</v>
      </c>
      <c r="H85" s="27">
        <v>8</v>
      </c>
      <c r="I85" s="28">
        <f t="shared" si="10"/>
        <v>6048</v>
      </c>
      <c r="J85" s="28">
        <f t="shared" ref="J85:J86" si="15">I85*4</f>
        <v>24192</v>
      </c>
      <c r="K85" s="29" t="s">
        <v>18</v>
      </c>
      <c r="L85" s="32" t="s">
        <v>84</v>
      </c>
      <c r="M85" s="32" t="s">
        <v>63</v>
      </c>
    </row>
    <row r="86" spans="1:13" ht="34.5" customHeight="1">
      <c r="A86" s="7"/>
      <c r="B86" s="11" t="s">
        <v>57</v>
      </c>
      <c r="C86" s="11" t="s">
        <v>75</v>
      </c>
      <c r="D86" s="27" t="s">
        <v>168</v>
      </c>
      <c r="E86" s="27" t="s">
        <v>90</v>
      </c>
      <c r="F86" s="28">
        <v>108</v>
      </c>
      <c r="G86" s="27">
        <f>7*108</f>
        <v>756</v>
      </c>
      <c r="H86" s="27">
        <v>8</v>
      </c>
      <c r="I86" s="28">
        <f>G86*H86</f>
        <v>6048</v>
      </c>
      <c r="J86" s="28">
        <f t="shared" si="15"/>
        <v>24192</v>
      </c>
      <c r="K86" s="29"/>
      <c r="L86" s="32"/>
      <c r="M86" s="32"/>
    </row>
    <row r="87" spans="1:13" ht="28.5" customHeight="1">
      <c r="A87" s="7" t="s">
        <v>169</v>
      </c>
      <c r="B87" s="7"/>
      <c r="C87" s="7"/>
      <c r="D87" s="7"/>
      <c r="E87" s="7"/>
      <c r="F87" s="7"/>
      <c r="G87" s="7"/>
      <c r="H87" s="7"/>
      <c r="I87" s="30">
        <f>SUM(I80:I86)</f>
        <v>42336</v>
      </c>
      <c r="J87" s="30">
        <f>SUM(J80:J86)</f>
        <v>169344</v>
      </c>
      <c r="K87" s="7"/>
    </row>
    <row r="89" spans="1:13">
      <c r="A89" t="s">
        <v>170</v>
      </c>
    </row>
    <row r="90" spans="1:13">
      <c r="A90" t="s">
        <v>171</v>
      </c>
    </row>
  </sheetData>
  <phoneticPr fontId="2" type="noConversion"/>
  <pageMargins left="0.7" right="0.7" top="0.75" bottom="0.75" header="0.3" footer="0.3"/>
  <pageSetup paperSize="9" scale="9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E98A6-E986-4423-BBB1-F51ADE398091}">
  <dimension ref="A1:B11"/>
  <sheetViews>
    <sheetView workbookViewId="0">
      <selection activeCell="B11" sqref="B11"/>
    </sheetView>
  </sheetViews>
  <sheetFormatPr defaultColWidth="11.42578125" defaultRowHeight="14.45"/>
  <cols>
    <col min="1" max="1" width="17.7109375" customWidth="1"/>
    <col min="2" max="2" width="13.140625" bestFit="1" customWidth="1"/>
  </cols>
  <sheetData>
    <row r="1" spans="1:2">
      <c r="A1" s="6" t="s">
        <v>172</v>
      </c>
      <c r="B1" s="6" t="s">
        <v>173</v>
      </c>
    </row>
    <row r="2" spans="1:2">
      <c r="A2" s="3" t="s">
        <v>174</v>
      </c>
      <c r="B2" s="4">
        <f>'Info LICITACIÓ'!J26</f>
        <v>258840</v>
      </c>
    </row>
    <row r="3" spans="1:2">
      <c r="A3" s="3" t="s">
        <v>175</v>
      </c>
      <c r="B3" s="4">
        <f>'Info LICITACIÓ'!J47</f>
        <v>783648</v>
      </c>
    </row>
    <row r="4" spans="1:2">
      <c r="A4" s="3" t="s">
        <v>176</v>
      </c>
      <c r="B4" s="4">
        <f>'Info LICITACIÓ'!J62</f>
        <v>650000</v>
      </c>
    </row>
    <row r="5" spans="1:2">
      <c r="A5" s="3" t="s">
        <v>177</v>
      </c>
      <c r="B5" s="4">
        <f>'Info LICITACIÓ'!J70</f>
        <v>62016</v>
      </c>
    </row>
    <row r="6" spans="1:2">
      <c r="A6" s="3" t="s">
        <v>178</v>
      </c>
      <c r="B6" s="4">
        <f>'Info LICITACIÓ'!J76</f>
        <v>158400</v>
      </c>
    </row>
    <row r="7" spans="1:2">
      <c r="A7" s="3" t="s">
        <v>179</v>
      </c>
      <c r="B7" s="4">
        <f>'Info LICITACIÓ'!J87</f>
        <v>169344</v>
      </c>
    </row>
    <row r="8" spans="1:2">
      <c r="A8" s="35" t="s">
        <v>180</v>
      </c>
      <c r="B8" s="36">
        <f>SUM(B2:B7)</f>
        <v>2082248</v>
      </c>
    </row>
    <row r="9" spans="1:2">
      <c r="A9" s="35" t="s">
        <v>181</v>
      </c>
      <c r="B9" s="36">
        <f>0.2*B8</f>
        <v>416449.60000000003</v>
      </c>
    </row>
    <row r="10" spans="1:2">
      <c r="A10" s="5" t="s">
        <v>182</v>
      </c>
      <c r="B10" s="34">
        <f>B8+B9</f>
        <v>2498697.6</v>
      </c>
    </row>
    <row r="11" spans="1:2">
      <c r="A11" s="5" t="s">
        <v>183</v>
      </c>
      <c r="B11" s="34">
        <f>B10+(0.21*B10)</f>
        <v>3023424.0959999999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MB_seguimentWorkflow xmlns="c8de0594-42e2-4f26-8a69-9df094374455" xsi:nil="true"/>
    <TMB_NumeroSolicitud xmlns="c8de0594-42e2-4f26-8a69-9df094374455">12000722</TMB_NumeroSolicitud>
    <TMB_Nota xmlns="c8de0594-42e2-4f26-8a69-9df094374455" xsi:nil="true"/>
    <h480fc279f9148aeb4afcdcf27073b87 xmlns="c8de0594-42e2-4f26-8a69-9df094374455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</TermName>
          <TermId xmlns="http://schemas.microsoft.com/office/infopath/2007/PartnerControls">5cd44708-a357-4aee-a9ab-ade886f4bbf7</TermId>
        </TermInfo>
      </Terms>
    </h480fc279f9148aeb4afcdcf27073b87>
    <TMB_TitolLicitacio xmlns="c8de0594-42e2-4f26-8a69-9df094374455">12000722 - AM Formació i avaluació PRL salut i seguretat</TMB_TitolLicitacio>
    <TMB_DataComiteWF xmlns="c8de0594-42e2-4f26-8a69-9df094374455" xsi:nil="true"/>
    <lcf76f155ced4ddcb4097134ff3c332f xmlns="b33c6233-2ab6-44e4-b566-b78dc0012292" xsi:nil="true"/>
    <TaxCatchAll xmlns="c8de0594-42e2-4f26-8a69-9df094374455">
      <Value>3089</Value>
      <Value>3159</Value>
    </TaxCatchAll>
    <DocOkMA xmlns="b33c6233-2ab6-44e4-b566-b78dc0012292" xsi:nil="true"/>
    <ecb982cbbbba49edba287c0296970fd2 xmlns="c8de0594-42e2-4f26-8a69-9df094374455">
      <Terms xmlns="http://schemas.microsoft.com/office/infopath/2007/PartnerControls"/>
    </ecb982cbbbba49edba287c0296970fd2>
    <TMB_CH_TipusDocu xmlns="c8de0594-42e2-4f26-8a69-9df094374455">Annexe</TMB_CH_TipusDocu>
    <TMB_OP xmlns="c8de0594-42e2-4f26-8a69-9df094374455">2026-08-04T22:00:00+00:00</TMB_OP>
    <g93776c333e34272ab15451ee7fa82be xmlns="c8de0594-42e2-4f26-8a69-9df094374455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Inici</TermName>
          <TermId xmlns="http://schemas.microsoft.com/office/infopath/2007/PartnerControls">1ed37523-d63e-4991-aef8-399e829bfef8</TermId>
        </TermInfo>
      </Terms>
    </g93776c333e34272ab15451ee7fa82be>
    <TMB_CC xmlns="c8de0594-42e2-4f26-8a69-9df094374455">2026-09-07T22:00:00+00:00</TMB_CC>
    <TMB_IDLicitacio xmlns="c8de0594-42e2-4f26-8a69-9df094374455">585698</TMB_IDLicitacio>
    <TMB_CA xmlns="c8de0594-42e2-4f26-8a69-9df094374455" xsi:nil="true"/>
    <b82b7a08db3a4ab5a955c48b15659d84 xmlns="c8de0594-42e2-4f26-8a69-9df094374455">
      <Terms xmlns="http://schemas.microsoft.com/office/infopath/2007/PartnerControls"/>
    </b82b7a08db3a4ab5a955c48b15659d84>
    <TMB_DataAltres xmlns="c8de0594-42e2-4f26-8a69-9df094374455" xsi:nil="true"/>
    <TMB_Perfil xmlns="c8de0594-42e2-4f26-8a69-9df094374455">true</TMB_Perfil>
    <b3a2275c509d4b0394d7e35eb2e777cd xmlns="c8de0594-42e2-4f26-8a69-9df094374455" xsi:nil="true"/>
  </documentManagement>
</p:properties>
</file>

<file path=customXml/item2.xml><?xml version="1.0" encoding="utf-8"?>
<?mso-contentType ?>
<FormTemplates xmlns="http://schemas.microsoft.com/sharepoint/v3/contenttype/form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romotor" ma:contentTypeID="0x0101004F9C3DA4EFA24741AD6D965779F91C0300D34374BB6F21F541B4FFA535A9FC66F6" ma:contentTypeVersion="39" ma:contentTypeDescription="Crea un document nou" ma:contentTypeScope="" ma:versionID="dec8e21c7615f9e87e0f3853600aa97e">
  <xsd:schema xmlns:xsd="http://www.w3.org/2001/XMLSchema" xmlns:xs="http://www.w3.org/2001/XMLSchema" xmlns:p="http://schemas.microsoft.com/office/2006/metadata/properties" xmlns:ns1="c8de0594-42e2-4f26-8a69-9df094374455" xmlns:ns3="b33c6233-2ab6-44e4-b566-b78dc0012292" targetNamespace="http://schemas.microsoft.com/office/2006/metadata/properties" ma:root="true" ma:fieldsID="c278fd6515a0446d3526286b88c67c61" ns1:_="" ns3:_="">
    <xsd:import namespace="c8de0594-42e2-4f26-8a69-9df094374455"/>
    <xsd:import namespace="b33c6233-2ab6-44e4-b566-b78dc0012292"/>
    <xsd:element name="properties">
      <xsd:complexType>
        <xsd:sequence>
          <xsd:element name="documentManagement">
            <xsd:complexType>
              <xsd:all>
                <xsd:element ref="ns1:TMB_CH_TipusDocu" minOccurs="0"/>
                <xsd:element ref="ns1:TMB_Perfil" minOccurs="0"/>
                <xsd:element ref="ns1:TMB_OP" minOccurs="0"/>
                <xsd:element ref="ns1:TMB_CA" minOccurs="0"/>
                <xsd:element ref="ns1:TMB_CC" minOccurs="0"/>
                <xsd:element ref="ns1:TMB_DataAltres" minOccurs="0"/>
                <xsd:element ref="ns1:TMB_Nota" minOccurs="0"/>
                <xsd:element ref="ns1:TMB_IDLicitacio" minOccurs="0"/>
                <xsd:element ref="ns1:TaxCatchAll" minOccurs="0"/>
                <xsd:element ref="ns1:TMB_DataComiteWF" minOccurs="0"/>
                <xsd:element ref="ns1:TMB_seguimentWorkflow" minOccurs="0"/>
                <xsd:element ref="ns1:b82b7a08db3a4ab5a955c48b15659d84" minOccurs="0"/>
                <xsd:element ref="ns1:b3a2275c509d4b0394d7e35eb2e777cd" minOccurs="0"/>
                <xsd:element ref="ns1:ecb982cbbbba49edba287c0296970fd2" minOccurs="0"/>
                <xsd:element ref="ns1:TaxCatchAllLabel" minOccurs="0"/>
                <xsd:element ref="ns1:g93776c333e34272ab15451ee7fa82be" minOccurs="0"/>
                <xsd:element ref="ns1:TMB_TitolLicitacio" minOccurs="0"/>
                <xsd:element ref="ns1:h480fc279f9148aeb4afcdcf27073b87" minOccurs="0"/>
                <xsd:element ref="ns1:TMB_NumeroSolicitud" minOccurs="0"/>
                <xsd:element ref="ns3:lcf76f155ced4ddcb4097134ff3c332f" minOccurs="0"/>
                <xsd:element ref="ns3:DocOkM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de0594-42e2-4f26-8a69-9df094374455" elementFormDefault="qualified">
    <xsd:import namespace="http://schemas.microsoft.com/office/2006/documentManagement/types"/>
    <xsd:import namespace="http://schemas.microsoft.com/office/infopath/2007/PartnerControls"/>
    <xsd:element name="TMB_CH_TipusDocu" ma:index="0" nillable="true" ma:displayName="TMB_CH_TipusDocu" ma:format="Dropdown" ma:internalName="TMB_CH_TipusDocu" ma:readOnly="false">
      <xsd:simpleType>
        <xsd:restriction base="dms:Choice">
          <xsd:enumeration value="Acta"/>
          <xsd:enumeration value="Acta ob s1"/>
          <xsd:enumeration value="Acta ob s2"/>
          <xsd:enumeration value="Acta ob s3"/>
          <xsd:enumeration value="Acta Rebuig"/>
          <xsd:enumeration value="Acta rec of"/>
          <xsd:enumeration value="Adj OP"/>
          <xsd:enumeration value="Adj CA"/>
          <xsd:enumeration value="Adj CB CA"/>
          <xsd:enumeration value="Adj CB CC"/>
          <xsd:enumeration value="Adj CC"/>
          <xsd:enumeration value="Adj CD"/>
          <xsd:enumeration value="Adj MC"/>
          <xsd:enumeration value="Adj Modif MC"/>
          <xsd:enumeration value="Adj Tanc MC"/>
          <xsd:enumeration value="Annexe"/>
          <xsd:enumeration value="Anunci"/>
          <xsd:enumeration value="Aprovisionaments"/>
          <xsd:enumeration value="Cert. Ofertes"/>
          <xsd:enumeration value="DEUC"/>
          <xsd:enumeration value="Esborranys i doc treball"/>
          <xsd:enumeration value="Inf Mod Adj"/>
          <xsd:enumeration value="Inf Mod Inic"/>
          <xsd:enumeration value="Inf negoc"/>
          <xsd:enumeration value="Inf Prov Únic"/>
          <xsd:enumeration value="Inf s1"/>
          <xsd:enumeration value="Inf s2"/>
          <xsd:enumeration value="Inf s3"/>
          <xsd:enumeration value="Inf Tanc Adj"/>
          <xsd:enumeration value="Inf Urgència"/>
          <xsd:enumeration value="Informe"/>
          <xsd:enumeration value="Inici CA"/>
          <xsd:enumeration value="Inici CC"/>
          <xsd:enumeration value="Inici OP"/>
          <xsd:enumeration value="JN"/>
          <xsd:enumeration value="Oferta Prov"/>
          <xsd:enumeration value="Organs de contractació"/>
          <xsd:enumeration value="Organs de Treball"/>
          <xsd:enumeration value="Proveidor"/>
          <xsd:enumeration value="Promotor"/>
          <xsd:enumeration value="PCP"/>
          <xsd:enumeration value="PPT"/>
          <xsd:enumeration value="PU"/>
          <xsd:enumeration value="QC"/>
          <xsd:enumeration value="Registre ob s1"/>
          <xsd:enumeration value="Registre ob s2"/>
          <xsd:enumeration value="Registre ob s3"/>
          <xsd:enumeration value="Resum"/>
          <xsd:enumeration value="Mod Adj CA"/>
          <xsd:enumeration value="Mod Adj CC"/>
          <xsd:enumeration value="Mod Adj OP"/>
          <xsd:enumeration value="Mod Inici CC"/>
          <xsd:enumeration value="Mod Inici CA"/>
          <xsd:enumeration value="Mod Inici OP"/>
          <xsd:enumeration value="Penal Inici CA"/>
          <xsd:enumeration value="Penal Inici CC"/>
          <xsd:enumeration value="Penal Def CA"/>
          <xsd:enumeration value="Penal Def CC"/>
          <xsd:enumeration value="Rev Preu Prov CA"/>
          <xsd:enumeration value="Rev Preu Prov CC"/>
          <xsd:enumeration value="Rev Preu Def CA"/>
          <xsd:enumeration value="Rev Preu Def CC"/>
          <xsd:enumeration value="Tanc CC"/>
          <xsd:enumeration value="Tanc CA"/>
          <xsd:enumeration value="Varis"/>
        </xsd:restriction>
      </xsd:simpleType>
    </xsd:element>
    <xsd:element name="TMB_Perfil" ma:index="3" nillable="true" ma:displayName="Perfil" ma:default="0" ma:internalName="TMB_Perfil" ma:readOnly="false">
      <xsd:simpleType>
        <xsd:restriction base="dms:Boolean"/>
      </xsd:simpleType>
    </xsd:element>
    <xsd:element name="TMB_OP" ma:index="4" nillable="true" ma:displayName="OP" ma:format="DateOnly" ma:indexed="true" ma:internalName="TMB_OP" ma:readOnly="false">
      <xsd:simpleType>
        <xsd:restriction base="dms:DateTime"/>
      </xsd:simpleType>
    </xsd:element>
    <xsd:element name="TMB_CA" ma:index="5" nillable="true" ma:displayName="CA" ma:format="DateOnly" ma:indexed="true" ma:internalName="TMB_CA" ma:readOnly="false">
      <xsd:simpleType>
        <xsd:restriction base="dms:DateTime"/>
      </xsd:simpleType>
    </xsd:element>
    <xsd:element name="TMB_CC" ma:index="6" nillable="true" ma:displayName="CC" ma:format="DateOnly" ma:indexed="true" ma:internalName="TMB_CC" ma:readOnly="false">
      <xsd:simpleType>
        <xsd:restriction base="dms:DateTime"/>
      </xsd:simpleType>
    </xsd:element>
    <xsd:element name="TMB_DataAltres" ma:index="7" nillable="true" ma:displayName="Altres" ma:format="DateOnly" ma:internalName="TMB_DataAltres" ma:readOnly="false">
      <xsd:simpleType>
        <xsd:restriction base="dms:DateTime"/>
      </xsd:simpleType>
    </xsd:element>
    <xsd:element name="TMB_Nota" ma:index="8" nillable="true" ma:displayName="Nota" ma:internalName="TMB_Nota" ma:readOnly="false">
      <xsd:simpleType>
        <xsd:restriction base="dms:Note">
          <xsd:maxLength value="255"/>
        </xsd:restriction>
      </xsd:simpleType>
    </xsd:element>
    <xsd:element name="TMB_IDLicitacio" ma:index="10" nillable="true" ma:displayName="IDLicitacio" ma:internalName="TMB_IDLicitacio" ma:readOnly="false" ma:percentage="FALSE">
      <xsd:simpleType>
        <xsd:restriction base="dms:Number"/>
      </xsd:simpleType>
    </xsd:element>
    <xsd:element name="TaxCatchAll" ma:index="14" nillable="true" ma:displayName="Taxonomy Catch All Column" ma:hidden="true" ma:list="{f9e4213d-ed2a-47af-a33e-0837a4383def}" ma:internalName="TaxCatchAll" ma:readOnly="false" ma:showField="CatchAllData" ma:web="c8de0594-42e2-4f26-8a69-9df0943744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MB_DataComiteWF" ma:index="19" nillable="true" ma:displayName="Data Comité Workflow" ma:format="DateOnly" ma:internalName="TMB_DataComiteWF" ma:readOnly="false">
      <xsd:simpleType>
        <xsd:restriction base="dms:DateTime"/>
      </xsd:simpleType>
    </xsd:element>
    <xsd:element name="TMB_seguimentWorkflow" ma:index="20" nillable="true" ma:displayName="Seguiment Workflow" ma:internalName="TMB_seguimentWorkflow" ma:readOnly="false">
      <xsd:simpleType>
        <xsd:restriction base="dms:Note">
          <xsd:maxLength value="255"/>
        </xsd:restriction>
      </xsd:simpleType>
    </xsd:element>
    <xsd:element name="b82b7a08db3a4ab5a955c48b15659d84" ma:index="22" nillable="true" ma:taxonomy="true" ma:internalName="b82b7a08db3a4ab5a955c48b15659d84" ma:taxonomyFieldName="TMB_Plecs" ma:displayName="Plecs" ma:readOnly="false" ma:fieldId="{b82b7a08-db3a-4ab5-a955-c48b15659d84}" ma:sspId="c3f7846d-f0e6-4cc5-afcf-2c5780da8c96" ma:termSetId="e13197b8-6577-42a1-8c14-590c785d38b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3a2275c509d4b0394d7e35eb2e777cd" ma:index="23" nillable="true" ma:displayName="TMB_Estat_0" ma:hidden="true" ma:internalName="b3a2275c509d4b0394d7e35eb2e777cd" ma:readOnly="false">
      <xsd:simpleType>
        <xsd:restriction base="dms:Note"/>
      </xsd:simpleType>
    </xsd:element>
    <xsd:element name="ecb982cbbbba49edba287c0296970fd2" ma:index="24" nillable="true" ma:taxonomy="true" ma:internalName="ecb982cbbbba49edba287c0296970fd2" ma:taxonomyFieldName="TMB_TipusDoc" ma:displayName="Tipus Docu." ma:readOnly="false" ma:default="" ma:fieldId="{ecb982cb-bbba-49ed-ba28-7c0296970fd2}" ma:sspId="c3f7846d-f0e6-4cc5-afcf-2c5780da8c96" ma:termSetId="57e38b99-a593-4f1c-b130-58a39ad263a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25" nillable="true" ma:displayName="Taxonomy Catch All Column1" ma:hidden="true" ma:list="{f9e4213d-ed2a-47af-a33e-0837a4383def}" ma:internalName="TaxCatchAllLabel" ma:readOnly="true" ma:showField="CatchAllDataLabel" ma:web="c8de0594-42e2-4f26-8a69-9df0943744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g93776c333e34272ab15451ee7fa82be" ma:index="26" nillable="true" ma:taxonomy="true" ma:internalName="g93776c333e34272ab15451ee7fa82be" ma:taxonomyFieldName="TMB_Fase" ma:displayName="Fase licitació" ma:indexed="true" ma:readOnly="false" ma:fieldId="{093776c3-33e3-4272-ab15-451ee7fa82be}" ma:sspId="c3f7846d-f0e6-4cc5-afcf-2c5780da8c96" ma:termSetId="0a3c70e4-a445-405e-9e86-2a73306d24d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MB_TitolLicitacio" ma:index="27" nillable="true" ma:displayName="Titol Licitacio" ma:indexed="true" ma:internalName="TMB_TitolLicitacio" ma:readOnly="false">
      <xsd:simpleType>
        <xsd:restriction base="dms:Text">
          <xsd:maxLength value="255"/>
        </xsd:restriction>
      </xsd:simpleType>
    </xsd:element>
    <xsd:element name="h480fc279f9148aeb4afcdcf27073b87" ma:index="29" nillable="true" ma:taxonomy="true" ma:internalName="h480fc279f9148aeb4afcdcf27073b87" ma:taxonomyFieldName="TMB_Estat" ma:displayName="Estat doc." ma:default="" ma:fieldId="{1480fc27-9f91-48ae-b4af-cdcf27073b87}" ma:sspId="c3f7846d-f0e6-4cc5-afcf-2c5780da8c96" ma:termSetId="c9741bec-2e2c-46aa-b9c9-ee0466866e3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MB_NumeroSolicitud" ma:index="30" nillable="true" ma:displayName="Sol·licitud" ma:indexed="true" ma:internalName="TMB_NumeroSolicitud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3c6233-2ab6-44e4-b566-b78dc0012292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31" nillable="true" ma:displayName="Etiquetes de la imatge_0" ma:hidden="true" ma:internalName="lcf76f155ced4ddcb4097134ff3c332f">
      <xsd:simpleType>
        <xsd:restriction base="dms:Note"/>
      </xsd:simpleType>
    </xsd:element>
    <xsd:element name="DocOkMA" ma:index="32" nillable="true" ma:displayName="Doc Ok MA" ma:format="DateOnly" ma:internalName="DocOkMA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ipus de contingut"/>
        <xsd:element ref="dc:title" minOccurs="0" maxOccurs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17C382E-5E26-4B10-A2B4-3024BABEDC10}"/>
</file>

<file path=customXml/itemProps2.xml><?xml version="1.0" encoding="utf-8"?>
<ds:datastoreItem xmlns:ds="http://schemas.openxmlformats.org/officeDocument/2006/customXml" ds:itemID="{9B3FA767-75D6-4098-BEF7-6A02BC492A61}"/>
</file>

<file path=customXml/itemProps3.xml><?xml version="1.0" encoding="utf-8"?>
<ds:datastoreItem xmlns:ds="http://schemas.openxmlformats.org/officeDocument/2006/customXml" ds:itemID="{61080995-8ACD-41BD-BFBE-7729B2300C2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TMB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Rubio Asensio, Mario Eulogio</dc:creator>
  <cp:keywords/>
  <dc:description/>
  <cp:lastModifiedBy>Roldan Millan, Yolanda</cp:lastModifiedBy>
  <cp:revision/>
  <dcterms:created xsi:type="dcterms:W3CDTF">2026-04-14T07:02:46Z</dcterms:created>
  <dcterms:modified xsi:type="dcterms:W3CDTF">2026-07-21T08:50:40Z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0x0101004F9C3DA4EFA24741AD6D965779F91C0300D34374BB6F21F541B4FFA535A9FC66F6</vt:lpwstr>
  </property>
  <property fmtid="{D5CDD505-2E9C-101B-9397-08002B2CF9AE}" pid="3" name="eaedb32f61974917bc22b3946021685c">
    <vt:lpwstr/>
  </property>
  <property fmtid="{D5CDD505-2E9C-101B-9397-08002B2CF9AE}" pid="4" name="TMB_Docprov">
    <vt:lpwstr/>
  </property>
  <property fmtid="{D5CDD505-2E9C-101B-9397-08002B2CF9AE}" pid="5" name="MediaServiceImageTags">
    <vt:lpwstr/>
  </property>
  <property fmtid="{D5CDD505-2E9C-101B-9397-08002B2CF9AE}" pid="6" name="TMB_FaseDocProv">
    <vt:lpwstr/>
  </property>
  <property fmtid="{D5CDD505-2E9C-101B-9397-08002B2CF9AE}" pid="7" name="TMB_Proveidor">
    <vt:lpwstr/>
  </property>
  <property fmtid="{D5CDD505-2E9C-101B-9397-08002B2CF9AE}" pid="8" name="g93776c333e34272ab15451ee7fa82be">
    <vt:lpwstr/>
  </property>
  <property fmtid="{D5CDD505-2E9C-101B-9397-08002B2CF9AE}" pid="9" name="TMB_OrganC">
    <vt:lpwstr/>
  </property>
  <property fmtid="{D5CDD505-2E9C-101B-9397-08002B2CF9AE}" pid="10" name="TMB_TipusDoc">
    <vt:lpwstr/>
  </property>
  <property fmtid="{D5CDD505-2E9C-101B-9397-08002B2CF9AE}" pid="11" name="TMB_Fase">
    <vt:lpwstr>3089;#Inici|1ed37523-d63e-4991-aef8-399e829bfef8</vt:lpwstr>
  </property>
  <property fmtid="{D5CDD505-2E9C-101B-9397-08002B2CF9AE}" pid="12" name="TMB_Sobres">
    <vt:lpwstr/>
  </property>
  <property fmtid="{D5CDD505-2E9C-101B-9397-08002B2CF9AE}" pid="13" name="ecb982cbbbba49edba287c0296970fd2">
    <vt:lpwstr/>
  </property>
  <property fmtid="{D5CDD505-2E9C-101B-9397-08002B2CF9AE}" pid="14" name="TMB_Estat">
    <vt:lpwstr>3159;#Public|5cd44708-a357-4aee-a9ab-ade886f4bbf7</vt:lpwstr>
  </property>
  <property fmtid="{D5CDD505-2E9C-101B-9397-08002B2CF9AE}" pid="15" name="b82b7a08db3a4ab5a955c48b15659d84">
    <vt:lpwstr/>
  </property>
  <property fmtid="{D5CDD505-2E9C-101B-9397-08002B2CF9AE}" pid="16" name="TMB_Plecs">
    <vt:lpwstr/>
  </property>
  <property fmtid="{D5CDD505-2E9C-101B-9397-08002B2CF9AE}" pid="17" name="h80888fb7b914359b90c46b7c452b251">
    <vt:lpwstr/>
  </property>
  <property fmtid="{D5CDD505-2E9C-101B-9397-08002B2CF9AE}" pid="20" name="TMB_IDLicitacio">
    <vt:r8>585698</vt:r8>
  </property>
  <property fmtid="{D5CDD505-2E9C-101B-9397-08002B2CF9AE}" pid="21" name="o0f6527fa5184dfa91381007b0eb82df">
    <vt:lpwstr/>
  </property>
  <property fmtid="{D5CDD505-2E9C-101B-9397-08002B2CF9AE}" pid="22" name="ba05a5f98ed745b98d9dacf37bda167c">
    <vt:lpwstr/>
  </property>
  <property fmtid="{D5CDD505-2E9C-101B-9397-08002B2CF9AE}" pid="24" name="h3e189544f4e4582960eb2fb36374928">
    <vt:lpwstr/>
  </property>
  <property fmtid="{D5CDD505-2E9C-101B-9397-08002B2CF9AE}" pid="26" name="TMB_Perfil">
    <vt:bool>false</vt:bool>
  </property>
  <property fmtid="{D5CDD505-2E9C-101B-9397-08002B2CF9AE}" pid="27" name="TMB_LastProcessedHash">
    <vt:lpwstr>3e9be89a2f962052220200502ce741a23fb1c8a76ce30553f95f401154a5161e</vt:lpwstr>
  </property>
  <property fmtid="{D5CDD505-2E9C-101B-9397-08002B2CF9AE}" pid="28" name="FirstName">
    <vt:lpwstr/>
  </property>
</Properties>
</file>