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caaitcat.sharepoint.com/sites/OTiD/Projectes i Obres/Projectes i Obres/Plecs CONCURSOS/- 2026/89-2026 Heliport ETAP (abril 2026)/3 ANNEXOS/"/>
    </mc:Choice>
  </mc:AlternateContent>
  <xr:revisionPtr revIDLastSave="891" documentId="13_ncr:1_{B2557BDD-5291-4839-B323-4F70A9AB62F6}" xr6:coauthVersionLast="47" xr6:coauthVersionMax="47" xr10:uidLastSave="{448C943A-3602-4BE2-844E-91B7FEBA64CB}"/>
  <bookViews>
    <workbookView xWindow="-120" yWindow="-120" windowWidth="29040" windowHeight="15720" xr2:uid="{00000000-000D-0000-FFFF-FFFF00000000}"/>
  </bookViews>
  <sheets>
    <sheet name="pressupost" sheetId="2" r:id="rId1"/>
  </sheets>
  <definedNames>
    <definedName name="_xlnm.Print_Area" localSheetId="0">pressupost!$A$2:$K$171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2" l="1"/>
  <c r="H38" i="2"/>
  <c r="H37" i="2"/>
  <c r="H77" i="2"/>
  <c r="H9" i="2"/>
  <c r="H88" i="2"/>
  <c r="H87" i="2" s="1"/>
  <c r="N87" i="2" s="1"/>
  <c r="H78" i="2"/>
  <c r="H85" i="2"/>
  <c r="H82" i="2"/>
  <c r="H81" i="2"/>
  <c r="H76" i="2"/>
  <c r="H75" i="2"/>
  <c r="H74" i="2"/>
  <c r="H73" i="2"/>
  <c r="H72" i="2"/>
  <c r="H71" i="2"/>
  <c r="H70" i="2"/>
  <c r="H69" i="2"/>
  <c r="H68" i="2"/>
  <c r="H59" i="2"/>
  <c r="N128" i="2"/>
  <c r="H129" i="2"/>
  <c r="H128" i="2" s="1"/>
  <c r="J128" i="2" s="1"/>
  <c r="H120" i="2"/>
  <c r="H119" i="2" s="1"/>
  <c r="N119" i="2" s="1"/>
  <c r="J119" i="2"/>
  <c r="A117" i="2"/>
  <c r="A119" i="2" s="1"/>
  <c r="A122" i="2" s="1"/>
  <c r="H28" i="2"/>
  <c r="H27" i="2" s="1"/>
  <c r="N27" i="2" s="1"/>
  <c r="H155" i="2"/>
  <c r="H154" i="2" s="1"/>
  <c r="H152" i="2"/>
  <c r="H151" i="2" s="1"/>
  <c r="H36" i="2" l="1"/>
  <c r="N36" i="2" s="1"/>
  <c r="H80" i="2"/>
  <c r="N80" i="2" s="1"/>
  <c r="H67" i="2"/>
  <c r="J87" i="2"/>
  <c r="H84" i="2"/>
  <c r="N84" i="2" s="1"/>
  <c r="J154" i="2"/>
  <c r="N154" i="2"/>
  <c r="J27" i="2"/>
  <c r="N151" i="2"/>
  <c r="A151" i="2"/>
  <c r="A154" i="2" s="1"/>
  <c r="J36" i="2" l="1"/>
  <c r="J84" i="2"/>
  <c r="J80" i="2"/>
  <c r="O156" i="2"/>
  <c r="J151" i="2"/>
  <c r="K156" i="2" s="1"/>
  <c r="H161" i="2" l="1"/>
  <c r="H160" i="2" s="1"/>
  <c r="J160" i="2" s="1"/>
  <c r="K163" i="2" s="1"/>
  <c r="H146" i="2"/>
  <c r="H145" i="2" s="1"/>
  <c r="J145" i="2" s="1"/>
  <c r="H143" i="2"/>
  <c r="H142" i="2" s="1"/>
  <c r="J142" i="2" s="1"/>
  <c r="H140" i="2"/>
  <c r="H139" i="2" s="1"/>
  <c r="N139" i="2" s="1"/>
  <c r="H137" i="2"/>
  <c r="H136" i="2" s="1"/>
  <c r="J136" i="2" s="1"/>
  <c r="H134" i="2"/>
  <c r="H133" i="2"/>
  <c r="H126" i="2"/>
  <c r="H125" i="2" s="1"/>
  <c r="J125" i="2" s="1"/>
  <c r="H123" i="2"/>
  <c r="H122" i="2" s="1"/>
  <c r="J122" i="2" s="1"/>
  <c r="H118" i="2"/>
  <c r="H117" i="2" s="1"/>
  <c r="N117" i="2" s="1"/>
  <c r="H111" i="2"/>
  <c r="H110" i="2" s="1"/>
  <c r="N110" i="2" s="1"/>
  <c r="H108" i="2"/>
  <c r="H107" i="2"/>
  <c r="H106" i="2"/>
  <c r="J110" i="2"/>
  <c r="H103" i="2"/>
  <c r="H102" i="2"/>
  <c r="H101" i="2"/>
  <c r="H98" i="2"/>
  <c r="H97" i="2" s="1"/>
  <c r="J97" i="2" s="1"/>
  <c r="H95" i="2"/>
  <c r="H94" i="2" s="1"/>
  <c r="J94" i="2" s="1"/>
  <c r="J67" i="2"/>
  <c r="H25" i="2"/>
  <c r="H65" i="2"/>
  <c r="H62" i="2"/>
  <c r="H58" i="2"/>
  <c r="H55" i="2"/>
  <c r="H54" i="2"/>
  <c r="H53" i="2"/>
  <c r="H52" i="2"/>
  <c r="H51" i="2"/>
  <c r="H48" i="2"/>
  <c r="H47" i="2"/>
  <c r="H46" i="2"/>
  <c r="H45" i="2"/>
  <c r="H44" i="2"/>
  <c r="H43" i="2"/>
  <c r="H33" i="2"/>
  <c r="H32" i="2"/>
  <c r="H31" i="2"/>
  <c r="H21" i="2"/>
  <c r="H22" i="2"/>
  <c r="H20" i="2"/>
  <c r="H16" i="2"/>
  <c r="H14" i="2"/>
  <c r="H17" i="2"/>
  <c r="H15" i="2"/>
  <c r="H13" i="2"/>
  <c r="H12" i="2"/>
  <c r="H8" i="2"/>
  <c r="H7" i="2"/>
  <c r="A11" i="2"/>
  <c r="J139" i="2"/>
  <c r="N125" i="2"/>
  <c r="J117" i="2"/>
  <c r="A97" i="2"/>
  <c r="H6" i="2" l="1"/>
  <c r="H57" i="2"/>
  <c r="J57" i="2" s="1"/>
  <c r="N136" i="2"/>
  <c r="N122" i="2"/>
  <c r="N142" i="2"/>
  <c r="N145" i="2"/>
  <c r="N67" i="2"/>
  <c r="N160" i="2"/>
  <c r="O163" i="2" s="1"/>
  <c r="N94" i="2"/>
  <c r="N97" i="2"/>
  <c r="H131" i="2"/>
  <c r="H105" i="2"/>
  <c r="H100" i="2"/>
  <c r="H64" i="2"/>
  <c r="H30" i="2"/>
  <c r="H42" i="2"/>
  <c r="H61" i="2"/>
  <c r="H24" i="2"/>
  <c r="H50" i="2"/>
  <c r="H19" i="2"/>
  <c r="H11" i="2"/>
  <c r="A100" i="2"/>
  <c r="A125" i="2" s="1"/>
  <c r="N57" i="2" l="1"/>
  <c r="A136" i="2"/>
  <c r="A139" i="2" s="1"/>
  <c r="A142" i="2" s="1"/>
  <c r="A145" i="2" s="1"/>
  <c r="A128" i="2"/>
  <c r="J100" i="2"/>
  <c r="N100" i="2"/>
  <c r="J105" i="2"/>
  <c r="N105" i="2"/>
  <c r="J11" i="2"/>
  <c r="N11" i="2"/>
  <c r="J131" i="2"/>
  <c r="K147" i="2" s="1"/>
  <c r="N131" i="2"/>
  <c r="O147" i="2" s="1"/>
  <c r="J6" i="2"/>
  <c r="N6" i="2"/>
  <c r="J19" i="2"/>
  <c r="N19" i="2"/>
  <c r="J50" i="2"/>
  <c r="N50" i="2"/>
  <c r="J24" i="2"/>
  <c r="N24" i="2"/>
  <c r="J61" i="2"/>
  <c r="N61" i="2"/>
  <c r="J42" i="2"/>
  <c r="N42" i="2"/>
  <c r="J30" i="2"/>
  <c r="N30" i="2"/>
  <c r="J64" i="2"/>
  <c r="N64" i="2"/>
  <c r="K90" i="2" l="1"/>
  <c r="O112" i="2"/>
  <c r="K112" i="2"/>
  <c r="O90" i="2"/>
  <c r="K165" i="2" l="1"/>
  <c r="K166" i="2" s="1"/>
  <c r="O165" i="2"/>
  <c r="O167" i="2" s="1"/>
  <c r="O166" i="2" l="1"/>
  <c r="O168" i="2" s="1"/>
  <c r="O170" i="2" s="1"/>
  <c r="O171" i="2" s="1"/>
  <c r="K167" i="2"/>
  <c r="K168" i="2" s="1"/>
  <c r="K170" i="2" s="1"/>
  <c r="K171" i="2" s="1"/>
</calcChain>
</file>

<file path=xl/sharedStrings.xml><?xml version="1.0" encoding="utf-8"?>
<sst xmlns="http://schemas.openxmlformats.org/spreadsheetml/2006/main" count="227" uniqueCount="121">
  <si>
    <t xml:space="preserve">PRESSUPOST D'EXECUCIÓ D'UNA HELISUPERFICIE A LA ETAP DE L'AMPOLLA. </t>
  </si>
  <si>
    <t>OFERTA PRESENTADA PEL LICITADOR</t>
  </si>
  <si>
    <t>MOVIMENT DE TERRES I FORMIGONS</t>
  </si>
  <si>
    <t>núm.</t>
  </si>
  <si>
    <t>Codi BEDEC</t>
  </si>
  <si>
    <t xml:space="preserve">descripció </t>
  </si>
  <si>
    <t>posició</t>
  </si>
  <si>
    <t>dimensió 1</t>
  </si>
  <si>
    <t>dimensió 2</t>
  </si>
  <si>
    <t>dimensió 3</t>
  </si>
  <si>
    <t>amidamnet</t>
  </si>
  <si>
    <t>preu unitari</t>
  </si>
  <si>
    <t>import</t>
  </si>
  <si>
    <t>P221C-DYZN</t>
  </si>
  <si>
    <t>m3 Excavació de rasa de fins a 1 m d'amplària i fins a 2 m de fondària, en terreny compacte, amb retroexcavadora i càrrega mecànica del material excavat. Excavació per a llit de formigó de plataforma i peces de vorada</t>
  </si>
  <si>
    <t>costat bassa</t>
  </si>
  <si>
    <t>costat dipòsit</t>
  </si>
  <si>
    <t>P221B-EL71</t>
  </si>
  <si>
    <t>m3. Excavació de rasa i pou de fins a 2 m de fondària, en terreny compacte (SPT 20-50), realitzada amb retroexcavadora de combustible i càrrega mecànica sobre camió amb retroexcavadora. Excavació de rases per a canalitzacions i suport de lluminàries.</t>
  </si>
  <si>
    <t>linea ennllumenat helisuperficie</t>
  </si>
  <si>
    <t>linea enllumenat vial existent</t>
  </si>
  <si>
    <t>sabata manega de vent</t>
  </si>
  <si>
    <t>linea enllumenat mànega de vent</t>
  </si>
  <si>
    <t>P9G3-DVV9</t>
  </si>
  <si>
    <t>ml. Tall amb serra de disc en paviment de formigó per a formació de junt de retracció de 6 a 8 mm de font per a exterior &gt;= 6 cm</t>
  </si>
  <si>
    <t>tall a vial existent</t>
  </si>
  <si>
    <t>tall vorada</t>
  </si>
  <si>
    <t>P2148-HYER</t>
  </si>
  <si>
    <t>ml. Demolició de vorada, inclòs la base, col·locada sobre formigó, amb compressor i càrrega manual de runa sobre camió o contenidor, en entorn urbà sense dificultat de mobilitat, en voreres &lt;= 3 m d'amplària o calçada/plataforma única &lt;= 7 m d'amplària, amb afectació per serveis o elements de mobiliari urbà, en actuacions de 10 a 100 1 m</t>
  </si>
  <si>
    <t>vorada</t>
  </si>
  <si>
    <t>P2146-DJ2M</t>
  </si>
  <si>
    <t>m2. Demolició de paviment de mescla bituminosa de fins a 10 cm de gruix, d'amplària més de 2 m amb retroexcavadora amb martell trencador i càrrega sobre camió amb mitjans mecànics</t>
  </si>
  <si>
    <t>asfalt</t>
  </si>
  <si>
    <t>P2255-DPIL</t>
  </si>
  <si>
    <t>m3 Rebliment i piconatge de rasa d'amplària fins a 0,6 m, amb el 50% de sorra i el 50% de terra de la pròpia excavació, en tongades de gruix de fins a 25 cm, utilitzant picó vibrant de combustible, amb compactació del 95% PM. tapat de rases</t>
  </si>
  <si>
    <t>P312-IBVD</t>
  </si>
  <si>
    <t xml:space="preserve">m3 Formigonament de rases i pous, amb Formigó en massa amb additiu hidròfug HM - 20 / B / 20 / X0 amb una quantitat de ciment de 200 kg/m3 i relació aigua ciment =&lt; 0.6, abocat des de camió. formigó per a protecció de rases i suport lluminàries </t>
  </si>
  <si>
    <t>P970-DFTF</t>
  </si>
  <si>
    <t>m3 Base per a rigola amb Formigó d'ús no estructural HNE-20/P/10 de resistència a compressió 20 N/mm2, consistència plàstica i grandària màxima del granulat 10 mm, escampat amb transport interior mecànic, estesa i vibratge manual, acabat reglejat, amb dúmper de gasoil. llit de formigó de peçes de rigola i vorada</t>
  </si>
  <si>
    <t>P4D9-4SMH</t>
  </si>
  <si>
    <t>m2 Muntatge i desmuntatge d'encofrat per a dau de recolzament amb tauló de fusta</t>
  </si>
  <si>
    <t xml:space="preserve"> suport lluminàries </t>
  </si>
  <si>
    <t>P3C5-JV8J</t>
  </si>
  <si>
    <t>m3. Formigonat de llosa de fonamentació amb formigó per armar HA - 35 / B / 20 / xC4 + XS1 + XA1 amb una quantitat de ciment de 350 kg/m3 i relació aigua ciment =&lt; 0.5, abocat amb cubilot</t>
  </si>
  <si>
    <t>llosa de la helisuperficie</t>
  </si>
  <si>
    <t>P9Z3-DP5S</t>
  </si>
  <si>
    <t>m2. Armadura de lloses de formigó AP500 SD amb malla electrosoldada de barres corrugades d'acer ME 15x15 cm D:8-8 mm 6x2,2 m B500SD UNE-EN 10080</t>
  </si>
  <si>
    <t>P2R6-4I5F</t>
  </si>
  <si>
    <t>m3. Càrrega amb mitjans mecànics i transport de residus inerts o no especials a instal·lació autoritzada de gestió de residus, amb camió per a transport de 12 t, amb un recorregut de més de 5 i fins a 10 km</t>
  </si>
  <si>
    <t>TOTAL MOVIMENT DE TERRES I FORMIGONS</t>
  </si>
  <si>
    <t>RAM DE PALETA</t>
  </si>
  <si>
    <t>PDK2-Z9T0</t>
  </si>
  <si>
    <t>ut. Pericó de registre de fàbrica de maó de 80x80x110 cm, per a instal·lacions de serveis, amb parets de 15 cm de gruix de maó calat de 290x140x100 mm, arrebossada i lliscada interiorment amb morter mixt amb una proporció en volum 1:2:10, sobre solera de grava de 50 cm de gruix i reblert lateral amb terra de la mateixa excavació</t>
  </si>
  <si>
    <t>rases de conductes d'iluminació</t>
  </si>
  <si>
    <t>FDKZHJB4</t>
  </si>
  <si>
    <t>ut. Bastiment quadrat i tapa quadrat de fosa dúctil per a pericó de serveis, recolzada, pas lliure de 600x600 mm i classe B125 segons norma UNE-EN 124, col·locada amb morter per a ram de paleta</t>
  </si>
  <si>
    <t>P976-IRPX</t>
  </si>
  <si>
    <t>ml. Rigola de 20 cm d'amplària de, fabricada amb granulats reciclats, col·locades a truc de maceta i rejuntades amb beurada de ciment</t>
  </si>
  <si>
    <t>rigola</t>
  </si>
  <si>
    <t>P968-E2Y3</t>
  </si>
  <si>
    <t>Vorada recta de peces de formigó amb rigola, doble capa, de 35x20 cm, col·locada sobre base de formigó d'ús no estructural de 20 a 25 cm d'alçària i rejuntada amb morter</t>
  </si>
  <si>
    <t>P214O-4RO5</t>
  </si>
  <si>
    <t>m3 Enderroc de mur de bloc de formigó, amb mitjans manuals i càrrega manual de runa sobre camió o contenidor</t>
  </si>
  <si>
    <t>varis</t>
  </si>
  <si>
    <t>TOTAL RAM DE PALETA</t>
  </si>
  <si>
    <t>TREBALLS  ELÈCTRICS I D'IL.LUMINACIÓ</t>
  </si>
  <si>
    <t>PA</t>
  </si>
  <si>
    <t>P.A. per la realització dels càlculs elèctrics i disseny del quadre de comandament i protecció. Armari elèctric apte per la seva ubicació i maniobra situat en exterior.</t>
  </si>
  <si>
    <t>iluminació helisuperficie</t>
  </si>
  <si>
    <t>P.A. retirada de farola existent. Inclou retirada, desconnexió i gestió de residus. Inclou tots els mitjans necessaris</t>
  </si>
  <si>
    <t>retirada de farola</t>
  </si>
  <si>
    <t>UIV010 (GENERADOR DE PRECIOS)</t>
  </si>
  <si>
    <t>Subministre de Lluminaria BVP130 LED210-4S/740 PSU OFA52 ALU C1KC3 PHILIPS CoreLine tempo grande, Floodlight, 141 W, 21000 lm, 4000 K,CRI70, Asimétrica, IP66, o  similar amb característiques i prestacions superiors</t>
  </si>
  <si>
    <t>PHV1-HC1X</t>
  </si>
  <si>
    <t>Subministe de Controlador DALI per a regulació i control de 4 grups de llums, amb alimentació i sortida de bus, per a col.locar en carril DIN, muntat i connectat</t>
  </si>
  <si>
    <t>PHQE-C08L</t>
  </si>
  <si>
    <t>Projector per a exterior amb leds amb una vida útil &lt;= 80000 h, de forma rectangular, amb distribució de la llum asimètrica extensiva, de 47 W de potència, flux lluminós de 6840 lm, amb equip elèctric no regulable, aïllament classe I, cos d'alumini injectat, difusor de vidre trempat i grau de protecció IP66, col·locat</t>
  </si>
  <si>
    <t>iluminació vial</t>
  </si>
  <si>
    <t>------</t>
  </si>
  <si>
    <t>PA. Col.locació, connexionat i posada en marxa del sistema d'il.luminació amb els elements esmentats a les anteriors partides</t>
  </si>
  <si>
    <t>iluminació costat dipòsit</t>
  </si>
  <si>
    <t>P.A. Quadre de comandament i protecció de la instal.lació d'enllumenat amb  protecció magnetotèrmica, col·locat en caixa de dotze mòduls de material autoextingible, amb porta, encastada, inclou l'obertura de regates i formació de petits encastaments, tub de PVC de DN 32 mm, connexió amb el comptador amb conductors de coure H07V-R de 16 mm2 de secció, i cablejat intern de la caixa amb conductor de coure H07V-R de 6 mm2 de secció. Quadre apte per col.locació en exteriors</t>
  </si>
  <si>
    <t>PG33-E756</t>
  </si>
  <si>
    <t>Cable amb conductor de coure de tensió assignada0,6/1 kV, de designació RZ1-K (AS), construcció segons norma UNE 21123-4, tripolar, de secció 3x2,5 mm2, amb coberta del cable de poliolefines, classe de reacció al foc Cca-s1b, d1, a1 segons la norma UNE-EN 50575 amb baixa emissió fums, col·locat en tub</t>
  </si>
  <si>
    <t>PG3B-E7CF</t>
  </si>
  <si>
    <t>Conductor de coure nu, unipolar de secció 1x10 mm2, muntat en malla de connexió a terra</t>
  </si>
  <si>
    <t>PG2N-EUG0</t>
  </si>
  <si>
    <t>Tub corbable corrugat de PVC, de 80 mm de diàmetre nominal, aïllant i no propagador de la flama, resistència a l'impacte de 6 J, resistència a compressió de 250 N, muntat com a canalització soterrada</t>
  </si>
  <si>
    <t>TOTAL TREBALLS ELÈCTRICS I D'IL.LUMINACIÓ</t>
  </si>
  <si>
    <t>TREBALLS  DE PINTURA</t>
  </si>
  <si>
    <t>PBAM-HXU6</t>
  </si>
  <si>
    <t>Actuacions puntuals de jornada completa en superfície &lt;= 50 m2, pintat sobre paviment de marca vial superficial per a ús permanent i retrorreflectant en sec, tipus P - R, amb Plàstic d'aplicació en fred de dos components de color blanc, per a marques vials i microesferes de vidre, amb addició de Micropartícules amb cantells angulosos de vidre en pols, aplicada amb màquina d'accionament manual</t>
  </si>
  <si>
    <t>pintat superfície heliport</t>
  </si>
  <si>
    <t>-----</t>
  </si>
  <si>
    <t>Partida alçada increment de preu de la pintura de paviments diferent de blanc, colors groc i blau</t>
  </si>
  <si>
    <t>TOTAL TREBALLS DE PINTURA</t>
  </si>
  <si>
    <t>AJUDES AERONAVEGAVILITAT</t>
  </si>
  <si>
    <t>Ut. Subministre i col.locació de mànega de vent amb mastil frangible de 5 metres, il·luminació interior amb balisa a la puntera per 2.40 mts de llargada per 60 cm de boca per 30 cm de sortida amb franges vermelles i blanques o taronja. Tipus TK200 o equivalent. D'acord a OACI, annex 14 i FAA:CA 150/5345-27</t>
  </si>
  <si>
    <t>manega de vent</t>
  </si>
  <si>
    <t>TOTAL AJUDES AERONAVEGAVILITAT</t>
  </si>
  <si>
    <t>IMPORT PEM</t>
  </si>
  <si>
    <t xml:space="preserve">DESPESES GENERALS (13%) </t>
  </si>
  <si>
    <t>BENEFICI INDUSTRIAL (6%)</t>
  </si>
  <si>
    <t>IMPORT PEC</t>
  </si>
  <si>
    <t>IVA 21%</t>
  </si>
  <si>
    <t>IMPORT TOTAL AMB IVA</t>
  </si>
  <si>
    <t>suport mànega de vent</t>
  </si>
  <si>
    <t>C153-003G</t>
  </si>
  <si>
    <t>Camió grua per a treballs generals, neteja i transport d'eines de 5 t de càrrega, 12 m d'abast vertical, 9 d'abast horitzontal i 25 kN·m de moment d'elevació</t>
  </si>
  <si>
    <t>transport de materials</t>
  </si>
  <si>
    <t>abocament de formigó</t>
  </si>
  <si>
    <t>P9G0-11P0N</t>
  </si>
  <si>
    <t>Remolinat mecànic de paviments de formigó, afegint 4 kg/m2 de pols de quars gris</t>
  </si>
  <si>
    <t>sota paviment existent</t>
  </si>
  <si>
    <t>A0E-000A</t>
  </si>
  <si>
    <t>Manobre especialista</t>
  </si>
  <si>
    <t>ajudes en formigonat de llosa</t>
  </si>
  <si>
    <t>sota asfalt existent</t>
  </si>
  <si>
    <t>paviment existent</t>
  </si>
  <si>
    <t>P2252-549H</t>
  </si>
  <si>
    <t>Estesa i piconatge de tot-u artificial d'aportació, en tongades de 50 cm de gruix, com a màxim, amb compactació del 95 % PM, utilitzant corró vibratori autopropulsat, i amb necessitat d'humectació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</si>
</sst>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rgb="FF111827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111827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</font>
    <font>
      <sz val="11"/>
      <color rgb="FF111827"/>
      <name val="Arial"/>
    </font>
    <font>
      <b/>
      <sz val="11"/>
      <color rgb="FF111827"/>
      <name val="Arial"/>
    </font>
    <font>
      <b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4" fillId="0" borderId="0" xfId="0" applyFont="1"/>
    <xf numFmtId="0" fontId="4" fillId="7" borderId="0" xfId="0" applyFont="1" applyFill="1"/>
    <xf numFmtId="0" fontId="4" fillId="0" borderId="4" xfId="0" applyFont="1" applyBorder="1"/>
    <xf numFmtId="0" fontId="4" fillId="0" borderId="5" xfId="0" applyFont="1" applyBorder="1"/>
    <xf numFmtId="0" fontId="4" fillId="2" borderId="4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5" xfId="0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64" fontId="5" fillId="3" borderId="5" xfId="0" applyNumberFormat="1" applyFont="1" applyFill="1" applyBorder="1"/>
    <xf numFmtId="164" fontId="5" fillId="6" borderId="8" xfId="0" applyNumberFormat="1" applyFont="1" applyFill="1" applyBorder="1"/>
    <xf numFmtId="0" fontId="3" fillId="0" borderId="0" xfId="0" applyFont="1" applyAlignment="1">
      <alignment vertical="center" wrapText="1"/>
    </xf>
    <xf numFmtId="164" fontId="5" fillId="0" borderId="5" xfId="0" applyNumberFormat="1" applyFont="1" applyBorder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4" fillId="0" borderId="11" xfId="0" applyFont="1" applyBorder="1"/>
    <xf numFmtId="0" fontId="3" fillId="3" borderId="12" xfId="0" applyFont="1" applyFill="1" applyBorder="1" applyAlignment="1">
      <alignment vertical="center" wrapText="1"/>
    </xf>
    <xf numFmtId="0" fontId="4" fillId="3" borderId="12" xfId="0" applyFont="1" applyFill="1" applyBorder="1"/>
    <xf numFmtId="164" fontId="5" fillId="3" borderId="13" xfId="0" applyNumberFormat="1" applyFont="1" applyFill="1" applyBorder="1"/>
    <xf numFmtId="0" fontId="6" fillId="0" borderId="1" xfId="0" applyFont="1" applyBorder="1"/>
    <xf numFmtId="0" fontId="4" fillId="0" borderId="2" xfId="0" applyFont="1" applyBorder="1"/>
    <xf numFmtId="164" fontId="5" fillId="0" borderId="3" xfId="0" applyNumberFormat="1" applyFont="1" applyBorder="1"/>
    <xf numFmtId="0" fontId="4" fillId="0" borderId="15" xfId="0" applyFont="1" applyBorder="1"/>
    <xf numFmtId="164" fontId="5" fillId="0" borderId="17" xfId="0" applyNumberFormat="1" applyFont="1" applyBorder="1"/>
    <xf numFmtId="0" fontId="4" fillId="0" borderId="16" xfId="0" applyFont="1" applyBorder="1"/>
    <xf numFmtId="164" fontId="5" fillId="0" borderId="18" xfId="0" applyNumberFormat="1" applyFont="1" applyBorder="1"/>
    <xf numFmtId="0" fontId="6" fillId="3" borderId="9" xfId="0" applyFont="1" applyFill="1" applyBorder="1"/>
    <xf numFmtId="0" fontId="6" fillId="3" borderId="10" xfId="0" applyFont="1" applyFill="1" applyBorder="1"/>
    <xf numFmtId="164" fontId="7" fillId="3" borderId="14" xfId="0" applyNumberFormat="1" applyFont="1" applyFill="1" applyBorder="1"/>
    <xf numFmtId="0" fontId="6" fillId="5" borderId="9" xfId="0" applyFont="1" applyFill="1" applyBorder="1"/>
    <xf numFmtId="0" fontId="6" fillId="5" borderId="10" xfId="0" applyFont="1" applyFill="1" applyBorder="1"/>
    <xf numFmtId="164" fontId="7" fillId="5" borderId="14" xfId="0" applyNumberFormat="1" applyFont="1" applyFill="1" applyBorder="1"/>
    <xf numFmtId="0" fontId="4" fillId="0" borderId="18" xfId="0" applyFont="1" applyBorder="1"/>
    <xf numFmtId="0" fontId="6" fillId="4" borderId="1" xfId="0" applyFont="1" applyFill="1" applyBorder="1"/>
    <xf numFmtId="0" fontId="6" fillId="4" borderId="2" xfId="0" applyFont="1" applyFill="1" applyBorder="1"/>
    <xf numFmtId="164" fontId="5" fillId="4" borderId="3" xfId="0" applyNumberFormat="1" applyFont="1" applyFill="1" applyBorder="1"/>
    <xf numFmtId="0" fontId="6" fillId="4" borderId="15" xfId="0" applyFont="1" applyFill="1" applyBorder="1"/>
    <xf numFmtId="164" fontId="5" fillId="4" borderId="19" xfId="0" applyNumberFormat="1" applyFont="1" applyFill="1" applyBorder="1"/>
    <xf numFmtId="0" fontId="6" fillId="4" borderId="9" xfId="0" applyFont="1" applyFill="1" applyBorder="1"/>
    <xf numFmtId="0" fontId="6" fillId="4" borderId="10" xfId="0" applyFont="1" applyFill="1" applyBorder="1"/>
    <xf numFmtId="164" fontId="7" fillId="4" borderId="14" xfId="0" applyNumberFormat="1" applyFont="1" applyFill="1" applyBorder="1"/>
    <xf numFmtId="0" fontId="1" fillId="0" borderId="1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7" borderId="0" xfId="0" applyFont="1" applyFill="1" applyAlignment="1">
      <alignment wrapText="1"/>
    </xf>
    <xf numFmtId="2" fontId="4" fillId="0" borderId="0" xfId="0" applyNumberFormat="1" applyFont="1"/>
    <xf numFmtId="2" fontId="4" fillId="2" borderId="0" xfId="0" applyNumberFormat="1" applyFont="1" applyFill="1"/>
    <xf numFmtId="2" fontId="4" fillId="3" borderId="0" xfId="0" applyNumberFormat="1" applyFont="1" applyFill="1"/>
    <xf numFmtId="2" fontId="4" fillId="3" borderId="12" xfId="0" applyNumberFormat="1" applyFont="1" applyFill="1" applyBorder="1"/>
    <xf numFmtId="2" fontId="4" fillId="0" borderId="2" xfId="0" applyNumberFormat="1" applyFont="1" applyBorder="1"/>
    <xf numFmtId="2" fontId="6" fillId="3" borderId="10" xfId="0" applyNumberFormat="1" applyFont="1" applyFill="1" applyBorder="1"/>
    <xf numFmtId="2" fontId="6" fillId="4" borderId="2" xfId="0" applyNumberFormat="1" applyFont="1" applyFill="1" applyBorder="1"/>
    <xf numFmtId="2" fontId="6" fillId="4" borderId="10" xfId="0" applyNumberFormat="1" applyFont="1" applyFill="1" applyBorder="1"/>
    <xf numFmtId="2" fontId="1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wrapText="1"/>
    </xf>
    <xf numFmtId="2" fontId="4" fillId="7" borderId="0" xfId="0" applyNumberFormat="1" applyFont="1" applyFill="1" applyAlignment="1">
      <alignment horizontal="center" wrapText="1"/>
    </xf>
    <xf numFmtId="2" fontId="1" fillId="7" borderId="0" xfId="0" applyNumberFormat="1" applyFont="1" applyFill="1" applyAlignment="1">
      <alignment horizontal="center" vertical="center" wrapText="1"/>
    </xf>
    <xf numFmtId="2" fontId="4" fillId="7" borderId="0" xfId="0" applyNumberFormat="1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/>
    </xf>
    <xf numFmtId="164" fontId="4" fillId="0" borderId="12" xfId="0" applyNumberFormat="1" applyFont="1" applyBorder="1"/>
    <xf numFmtId="164" fontId="4" fillId="0" borderId="0" xfId="0" applyNumberFormat="1" applyFont="1"/>
    <xf numFmtId="0" fontId="4" fillId="0" borderId="12" xfId="0" applyFont="1" applyBorder="1"/>
    <xf numFmtId="2" fontId="6" fillId="0" borderId="0" xfId="0" applyNumberFormat="1" applyFont="1" applyAlignment="1">
      <alignment horizontal="center" vertical="center" wrapText="1"/>
    </xf>
    <xf numFmtId="164" fontId="4" fillId="0" borderId="25" xfId="0" applyNumberFormat="1" applyFont="1" applyBorder="1"/>
    <xf numFmtId="164" fontId="4" fillId="0" borderId="27" xfId="0" applyNumberFormat="1" applyFont="1" applyBorder="1"/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164" fontId="4" fillId="6" borderId="28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9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Protection="1">
      <protection locked="0"/>
    </xf>
    <xf numFmtId="164" fontId="4" fillId="0" borderId="26" xfId="0" applyNumberFormat="1" applyFont="1" applyBorder="1" applyProtection="1">
      <protection locked="0"/>
    </xf>
    <xf numFmtId="0" fontId="4" fillId="0" borderId="25" xfId="0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4" fillId="6" borderId="28" xfId="0" applyFont="1" applyFill="1" applyBorder="1" applyAlignment="1" applyProtection="1">
      <alignment horizontal="center" vertical="center"/>
      <protection locked="0"/>
    </xf>
    <xf numFmtId="0" fontId="4" fillId="8" borderId="11" xfId="0" applyFont="1" applyFill="1" applyBorder="1" applyProtection="1"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164" fontId="4" fillId="8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0" fontId="4" fillId="6" borderId="28" xfId="0" applyFont="1" applyFill="1" applyBorder="1" applyProtection="1">
      <protection locked="0"/>
    </xf>
    <xf numFmtId="164" fontId="4" fillId="0" borderId="29" xfId="0" applyNumberFormat="1" applyFont="1" applyBorder="1" applyAlignment="1">
      <alignment horizontal="center" vertical="center"/>
    </xf>
    <xf numFmtId="164" fontId="4" fillId="0" borderId="30" xfId="0" applyNumberFormat="1" applyFont="1" applyBorder="1" applyProtection="1">
      <protection locked="0"/>
    </xf>
    <xf numFmtId="164" fontId="4" fillId="0" borderId="31" xfId="0" applyNumberFormat="1" applyFont="1" applyBorder="1"/>
    <xf numFmtId="164" fontId="4" fillId="8" borderId="4" xfId="0" applyNumberFormat="1" applyFont="1" applyFill="1" applyBorder="1" applyProtection="1">
      <protection locked="0"/>
    </xf>
    <xf numFmtId="164" fontId="4" fillId="0" borderId="32" xfId="0" applyNumberFormat="1" applyFont="1" applyBorder="1"/>
    <xf numFmtId="0" fontId="4" fillId="0" borderId="0" xfId="0" applyFont="1" applyAlignment="1">
      <alignment horizontal="center" vertical="center" wrapText="1"/>
    </xf>
    <xf numFmtId="0" fontId="3" fillId="8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/>
    </xf>
    <xf numFmtId="2" fontId="4" fillId="8" borderId="0" xfId="0" applyNumberFormat="1" applyFont="1" applyFill="1"/>
    <xf numFmtId="0" fontId="4" fillId="8" borderId="0" xfId="0" applyFont="1" applyFill="1"/>
    <xf numFmtId="164" fontId="5" fillId="8" borderId="0" xfId="0" applyNumberFormat="1" applyFont="1" applyFill="1"/>
    <xf numFmtId="0" fontId="6" fillId="8" borderId="0" xfId="0" applyFont="1" applyFill="1" applyAlignment="1">
      <alignment wrapText="1"/>
    </xf>
    <xf numFmtId="0" fontId="8" fillId="8" borderId="0" xfId="0" applyFont="1" applyFill="1" applyAlignment="1">
      <alignment wrapText="1"/>
    </xf>
    <xf numFmtId="0" fontId="4" fillId="7" borderId="33" xfId="0" applyFont="1" applyFill="1" applyBorder="1"/>
    <xf numFmtId="0" fontId="6" fillId="0" borderId="5" xfId="0" applyFont="1" applyBorder="1" applyAlignment="1">
      <alignment horizontal="center"/>
    </xf>
    <xf numFmtId="0" fontId="4" fillId="0" borderId="26" xfId="0" applyFont="1" applyBorder="1"/>
    <xf numFmtId="164" fontId="6" fillId="8" borderId="0" xfId="0" applyNumberFormat="1" applyFont="1" applyFill="1" applyAlignment="1">
      <alignment horizontal="center" vertical="center"/>
    </xf>
    <xf numFmtId="2" fontId="1" fillId="8" borderId="0" xfId="0" applyNumberFormat="1" applyFont="1" applyFill="1" applyAlignment="1">
      <alignment horizontal="center" vertical="center" wrapText="1"/>
    </xf>
    <xf numFmtId="0" fontId="4" fillId="8" borderId="4" xfId="0" applyFont="1" applyFill="1" applyBorder="1" applyProtection="1">
      <protection locked="0"/>
    </xf>
    <xf numFmtId="164" fontId="5" fillId="8" borderId="3" xfId="0" applyNumberFormat="1" applyFont="1" applyFill="1" applyBorder="1"/>
    <xf numFmtId="0" fontId="4" fillId="8" borderId="28" xfId="0" applyFont="1" applyFill="1" applyBorder="1" applyProtection="1">
      <protection locked="0"/>
    </xf>
    <xf numFmtId="0" fontId="1" fillId="0" borderId="0" xfId="0" applyFont="1"/>
    <xf numFmtId="0" fontId="10" fillId="0" borderId="0" xfId="0" applyFont="1" applyAlignment="1">
      <alignment wrapText="1"/>
    </xf>
    <xf numFmtId="0" fontId="10" fillId="7" borderId="4" xfId="0" applyFont="1" applyFill="1" applyBorder="1" applyAlignment="1">
      <alignment horizontal="center" vertical="center"/>
    </xf>
    <xf numFmtId="0" fontId="10" fillId="7" borderId="0" xfId="0" applyFont="1" applyFill="1" applyAlignment="1">
      <alignment wrapText="1"/>
    </xf>
    <xf numFmtId="0" fontId="10" fillId="7" borderId="0" xfId="0" applyFont="1" applyFill="1" applyAlignment="1">
      <alignment horizontal="center" wrapText="1"/>
    </xf>
    <xf numFmtId="2" fontId="10" fillId="7" borderId="0" xfId="0" applyNumberFormat="1" applyFont="1" applyFill="1" applyAlignment="1">
      <alignment horizontal="center" wrapText="1"/>
    </xf>
    <xf numFmtId="2" fontId="11" fillId="7" borderId="0" xfId="0" applyNumberFormat="1" applyFont="1" applyFill="1" applyAlignment="1">
      <alignment horizontal="center" vertical="center" wrapText="1"/>
    </xf>
    <xf numFmtId="2" fontId="10" fillId="7" borderId="0" xfId="0" applyNumberFormat="1" applyFont="1" applyFill="1" applyAlignment="1">
      <alignment horizontal="center" vertical="center"/>
    </xf>
    <xf numFmtId="164" fontId="10" fillId="7" borderId="0" xfId="0" applyNumberFormat="1" applyFont="1" applyFill="1" applyAlignment="1">
      <alignment horizontal="center" vertical="center"/>
    </xf>
    <xf numFmtId="164" fontId="10" fillId="0" borderId="4" xfId="0" applyNumberFormat="1" applyFont="1" applyBorder="1" applyProtection="1">
      <protection locked="0"/>
    </xf>
    <xf numFmtId="164" fontId="10" fillId="0" borderId="2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2" fontId="12" fillId="4" borderId="0" xfId="0" applyNumberFormat="1" applyFont="1" applyFill="1" applyAlignment="1">
      <alignment horizontal="center" vertical="center" wrapText="1"/>
    </xf>
    <xf numFmtId="164" fontId="13" fillId="4" borderId="0" xfId="0" applyNumberFormat="1" applyFont="1" applyFill="1" applyAlignment="1">
      <alignment horizontal="center" vertical="center"/>
    </xf>
    <xf numFmtId="0" fontId="10" fillId="0" borderId="5" xfId="0" applyFont="1" applyBorder="1"/>
    <xf numFmtId="0" fontId="10" fillId="7" borderId="0" xfId="0" applyFont="1" applyFill="1"/>
    <xf numFmtId="0" fontId="10" fillId="6" borderId="28" xfId="0" applyFont="1" applyFill="1" applyBorder="1" applyProtection="1">
      <protection locked="0"/>
    </xf>
    <xf numFmtId="164" fontId="10" fillId="0" borderId="29" xfId="0" applyNumberFormat="1" applyFont="1" applyBorder="1" applyAlignment="1">
      <alignment horizontal="center" vertical="center"/>
    </xf>
    <xf numFmtId="0" fontId="10" fillId="0" borderId="0" xfId="0" applyFont="1"/>
    <xf numFmtId="164" fontId="10" fillId="0" borderId="0" xfId="0" applyNumberFormat="1" applyFont="1" applyAlignment="1">
      <alignment horizontal="center" vertical="center"/>
    </xf>
    <xf numFmtId="0" fontId="10" fillId="0" borderId="4" xfId="0" applyFont="1" applyBorder="1" applyProtection="1">
      <protection locked="0"/>
    </xf>
    <xf numFmtId="0" fontId="6" fillId="2" borderId="4" xfId="0" applyFont="1" applyFill="1" applyBorder="1"/>
    <xf numFmtId="0" fontId="8" fillId="0" borderId="0" xfId="0" applyFont="1"/>
    <xf numFmtId="0" fontId="8" fillId="0" borderId="5" xfId="0" applyFont="1" applyBorder="1"/>
    <xf numFmtId="0" fontId="6" fillId="6" borderId="6" xfId="0" applyFont="1" applyFill="1" applyBorder="1" applyAlignment="1">
      <alignment wrapText="1"/>
    </xf>
    <xf numFmtId="0" fontId="8" fillId="6" borderId="7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5" borderId="20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5" fillId="5" borderId="6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6" fillId="5" borderId="4" xfId="0" applyFont="1" applyFill="1" applyBorder="1"/>
    <xf numFmtId="0" fontId="6" fillId="6" borderId="6" xfId="0" applyFont="1" applyFill="1" applyBorder="1"/>
    <xf numFmtId="0" fontId="8" fillId="6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6692-9458-4C51-9D49-5136A8EE7597}">
  <sheetPr>
    <pageSetUpPr fitToPage="1"/>
  </sheetPr>
  <dimension ref="A2:O171"/>
  <sheetViews>
    <sheetView tabSelected="1" topLeftCell="A148" zoomScaleNormal="100" workbookViewId="0">
      <selection activeCell="C52" sqref="C52"/>
    </sheetView>
  </sheetViews>
  <sheetFormatPr baseColWidth="10" defaultColWidth="9.140625" defaultRowHeight="14.25" x14ac:dyDescent="0.2"/>
  <cols>
    <col min="1" max="1" width="5.7109375" style="1" customWidth="1"/>
    <col min="2" max="2" width="14.85546875" style="1" customWidth="1"/>
    <col min="3" max="3" width="54.42578125" style="1" customWidth="1"/>
    <col min="4" max="4" width="20.7109375" style="1" customWidth="1"/>
    <col min="5" max="5" width="10.7109375" style="1" customWidth="1"/>
    <col min="6" max="7" width="10.7109375" style="56" customWidth="1"/>
    <col min="8" max="8" width="11.7109375" style="56" customWidth="1"/>
    <col min="9" max="10" width="11.7109375" style="1" customWidth="1"/>
    <col min="11" max="11" width="16" style="1" bestFit="1" customWidth="1"/>
    <col min="12" max="12" width="1.7109375" style="1" customWidth="1"/>
    <col min="13" max="14" width="15.7109375" style="1" customWidth="1"/>
    <col min="15" max="15" width="16" style="1" bestFit="1" customWidth="1"/>
    <col min="16" max="16384" width="9.140625" style="1"/>
  </cols>
  <sheetData>
    <row r="2" spans="1:15" ht="17.25" customHeight="1" x14ac:dyDescent="0.25">
      <c r="A2" s="151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2"/>
      <c r="M2" s="154" t="s">
        <v>1</v>
      </c>
      <c r="N2" s="155"/>
      <c r="O2" s="156"/>
    </row>
    <row r="3" spans="1:15" ht="15.75" thickTop="1" thickBot="1" x14ac:dyDescent="0.25">
      <c r="A3" s="3"/>
      <c r="K3" s="4"/>
      <c r="L3" s="2"/>
      <c r="M3" s="3"/>
      <c r="O3" s="4"/>
    </row>
    <row r="4" spans="1:15" ht="16.5" thickBot="1" x14ac:dyDescent="0.3">
      <c r="A4" s="5"/>
      <c r="B4" s="6"/>
      <c r="C4" s="7" t="s">
        <v>2</v>
      </c>
      <c r="D4" s="8"/>
      <c r="E4" s="6"/>
      <c r="F4" s="57"/>
      <c r="G4" s="57"/>
      <c r="H4" s="57"/>
      <c r="I4" s="6"/>
      <c r="J4" s="6"/>
      <c r="K4" s="9"/>
      <c r="L4" s="2"/>
      <c r="M4" s="157" t="s">
        <v>2</v>
      </c>
      <c r="N4" s="158"/>
      <c r="O4" s="159"/>
    </row>
    <row r="5" spans="1:15" s="52" customFormat="1" ht="30" x14ac:dyDescent="0.25">
      <c r="A5" s="70" t="s">
        <v>3</v>
      </c>
      <c r="B5" s="70" t="s">
        <v>4</v>
      </c>
      <c r="C5" s="70" t="s">
        <v>5</v>
      </c>
      <c r="D5" s="81" t="s">
        <v>6</v>
      </c>
      <c r="E5" s="70" t="s">
        <v>7</v>
      </c>
      <c r="F5" s="70" t="s">
        <v>8</v>
      </c>
      <c r="G5" s="70" t="s">
        <v>9</v>
      </c>
      <c r="H5" s="70" t="s">
        <v>10</v>
      </c>
      <c r="I5" s="71" t="s">
        <v>11</v>
      </c>
      <c r="J5" s="71" t="s">
        <v>12</v>
      </c>
      <c r="K5" s="54"/>
      <c r="L5" s="55"/>
      <c r="M5" s="84" t="s">
        <v>11</v>
      </c>
      <c r="N5" s="85" t="s">
        <v>12</v>
      </c>
      <c r="O5" s="54"/>
    </row>
    <row r="6" spans="1:15" s="52" customFormat="1" ht="71.25" x14ac:dyDescent="0.2">
      <c r="A6" s="13">
        <v>1</v>
      </c>
      <c r="B6" s="52" t="s">
        <v>13</v>
      </c>
      <c r="C6" s="52" t="s">
        <v>14</v>
      </c>
      <c r="D6" s="53"/>
      <c r="E6" s="53"/>
      <c r="F6" s="64"/>
      <c r="G6" s="64"/>
      <c r="H6" s="68">
        <f>H7+H8+H9</f>
        <v>186.93</v>
      </c>
      <c r="I6" s="69">
        <v>11.51</v>
      </c>
      <c r="J6" s="69">
        <f>H6*I6</f>
        <v>2151.5643</v>
      </c>
      <c r="K6" s="54"/>
      <c r="L6" s="55"/>
      <c r="M6" s="86"/>
      <c r="N6" s="87">
        <f>H6*M6</f>
        <v>0</v>
      </c>
      <c r="O6" s="54"/>
    </row>
    <row r="7" spans="1:15" s="52" customFormat="1" x14ac:dyDescent="0.2">
      <c r="A7" s="13"/>
      <c r="D7" s="53" t="s">
        <v>15</v>
      </c>
      <c r="E7" s="66">
        <v>10.1</v>
      </c>
      <c r="F7" s="64">
        <v>18</v>
      </c>
      <c r="G7" s="64">
        <v>0.55000000000000004</v>
      </c>
      <c r="H7" s="67">
        <f>E7*F7*G7</f>
        <v>99.99</v>
      </c>
      <c r="I7" s="65"/>
      <c r="K7" s="54"/>
      <c r="L7" s="55"/>
      <c r="M7" s="88"/>
      <c r="N7" s="82"/>
      <c r="O7" s="54"/>
    </row>
    <row r="8" spans="1:15" s="52" customFormat="1" x14ac:dyDescent="0.2">
      <c r="A8" s="13"/>
      <c r="D8" s="53" t="s">
        <v>16</v>
      </c>
      <c r="E8" s="66">
        <v>5.0999999999999996</v>
      </c>
      <c r="F8" s="64">
        <v>18</v>
      </c>
      <c r="G8" s="64">
        <v>0.55000000000000004</v>
      </c>
      <c r="H8" s="67">
        <f>E8*F8*G8</f>
        <v>50.49</v>
      </c>
      <c r="I8" s="65"/>
      <c r="K8" s="54"/>
      <c r="L8" s="55"/>
      <c r="M8" s="88"/>
      <c r="N8" s="82"/>
      <c r="O8" s="54"/>
    </row>
    <row r="9" spans="1:15" s="52" customFormat="1" x14ac:dyDescent="0.2">
      <c r="A9" s="13"/>
      <c r="D9" s="53" t="s">
        <v>117</v>
      </c>
      <c r="E9" s="66">
        <v>4.5</v>
      </c>
      <c r="F9" s="64">
        <v>18</v>
      </c>
      <c r="G9" s="64">
        <v>0.45</v>
      </c>
      <c r="H9" s="67">
        <f>E9*F9*G9</f>
        <v>36.450000000000003</v>
      </c>
      <c r="I9" s="65"/>
      <c r="L9" s="55"/>
      <c r="M9" s="88"/>
      <c r="N9" s="82"/>
      <c r="O9" s="54"/>
    </row>
    <row r="10" spans="1:15" s="52" customFormat="1" ht="5.0999999999999996" customHeight="1" x14ac:dyDescent="0.2">
      <c r="A10" s="72"/>
      <c r="B10" s="55"/>
      <c r="C10" s="55"/>
      <c r="D10" s="73"/>
      <c r="E10" s="74"/>
      <c r="F10" s="75"/>
      <c r="G10" s="75"/>
      <c r="H10" s="76"/>
      <c r="I10" s="77"/>
      <c r="J10" s="55"/>
      <c r="K10" s="55"/>
      <c r="L10" s="55"/>
      <c r="M10" s="88"/>
      <c r="N10" s="82"/>
      <c r="O10" s="54"/>
    </row>
    <row r="11" spans="1:15" ht="71.25" x14ac:dyDescent="0.2">
      <c r="A11" s="13">
        <f>A6+1</f>
        <v>2</v>
      </c>
      <c r="B11" s="23" t="s">
        <v>17</v>
      </c>
      <c r="C11" s="14" t="s">
        <v>18</v>
      </c>
      <c r="D11" s="15"/>
      <c r="E11" s="15"/>
      <c r="F11" s="64"/>
      <c r="G11" s="64"/>
      <c r="H11" s="68">
        <f>SUM(H12:H17)</f>
        <v>37.416000000000004</v>
      </c>
      <c r="I11" s="69">
        <v>18.079999999999998</v>
      </c>
      <c r="J11" s="69">
        <f>H11*I11</f>
        <v>676.48127999999997</v>
      </c>
      <c r="K11" s="4"/>
      <c r="L11" s="2"/>
      <c r="M11" s="86"/>
      <c r="N11" s="87">
        <f>H11*M11</f>
        <v>0</v>
      </c>
      <c r="O11" s="4"/>
    </row>
    <row r="12" spans="1:15" ht="28.5" x14ac:dyDescent="0.2">
      <c r="A12" s="13"/>
      <c r="B12" s="23"/>
      <c r="C12" s="14"/>
      <c r="D12" s="15" t="s">
        <v>19</v>
      </c>
      <c r="E12" s="15">
        <v>25</v>
      </c>
      <c r="F12" s="64">
        <v>0.6</v>
      </c>
      <c r="G12" s="64">
        <v>0.4</v>
      </c>
      <c r="H12" s="67">
        <f t="shared" ref="H12:H17" si="0">E12*F12*G12</f>
        <v>6</v>
      </c>
      <c r="I12" s="65"/>
      <c r="J12" s="65"/>
      <c r="K12" s="4"/>
      <c r="L12" s="2"/>
      <c r="M12" s="88"/>
      <c r="N12" s="82"/>
      <c r="O12" s="4"/>
    </row>
    <row r="13" spans="1:15" ht="28.5" x14ac:dyDescent="0.2">
      <c r="A13" s="13"/>
      <c r="B13" s="23"/>
      <c r="C13" s="14"/>
      <c r="D13" s="15" t="s">
        <v>19</v>
      </c>
      <c r="E13" s="15">
        <v>20</v>
      </c>
      <c r="F13" s="64">
        <v>0.6</v>
      </c>
      <c r="G13" s="64">
        <v>0.4</v>
      </c>
      <c r="H13" s="67">
        <f t="shared" si="0"/>
        <v>4.8000000000000007</v>
      </c>
      <c r="I13" s="65"/>
      <c r="J13" s="65"/>
      <c r="K13" s="4"/>
      <c r="L13" s="2"/>
      <c r="M13" s="88"/>
      <c r="N13" s="82"/>
      <c r="O13" s="4"/>
    </row>
    <row r="14" spans="1:15" ht="28.5" x14ac:dyDescent="0.2">
      <c r="A14" s="13"/>
      <c r="B14" s="23"/>
      <c r="C14" s="14"/>
      <c r="D14" s="15" t="s">
        <v>19</v>
      </c>
      <c r="E14" s="15">
        <v>20</v>
      </c>
      <c r="F14" s="64">
        <v>0.6</v>
      </c>
      <c r="G14" s="64">
        <v>0.4</v>
      </c>
      <c r="H14" s="67">
        <f t="shared" ref="H14" si="1">E14*F14*G14</f>
        <v>4.8000000000000007</v>
      </c>
      <c r="I14" s="65"/>
      <c r="J14" s="65"/>
      <c r="K14" s="4"/>
      <c r="L14" s="2"/>
      <c r="M14" s="88"/>
      <c r="N14" s="82"/>
      <c r="O14" s="4"/>
    </row>
    <row r="15" spans="1:15" ht="28.5" x14ac:dyDescent="0.2">
      <c r="A15" s="13"/>
      <c r="B15" s="23"/>
      <c r="C15" s="14"/>
      <c r="D15" s="15" t="s">
        <v>20</v>
      </c>
      <c r="E15" s="15">
        <v>20</v>
      </c>
      <c r="F15" s="64">
        <v>0.6</v>
      </c>
      <c r="G15" s="64">
        <v>0.4</v>
      </c>
      <c r="H15" s="67">
        <f t="shared" si="0"/>
        <v>4.8000000000000007</v>
      </c>
      <c r="I15" s="65"/>
      <c r="J15" s="65"/>
      <c r="K15" s="4"/>
      <c r="L15" s="2"/>
      <c r="M15" s="88"/>
      <c r="N15" s="82"/>
      <c r="O15" s="4"/>
    </row>
    <row r="16" spans="1:15" ht="28.5" x14ac:dyDescent="0.2">
      <c r="A16" s="13"/>
      <c r="B16" s="23"/>
      <c r="C16" s="14"/>
      <c r="D16" s="15" t="s">
        <v>21</v>
      </c>
      <c r="E16" s="15">
        <v>0.6</v>
      </c>
      <c r="F16" s="64">
        <v>0.6</v>
      </c>
      <c r="G16" s="64">
        <v>0.6</v>
      </c>
      <c r="H16" s="67">
        <f t="shared" si="0"/>
        <v>0.216</v>
      </c>
      <c r="I16" s="65"/>
      <c r="J16" s="65"/>
      <c r="K16" s="4"/>
      <c r="L16" s="2"/>
      <c r="M16" s="88"/>
      <c r="N16" s="82"/>
      <c r="O16" s="4"/>
    </row>
    <row r="17" spans="1:15" ht="28.5" x14ac:dyDescent="0.2">
      <c r="A17" s="13"/>
      <c r="B17" s="23"/>
      <c r="C17" s="14"/>
      <c r="D17" s="15" t="s">
        <v>22</v>
      </c>
      <c r="E17" s="15">
        <v>7</v>
      </c>
      <c r="F17" s="64">
        <v>6</v>
      </c>
      <c r="G17" s="64">
        <v>0.4</v>
      </c>
      <c r="H17" s="67">
        <f t="shared" si="0"/>
        <v>16.8</v>
      </c>
      <c r="I17" s="65"/>
      <c r="J17" s="65"/>
      <c r="K17" s="4"/>
      <c r="L17" s="2"/>
      <c r="M17" s="88"/>
      <c r="N17" s="82"/>
      <c r="O17" s="4"/>
    </row>
    <row r="18" spans="1:15" s="52" customFormat="1" ht="5.0999999999999996" customHeight="1" x14ac:dyDescent="0.2">
      <c r="A18" s="72"/>
      <c r="B18" s="55"/>
      <c r="C18" s="55"/>
      <c r="D18" s="73"/>
      <c r="E18" s="74"/>
      <c r="F18" s="75"/>
      <c r="G18" s="75"/>
      <c r="H18" s="76"/>
      <c r="I18" s="77"/>
      <c r="J18" s="55"/>
      <c r="K18" s="55"/>
      <c r="L18" s="55"/>
      <c r="M18" s="88"/>
      <c r="N18" s="82"/>
      <c r="O18" s="54"/>
    </row>
    <row r="19" spans="1:15" ht="42.75" x14ac:dyDescent="0.2">
      <c r="A19" s="13">
        <v>3</v>
      </c>
      <c r="B19" s="23" t="s">
        <v>23</v>
      </c>
      <c r="C19" s="14" t="s">
        <v>24</v>
      </c>
      <c r="D19" s="15"/>
      <c r="E19" s="15"/>
      <c r="F19" s="64"/>
      <c r="G19" s="64"/>
      <c r="H19" s="68">
        <f>SUM(H20:H22)</f>
        <v>50</v>
      </c>
      <c r="I19" s="69">
        <v>9.34</v>
      </c>
      <c r="J19" s="69">
        <f>H19*I19</f>
        <v>467</v>
      </c>
      <c r="K19" s="4"/>
      <c r="L19" s="2"/>
      <c r="M19" s="86"/>
      <c r="N19" s="87">
        <f>H19*M19</f>
        <v>0</v>
      </c>
      <c r="O19" s="4"/>
    </row>
    <row r="20" spans="1:15" ht="28.5" x14ac:dyDescent="0.2">
      <c r="A20" s="13"/>
      <c r="B20" s="23"/>
      <c r="C20" s="14"/>
      <c r="D20" s="15" t="s">
        <v>19</v>
      </c>
      <c r="E20" s="15">
        <v>10</v>
      </c>
      <c r="F20" s="64">
        <v>2</v>
      </c>
      <c r="G20" s="64">
        <v>1</v>
      </c>
      <c r="H20" s="67">
        <f t="shared" ref="H20:H22" si="2">E20*F20*G20</f>
        <v>20</v>
      </c>
      <c r="I20" s="65"/>
      <c r="J20" s="65"/>
      <c r="K20" s="4"/>
      <c r="L20" s="2"/>
      <c r="M20" s="88"/>
      <c r="N20" s="82"/>
      <c r="O20" s="4"/>
    </row>
    <row r="21" spans="1:15" x14ac:dyDescent="0.2">
      <c r="A21" s="13"/>
      <c r="B21" s="23"/>
      <c r="C21" s="14"/>
      <c r="D21" s="15" t="s">
        <v>25</v>
      </c>
      <c r="E21" s="15">
        <v>6</v>
      </c>
      <c r="F21" s="64">
        <v>2</v>
      </c>
      <c r="G21" s="64">
        <v>1</v>
      </c>
      <c r="H21" s="67">
        <f t="shared" si="2"/>
        <v>12</v>
      </c>
      <c r="I21" s="65"/>
      <c r="J21" s="65"/>
      <c r="K21" s="4"/>
      <c r="L21" s="2"/>
      <c r="M21" s="88"/>
      <c r="N21" s="82"/>
      <c r="O21" s="4"/>
    </row>
    <row r="22" spans="1:15" x14ac:dyDescent="0.2">
      <c r="A22" s="13"/>
      <c r="B22" s="23"/>
      <c r="C22" s="14"/>
      <c r="D22" s="15" t="s">
        <v>26</v>
      </c>
      <c r="E22" s="15">
        <v>18</v>
      </c>
      <c r="F22" s="64">
        <v>1</v>
      </c>
      <c r="G22" s="64">
        <v>1</v>
      </c>
      <c r="H22" s="67">
        <f t="shared" si="2"/>
        <v>18</v>
      </c>
      <c r="I22" s="65"/>
      <c r="J22" s="65"/>
      <c r="K22" s="4"/>
      <c r="L22" s="2"/>
      <c r="M22" s="88"/>
      <c r="N22" s="82"/>
      <c r="O22" s="4"/>
    </row>
    <row r="23" spans="1:15" s="52" customFormat="1" ht="5.0999999999999996" customHeight="1" x14ac:dyDescent="0.2">
      <c r="A23" s="72"/>
      <c r="B23" s="55"/>
      <c r="C23" s="55"/>
      <c r="D23" s="73"/>
      <c r="E23" s="74"/>
      <c r="F23" s="75"/>
      <c r="G23" s="75"/>
      <c r="H23" s="76"/>
      <c r="I23" s="77"/>
      <c r="J23" s="55"/>
      <c r="K23" s="55"/>
      <c r="L23" s="55"/>
      <c r="M23" s="88"/>
      <c r="N23" s="82"/>
      <c r="O23" s="54"/>
    </row>
    <row r="24" spans="1:15" ht="99.75" x14ac:dyDescent="0.2">
      <c r="A24" s="13">
        <v>4</v>
      </c>
      <c r="B24" s="23" t="s">
        <v>27</v>
      </c>
      <c r="C24" s="14" t="s">
        <v>28</v>
      </c>
      <c r="D24" s="15"/>
      <c r="E24" s="15"/>
      <c r="F24" s="64"/>
      <c r="G24" s="64"/>
      <c r="H24" s="68">
        <f>SUM(H25:H25)</f>
        <v>36.200000000000003</v>
      </c>
      <c r="I24" s="69">
        <v>11.53</v>
      </c>
      <c r="J24" s="69">
        <f>H24*I24</f>
        <v>417.38600000000002</v>
      </c>
      <c r="K24" s="4"/>
      <c r="L24" s="2"/>
      <c r="M24" s="86"/>
      <c r="N24" s="87">
        <f>H24*M24</f>
        <v>0</v>
      </c>
      <c r="O24" s="4"/>
    </row>
    <row r="25" spans="1:15" x14ac:dyDescent="0.2">
      <c r="A25" s="13"/>
      <c r="B25" s="23"/>
      <c r="C25" s="14"/>
      <c r="D25" s="15" t="s">
        <v>29</v>
      </c>
      <c r="E25" s="15">
        <v>18.100000000000001</v>
      </c>
      <c r="F25" s="64">
        <v>2</v>
      </c>
      <c r="G25" s="64">
        <v>1</v>
      </c>
      <c r="H25" s="67">
        <f>E25*F25*G25</f>
        <v>36.200000000000003</v>
      </c>
      <c r="I25" s="65"/>
      <c r="J25" s="65"/>
      <c r="K25" s="4"/>
      <c r="L25" s="2"/>
      <c r="M25" s="88"/>
      <c r="N25" s="82"/>
      <c r="O25" s="4"/>
    </row>
    <row r="26" spans="1:15" s="52" customFormat="1" ht="5.0999999999999996" customHeight="1" x14ac:dyDescent="0.2">
      <c r="A26" s="72"/>
      <c r="B26" s="55"/>
      <c r="C26" s="55"/>
      <c r="D26" s="73"/>
      <c r="E26" s="74"/>
      <c r="F26" s="75"/>
      <c r="G26" s="75"/>
      <c r="H26" s="76"/>
      <c r="I26" s="77"/>
      <c r="J26" s="55"/>
      <c r="K26" s="55"/>
      <c r="L26" s="55"/>
      <c r="M26" s="88"/>
      <c r="N26" s="82"/>
      <c r="O26" s="54"/>
    </row>
    <row r="27" spans="1:15" ht="57" x14ac:dyDescent="0.2">
      <c r="A27" s="13">
        <v>5</v>
      </c>
      <c r="B27" s="23" t="s">
        <v>30</v>
      </c>
      <c r="C27" s="14" t="s">
        <v>31</v>
      </c>
      <c r="D27" s="15"/>
      <c r="E27" s="15"/>
      <c r="F27" s="64"/>
      <c r="G27" s="64"/>
      <c r="H27" s="68">
        <f>SUM(H28:H28)</f>
        <v>81.45</v>
      </c>
      <c r="I27" s="69">
        <v>3.4</v>
      </c>
      <c r="J27" s="69">
        <f>H27*I27</f>
        <v>276.93</v>
      </c>
      <c r="K27" s="4"/>
      <c r="L27" s="2"/>
      <c r="M27" s="86"/>
      <c r="N27" s="87">
        <f>H27*M27</f>
        <v>0</v>
      </c>
      <c r="O27" s="4"/>
    </row>
    <row r="28" spans="1:15" x14ac:dyDescent="0.2">
      <c r="A28" s="13"/>
      <c r="B28" s="23"/>
      <c r="C28" s="14"/>
      <c r="D28" s="15" t="s">
        <v>32</v>
      </c>
      <c r="E28" s="15">
        <v>1</v>
      </c>
      <c r="F28" s="64">
        <v>4.5</v>
      </c>
      <c r="G28" s="64">
        <v>18.100000000000001</v>
      </c>
      <c r="H28" s="67">
        <f>E28*F28*G28</f>
        <v>81.45</v>
      </c>
      <c r="I28" s="65"/>
      <c r="J28" s="65"/>
      <c r="K28" s="4"/>
      <c r="L28" s="2"/>
      <c r="M28" s="88"/>
      <c r="N28" s="82"/>
      <c r="O28" s="4"/>
    </row>
    <row r="29" spans="1:15" s="52" customFormat="1" ht="5.0999999999999996" customHeight="1" x14ac:dyDescent="0.2">
      <c r="A29" s="72"/>
      <c r="B29" s="55"/>
      <c r="C29" s="55"/>
      <c r="D29" s="73"/>
      <c r="E29" s="74"/>
      <c r="F29" s="75"/>
      <c r="G29" s="75"/>
      <c r="H29" s="76"/>
      <c r="I29" s="77"/>
      <c r="J29" s="55"/>
      <c r="K29" s="55"/>
      <c r="L29" s="55"/>
      <c r="M29" s="88"/>
      <c r="N29" s="82"/>
      <c r="O29" s="54"/>
    </row>
    <row r="30" spans="1:15" ht="71.25" x14ac:dyDescent="0.2">
      <c r="A30" s="13">
        <v>6</v>
      </c>
      <c r="B30" s="23" t="s">
        <v>33</v>
      </c>
      <c r="C30" s="14" t="s">
        <v>34</v>
      </c>
      <c r="D30" s="15"/>
      <c r="E30" s="15"/>
      <c r="F30" s="64"/>
      <c r="G30" s="64"/>
      <c r="H30" s="68">
        <f>SUM(H31:H33)</f>
        <v>8.4160000000000004</v>
      </c>
      <c r="I30" s="69">
        <v>41.97</v>
      </c>
      <c r="J30" s="69">
        <f>H30*I30</f>
        <v>353.21951999999999</v>
      </c>
      <c r="K30" s="4"/>
      <c r="L30" s="2"/>
      <c r="M30" s="86"/>
      <c r="N30" s="87">
        <f>H30*M30</f>
        <v>0</v>
      </c>
      <c r="O30" s="4"/>
    </row>
    <row r="31" spans="1:15" ht="28.5" x14ac:dyDescent="0.2">
      <c r="A31" s="13"/>
      <c r="B31" s="23"/>
      <c r="C31" s="14"/>
      <c r="D31" s="15" t="s">
        <v>19</v>
      </c>
      <c r="E31" s="15">
        <v>25</v>
      </c>
      <c r="F31" s="64">
        <v>0.5</v>
      </c>
      <c r="G31" s="64">
        <v>0.4</v>
      </c>
      <c r="H31" s="67">
        <f t="shared" ref="H31:H33" si="3">E31*F31*G31</f>
        <v>5</v>
      </c>
      <c r="I31" s="65"/>
      <c r="J31" s="65"/>
      <c r="K31" s="4"/>
      <c r="L31" s="2"/>
      <c r="M31" s="88"/>
      <c r="N31" s="82"/>
      <c r="O31" s="4"/>
    </row>
    <row r="32" spans="1:15" ht="28.5" x14ac:dyDescent="0.2">
      <c r="A32" s="13"/>
      <c r="B32" s="23"/>
      <c r="C32" s="14"/>
      <c r="D32" s="15" t="s">
        <v>20</v>
      </c>
      <c r="E32" s="15">
        <v>12</v>
      </c>
      <c r="F32" s="64">
        <v>0.42</v>
      </c>
      <c r="G32" s="64">
        <v>0.4</v>
      </c>
      <c r="H32" s="67">
        <f t="shared" si="3"/>
        <v>2.016</v>
      </c>
      <c r="I32" s="65"/>
      <c r="J32" s="65"/>
      <c r="K32" s="4"/>
      <c r="L32" s="2"/>
      <c r="M32" s="88"/>
      <c r="N32" s="82"/>
      <c r="O32" s="4"/>
    </row>
    <row r="33" spans="1:15" ht="28.5" x14ac:dyDescent="0.2">
      <c r="A33" s="13"/>
      <c r="B33" s="23"/>
      <c r="C33" s="14"/>
      <c r="D33" s="15" t="s">
        <v>22</v>
      </c>
      <c r="E33" s="15">
        <v>7</v>
      </c>
      <c r="F33" s="64">
        <v>0.5</v>
      </c>
      <c r="G33" s="64">
        <v>0.4</v>
      </c>
      <c r="H33" s="67">
        <f t="shared" si="3"/>
        <v>1.4000000000000001</v>
      </c>
      <c r="I33" s="65"/>
      <c r="J33" s="65"/>
      <c r="K33" s="4"/>
      <c r="L33" s="2"/>
      <c r="M33" s="88"/>
      <c r="N33" s="82"/>
      <c r="O33" s="4"/>
    </row>
    <row r="34" spans="1:15" x14ac:dyDescent="0.2">
      <c r="A34" s="13"/>
      <c r="B34" s="23"/>
      <c r="C34" s="14"/>
      <c r="D34" s="15"/>
      <c r="E34" s="15"/>
      <c r="F34" s="64"/>
      <c r="G34" s="64"/>
      <c r="H34" s="64"/>
      <c r="I34" s="65"/>
      <c r="J34" s="65"/>
      <c r="K34" s="4"/>
      <c r="L34" s="2"/>
      <c r="M34" s="88"/>
      <c r="N34" s="82"/>
      <c r="O34" s="4"/>
    </row>
    <row r="35" spans="1:15" s="52" customFormat="1" ht="5.0999999999999996" customHeight="1" x14ac:dyDescent="0.2">
      <c r="A35" s="72"/>
      <c r="B35" s="55"/>
      <c r="C35" s="55"/>
      <c r="D35" s="73"/>
      <c r="E35" s="74"/>
      <c r="F35" s="75"/>
      <c r="G35" s="75"/>
      <c r="H35" s="76"/>
      <c r="I35" s="77"/>
      <c r="J35" s="55"/>
      <c r="K35" s="55"/>
      <c r="L35" s="55"/>
      <c r="M35" s="88"/>
      <c r="N35" s="82"/>
      <c r="O35" s="54"/>
    </row>
    <row r="36" spans="1:15" ht="57" x14ac:dyDescent="0.2">
      <c r="A36" s="13">
        <v>7</v>
      </c>
      <c r="B36" s="23" t="s">
        <v>119</v>
      </c>
      <c r="C36" s="14" t="s">
        <v>120</v>
      </c>
      <c r="D36" s="15"/>
      <c r="E36" s="15"/>
      <c r="F36" s="64"/>
      <c r="G36" s="64"/>
      <c r="H36" s="68">
        <f>SUM(H37:H39)</f>
        <v>106.91999999999999</v>
      </c>
      <c r="I36" s="69">
        <v>41.97</v>
      </c>
      <c r="J36" s="69">
        <f>H36*I36</f>
        <v>4487.4323999999997</v>
      </c>
      <c r="K36" s="4"/>
      <c r="L36" s="2"/>
      <c r="M36" s="86"/>
      <c r="N36" s="87">
        <f>H36*M36</f>
        <v>0</v>
      </c>
      <c r="O36" s="4"/>
    </row>
    <row r="37" spans="1:15" x14ac:dyDescent="0.2">
      <c r="A37" s="13"/>
      <c r="B37" s="23"/>
      <c r="C37" s="14"/>
      <c r="D37" s="53" t="s">
        <v>15</v>
      </c>
      <c r="E37" s="66">
        <v>10.1</v>
      </c>
      <c r="F37" s="64">
        <v>18</v>
      </c>
      <c r="G37" s="64">
        <v>0.3</v>
      </c>
      <c r="H37" s="67">
        <f>E37*F37*G37</f>
        <v>54.539999999999992</v>
      </c>
      <c r="I37" s="65"/>
      <c r="J37" s="65"/>
      <c r="K37" s="4"/>
      <c r="L37" s="2"/>
      <c r="M37" s="88"/>
      <c r="N37" s="82"/>
      <c r="O37" s="4"/>
    </row>
    <row r="38" spans="1:15" x14ac:dyDescent="0.2">
      <c r="A38" s="13"/>
      <c r="B38" s="23"/>
      <c r="C38" s="14"/>
      <c r="D38" s="53" t="s">
        <v>16</v>
      </c>
      <c r="E38" s="66">
        <v>5.0999999999999996</v>
      </c>
      <c r="F38" s="64">
        <v>18</v>
      </c>
      <c r="G38" s="64">
        <v>0.3</v>
      </c>
      <c r="H38" s="67">
        <f>E38*F38*G38</f>
        <v>27.54</v>
      </c>
      <c r="I38" s="65"/>
      <c r="J38" s="65"/>
      <c r="K38" s="4"/>
      <c r="L38" s="2"/>
      <c r="M38" s="88"/>
      <c r="N38" s="82"/>
      <c r="O38" s="4"/>
    </row>
    <row r="39" spans="1:15" x14ac:dyDescent="0.2">
      <c r="A39" s="13"/>
      <c r="B39" s="23"/>
      <c r="C39" s="14"/>
      <c r="D39" s="53" t="s">
        <v>117</v>
      </c>
      <c r="E39" s="66">
        <v>4.5999999999999996</v>
      </c>
      <c r="F39" s="64">
        <v>18</v>
      </c>
      <c r="G39" s="64">
        <v>0.3</v>
      </c>
      <c r="H39" s="67">
        <f>E39*F39*G39</f>
        <v>24.84</v>
      </c>
      <c r="I39" s="65"/>
      <c r="J39" s="65"/>
      <c r="K39" s="4"/>
      <c r="L39" s="2"/>
      <c r="M39" s="88"/>
      <c r="N39" s="82"/>
      <c r="O39" s="4"/>
    </row>
    <row r="40" spans="1:15" x14ac:dyDescent="0.2">
      <c r="A40" s="13"/>
      <c r="B40" s="23"/>
      <c r="C40" s="14"/>
      <c r="D40" s="15"/>
      <c r="E40" s="15"/>
      <c r="F40" s="64"/>
      <c r="G40" s="64"/>
      <c r="H40" s="64"/>
      <c r="I40" s="65"/>
      <c r="J40" s="65"/>
      <c r="K40" s="4"/>
      <c r="L40" s="2"/>
      <c r="M40" s="88"/>
      <c r="N40" s="82"/>
      <c r="O40" s="4"/>
    </row>
    <row r="41" spans="1:15" s="52" customFormat="1" ht="5.0999999999999996" customHeight="1" x14ac:dyDescent="0.2">
      <c r="A41" s="72"/>
      <c r="B41" s="55"/>
      <c r="C41" s="55"/>
      <c r="D41" s="73"/>
      <c r="E41" s="74"/>
      <c r="F41" s="75"/>
      <c r="G41" s="75"/>
      <c r="H41" s="76"/>
      <c r="I41" s="77"/>
      <c r="J41" s="55"/>
      <c r="K41" s="55"/>
      <c r="L41" s="55"/>
      <c r="M41" s="88"/>
      <c r="N41" s="82"/>
      <c r="O41" s="54"/>
    </row>
    <row r="42" spans="1:15" ht="71.25" x14ac:dyDescent="0.2">
      <c r="A42" s="13">
        <v>7</v>
      </c>
      <c r="B42" s="23" t="s">
        <v>35</v>
      </c>
      <c r="C42" s="14" t="s">
        <v>36</v>
      </c>
      <c r="D42" s="15"/>
      <c r="E42" s="15"/>
      <c r="F42" s="64"/>
      <c r="G42" s="64"/>
      <c r="H42" s="68">
        <f>SUM(H43:H48)</f>
        <v>9.84</v>
      </c>
      <c r="I42" s="69">
        <v>120.05</v>
      </c>
      <c r="J42" s="69">
        <f>H42*I42</f>
        <v>1181.2919999999999</v>
      </c>
      <c r="K42" s="4"/>
      <c r="L42" s="2"/>
      <c r="M42" s="86"/>
      <c r="N42" s="87">
        <f>H42*M42</f>
        <v>0</v>
      </c>
      <c r="O42" s="4"/>
    </row>
    <row r="43" spans="1:15" ht="28.5" x14ac:dyDescent="0.2">
      <c r="A43" s="13"/>
      <c r="B43" s="23"/>
      <c r="C43" s="14"/>
      <c r="D43" s="15" t="s">
        <v>19</v>
      </c>
      <c r="E43" s="15">
        <v>25</v>
      </c>
      <c r="F43" s="64">
        <v>0.1</v>
      </c>
      <c r="G43" s="64">
        <v>1</v>
      </c>
      <c r="H43" s="67">
        <f t="shared" ref="H43:H48" si="4">E43*F43*G43</f>
        <v>2.5</v>
      </c>
      <c r="I43" s="65"/>
      <c r="J43" s="65"/>
      <c r="K43" s="4"/>
      <c r="L43" s="2"/>
      <c r="M43" s="88"/>
      <c r="N43" s="82"/>
      <c r="O43" s="4"/>
    </row>
    <row r="44" spans="1:15" ht="28.5" x14ac:dyDescent="0.2">
      <c r="A44" s="13"/>
      <c r="B44" s="23"/>
      <c r="C44" s="14"/>
      <c r="D44" s="15" t="s">
        <v>19</v>
      </c>
      <c r="E44" s="15">
        <v>20</v>
      </c>
      <c r="F44" s="64">
        <v>0.1</v>
      </c>
      <c r="G44" s="64">
        <v>1</v>
      </c>
      <c r="H44" s="67">
        <f t="shared" si="4"/>
        <v>2</v>
      </c>
      <c r="I44" s="65"/>
      <c r="J44" s="65"/>
      <c r="K44" s="4"/>
      <c r="L44" s="2"/>
      <c r="M44" s="88"/>
      <c r="N44" s="82"/>
      <c r="O44" s="4"/>
    </row>
    <row r="45" spans="1:15" ht="28.5" x14ac:dyDescent="0.2">
      <c r="A45" s="13"/>
      <c r="B45" s="23"/>
      <c r="C45" s="14"/>
      <c r="D45" s="15" t="s">
        <v>19</v>
      </c>
      <c r="E45" s="15">
        <v>20</v>
      </c>
      <c r="F45" s="64">
        <v>0.1</v>
      </c>
      <c r="G45" s="64">
        <v>1</v>
      </c>
      <c r="H45" s="67">
        <f t="shared" si="4"/>
        <v>2</v>
      </c>
      <c r="I45" s="65"/>
      <c r="J45" s="65"/>
      <c r="K45" s="4"/>
      <c r="L45" s="2"/>
      <c r="M45" s="88"/>
      <c r="N45" s="82"/>
      <c r="O45" s="4"/>
    </row>
    <row r="46" spans="1:15" ht="28.5" x14ac:dyDescent="0.2">
      <c r="A46" s="13"/>
      <c r="B46" s="23"/>
      <c r="C46" s="14"/>
      <c r="D46" s="15" t="s">
        <v>20</v>
      </c>
      <c r="E46" s="15">
        <v>20</v>
      </c>
      <c r="F46" s="64">
        <v>0.1</v>
      </c>
      <c r="G46" s="64">
        <v>1</v>
      </c>
      <c r="H46" s="67">
        <f t="shared" si="4"/>
        <v>2</v>
      </c>
      <c r="I46" s="65"/>
      <c r="J46" s="65"/>
      <c r="K46" s="4"/>
      <c r="L46" s="2"/>
      <c r="M46" s="88"/>
      <c r="N46" s="82"/>
      <c r="O46" s="4"/>
    </row>
    <row r="47" spans="1:15" ht="28.5" x14ac:dyDescent="0.2">
      <c r="A47" s="13"/>
      <c r="B47" s="23"/>
      <c r="C47" s="14"/>
      <c r="D47" s="15" t="s">
        <v>21</v>
      </c>
      <c r="E47" s="15">
        <v>0.8</v>
      </c>
      <c r="F47" s="64">
        <v>0.8</v>
      </c>
      <c r="G47" s="64">
        <v>1</v>
      </c>
      <c r="H47" s="67">
        <f t="shared" si="4"/>
        <v>0.64000000000000012</v>
      </c>
      <c r="I47" s="65"/>
      <c r="J47" s="65"/>
      <c r="K47" s="4"/>
      <c r="L47" s="2"/>
      <c r="M47" s="88"/>
      <c r="N47" s="82"/>
      <c r="O47" s="4"/>
    </row>
    <row r="48" spans="1:15" ht="28.5" x14ac:dyDescent="0.2">
      <c r="A48" s="13"/>
      <c r="B48" s="23"/>
      <c r="C48" s="14"/>
      <c r="D48" s="15" t="s">
        <v>22</v>
      </c>
      <c r="E48" s="15">
        <v>7</v>
      </c>
      <c r="F48" s="64">
        <v>0.1</v>
      </c>
      <c r="G48" s="64">
        <v>1</v>
      </c>
      <c r="H48" s="67">
        <f t="shared" si="4"/>
        <v>0.70000000000000007</v>
      </c>
      <c r="I48" s="65"/>
      <c r="J48" s="65"/>
      <c r="K48" s="4"/>
      <c r="L48" s="2"/>
      <c r="M48" s="88"/>
      <c r="N48" s="82"/>
      <c r="O48" s="4"/>
    </row>
    <row r="49" spans="1:15" s="52" customFormat="1" ht="5.0999999999999996" customHeight="1" x14ac:dyDescent="0.2">
      <c r="A49" s="72"/>
      <c r="B49" s="55"/>
      <c r="C49" s="55"/>
      <c r="D49" s="73"/>
      <c r="E49" s="74"/>
      <c r="F49" s="75"/>
      <c r="G49" s="75"/>
      <c r="H49" s="76"/>
      <c r="I49" s="77"/>
      <c r="J49" s="55"/>
      <c r="K49" s="55"/>
      <c r="L49" s="55"/>
      <c r="M49" s="88"/>
      <c r="N49" s="82"/>
      <c r="O49" s="54"/>
    </row>
    <row r="50" spans="1:15" ht="85.5" x14ac:dyDescent="0.2">
      <c r="A50" s="13">
        <v>8</v>
      </c>
      <c r="B50" s="23" t="s">
        <v>37</v>
      </c>
      <c r="C50" s="14" t="s">
        <v>38</v>
      </c>
      <c r="D50" s="53"/>
      <c r="E50" s="53"/>
      <c r="F50" s="64"/>
      <c r="G50" s="64"/>
      <c r="H50" s="68">
        <f>SUM(H51:H55)</f>
        <v>3.88</v>
      </c>
      <c r="I50" s="69">
        <v>149.15</v>
      </c>
      <c r="J50" s="69">
        <f>H50*I50</f>
        <v>578.702</v>
      </c>
      <c r="K50" s="4"/>
      <c r="L50" s="2"/>
      <c r="M50" s="86"/>
      <c r="N50" s="87">
        <f>H50*M50</f>
        <v>0</v>
      </c>
      <c r="O50" s="4"/>
    </row>
    <row r="51" spans="1:15" x14ac:dyDescent="0.2">
      <c r="A51" s="13"/>
      <c r="B51" s="23"/>
      <c r="C51" s="14"/>
      <c r="D51" s="53" t="s">
        <v>29</v>
      </c>
      <c r="E51" s="53">
        <v>18.100000000000001</v>
      </c>
      <c r="F51" s="64">
        <v>0.4</v>
      </c>
      <c r="G51" s="64">
        <v>0.2</v>
      </c>
      <c r="H51" s="64">
        <f t="shared" ref="H51:H55" si="5">E51*F51*G51</f>
        <v>1.4480000000000004</v>
      </c>
      <c r="I51" s="65"/>
      <c r="J51" s="65"/>
      <c r="K51" s="4"/>
      <c r="L51" s="2"/>
      <c r="M51" s="88"/>
      <c r="N51" s="82"/>
      <c r="O51" s="4"/>
    </row>
    <row r="52" spans="1:15" x14ac:dyDescent="0.2">
      <c r="A52" s="13"/>
      <c r="B52" s="23"/>
      <c r="C52" s="14"/>
      <c r="D52" s="53" t="s">
        <v>29</v>
      </c>
      <c r="E52" s="53">
        <v>10.1</v>
      </c>
      <c r="F52" s="64">
        <v>0.4</v>
      </c>
      <c r="G52" s="64">
        <v>0.2</v>
      </c>
      <c r="H52" s="64">
        <f t="shared" si="5"/>
        <v>0.80800000000000005</v>
      </c>
      <c r="I52" s="65"/>
      <c r="J52" s="65"/>
      <c r="K52" s="4"/>
      <c r="L52" s="2"/>
      <c r="M52" s="88"/>
      <c r="N52" s="82"/>
      <c r="O52" s="4"/>
    </row>
    <row r="53" spans="1:15" x14ac:dyDescent="0.2">
      <c r="A53" s="13"/>
      <c r="B53" s="23"/>
      <c r="C53" s="14"/>
      <c r="D53" s="53" t="s">
        <v>29</v>
      </c>
      <c r="E53" s="53">
        <v>10.1</v>
      </c>
      <c r="F53" s="64">
        <v>0.4</v>
      </c>
      <c r="G53" s="64">
        <v>0.2</v>
      </c>
      <c r="H53" s="64">
        <f t="shared" si="5"/>
        <v>0.80800000000000005</v>
      </c>
      <c r="I53" s="65"/>
      <c r="J53" s="65"/>
      <c r="K53" s="4"/>
      <c r="L53" s="2"/>
      <c r="M53" s="88"/>
      <c r="N53" s="82"/>
      <c r="O53" s="4"/>
    </row>
    <row r="54" spans="1:15" x14ac:dyDescent="0.2">
      <c r="A54" s="13"/>
      <c r="B54" s="23"/>
      <c r="C54" s="14"/>
      <c r="D54" s="53" t="s">
        <v>29</v>
      </c>
      <c r="E54" s="53">
        <v>5.0999999999999996</v>
      </c>
      <c r="F54" s="64">
        <v>0.4</v>
      </c>
      <c r="G54" s="64">
        <v>0.2</v>
      </c>
      <c r="H54" s="64">
        <f t="shared" si="5"/>
        <v>0.40800000000000003</v>
      </c>
      <c r="I54" s="65"/>
      <c r="J54" s="65"/>
      <c r="K54" s="4"/>
      <c r="L54" s="2"/>
      <c r="M54" s="88"/>
      <c r="N54" s="82"/>
      <c r="O54" s="4"/>
    </row>
    <row r="55" spans="1:15" x14ac:dyDescent="0.2">
      <c r="A55" s="13"/>
      <c r="B55" s="23"/>
      <c r="C55" s="14"/>
      <c r="D55" s="53" t="s">
        <v>29</v>
      </c>
      <c r="E55" s="53">
        <v>5.0999999999999996</v>
      </c>
      <c r="F55" s="64">
        <v>0.4</v>
      </c>
      <c r="G55" s="64">
        <v>0.2</v>
      </c>
      <c r="H55" s="64">
        <f t="shared" si="5"/>
        <v>0.40800000000000003</v>
      </c>
      <c r="I55" s="65"/>
      <c r="J55" s="65"/>
      <c r="K55" s="4"/>
      <c r="L55" s="2"/>
      <c r="M55" s="88"/>
      <c r="N55" s="82"/>
      <c r="O55" s="4"/>
    </row>
    <row r="56" spans="1:15" s="52" customFormat="1" ht="5.0999999999999996" customHeight="1" x14ac:dyDescent="0.2">
      <c r="A56" s="72"/>
      <c r="B56" s="55"/>
      <c r="C56" s="55"/>
      <c r="D56" s="73"/>
      <c r="E56" s="74"/>
      <c r="F56" s="75"/>
      <c r="G56" s="75"/>
      <c r="H56" s="76"/>
      <c r="I56" s="77"/>
      <c r="J56" s="55"/>
      <c r="K56" s="55"/>
      <c r="L56" s="55"/>
      <c r="M56" s="88"/>
      <c r="N56" s="82"/>
      <c r="O56" s="54"/>
    </row>
    <row r="57" spans="1:15" ht="28.5" x14ac:dyDescent="0.2">
      <c r="A57" s="13">
        <v>9</v>
      </c>
      <c r="B57" s="23" t="s">
        <v>39</v>
      </c>
      <c r="C57" s="14" t="s">
        <v>40</v>
      </c>
      <c r="E57" s="53"/>
      <c r="F57" s="64"/>
      <c r="G57" s="64"/>
      <c r="H57" s="68">
        <f>H58+H59</f>
        <v>8.32</v>
      </c>
      <c r="I57" s="69">
        <v>55.22</v>
      </c>
      <c r="J57" s="69">
        <f>H57*I57</f>
        <v>459.43040000000002</v>
      </c>
      <c r="K57" s="4"/>
      <c r="L57" s="2"/>
      <c r="M57" s="86"/>
      <c r="N57" s="87">
        <f>H57*M57</f>
        <v>0</v>
      </c>
      <c r="O57" s="4"/>
    </row>
    <row r="58" spans="1:15" x14ac:dyDescent="0.2">
      <c r="A58" s="13"/>
      <c r="B58" s="23"/>
      <c r="C58" s="14"/>
      <c r="D58" s="15" t="s">
        <v>41</v>
      </c>
      <c r="E58" s="53">
        <v>16</v>
      </c>
      <c r="F58" s="64">
        <v>0.6</v>
      </c>
      <c r="G58" s="64">
        <v>0.6</v>
      </c>
      <c r="H58" s="64">
        <f>E58*F58*G58</f>
        <v>5.76</v>
      </c>
      <c r="I58" s="65"/>
      <c r="J58" s="65"/>
      <c r="K58" s="4"/>
      <c r="L58" s="2"/>
      <c r="M58" s="88"/>
      <c r="N58" s="82"/>
      <c r="O58" s="4"/>
    </row>
    <row r="59" spans="1:15" ht="28.5" x14ac:dyDescent="0.2">
      <c r="A59" s="13"/>
      <c r="B59" s="23"/>
      <c r="C59" s="14"/>
      <c r="D59" s="15" t="s">
        <v>106</v>
      </c>
      <c r="E59" s="53">
        <v>4</v>
      </c>
      <c r="F59" s="64">
        <v>0.8</v>
      </c>
      <c r="G59" s="64">
        <v>0.8</v>
      </c>
      <c r="H59" s="64">
        <f>E59*F59*G59</f>
        <v>2.5600000000000005</v>
      </c>
      <c r="I59" s="65"/>
      <c r="J59" s="65"/>
      <c r="K59" s="4"/>
      <c r="L59" s="2"/>
      <c r="M59" s="88"/>
      <c r="N59" s="82"/>
      <c r="O59" s="4"/>
    </row>
    <row r="60" spans="1:15" s="52" customFormat="1" ht="5.0999999999999996" customHeight="1" x14ac:dyDescent="0.2">
      <c r="A60" s="72"/>
      <c r="B60" s="55"/>
      <c r="C60" s="55"/>
      <c r="D60" s="73"/>
      <c r="E60" s="74"/>
      <c r="F60" s="75"/>
      <c r="G60" s="75"/>
      <c r="H60" s="76"/>
      <c r="I60" s="77"/>
      <c r="J60" s="55"/>
      <c r="K60" s="55"/>
      <c r="L60" s="55"/>
      <c r="M60" s="88"/>
      <c r="N60" s="82"/>
      <c r="O60" s="54"/>
    </row>
    <row r="61" spans="1:15" s="52" customFormat="1" ht="57" x14ac:dyDescent="0.2">
      <c r="A61" s="13">
        <v>10</v>
      </c>
      <c r="B61" s="23" t="s">
        <v>42</v>
      </c>
      <c r="C61" s="14" t="s">
        <v>43</v>
      </c>
      <c r="D61" s="53"/>
      <c r="E61" s="53"/>
      <c r="F61" s="64"/>
      <c r="G61" s="64"/>
      <c r="H61" s="68">
        <f>SUM(H62:H62)</f>
        <v>89.100000000000009</v>
      </c>
      <c r="I61" s="69">
        <v>138.81</v>
      </c>
      <c r="J61" s="69">
        <f>H61*I61</f>
        <v>12367.971000000001</v>
      </c>
      <c r="K61" s="54"/>
      <c r="L61" s="55"/>
      <c r="M61" s="86"/>
      <c r="N61" s="87">
        <f>H61*M61</f>
        <v>0</v>
      </c>
      <c r="O61" s="54"/>
    </row>
    <row r="62" spans="1:15" s="52" customFormat="1" ht="15" customHeight="1" x14ac:dyDescent="0.2">
      <c r="A62" s="13"/>
      <c r="B62" s="23"/>
      <c r="C62" s="14"/>
      <c r="D62" s="53" t="s">
        <v>44</v>
      </c>
      <c r="E62" s="53">
        <v>19.8</v>
      </c>
      <c r="F62" s="64">
        <v>18</v>
      </c>
      <c r="G62" s="64">
        <v>0.25</v>
      </c>
      <c r="H62" s="64">
        <f t="shared" ref="H62" si="6">E62*F62*G62</f>
        <v>89.100000000000009</v>
      </c>
      <c r="I62" s="65"/>
      <c r="J62" s="65"/>
      <c r="K62" s="54"/>
      <c r="L62" s="55"/>
      <c r="M62" s="88"/>
      <c r="N62" s="82"/>
      <c r="O62" s="54"/>
    </row>
    <row r="63" spans="1:15" s="52" customFormat="1" ht="5.0999999999999996" customHeight="1" x14ac:dyDescent="0.2">
      <c r="A63" s="72"/>
      <c r="B63" s="55"/>
      <c r="C63" s="55"/>
      <c r="D63" s="73"/>
      <c r="E63" s="74"/>
      <c r="F63" s="75"/>
      <c r="G63" s="75"/>
      <c r="H63" s="76"/>
      <c r="I63" s="77"/>
      <c r="J63" s="55"/>
      <c r="K63" s="55"/>
      <c r="L63" s="55"/>
      <c r="M63" s="88"/>
      <c r="N63" s="82"/>
      <c r="O63" s="54"/>
    </row>
    <row r="64" spans="1:15" s="52" customFormat="1" ht="42.75" x14ac:dyDescent="0.2">
      <c r="A64" s="13">
        <v>11</v>
      </c>
      <c r="B64" s="23" t="s">
        <v>45</v>
      </c>
      <c r="C64" s="14" t="s">
        <v>46</v>
      </c>
      <c r="D64" s="53"/>
      <c r="E64" s="53"/>
      <c r="F64" s="64"/>
      <c r="G64" s="64"/>
      <c r="H64" s="68">
        <f>SUM(H65:H65)</f>
        <v>712.80000000000007</v>
      </c>
      <c r="I64" s="69">
        <v>7.34</v>
      </c>
      <c r="J64" s="69">
        <f>H64*I64</f>
        <v>5231.9520000000002</v>
      </c>
      <c r="K64" s="54"/>
      <c r="L64" s="55"/>
      <c r="M64" s="86"/>
      <c r="N64" s="87">
        <f>H64*M64</f>
        <v>0</v>
      </c>
      <c r="O64" s="54"/>
    </row>
    <row r="65" spans="1:15" s="52" customFormat="1" ht="15" customHeight="1" x14ac:dyDescent="0.2">
      <c r="A65" s="13"/>
      <c r="B65" s="23"/>
      <c r="C65" s="14"/>
      <c r="D65" s="53" t="s">
        <v>44</v>
      </c>
      <c r="E65" s="53">
        <v>19.8</v>
      </c>
      <c r="F65" s="64">
        <v>18</v>
      </c>
      <c r="G65" s="64">
        <v>2</v>
      </c>
      <c r="H65" s="64">
        <f t="shared" ref="H65" si="7">E65*F65*G65</f>
        <v>712.80000000000007</v>
      </c>
      <c r="I65" s="65"/>
      <c r="J65" s="65"/>
      <c r="K65" s="54"/>
      <c r="L65" s="55"/>
      <c r="M65" s="88"/>
      <c r="N65" s="82"/>
      <c r="O65" s="54"/>
    </row>
    <row r="66" spans="1:15" s="52" customFormat="1" ht="5.0999999999999996" customHeight="1" x14ac:dyDescent="0.2">
      <c r="A66" s="72"/>
      <c r="B66" s="55"/>
      <c r="C66" s="55"/>
      <c r="D66" s="73"/>
      <c r="E66" s="74"/>
      <c r="F66" s="75"/>
      <c r="G66" s="75"/>
      <c r="H66" s="76"/>
      <c r="I66" s="77"/>
      <c r="J66" s="55"/>
      <c r="K66" s="55"/>
      <c r="L66" s="55"/>
      <c r="M66" s="88"/>
      <c r="N66" s="82"/>
      <c r="O66" s="54"/>
    </row>
    <row r="67" spans="1:15" s="52" customFormat="1" ht="57" x14ac:dyDescent="0.2">
      <c r="A67" s="13">
        <v>12</v>
      </c>
      <c r="B67" s="23" t="s">
        <v>47</v>
      </c>
      <c r="C67" s="14" t="s">
        <v>48</v>
      </c>
      <c r="D67" s="53"/>
      <c r="E67" s="53"/>
      <c r="F67" s="64"/>
      <c r="G67" s="64"/>
      <c r="H67" s="68">
        <f>SUM(H68:H78)</f>
        <v>243.1510000000001</v>
      </c>
      <c r="I67" s="69">
        <v>9.51</v>
      </c>
      <c r="J67" s="69">
        <f>H67*I67</f>
        <v>2312.3660100000006</v>
      </c>
      <c r="K67" s="54"/>
      <c r="L67" s="55"/>
      <c r="M67" s="86"/>
      <c r="N67" s="87">
        <f>H67*M67</f>
        <v>0</v>
      </c>
      <c r="O67" s="54"/>
    </row>
    <row r="68" spans="1:15" s="52" customFormat="1" ht="15" customHeight="1" x14ac:dyDescent="0.2">
      <c r="A68" s="13"/>
      <c r="B68" s="23"/>
      <c r="C68" s="14"/>
      <c r="D68" s="53" t="s">
        <v>44</v>
      </c>
      <c r="E68" s="53">
        <v>11</v>
      </c>
      <c r="F68" s="64">
        <v>20</v>
      </c>
      <c r="G68" s="64">
        <v>0.55000000000000004</v>
      </c>
      <c r="H68" s="64">
        <f t="shared" ref="H68:H78" si="8">E68*F68*G68</f>
        <v>121.00000000000001</v>
      </c>
      <c r="I68" s="65"/>
      <c r="J68" s="65"/>
      <c r="K68" s="54"/>
      <c r="L68" s="55"/>
      <c r="M68" s="88"/>
      <c r="N68" s="82"/>
      <c r="O68" s="54"/>
    </row>
    <row r="69" spans="1:15" s="52" customFormat="1" ht="15" customHeight="1" x14ac:dyDescent="0.2">
      <c r="A69" s="13"/>
      <c r="B69" s="23"/>
      <c r="C69" s="14"/>
      <c r="D69" s="53" t="s">
        <v>44</v>
      </c>
      <c r="E69" s="53">
        <v>4.5</v>
      </c>
      <c r="F69" s="64">
        <v>20</v>
      </c>
      <c r="G69" s="64">
        <v>0.55000000000000004</v>
      </c>
      <c r="H69" s="64">
        <f t="shared" si="8"/>
        <v>49.500000000000007</v>
      </c>
      <c r="I69" s="65"/>
      <c r="J69" s="65"/>
      <c r="K69" s="54"/>
      <c r="L69" s="55"/>
      <c r="M69" s="88"/>
      <c r="N69" s="82"/>
      <c r="O69" s="54"/>
    </row>
    <row r="70" spans="1:15" s="52" customFormat="1" ht="28.5" x14ac:dyDescent="0.2">
      <c r="A70" s="13"/>
      <c r="B70" s="23"/>
      <c r="C70" s="14"/>
      <c r="D70" s="53" t="s">
        <v>19</v>
      </c>
      <c r="E70" s="53">
        <v>25</v>
      </c>
      <c r="F70" s="64">
        <v>0.6</v>
      </c>
      <c r="G70" s="64">
        <v>0.4</v>
      </c>
      <c r="H70" s="64">
        <f t="shared" si="8"/>
        <v>6</v>
      </c>
      <c r="I70" s="65"/>
      <c r="J70" s="65"/>
      <c r="K70" s="54"/>
      <c r="L70" s="55"/>
      <c r="M70" s="88"/>
      <c r="N70" s="82"/>
      <c r="O70" s="54"/>
    </row>
    <row r="71" spans="1:15" s="52" customFormat="1" ht="28.5" x14ac:dyDescent="0.2">
      <c r="A71" s="13"/>
      <c r="B71" s="23"/>
      <c r="C71" s="14"/>
      <c r="D71" s="53" t="s">
        <v>19</v>
      </c>
      <c r="E71" s="53">
        <v>20</v>
      </c>
      <c r="F71" s="64">
        <v>0.6</v>
      </c>
      <c r="G71" s="64">
        <v>0.4</v>
      </c>
      <c r="H71" s="64">
        <f t="shared" si="8"/>
        <v>4.8000000000000007</v>
      </c>
      <c r="I71" s="65"/>
      <c r="J71" s="65"/>
      <c r="K71" s="54"/>
      <c r="L71" s="55"/>
      <c r="M71" s="88"/>
      <c r="N71" s="82"/>
      <c r="O71" s="54"/>
    </row>
    <row r="72" spans="1:15" s="52" customFormat="1" ht="28.5" x14ac:dyDescent="0.2">
      <c r="A72" s="13"/>
      <c r="B72" s="23"/>
      <c r="C72" s="14"/>
      <c r="D72" s="53" t="s">
        <v>19</v>
      </c>
      <c r="E72" s="53">
        <v>20</v>
      </c>
      <c r="F72" s="64">
        <v>0.6</v>
      </c>
      <c r="G72" s="64">
        <v>0.4</v>
      </c>
      <c r="H72" s="64">
        <f t="shared" si="8"/>
        <v>4.8000000000000007</v>
      </c>
      <c r="I72" s="65"/>
      <c r="J72" s="65"/>
      <c r="K72" s="54"/>
      <c r="L72" s="55"/>
      <c r="M72" s="88"/>
      <c r="N72" s="82"/>
      <c r="O72" s="54"/>
    </row>
    <row r="73" spans="1:15" s="52" customFormat="1" ht="28.5" x14ac:dyDescent="0.2">
      <c r="A73" s="13"/>
      <c r="B73" s="23"/>
      <c r="C73" s="14"/>
      <c r="D73" s="53" t="s">
        <v>20</v>
      </c>
      <c r="E73" s="53">
        <v>20</v>
      </c>
      <c r="F73" s="64">
        <v>0.6</v>
      </c>
      <c r="G73" s="64">
        <v>0.4</v>
      </c>
      <c r="H73" s="64">
        <f t="shared" si="8"/>
        <v>4.8000000000000007</v>
      </c>
      <c r="I73" s="65"/>
      <c r="J73" s="65"/>
      <c r="K73" s="54"/>
      <c r="L73" s="55"/>
      <c r="M73" s="88"/>
      <c r="N73" s="82"/>
      <c r="O73" s="54"/>
    </row>
    <row r="74" spans="1:15" s="52" customFormat="1" ht="28.5" x14ac:dyDescent="0.2">
      <c r="A74" s="13"/>
      <c r="B74" s="23"/>
      <c r="C74" s="14"/>
      <c r="D74" s="53" t="s">
        <v>21</v>
      </c>
      <c r="E74" s="53">
        <v>0.6</v>
      </c>
      <c r="F74" s="64">
        <v>0.6</v>
      </c>
      <c r="G74" s="64">
        <v>0.6</v>
      </c>
      <c r="H74" s="64">
        <f t="shared" si="8"/>
        <v>0.216</v>
      </c>
      <c r="I74" s="65"/>
      <c r="J74" s="65"/>
      <c r="K74" s="54"/>
      <c r="L74" s="55"/>
      <c r="M74" s="88"/>
      <c r="N74" s="82"/>
      <c r="O74" s="54"/>
    </row>
    <row r="75" spans="1:15" s="52" customFormat="1" ht="28.5" x14ac:dyDescent="0.2">
      <c r="A75" s="13"/>
      <c r="B75" s="23"/>
      <c r="C75" s="14"/>
      <c r="D75" s="53" t="s">
        <v>22</v>
      </c>
      <c r="E75" s="53">
        <v>7</v>
      </c>
      <c r="F75" s="64">
        <v>6</v>
      </c>
      <c r="G75" s="64">
        <v>0.4</v>
      </c>
      <c r="H75" s="64">
        <f t="shared" si="8"/>
        <v>16.8</v>
      </c>
      <c r="I75" s="65"/>
      <c r="J75" s="65"/>
      <c r="K75" s="54"/>
      <c r="L75" s="55"/>
      <c r="M75" s="89"/>
      <c r="N75" s="83"/>
      <c r="O75" s="54"/>
    </row>
    <row r="76" spans="1:15" s="52" customFormat="1" x14ac:dyDescent="0.2">
      <c r="A76" s="13"/>
      <c r="B76" s="23"/>
      <c r="C76" s="14"/>
      <c r="D76" s="53" t="s">
        <v>29</v>
      </c>
      <c r="E76" s="53">
        <v>2</v>
      </c>
      <c r="F76" s="64">
        <v>18</v>
      </c>
      <c r="G76" s="64">
        <v>0.3</v>
      </c>
      <c r="H76" s="64">
        <f t="shared" si="8"/>
        <v>10.799999999999999</v>
      </c>
      <c r="I76" s="65"/>
      <c r="J76" s="65"/>
      <c r="K76" s="54"/>
      <c r="L76" s="55"/>
      <c r="M76" s="88"/>
      <c r="N76" s="79"/>
      <c r="O76" s="54"/>
    </row>
    <row r="77" spans="1:15" s="52" customFormat="1" x14ac:dyDescent="0.2">
      <c r="A77" s="13"/>
      <c r="B77" s="23"/>
      <c r="C77" s="14"/>
      <c r="D77" s="53" t="s">
        <v>118</v>
      </c>
      <c r="E77" s="53">
        <v>4.5</v>
      </c>
      <c r="F77" s="64">
        <v>18.100000000000001</v>
      </c>
      <c r="G77" s="64">
        <v>0.1</v>
      </c>
      <c r="H77" s="64">
        <f t="shared" si="8"/>
        <v>8.1450000000000014</v>
      </c>
      <c r="I77" s="65"/>
      <c r="J77" s="65"/>
      <c r="K77" s="54"/>
      <c r="L77" s="55"/>
      <c r="M77" s="88"/>
      <c r="N77" s="79"/>
      <c r="O77" s="54"/>
    </row>
    <row r="78" spans="1:15" s="52" customFormat="1" ht="28.5" x14ac:dyDescent="0.2">
      <c r="A78" s="13"/>
      <c r="B78" s="23"/>
      <c r="C78" s="14"/>
      <c r="D78" s="53" t="s">
        <v>113</v>
      </c>
      <c r="E78" s="53">
        <v>4.5</v>
      </c>
      <c r="F78" s="64">
        <v>18.100000000000001</v>
      </c>
      <c r="G78" s="64">
        <v>0.2</v>
      </c>
      <c r="H78" s="64">
        <f t="shared" si="8"/>
        <v>16.290000000000003</v>
      </c>
      <c r="I78" s="65"/>
      <c r="J78" s="65"/>
      <c r="K78" s="54"/>
      <c r="L78" s="55"/>
      <c r="M78" s="88"/>
      <c r="N78" s="79"/>
      <c r="O78" s="54"/>
    </row>
    <row r="79" spans="1:15" s="52" customFormat="1" ht="5.0999999999999996" customHeight="1" x14ac:dyDescent="0.2">
      <c r="A79" s="72"/>
      <c r="B79" s="55"/>
      <c r="C79" s="55"/>
      <c r="D79" s="73"/>
      <c r="E79" s="74"/>
      <c r="F79" s="75"/>
      <c r="G79" s="75"/>
      <c r="H79" s="76"/>
      <c r="I79" s="77"/>
      <c r="J79" s="55"/>
      <c r="K79" s="55"/>
      <c r="L79" s="55"/>
      <c r="M79" s="88"/>
      <c r="N79" s="82"/>
      <c r="O79" s="54"/>
    </row>
    <row r="80" spans="1:15" s="52" customFormat="1" ht="42.75" x14ac:dyDescent="0.2">
      <c r="A80" s="13">
        <v>13</v>
      </c>
      <c r="B80" s="23" t="s">
        <v>107</v>
      </c>
      <c r="C80" s="14" t="s">
        <v>108</v>
      </c>
      <c r="D80" s="53"/>
      <c r="E80" s="53"/>
      <c r="F80" s="64"/>
      <c r="G80" s="64"/>
      <c r="H80" s="68">
        <f>SUM(H81:H82)</f>
        <v>30</v>
      </c>
      <c r="I80" s="69">
        <v>47.6</v>
      </c>
      <c r="J80" s="69">
        <f>H80*I80</f>
        <v>1428</v>
      </c>
      <c r="K80" s="54"/>
      <c r="L80" s="55"/>
      <c r="M80" s="86"/>
      <c r="N80" s="87">
        <f>H80*M80</f>
        <v>0</v>
      </c>
      <c r="O80" s="54"/>
    </row>
    <row r="81" spans="1:15" s="52" customFormat="1" ht="28.5" x14ac:dyDescent="0.2">
      <c r="A81" s="13"/>
      <c r="B81" s="23"/>
      <c r="C81" s="14"/>
      <c r="D81" s="53" t="s">
        <v>109</v>
      </c>
      <c r="E81" s="103">
        <v>20</v>
      </c>
      <c r="F81" s="64">
        <v>1</v>
      </c>
      <c r="G81" s="64">
        <v>1</v>
      </c>
      <c r="H81" s="64">
        <f>E81*F81*G81</f>
        <v>20</v>
      </c>
      <c r="I81" s="65"/>
      <c r="J81" s="65"/>
      <c r="K81" s="54"/>
      <c r="L81" s="55"/>
      <c r="M81" s="88"/>
      <c r="N81" s="82"/>
      <c r="O81" s="54"/>
    </row>
    <row r="82" spans="1:15" s="52" customFormat="1" ht="28.5" x14ac:dyDescent="0.2">
      <c r="A82" s="13"/>
      <c r="B82" s="23"/>
      <c r="C82" s="14"/>
      <c r="D82" s="53" t="s">
        <v>110</v>
      </c>
      <c r="E82" s="103">
        <v>10</v>
      </c>
      <c r="F82" s="64">
        <v>1</v>
      </c>
      <c r="G82" s="64">
        <v>1</v>
      </c>
      <c r="H82" s="64">
        <f>E82*F82*G82</f>
        <v>10</v>
      </c>
      <c r="I82" s="65"/>
      <c r="J82" s="65"/>
      <c r="K82" s="54"/>
      <c r="L82" s="55"/>
      <c r="M82" s="88"/>
      <c r="N82" s="79"/>
      <c r="O82" s="54"/>
    </row>
    <row r="83" spans="1:15" s="52" customFormat="1" ht="5.0999999999999996" customHeight="1" x14ac:dyDescent="0.2">
      <c r="A83" s="72"/>
      <c r="B83" s="55"/>
      <c r="C83" s="55"/>
      <c r="D83" s="73"/>
      <c r="E83" s="74"/>
      <c r="F83" s="75"/>
      <c r="G83" s="75"/>
      <c r="H83" s="76"/>
      <c r="I83" s="77"/>
      <c r="J83" s="55"/>
      <c r="K83" s="55"/>
      <c r="L83" s="55"/>
      <c r="M83" s="88"/>
      <c r="N83" s="82"/>
      <c r="O83" s="54"/>
    </row>
    <row r="84" spans="1:15" s="52" customFormat="1" ht="28.5" x14ac:dyDescent="0.2">
      <c r="A84" s="13">
        <v>13</v>
      </c>
      <c r="B84" s="23" t="s">
        <v>111</v>
      </c>
      <c r="C84" s="14" t="s">
        <v>112</v>
      </c>
      <c r="D84" s="53"/>
      <c r="E84" s="53"/>
      <c r="F84" s="64"/>
      <c r="G84" s="64"/>
      <c r="H84" s="68">
        <f>SUM(H85:H85)</f>
        <v>358.38000000000005</v>
      </c>
      <c r="I84" s="69">
        <v>6.99</v>
      </c>
      <c r="J84" s="69">
        <f>H84*I84</f>
        <v>2505.0762000000004</v>
      </c>
      <c r="K84" s="54"/>
      <c r="L84" s="55"/>
      <c r="M84" s="86"/>
      <c r="N84" s="87">
        <f>H84*M84</f>
        <v>0</v>
      </c>
      <c r="O84" s="54"/>
    </row>
    <row r="85" spans="1:15" s="52" customFormat="1" ht="28.5" x14ac:dyDescent="0.2">
      <c r="A85" s="13"/>
      <c r="B85" s="23"/>
      <c r="C85" s="14"/>
      <c r="D85" s="53" t="s">
        <v>44</v>
      </c>
      <c r="E85" s="103">
        <v>19.8</v>
      </c>
      <c r="F85" s="64">
        <v>18.100000000000001</v>
      </c>
      <c r="G85" s="64">
        <v>1</v>
      </c>
      <c r="H85" s="64">
        <f>E85*F85*G85</f>
        <v>358.38000000000005</v>
      </c>
      <c r="I85" s="65"/>
      <c r="J85" s="65"/>
      <c r="K85" s="54"/>
      <c r="L85" s="55"/>
      <c r="M85" s="88"/>
      <c r="N85" s="82"/>
      <c r="O85" s="54"/>
    </row>
    <row r="86" spans="1:15" s="52" customFormat="1" ht="5.0999999999999996" customHeight="1" x14ac:dyDescent="0.2">
      <c r="A86" s="72"/>
      <c r="B86" s="55"/>
      <c r="C86" s="55"/>
      <c r="D86" s="73"/>
      <c r="E86" s="74"/>
      <c r="F86" s="75"/>
      <c r="G86" s="75"/>
      <c r="H86" s="76"/>
      <c r="I86" s="77"/>
      <c r="J86" s="55"/>
      <c r="K86" s="55"/>
      <c r="L86" s="55"/>
      <c r="M86" s="88"/>
      <c r="N86" s="82"/>
      <c r="O86" s="54"/>
    </row>
    <row r="87" spans="1:15" s="52" customFormat="1" ht="15" x14ac:dyDescent="0.2">
      <c r="A87" s="13">
        <v>13</v>
      </c>
      <c r="B87" s="23" t="s">
        <v>114</v>
      </c>
      <c r="C87" s="14" t="s">
        <v>115</v>
      </c>
      <c r="D87" s="53"/>
      <c r="E87" s="53"/>
      <c r="F87" s="64"/>
      <c r="G87" s="64"/>
      <c r="H87" s="68">
        <f>SUM(H88:H88)</f>
        <v>20</v>
      </c>
      <c r="I87" s="69">
        <v>26.46</v>
      </c>
      <c r="J87" s="69">
        <f>H87*I87</f>
        <v>529.20000000000005</v>
      </c>
      <c r="K87" s="54"/>
      <c r="L87" s="55"/>
      <c r="M87" s="86"/>
      <c r="N87" s="87">
        <f>H87*M87</f>
        <v>0</v>
      </c>
      <c r="O87" s="54"/>
    </row>
    <row r="88" spans="1:15" s="52" customFormat="1" ht="28.5" x14ac:dyDescent="0.2">
      <c r="A88" s="13"/>
      <c r="B88" s="23"/>
      <c r="C88" s="14"/>
      <c r="D88" s="53" t="s">
        <v>116</v>
      </c>
      <c r="E88" s="103">
        <v>20</v>
      </c>
      <c r="F88" s="64">
        <v>1</v>
      </c>
      <c r="G88" s="64">
        <v>1</v>
      </c>
      <c r="H88" s="64">
        <f>E88*F88*G88</f>
        <v>20</v>
      </c>
      <c r="I88" s="65"/>
      <c r="J88" s="65"/>
      <c r="K88" s="54"/>
      <c r="L88" s="55"/>
      <c r="M88" s="88"/>
      <c r="N88" s="82"/>
      <c r="O88" s="54"/>
    </row>
    <row r="89" spans="1:15" s="52" customFormat="1" ht="15" thickBot="1" x14ac:dyDescent="0.25">
      <c r="A89" s="13"/>
      <c r="B89" s="23"/>
      <c r="C89" s="14"/>
      <c r="D89" s="53"/>
      <c r="E89" s="15"/>
      <c r="F89" s="64"/>
      <c r="G89" s="64"/>
      <c r="H89" s="64"/>
      <c r="I89" s="65"/>
      <c r="J89" s="65"/>
      <c r="K89" s="54"/>
      <c r="L89" s="55"/>
      <c r="M89" s="88"/>
      <c r="N89" s="79"/>
      <c r="O89" s="54"/>
    </row>
    <row r="90" spans="1:15" ht="30.95" customHeight="1" thickBot="1" x14ac:dyDescent="0.3">
      <c r="A90" s="3"/>
      <c r="C90" s="16" t="s">
        <v>49</v>
      </c>
      <c r="D90" s="17"/>
      <c r="E90" s="17"/>
      <c r="F90" s="58"/>
      <c r="G90" s="58"/>
      <c r="H90" s="58"/>
      <c r="I90" s="18"/>
      <c r="J90" s="18"/>
      <c r="K90" s="19">
        <f>SUM(J6:J87)</f>
        <v>35424.003109999998</v>
      </c>
      <c r="L90" s="2"/>
      <c r="M90" s="149" t="s">
        <v>49</v>
      </c>
      <c r="N90" s="150"/>
      <c r="O90" s="20">
        <f>SUM(N6:N65)</f>
        <v>0</v>
      </c>
    </row>
    <row r="91" spans="1:15" ht="15.75" x14ac:dyDescent="0.25">
      <c r="A91" s="3"/>
      <c r="C91" s="21"/>
      <c r="D91" s="10"/>
      <c r="E91" s="10"/>
      <c r="K91" s="22"/>
      <c r="L91" s="2"/>
      <c r="M91" s="3"/>
      <c r="O91" s="22"/>
    </row>
    <row r="92" spans="1:15" ht="15.75" x14ac:dyDescent="0.25">
      <c r="A92" s="5"/>
      <c r="B92" s="6"/>
      <c r="C92" s="7" t="s">
        <v>50</v>
      </c>
      <c r="D92" s="8"/>
      <c r="E92" s="8"/>
      <c r="F92" s="57"/>
      <c r="G92" s="57"/>
      <c r="H92" s="57"/>
      <c r="I92" s="6"/>
      <c r="J92" s="6"/>
      <c r="K92" s="9"/>
      <c r="L92" s="2"/>
      <c r="M92" s="160" t="s">
        <v>50</v>
      </c>
      <c r="N92" s="147"/>
      <c r="O92" s="148"/>
    </row>
    <row r="93" spans="1:15" ht="30" x14ac:dyDescent="0.25">
      <c r="A93" s="70" t="s">
        <v>3</v>
      </c>
      <c r="B93" s="70" t="s">
        <v>4</v>
      </c>
      <c r="C93" s="70" t="s">
        <v>5</v>
      </c>
      <c r="D93" s="81" t="s">
        <v>6</v>
      </c>
      <c r="E93" s="70" t="s">
        <v>7</v>
      </c>
      <c r="F93" s="70" t="s">
        <v>8</v>
      </c>
      <c r="G93" s="70" t="s">
        <v>9</v>
      </c>
      <c r="H93" s="70" t="s">
        <v>10</v>
      </c>
      <c r="I93" s="71" t="s">
        <v>11</v>
      </c>
      <c r="J93" s="71" t="s">
        <v>12</v>
      </c>
      <c r="K93" s="4"/>
      <c r="L93" s="2"/>
      <c r="M93" s="12" t="s">
        <v>11</v>
      </c>
      <c r="N93" s="11" t="s">
        <v>12</v>
      </c>
      <c r="O93" s="4"/>
    </row>
    <row r="94" spans="1:15" ht="99.75" x14ac:dyDescent="0.25">
      <c r="A94" s="13">
        <v>14</v>
      </c>
      <c r="B94" s="23" t="s">
        <v>51</v>
      </c>
      <c r="C94" s="14" t="s">
        <v>52</v>
      </c>
      <c r="D94" s="15" t="s">
        <v>53</v>
      </c>
      <c r="E94" s="15"/>
      <c r="F94" s="15"/>
      <c r="G94" s="15"/>
      <c r="H94" s="68">
        <f>H95</f>
        <v>2</v>
      </c>
      <c r="I94" s="69">
        <v>225.47</v>
      </c>
      <c r="J94" s="69">
        <f>H94*I94</f>
        <v>450.94</v>
      </c>
      <c r="K94" s="22"/>
      <c r="L94" s="2"/>
      <c r="M94" s="92"/>
      <c r="N94" s="87">
        <f>H94*M94</f>
        <v>0</v>
      </c>
      <c r="O94" s="22"/>
    </row>
    <row r="95" spans="1:15" ht="15.75" x14ac:dyDescent="0.25">
      <c r="A95" s="3"/>
      <c r="B95" s="23"/>
      <c r="C95" s="14"/>
      <c r="D95" s="15"/>
      <c r="E95" s="15">
        <v>2</v>
      </c>
      <c r="F95" s="15">
        <v>1</v>
      </c>
      <c r="G95" s="15">
        <v>1</v>
      </c>
      <c r="H95" s="15">
        <f>E95*F95*G95</f>
        <v>2</v>
      </c>
      <c r="I95" s="65"/>
      <c r="J95" s="65"/>
      <c r="K95" s="22"/>
      <c r="L95" s="2"/>
      <c r="M95" s="94"/>
      <c r="N95" s="90"/>
      <c r="O95" s="22"/>
    </row>
    <row r="96" spans="1:15" s="52" customFormat="1" ht="5.0999999999999996" customHeight="1" x14ac:dyDescent="0.2">
      <c r="A96" s="72"/>
      <c r="B96" s="55"/>
      <c r="C96" s="55"/>
      <c r="D96" s="73"/>
      <c r="E96" s="74"/>
      <c r="F96" s="75"/>
      <c r="G96" s="75"/>
      <c r="H96" s="76"/>
      <c r="I96" s="77"/>
      <c r="J96" s="55"/>
      <c r="K96" s="55"/>
      <c r="L96" s="55"/>
      <c r="M96" s="95"/>
      <c r="N96" s="91"/>
      <c r="O96" s="54"/>
    </row>
    <row r="97" spans="1:15" ht="57" x14ac:dyDescent="0.25">
      <c r="A97" s="13">
        <f>A94+1</f>
        <v>15</v>
      </c>
      <c r="B97" s="23" t="s">
        <v>54</v>
      </c>
      <c r="C97" s="14" t="s">
        <v>55</v>
      </c>
      <c r="D97" s="15" t="s">
        <v>53</v>
      </c>
      <c r="E97" s="15"/>
      <c r="F97" s="15">
        <v>2</v>
      </c>
      <c r="G97" s="15"/>
      <c r="H97" s="68">
        <f>H98</f>
        <v>2</v>
      </c>
      <c r="I97" s="69">
        <v>127.3</v>
      </c>
      <c r="J97" s="69">
        <f>I97*H97</f>
        <v>254.6</v>
      </c>
      <c r="K97" s="22"/>
      <c r="L97" s="2"/>
      <c r="M97" s="92"/>
      <c r="N97" s="87">
        <f>H97*M97</f>
        <v>0</v>
      </c>
      <c r="O97" s="22"/>
    </row>
    <row r="98" spans="1:15" ht="15.75" x14ac:dyDescent="0.25">
      <c r="A98" s="3"/>
      <c r="B98" s="23"/>
      <c r="C98" s="14"/>
      <c r="D98" s="15"/>
      <c r="E98" s="15">
        <v>2</v>
      </c>
      <c r="F98" s="15">
        <v>1</v>
      </c>
      <c r="G98" s="15">
        <v>1</v>
      </c>
      <c r="H98" s="15">
        <f>E98*F98*G98</f>
        <v>2</v>
      </c>
      <c r="I98" s="65"/>
      <c r="J98" s="65"/>
      <c r="K98" s="22"/>
      <c r="L98" s="2"/>
      <c r="M98" s="94"/>
      <c r="N98" s="90"/>
      <c r="O98" s="22"/>
    </row>
    <row r="99" spans="1:15" s="52" customFormat="1" ht="5.0999999999999996" customHeight="1" x14ac:dyDescent="0.2">
      <c r="A99" s="72"/>
      <c r="B99" s="55"/>
      <c r="C99" s="55"/>
      <c r="D99" s="73"/>
      <c r="E99" s="74"/>
      <c r="F99" s="75"/>
      <c r="G99" s="75"/>
      <c r="H99" s="76"/>
      <c r="I99" s="77"/>
      <c r="J99" s="55"/>
      <c r="K99" s="55"/>
      <c r="L99" s="55"/>
      <c r="M99" s="95"/>
      <c r="N99" s="91"/>
      <c r="O99" s="54"/>
    </row>
    <row r="100" spans="1:15" ht="42.75" x14ac:dyDescent="0.25">
      <c r="A100" s="13">
        <f>A97+1</f>
        <v>16</v>
      </c>
      <c r="B100" s="23" t="s">
        <v>56</v>
      </c>
      <c r="C100" s="14" t="s">
        <v>57</v>
      </c>
      <c r="D100" s="15" t="s">
        <v>58</v>
      </c>
      <c r="E100" s="15"/>
      <c r="F100" s="15"/>
      <c r="G100" s="15"/>
      <c r="H100" s="68">
        <f>SUM(H101:H103)</f>
        <v>68</v>
      </c>
      <c r="I100" s="69">
        <v>13.83</v>
      </c>
      <c r="J100" s="69">
        <f>I100*H100</f>
        <v>940.44</v>
      </c>
      <c r="K100" s="22"/>
      <c r="L100" s="2"/>
      <c r="M100" s="92"/>
      <c r="N100" s="87">
        <f>H100*M100</f>
        <v>0</v>
      </c>
      <c r="O100" s="22"/>
    </row>
    <row r="101" spans="1:15" ht="15.75" x14ac:dyDescent="0.25">
      <c r="A101" s="3"/>
      <c r="B101" s="23"/>
      <c r="C101" s="14"/>
      <c r="D101" s="15"/>
      <c r="E101" s="15">
        <v>18</v>
      </c>
      <c r="F101" s="15">
        <v>2</v>
      </c>
      <c r="G101" s="15">
        <v>1</v>
      </c>
      <c r="H101" s="15">
        <f>E101*F101*G101</f>
        <v>36</v>
      </c>
      <c r="I101" s="65"/>
      <c r="J101" s="65"/>
      <c r="K101" s="22"/>
      <c r="L101" s="2"/>
      <c r="M101" s="94"/>
      <c r="N101" s="90"/>
      <c r="O101" s="22"/>
    </row>
    <row r="102" spans="1:15" ht="15.75" x14ac:dyDescent="0.25">
      <c r="A102" s="3"/>
      <c r="B102" s="23"/>
      <c r="C102" s="14"/>
      <c r="D102" s="15"/>
      <c r="E102" s="15">
        <v>10</v>
      </c>
      <c r="F102" s="15">
        <v>2</v>
      </c>
      <c r="G102" s="15">
        <v>1</v>
      </c>
      <c r="H102" s="15">
        <f>E102*F102*G102</f>
        <v>20</v>
      </c>
      <c r="I102" s="65"/>
      <c r="J102" s="65"/>
      <c r="K102" s="22"/>
      <c r="L102" s="2"/>
      <c r="M102" s="94"/>
      <c r="N102" s="90"/>
      <c r="O102" s="22"/>
    </row>
    <row r="103" spans="1:15" ht="15.75" x14ac:dyDescent="0.25">
      <c r="A103" s="3"/>
      <c r="B103" s="23"/>
      <c r="C103" s="14"/>
      <c r="D103" s="15"/>
      <c r="E103" s="15">
        <v>6</v>
      </c>
      <c r="F103" s="15">
        <v>2</v>
      </c>
      <c r="G103" s="15">
        <v>1</v>
      </c>
      <c r="H103" s="15">
        <f>E103*F103*G103</f>
        <v>12</v>
      </c>
      <c r="I103" s="65"/>
      <c r="J103" s="65"/>
      <c r="K103" s="22"/>
      <c r="L103" s="2"/>
      <c r="M103" s="94"/>
      <c r="N103" s="90"/>
      <c r="O103" s="22"/>
    </row>
    <row r="104" spans="1:15" s="52" customFormat="1" ht="5.0999999999999996" customHeight="1" x14ac:dyDescent="0.2">
      <c r="A104" s="72"/>
      <c r="B104" s="55"/>
      <c r="C104" s="55"/>
      <c r="D104" s="73"/>
      <c r="E104" s="74"/>
      <c r="F104" s="75"/>
      <c r="G104" s="75"/>
      <c r="H104" s="76"/>
      <c r="I104" s="77"/>
      <c r="J104" s="55"/>
      <c r="K104" s="55"/>
      <c r="L104" s="55"/>
      <c r="M104" s="95"/>
      <c r="N104" s="91"/>
      <c r="O104" s="54"/>
    </row>
    <row r="105" spans="1:15" ht="57" x14ac:dyDescent="0.25">
      <c r="A105" s="13">
        <v>15</v>
      </c>
      <c r="B105" s="23" t="s">
        <v>59</v>
      </c>
      <c r="C105" s="14" t="s">
        <v>60</v>
      </c>
      <c r="D105" s="15"/>
      <c r="E105" s="15"/>
      <c r="F105" s="15"/>
      <c r="G105" s="15"/>
      <c r="H105" s="68">
        <f>SUM(H106:H108)</f>
        <v>68</v>
      </c>
      <c r="I105" s="69">
        <v>41.01</v>
      </c>
      <c r="J105" s="69">
        <f>I105*H105</f>
        <v>2788.68</v>
      </c>
      <c r="K105" s="22"/>
      <c r="L105" s="2"/>
      <c r="M105" s="92"/>
      <c r="N105" s="87">
        <f>H105*M105</f>
        <v>0</v>
      </c>
      <c r="O105" s="22"/>
    </row>
    <row r="106" spans="1:15" ht="15.75" x14ac:dyDescent="0.25">
      <c r="A106" s="3"/>
      <c r="B106" s="23"/>
      <c r="C106" s="14"/>
      <c r="D106" s="15"/>
      <c r="E106" s="15">
        <v>18</v>
      </c>
      <c r="F106" s="15">
        <v>2</v>
      </c>
      <c r="G106" s="15">
        <v>1</v>
      </c>
      <c r="H106" s="15">
        <f>E106*F106*G106</f>
        <v>36</v>
      </c>
      <c r="I106" s="65"/>
      <c r="J106" s="65"/>
      <c r="K106" s="22"/>
      <c r="L106" s="2"/>
      <c r="M106" s="94"/>
      <c r="N106" s="90"/>
      <c r="O106" s="22"/>
    </row>
    <row r="107" spans="1:15" ht="15.75" x14ac:dyDescent="0.25">
      <c r="A107" s="3"/>
      <c r="B107" s="23"/>
      <c r="C107" s="14"/>
      <c r="D107" s="15"/>
      <c r="E107" s="15">
        <v>10</v>
      </c>
      <c r="F107" s="15">
        <v>2</v>
      </c>
      <c r="G107" s="15">
        <v>1</v>
      </c>
      <c r="H107" s="15">
        <f>E107*F107*G107</f>
        <v>20</v>
      </c>
      <c r="I107" s="65"/>
      <c r="J107" s="65"/>
      <c r="K107" s="22"/>
      <c r="L107" s="2"/>
      <c r="M107" s="94"/>
      <c r="N107" s="90"/>
      <c r="O107" s="22"/>
    </row>
    <row r="108" spans="1:15" ht="15.75" x14ac:dyDescent="0.25">
      <c r="A108" s="3"/>
      <c r="B108" s="23"/>
      <c r="C108" s="14"/>
      <c r="D108" s="15"/>
      <c r="E108" s="15">
        <v>6</v>
      </c>
      <c r="F108" s="15">
        <v>2</v>
      </c>
      <c r="G108" s="15">
        <v>1</v>
      </c>
      <c r="H108" s="15">
        <f>E108*F108*G108</f>
        <v>12</v>
      </c>
      <c r="I108" s="65"/>
      <c r="J108" s="65"/>
      <c r="K108" s="22"/>
      <c r="L108" s="2"/>
      <c r="M108" s="94"/>
      <c r="N108" s="90"/>
      <c r="O108" s="22"/>
    </row>
    <row r="109" spans="1:15" s="52" customFormat="1" ht="5.0999999999999996" customHeight="1" x14ac:dyDescent="0.2">
      <c r="A109" s="72"/>
      <c r="B109" s="55"/>
      <c r="C109" s="55"/>
      <c r="D109" s="73"/>
      <c r="E109" s="74"/>
      <c r="F109" s="75"/>
      <c r="G109" s="75"/>
      <c r="H109" s="76"/>
      <c r="I109" s="77"/>
      <c r="J109" s="55"/>
      <c r="K109" s="55"/>
      <c r="L109" s="55"/>
      <c r="M109" s="95"/>
      <c r="N109" s="91"/>
      <c r="O109" s="54"/>
    </row>
    <row r="110" spans="1:15" ht="42.75" x14ac:dyDescent="0.25">
      <c r="A110" s="13">
        <v>16</v>
      </c>
      <c r="B110" s="23" t="s">
        <v>61</v>
      </c>
      <c r="C110" s="14" t="s">
        <v>62</v>
      </c>
      <c r="F110" s="1"/>
      <c r="G110" s="15"/>
      <c r="H110" s="68">
        <f>H111</f>
        <v>1</v>
      </c>
      <c r="I110" s="69">
        <v>94.54</v>
      </c>
      <c r="J110" s="69">
        <f>I110*F111</f>
        <v>94.54</v>
      </c>
      <c r="K110" s="22"/>
      <c r="L110" s="2"/>
      <c r="M110" s="92"/>
      <c r="N110" s="87">
        <f>H110*M110</f>
        <v>0</v>
      </c>
      <c r="O110" s="22"/>
    </row>
    <row r="111" spans="1:15" ht="16.5" thickBot="1" x14ac:dyDescent="0.3">
      <c r="A111" s="3"/>
      <c r="B111" s="23"/>
      <c r="C111" s="14"/>
      <c r="D111" s="15" t="s">
        <v>63</v>
      </c>
      <c r="E111" s="15">
        <v>1</v>
      </c>
      <c r="F111" s="15">
        <v>1</v>
      </c>
      <c r="G111" s="15">
        <v>1</v>
      </c>
      <c r="H111" s="15">
        <f>E111*F111*G111</f>
        <v>1</v>
      </c>
      <c r="I111" s="65"/>
      <c r="J111" s="65"/>
      <c r="K111" s="22"/>
      <c r="L111" s="2"/>
      <c r="M111" s="93"/>
      <c r="N111" s="80"/>
      <c r="O111" s="22"/>
    </row>
    <row r="112" spans="1:15" ht="16.5" thickBot="1" x14ac:dyDescent="0.3">
      <c r="A112" s="3"/>
      <c r="C112" s="16" t="s">
        <v>64</v>
      </c>
      <c r="D112" s="17"/>
      <c r="E112" s="17"/>
      <c r="F112" s="58"/>
      <c r="G112" s="58"/>
      <c r="H112" s="58"/>
      <c r="I112" s="18"/>
      <c r="J112" s="18"/>
      <c r="K112" s="19">
        <f>SUM(J94:J110)</f>
        <v>4529.2</v>
      </c>
      <c r="L112" s="2"/>
      <c r="M112" s="161" t="s">
        <v>64</v>
      </c>
      <c r="N112" s="162"/>
      <c r="O112" s="20">
        <f>SUM(N94:N110)</f>
        <v>0</v>
      </c>
    </row>
    <row r="113" spans="1:15" x14ac:dyDescent="0.2">
      <c r="A113" s="3"/>
      <c r="D113" s="10"/>
      <c r="E113" s="10"/>
      <c r="K113" s="4"/>
      <c r="L113" s="2"/>
      <c r="M113" s="3"/>
      <c r="O113" s="4"/>
    </row>
    <row r="114" spans="1:15" x14ac:dyDescent="0.2">
      <c r="A114" s="3"/>
      <c r="D114" s="10"/>
      <c r="E114" s="10"/>
      <c r="K114" s="4"/>
      <c r="L114" s="2"/>
      <c r="M114" s="3"/>
      <c r="O114" s="4"/>
    </row>
    <row r="115" spans="1:15" ht="15.75" x14ac:dyDescent="0.25">
      <c r="A115" s="5"/>
      <c r="B115" s="6"/>
      <c r="C115" s="7" t="s">
        <v>65</v>
      </c>
      <c r="D115" s="8"/>
      <c r="E115" s="8"/>
      <c r="F115" s="57"/>
      <c r="G115" s="57"/>
      <c r="H115" s="57"/>
      <c r="I115" s="6"/>
      <c r="J115" s="6"/>
      <c r="K115" s="9"/>
      <c r="L115" s="2"/>
      <c r="M115" s="146" t="s">
        <v>65</v>
      </c>
      <c r="N115" s="147"/>
      <c r="O115" s="148"/>
    </row>
    <row r="116" spans="1:15" ht="30" x14ac:dyDescent="0.25">
      <c r="A116" s="70" t="s">
        <v>3</v>
      </c>
      <c r="B116" s="70" t="s">
        <v>4</v>
      </c>
      <c r="C116" s="70" t="s">
        <v>5</v>
      </c>
      <c r="D116" s="81" t="s">
        <v>6</v>
      </c>
      <c r="E116" s="70" t="s">
        <v>7</v>
      </c>
      <c r="F116" s="70" t="s">
        <v>8</v>
      </c>
      <c r="G116" s="70" t="s">
        <v>9</v>
      </c>
      <c r="H116" s="70" t="s">
        <v>10</v>
      </c>
      <c r="I116" s="71" t="s">
        <v>11</v>
      </c>
      <c r="J116" s="71" t="s">
        <v>12</v>
      </c>
      <c r="K116" s="4"/>
      <c r="L116" s="2"/>
      <c r="M116" s="12" t="s">
        <v>11</v>
      </c>
      <c r="N116" s="11" t="s">
        <v>12</v>
      </c>
      <c r="O116" s="4"/>
    </row>
    <row r="117" spans="1:15" ht="42.75" x14ac:dyDescent="0.2">
      <c r="A117" s="13">
        <f>A110+1</f>
        <v>17</v>
      </c>
      <c r="B117" s="1" t="s">
        <v>66</v>
      </c>
      <c r="C117" s="14" t="s">
        <v>67</v>
      </c>
      <c r="F117" s="1"/>
      <c r="G117" s="1"/>
      <c r="H117" s="68">
        <f>H118</f>
        <v>1</v>
      </c>
      <c r="I117" s="69">
        <v>660</v>
      </c>
      <c r="J117" s="69">
        <f>F118*I117</f>
        <v>660</v>
      </c>
      <c r="K117" s="4"/>
      <c r="L117" s="2"/>
      <c r="M117" s="97"/>
      <c r="N117" s="98">
        <f>H117*M117</f>
        <v>0</v>
      </c>
      <c r="O117" s="4"/>
    </row>
    <row r="118" spans="1:15" ht="28.5" x14ac:dyDescent="0.2">
      <c r="A118" s="13"/>
      <c r="C118" s="14"/>
      <c r="D118" s="53" t="s">
        <v>68</v>
      </c>
      <c r="E118" s="15">
        <v>1</v>
      </c>
      <c r="F118" s="15">
        <v>1</v>
      </c>
      <c r="G118" s="15">
        <v>1</v>
      </c>
      <c r="H118" s="15">
        <f>E118*F118*G118</f>
        <v>1</v>
      </c>
      <c r="I118" s="65"/>
      <c r="J118" s="65"/>
      <c r="K118" s="4"/>
      <c r="L118" s="2"/>
      <c r="M118" s="96"/>
      <c r="N118" s="91"/>
      <c r="O118" s="4"/>
    </row>
    <row r="119" spans="1:15" ht="42.75" x14ac:dyDescent="0.2">
      <c r="A119" s="13">
        <f>A117+1</f>
        <v>18</v>
      </c>
      <c r="B119" s="1" t="s">
        <v>66</v>
      </c>
      <c r="C119" s="14" t="s">
        <v>69</v>
      </c>
      <c r="F119" s="1"/>
      <c r="G119" s="1"/>
      <c r="H119" s="68">
        <f>H120</f>
        <v>1</v>
      </c>
      <c r="I119" s="69">
        <v>660</v>
      </c>
      <c r="J119" s="69">
        <f>F120*I119</f>
        <v>660</v>
      </c>
      <c r="K119" s="4"/>
      <c r="L119" s="2"/>
      <c r="M119" s="97"/>
      <c r="N119" s="98">
        <f>H119*M119</f>
        <v>0</v>
      </c>
      <c r="O119" s="4"/>
    </row>
    <row r="120" spans="1:15" x14ac:dyDescent="0.2">
      <c r="A120" s="13"/>
      <c r="C120" s="14"/>
      <c r="D120" s="53" t="s">
        <v>70</v>
      </c>
      <c r="E120" s="15">
        <v>1</v>
      </c>
      <c r="F120" s="15">
        <v>1</v>
      </c>
      <c r="G120" s="15">
        <v>1</v>
      </c>
      <c r="H120" s="15">
        <f>E120*F120*G120</f>
        <v>1</v>
      </c>
      <c r="I120" s="65"/>
      <c r="J120" s="65"/>
      <c r="K120" s="4"/>
      <c r="L120" s="2"/>
      <c r="M120" s="96"/>
      <c r="N120" s="91"/>
      <c r="O120" s="4"/>
    </row>
    <row r="121" spans="1:15" s="52" customFormat="1" ht="5.0999999999999996" customHeight="1" x14ac:dyDescent="0.2">
      <c r="A121" s="72"/>
      <c r="B121" s="55"/>
      <c r="C121" s="55"/>
      <c r="D121" s="73"/>
      <c r="E121" s="74"/>
      <c r="F121" s="75"/>
      <c r="G121" s="75"/>
      <c r="H121" s="76"/>
      <c r="I121" s="77"/>
      <c r="J121" s="55"/>
      <c r="K121" s="55"/>
      <c r="L121" s="55"/>
      <c r="M121" s="88"/>
      <c r="N121" s="91"/>
      <c r="O121" s="54"/>
    </row>
    <row r="122" spans="1:15" ht="71.25" x14ac:dyDescent="0.2">
      <c r="A122" s="13">
        <f>A119+1</f>
        <v>19</v>
      </c>
      <c r="B122" s="23" t="s">
        <v>71</v>
      </c>
      <c r="C122" s="14" t="s">
        <v>72</v>
      </c>
      <c r="D122" s="53"/>
      <c r="E122" s="10"/>
      <c r="F122" s="15"/>
      <c r="G122" s="15"/>
      <c r="H122" s="68">
        <f>H123</f>
        <v>4</v>
      </c>
      <c r="I122" s="69">
        <v>1320</v>
      </c>
      <c r="J122" s="69">
        <f>H122*I122</f>
        <v>5280</v>
      </c>
      <c r="K122" s="4"/>
      <c r="L122" s="2"/>
      <c r="M122" s="97"/>
      <c r="N122" s="98">
        <f>H122*M122</f>
        <v>0</v>
      </c>
      <c r="O122" s="4"/>
    </row>
    <row r="123" spans="1:15" ht="28.5" x14ac:dyDescent="0.2">
      <c r="A123" s="13"/>
      <c r="C123" s="14"/>
      <c r="D123" s="53" t="s">
        <v>68</v>
      </c>
      <c r="E123" s="15">
        <v>4</v>
      </c>
      <c r="F123" s="15">
        <v>1</v>
      </c>
      <c r="G123" s="15">
        <v>1</v>
      </c>
      <c r="H123" s="15">
        <f>E123*F123*G123</f>
        <v>4</v>
      </c>
      <c r="I123" s="65"/>
      <c r="J123" s="65"/>
      <c r="K123" s="4"/>
      <c r="L123" s="2"/>
      <c r="M123" s="96"/>
      <c r="N123" s="91"/>
      <c r="O123" s="4"/>
    </row>
    <row r="124" spans="1:15" s="52" customFormat="1" ht="5.0999999999999996" customHeight="1" x14ac:dyDescent="0.2">
      <c r="A124" s="72"/>
      <c r="B124" s="55"/>
      <c r="C124" s="55"/>
      <c r="D124" s="73"/>
      <c r="E124" s="74"/>
      <c r="F124" s="75"/>
      <c r="G124" s="75"/>
      <c r="H124" s="76"/>
      <c r="I124" s="77"/>
      <c r="J124" s="55"/>
      <c r="K124" s="55"/>
      <c r="L124" s="55"/>
      <c r="M124" s="88"/>
      <c r="N124" s="91"/>
      <c r="O124" s="54"/>
    </row>
    <row r="125" spans="1:15" ht="42.75" x14ac:dyDescent="0.2">
      <c r="A125" s="13">
        <f>A122+1</f>
        <v>20</v>
      </c>
      <c r="B125" s="23" t="s">
        <v>73</v>
      </c>
      <c r="C125" s="14" t="s">
        <v>74</v>
      </c>
      <c r="D125" s="53"/>
      <c r="E125" s="10"/>
      <c r="F125" s="15"/>
      <c r="G125" s="15"/>
      <c r="H125" s="68">
        <f>H126</f>
        <v>4</v>
      </c>
      <c r="I125" s="69">
        <v>500.48</v>
      </c>
      <c r="J125" s="69">
        <f>H125*I125</f>
        <v>2001.92</v>
      </c>
      <c r="K125" s="4"/>
      <c r="L125" s="2"/>
      <c r="M125" s="97"/>
      <c r="N125" s="98">
        <f t="shared" ref="N125" si="9">F125*M125</f>
        <v>0</v>
      </c>
      <c r="O125" s="4"/>
    </row>
    <row r="126" spans="1:15" ht="28.5" x14ac:dyDescent="0.2">
      <c r="A126" s="13"/>
      <c r="C126" s="14"/>
      <c r="D126" s="53" t="s">
        <v>68</v>
      </c>
      <c r="E126" s="15">
        <v>4</v>
      </c>
      <c r="F126" s="15">
        <v>1</v>
      </c>
      <c r="G126" s="15">
        <v>1</v>
      </c>
      <c r="H126" s="15">
        <f>E126*F126*G126</f>
        <v>4</v>
      </c>
      <c r="I126" s="65"/>
      <c r="J126" s="65"/>
      <c r="K126" s="4"/>
      <c r="L126" s="2"/>
      <c r="M126" s="96"/>
      <c r="N126" s="91"/>
      <c r="O126" s="4"/>
    </row>
    <row r="127" spans="1:15" s="120" customFormat="1" ht="5.0999999999999996" customHeight="1" x14ac:dyDescent="0.2">
      <c r="A127" s="121"/>
      <c r="B127" s="122"/>
      <c r="C127" s="122"/>
      <c r="D127" s="123"/>
      <c r="E127" s="124"/>
      <c r="F127" s="125"/>
      <c r="G127" s="125"/>
      <c r="H127" s="126"/>
      <c r="I127" s="127"/>
      <c r="J127" s="122"/>
      <c r="K127" s="122"/>
      <c r="L127" s="122"/>
      <c r="M127" s="128"/>
      <c r="N127" s="129"/>
      <c r="O127" s="130"/>
    </row>
    <row r="128" spans="1:15" ht="85.5" x14ac:dyDescent="0.2">
      <c r="A128" s="131">
        <f>A125+1</f>
        <v>21</v>
      </c>
      <c r="B128" s="132" t="s">
        <v>75</v>
      </c>
      <c r="C128" s="133" t="s">
        <v>76</v>
      </c>
      <c r="D128" s="134"/>
      <c r="E128" s="135"/>
      <c r="F128" s="136"/>
      <c r="G128" s="136"/>
      <c r="H128" s="137">
        <f>H129</f>
        <v>3</v>
      </c>
      <c r="I128" s="138">
        <v>443.4</v>
      </c>
      <c r="J128" s="138">
        <f>H128*I128</f>
        <v>1330.1999999999998</v>
      </c>
      <c r="K128" s="139"/>
      <c r="L128" s="140"/>
      <c r="M128" s="141"/>
      <c r="N128" s="142">
        <f>F128*M128</f>
        <v>0</v>
      </c>
      <c r="O128" s="139"/>
    </row>
    <row r="129" spans="1:15" x14ac:dyDescent="0.2">
      <c r="A129" s="131"/>
      <c r="B129" s="143"/>
      <c r="C129" s="133"/>
      <c r="D129" s="134" t="s">
        <v>77</v>
      </c>
      <c r="E129" s="136">
        <v>3</v>
      </c>
      <c r="F129" s="136">
        <v>1</v>
      </c>
      <c r="G129" s="136">
        <v>1</v>
      </c>
      <c r="H129" s="136">
        <f>E129*F129*G129</f>
        <v>3</v>
      </c>
      <c r="I129" s="144"/>
      <c r="J129" s="144"/>
      <c r="K129" s="139"/>
      <c r="L129" s="140"/>
      <c r="M129" s="145"/>
      <c r="N129" s="129"/>
      <c r="O129" s="139"/>
    </row>
    <row r="130" spans="1:15" s="52" customFormat="1" ht="5.0999999999999996" customHeight="1" x14ac:dyDescent="0.2">
      <c r="A130" s="72"/>
      <c r="B130" s="55"/>
      <c r="C130" s="55"/>
      <c r="D130" s="73"/>
      <c r="E130" s="74"/>
      <c r="F130" s="75"/>
      <c r="G130" s="75"/>
      <c r="H130" s="76"/>
      <c r="I130" s="77"/>
      <c r="J130" s="55"/>
      <c r="K130" s="55"/>
      <c r="L130" s="55"/>
      <c r="M130" s="88"/>
      <c r="N130" s="91"/>
      <c r="O130" s="54"/>
    </row>
    <row r="131" spans="1:15" ht="42.75" x14ac:dyDescent="0.2">
      <c r="A131" s="13"/>
      <c r="B131" s="23" t="s">
        <v>78</v>
      </c>
      <c r="C131" s="14" t="s">
        <v>79</v>
      </c>
      <c r="F131" s="1"/>
      <c r="G131" s="1"/>
      <c r="H131" s="68">
        <f>SUM(H133:H134)</f>
        <v>2</v>
      </c>
      <c r="I131" s="69">
        <v>600</v>
      </c>
      <c r="J131" s="69">
        <f>H131*I131</f>
        <v>1200</v>
      </c>
      <c r="K131" s="4"/>
      <c r="L131" s="2"/>
      <c r="M131" s="97"/>
      <c r="N131" s="98">
        <f>H131*M131</f>
        <v>0</v>
      </c>
      <c r="O131" s="4"/>
    </row>
    <row r="132" spans="1:15" x14ac:dyDescent="0.2">
      <c r="A132" s="13"/>
      <c r="B132" s="23"/>
      <c r="C132" s="14"/>
      <c r="F132" s="1"/>
      <c r="G132" s="1"/>
      <c r="H132" s="15"/>
      <c r="I132" s="65"/>
      <c r="J132" s="65"/>
      <c r="K132" s="4"/>
      <c r="L132" s="2"/>
      <c r="M132" s="88"/>
      <c r="N132" s="82"/>
      <c r="O132" s="4"/>
    </row>
    <row r="133" spans="1:15" ht="28.5" x14ac:dyDescent="0.2">
      <c r="A133" s="13"/>
      <c r="B133" s="23"/>
      <c r="C133" s="14"/>
      <c r="D133" s="53" t="s">
        <v>68</v>
      </c>
      <c r="E133" s="15">
        <v>1</v>
      </c>
      <c r="F133" s="15">
        <v>1</v>
      </c>
      <c r="G133" s="15">
        <v>1</v>
      </c>
      <c r="H133" s="15">
        <f>E133*F133*G133</f>
        <v>1</v>
      </c>
      <c r="J133" s="65"/>
      <c r="K133" s="4"/>
      <c r="L133" s="2"/>
      <c r="M133" s="88"/>
      <c r="N133" s="82"/>
      <c r="O133" s="4"/>
    </row>
    <row r="134" spans="1:15" ht="28.5" x14ac:dyDescent="0.2">
      <c r="A134" s="13"/>
      <c r="B134" s="23"/>
      <c r="C134" s="14"/>
      <c r="D134" s="53" t="s">
        <v>80</v>
      </c>
      <c r="E134" s="15">
        <v>1</v>
      </c>
      <c r="F134" s="15">
        <v>1</v>
      </c>
      <c r="G134" s="15">
        <v>1</v>
      </c>
      <c r="H134" s="15">
        <f>E134*F134*G134</f>
        <v>1</v>
      </c>
      <c r="I134" s="65"/>
      <c r="J134" s="65"/>
      <c r="K134" s="4"/>
      <c r="L134" s="2"/>
      <c r="M134" s="88"/>
      <c r="N134" s="82"/>
      <c r="O134" s="4"/>
    </row>
    <row r="135" spans="1:15" s="52" customFormat="1" ht="5.0999999999999996" customHeight="1" x14ac:dyDescent="0.2">
      <c r="A135" s="72"/>
      <c r="B135" s="55"/>
      <c r="C135" s="55"/>
      <c r="D135" s="73"/>
      <c r="E135" s="74"/>
      <c r="F135" s="75"/>
      <c r="G135" s="75"/>
      <c r="H135" s="76"/>
      <c r="I135" s="77"/>
      <c r="J135" s="55"/>
      <c r="K135" s="55"/>
      <c r="L135" s="55"/>
      <c r="M135" s="88"/>
      <c r="N135" s="82"/>
      <c r="O135" s="54"/>
    </row>
    <row r="136" spans="1:15" ht="142.5" x14ac:dyDescent="0.2">
      <c r="A136" s="13">
        <f>A125+1</f>
        <v>21</v>
      </c>
      <c r="B136" s="23" t="s">
        <v>78</v>
      </c>
      <c r="C136" s="14" t="s">
        <v>81</v>
      </c>
      <c r="D136" s="10"/>
      <c r="E136" s="10"/>
      <c r="F136" s="15"/>
      <c r="G136" s="15"/>
      <c r="H136" s="68">
        <f>H137</f>
        <v>1</v>
      </c>
      <c r="I136" s="69">
        <v>1250</v>
      </c>
      <c r="J136" s="69">
        <f>H136*I136</f>
        <v>1250</v>
      </c>
      <c r="K136" s="4"/>
      <c r="L136" s="2"/>
      <c r="M136" s="97"/>
      <c r="N136" s="98">
        <f>H136*M136</f>
        <v>0</v>
      </c>
      <c r="O136" s="4"/>
    </row>
    <row r="137" spans="1:15" ht="28.5" x14ac:dyDescent="0.2">
      <c r="A137" s="13"/>
      <c r="B137" s="23"/>
      <c r="C137" s="14"/>
      <c r="D137" s="53" t="s">
        <v>68</v>
      </c>
      <c r="E137" s="15">
        <v>1</v>
      </c>
      <c r="F137" s="15">
        <v>1</v>
      </c>
      <c r="G137" s="15">
        <v>1</v>
      </c>
      <c r="H137" s="15">
        <f>E137*F137*G137</f>
        <v>1</v>
      </c>
      <c r="J137" s="65"/>
      <c r="K137" s="4"/>
      <c r="L137" s="2"/>
      <c r="M137" s="88"/>
      <c r="N137" s="82"/>
      <c r="O137" s="4"/>
    </row>
    <row r="138" spans="1:15" s="52" customFormat="1" ht="5.0999999999999996" customHeight="1" x14ac:dyDescent="0.2">
      <c r="A138" s="72"/>
      <c r="B138" s="55"/>
      <c r="C138" s="55"/>
      <c r="D138" s="73"/>
      <c r="E138" s="74"/>
      <c r="F138" s="75"/>
      <c r="G138" s="75"/>
      <c r="H138" s="76"/>
      <c r="I138" s="77"/>
      <c r="J138" s="55"/>
      <c r="K138" s="55"/>
      <c r="L138" s="55"/>
      <c r="M138" s="88"/>
      <c r="N138" s="82"/>
      <c r="O138" s="54"/>
    </row>
    <row r="139" spans="1:15" ht="99.75" x14ac:dyDescent="0.2">
      <c r="A139" s="13">
        <f>A136+1</f>
        <v>22</v>
      </c>
      <c r="B139" s="119" t="s">
        <v>82</v>
      </c>
      <c r="C139" s="14" t="s">
        <v>83</v>
      </c>
      <c r="D139" s="10"/>
      <c r="E139" s="10"/>
      <c r="F139" s="15"/>
      <c r="G139" s="15"/>
      <c r="H139" s="68">
        <f>H140</f>
        <v>120</v>
      </c>
      <c r="I139" s="69">
        <v>4.04</v>
      </c>
      <c r="J139" s="69">
        <f t="shared" ref="J139" si="10">F139*I139</f>
        <v>0</v>
      </c>
      <c r="K139" s="4"/>
      <c r="L139" s="2"/>
      <c r="M139" s="97"/>
      <c r="N139" s="98">
        <f>H139*M139</f>
        <v>0</v>
      </c>
      <c r="O139" s="4"/>
    </row>
    <row r="140" spans="1:15" ht="28.5" x14ac:dyDescent="0.2">
      <c r="A140" s="13"/>
      <c r="B140" s="23"/>
      <c r="C140" s="14"/>
      <c r="D140" s="53" t="s">
        <v>68</v>
      </c>
      <c r="E140" s="15">
        <v>120</v>
      </c>
      <c r="F140" s="15">
        <v>1</v>
      </c>
      <c r="G140" s="15">
        <v>1</v>
      </c>
      <c r="H140" s="15">
        <f>E140*F140*G140</f>
        <v>120</v>
      </c>
      <c r="I140" s="65"/>
      <c r="J140" s="65"/>
      <c r="K140" s="4"/>
      <c r="L140" s="2"/>
      <c r="M140" s="88"/>
      <c r="N140" s="82"/>
      <c r="O140" s="4"/>
    </row>
    <row r="141" spans="1:15" s="52" customFormat="1" ht="5.0999999999999996" customHeight="1" x14ac:dyDescent="0.2">
      <c r="A141" s="72"/>
      <c r="B141" s="55"/>
      <c r="C141" s="55"/>
      <c r="D141" s="73"/>
      <c r="E141" s="74"/>
      <c r="F141" s="75"/>
      <c r="G141" s="75"/>
      <c r="H141" s="76"/>
      <c r="I141" s="77"/>
      <c r="J141" s="55"/>
      <c r="K141" s="55"/>
      <c r="L141" s="55"/>
      <c r="M141" s="88"/>
      <c r="N141" s="82"/>
      <c r="O141" s="54"/>
    </row>
    <row r="142" spans="1:15" ht="28.5" x14ac:dyDescent="0.2">
      <c r="A142" s="13">
        <f>A139+1</f>
        <v>23</v>
      </c>
      <c r="B142" s="23" t="s">
        <v>84</v>
      </c>
      <c r="C142" s="14" t="s">
        <v>85</v>
      </c>
      <c r="D142" s="53"/>
      <c r="E142" s="10"/>
      <c r="F142" s="15"/>
      <c r="G142" s="15"/>
      <c r="H142" s="68">
        <f>H143</f>
        <v>120</v>
      </c>
      <c r="I142" s="69">
        <v>13.07</v>
      </c>
      <c r="J142" s="69">
        <f>H142*I142</f>
        <v>1568.4</v>
      </c>
      <c r="K142" s="4"/>
      <c r="L142" s="2"/>
      <c r="M142" s="97"/>
      <c r="N142" s="98">
        <f t="shared" ref="N142" si="11">H142*M142</f>
        <v>0</v>
      </c>
      <c r="O142" s="4"/>
    </row>
    <row r="143" spans="1:15" ht="28.5" x14ac:dyDescent="0.2">
      <c r="A143" s="13"/>
      <c r="B143" s="23"/>
      <c r="C143" s="14"/>
      <c r="D143" s="53" t="s">
        <v>68</v>
      </c>
      <c r="E143" s="15">
        <v>120</v>
      </c>
      <c r="F143" s="15">
        <v>1</v>
      </c>
      <c r="G143" s="15">
        <v>1</v>
      </c>
      <c r="H143" s="15">
        <f>E143*F143*G143</f>
        <v>120</v>
      </c>
      <c r="I143" s="65"/>
      <c r="J143" s="65"/>
      <c r="K143" s="4"/>
      <c r="L143" s="2"/>
      <c r="M143" s="88"/>
      <c r="N143" s="82"/>
      <c r="O143" s="4"/>
    </row>
    <row r="144" spans="1:15" s="52" customFormat="1" ht="5.0999999999999996" customHeight="1" x14ac:dyDescent="0.2">
      <c r="A144" s="72"/>
      <c r="B144" s="55"/>
      <c r="C144" s="55"/>
      <c r="D144" s="73"/>
      <c r="E144" s="74"/>
      <c r="F144" s="75"/>
      <c r="G144" s="75"/>
      <c r="H144" s="76"/>
      <c r="I144" s="77"/>
      <c r="J144" s="55"/>
      <c r="K144" s="55"/>
      <c r="L144" s="55"/>
      <c r="M144" s="88"/>
      <c r="N144" s="82"/>
      <c r="O144" s="54"/>
    </row>
    <row r="145" spans="1:15" ht="57" x14ac:dyDescent="0.2">
      <c r="A145" s="13">
        <f t="shared" ref="A145" si="12">A142+1</f>
        <v>24</v>
      </c>
      <c r="B145" s="23" t="s">
        <v>86</v>
      </c>
      <c r="C145" s="14" t="s">
        <v>87</v>
      </c>
      <c r="D145" s="53" t="s">
        <v>68</v>
      </c>
      <c r="E145" s="10"/>
      <c r="F145" s="15"/>
      <c r="G145" s="15"/>
      <c r="H145" s="68">
        <f>H146</f>
        <v>120</v>
      </c>
      <c r="I145" s="69">
        <v>3.61</v>
      </c>
      <c r="J145" s="69">
        <f>H145*I145</f>
        <v>433.2</v>
      </c>
      <c r="K145" s="4"/>
      <c r="L145" s="2"/>
      <c r="M145" s="97"/>
      <c r="N145" s="98">
        <f>H145*M145</f>
        <v>0</v>
      </c>
      <c r="O145" s="4"/>
    </row>
    <row r="146" spans="1:15" ht="29.25" thickBot="1" x14ac:dyDescent="0.25">
      <c r="A146" s="13"/>
      <c r="B146" s="23"/>
      <c r="C146" s="14"/>
      <c r="D146" s="53" t="s">
        <v>68</v>
      </c>
      <c r="E146" s="15">
        <v>120</v>
      </c>
      <c r="F146" s="15">
        <v>1</v>
      </c>
      <c r="G146" s="15">
        <v>1</v>
      </c>
      <c r="H146" s="15">
        <f>E146*F146*G146</f>
        <v>120</v>
      </c>
      <c r="I146" s="65"/>
      <c r="J146" s="65"/>
      <c r="K146" s="4"/>
      <c r="L146" s="2"/>
      <c r="M146" s="99"/>
      <c r="N146" s="100"/>
      <c r="O146" s="4"/>
    </row>
    <row r="147" spans="1:15" ht="45" customHeight="1" thickBot="1" x14ac:dyDescent="0.3">
      <c r="A147" s="3"/>
      <c r="C147" s="16" t="s">
        <v>88</v>
      </c>
      <c r="D147" s="17"/>
      <c r="E147" s="17"/>
      <c r="F147" s="58"/>
      <c r="G147" s="58"/>
      <c r="H147" s="58"/>
      <c r="I147" s="18"/>
      <c r="J147" s="18"/>
      <c r="K147" s="19">
        <f>SUM(J117:J145)</f>
        <v>14383.72</v>
      </c>
      <c r="L147" s="2"/>
      <c r="M147" s="149" t="s">
        <v>88</v>
      </c>
      <c r="N147" s="150"/>
      <c r="O147" s="20">
        <f>SUM(N117:N145)</f>
        <v>0</v>
      </c>
    </row>
    <row r="148" spans="1:15" ht="45" customHeight="1" thickBot="1" x14ac:dyDescent="0.3">
      <c r="A148" s="3"/>
      <c r="C148" s="104"/>
      <c r="D148" s="105"/>
      <c r="E148" s="105"/>
      <c r="F148" s="106"/>
      <c r="G148" s="106"/>
      <c r="H148" s="106"/>
      <c r="I148" s="107"/>
      <c r="J148" s="107"/>
      <c r="K148" s="108"/>
      <c r="L148" s="111"/>
      <c r="M148" s="109"/>
      <c r="N148" s="110"/>
      <c r="O148" s="117"/>
    </row>
    <row r="149" spans="1:15" ht="16.5" thickBot="1" x14ac:dyDescent="0.3">
      <c r="A149" s="5"/>
      <c r="B149" s="6"/>
      <c r="C149" s="7" t="s">
        <v>89</v>
      </c>
      <c r="D149" s="8"/>
      <c r="E149" s="8"/>
      <c r="F149" s="57"/>
      <c r="G149" s="57"/>
      <c r="H149" s="57"/>
      <c r="I149" s="6"/>
      <c r="J149" s="6"/>
      <c r="K149" s="9"/>
      <c r="L149" s="2"/>
      <c r="M149" s="161" t="s">
        <v>89</v>
      </c>
      <c r="N149" s="162"/>
      <c r="O149" s="20"/>
    </row>
    <row r="150" spans="1:15" ht="30" x14ac:dyDescent="0.25">
      <c r="A150" s="3" t="s">
        <v>3</v>
      </c>
      <c r="B150" s="1" t="s">
        <v>4</v>
      </c>
      <c r="C150" s="1" t="s">
        <v>5</v>
      </c>
      <c r="D150" s="81" t="s">
        <v>6</v>
      </c>
      <c r="E150" s="70" t="s">
        <v>7</v>
      </c>
      <c r="F150" s="70" t="s">
        <v>8</v>
      </c>
      <c r="G150" s="70" t="s">
        <v>9</v>
      </c>
      <c r="H150" s="70" t="s">
        <v>10</v>
      </c>
      <c r="I150" s="71" t="s">
        <v>11</v>
      </c>
      <c r="J150" s="71" t="s">
        <v>12</v>
      </c>
      <c r="K150" s="112"/>
      <c r="L150" s="2"/>
      <c r="M150" s="113"/>
      <c r="O150" s="4"/>
    </row>
    <row r="151" spans="1:15" ht="114" x14ac:dyDescent="0.2">
      <c r="A151" s="13">
        <f>A146+1</f>
        <v>1</v>
      </c>
      <c r="B151" s="23" t="s">
        <v>90</v>
      </c>
      <c r="C151" s="14" t="s">
        <v>91</v>
      </c>
      <c r="F151" s="1"/>
      <c r="G151" s="1"/>
      <c r="H151" s="68">
        <f>H152</f>
        <v>2</v>
      </c>
      <c r="I151" s="69">
        <v>1197.3699999999999</v>
      </c>
      <c r="J151" s="69">
        <f>H151*I151</f>
        <v>2394.7399999999998</v>
      </c>
      <c r="K151" s="4"/>
      <c r="L151" s="2"/>
      <c r="M151" s="97"/>
      <c r="N151" s="98">
        <f t="shared" ref="N151" si="13">H151*M151</f>
        <v>0</v>
      </c>
      <c r="O151" s="4"/>
    </row>
    <row r="152" spans="1:15" ht="28.5" x14ac:dyDescent="0.2">
      <c r="A152" s="13"/>
      <c r="B152" s="23"/>
      <c r="C152" s="14"/>
      <c r="D152" s="103" t="s">
        <v>92</v>
      </c>
      <c r="E152" s="15">
        <v>2</v>
      </c>
      <c r="F152" s="15">
        <v>1</v>
      </c>
      <c r="G152" s="15">
        <v>1</v>
      </c>
      <c r="H152" s="115">
        <f>E152*F152*G152</f>
        <v>2</v>
      </c>
      <c r="I152" s="114"/>
      <c r="J152" s="114"/>
      <c r="K152" s="4"/>
      <c r="L152" s="2"/>
      <c r="M152" s="116"/>
      <c r="N152" s="91"/>
      <c r="O152" s="4"/>
    </row>
    <row r="153" spans="1:15" s="52" customFormat="1" ht="5.0999999999999996" customHeight="1" x14ac:dyDescent="0.2">
      <c r="A153" s="72"/>
      <c r="B153" s="55"/>
      <c r="C153" s="55"/>
      <c r="D153" s="73"/>
      <c r="E153" s="74"/>
      <c r="F153" s="75"/>
      <c r="G153" s="75"/>
      <c r="H153" s="76"/>
      <c r="I153" s="77"/>
      <c r="J153" s="77"/>
      <c r="K153" s="55"/>
      <c r="L153" s="55"/>
      <c r="M153" s="88"/>
      <c r="N153" s="82"/>
      <c r="O153" s="54"/>
    </row>
    <row r="154" spans="1:15" ht="28.5" x14ac:dyDescent="0.2">
      <c r="A154" s="13">
        <f>A151+1</f>
        <v>2</v>
      </c>
      <c r="B154" s="23" t="s">
        <v>93</v>
      </c>
      <c r="C154" s="14" t="s">
        <v>94</v>
      </c>
      <c r="E154" s="15"/>
      <c r="F154" s="15"/>
      <c r="G154" s="15"/>
      <c r="H154" s="68">
        <f>H155</f>
        <v>1</v>
      </c>
      <c r="I154" s="69">
        <v>350</v>
      </c>
      <c r="J154" s="69">
        <f>H154*I154</f>
        <v>350</v>
      </c>
      <c r="K154" s="4"/>
      <c r="L154" s="2"/>
      <c r="M154" s="97"/>
      <c r="N154" s="98">
        <f t="shared" ref="N154" si="14">H154*M154</f>
        <v>0</v>
      </c>
      <c r="O154" s="4"/>
    </row>
    <row r="155" spans="1:15" ht="29.25" thickBot="1" x14ac:dyDescent="0.25">
      <c r="A155" s="13"/>
      <c r="B155" s="23"/>
      <c r="C155" s="14"/>
      <c r="D155" s="103" t="s">
        <v>92</v>
      </c>
      <c r="E155" s="15">
        <v>1</v>
      </c>
      <c r="F155" s="15">
        <v>1</v>
      </c>
      <c r="G155" s="15">
        <v>1</v>
      </c>
      <c r="H155" s="15">
        <f>E155*F155*G155</f>
        <v>1</v>
      </c>
      <c r="I155" s="65"/>
      <c r="J155" s="65"/>
      <c r="K155" s="4"/>
      <c r="L155" s="2"/>
      <c r="M155" s="88"/>
      <c r="N155" s="82"/>
      <c r="O155" s="4"/>
    </row>
    <row r="156" spans="1:15" ht="30.95" customHeight="1" thickBot="1" x14ac:dyDescent="0.3">
      <c r="A156" s="3"/>
      <c r="C156" s="16" t="s">
        <v>95</v>
      </c>
      <c r="D156" s="17"/>
      <c r="E156" s="17"/>
      <c r="F156" s="18"/>
      <c r="G156" s="18"/>
      <c r="H156" s="18"/>
      <c r="I156" s="18"/>
      <c r="J156" s="18"/>
      <c r="K156" s="19">
        <f>J151+J154</f>
        <v>2744.74</v>
      </c>
      <c r="L156" s="55"/>
      <c r="M156" s="149" t="s">
        <v>95</v>
      </c>
      <c r="N156" s="150"/>
      <c r="O156" s="20">
        <f>SUM(N151:N154)</f>
        <v>0</v>
      </c>
    </row>
    <row r="157" spans="1:15" x14ac:dyDescent="0.2">
      <c r="A157" s="3"/>
      <c r="D157" s="10"/>
      <c r="E157" s="10"/>
      <c r="K157" s="4"/>
      <c r="L157" s="2"/>
      <c r="M157" s="118"/>
      <c r="N157" s="98"/>
      <c r="O157" s="4"/>
    </row>
    <row r="158" spans="1:15" ht="15.75" x14ac:dyDescent="0.25">
      <c r="A158" s="5"/>
      <c r="B158" s="6"/>
      <c r="C158" s="7" t="s">
        <v>96</v>
      </c>
      <c r="D158" s="8"/>
      <c r="E158" s="8"/>
      <c r="F158" s="57"/>
      <c r="G158" s="57"/>
      <c r="H158" s="57"/>
      <c r="I158" s="6"/>
      <c r="J158" s="6"/>
      <c r="K158" s="9"/>
      <c r="L158" s="2"/>
      <c r="M158" s="146" t="s">
        <v>96</v>
      </c>
      <c r="N158" s="147"/>
      <c r="O158" s="148"/>
    </row>
    <row r="159" spans="1:15" ht="30" x14ac:dyDescent="0.25">
      <c r="A159" s="3"/>
      <c r="C159" s="24"/>
      <c r="D159" s="81" t="s">
        <v>6</v>
      </c>
      <c r="E159" s="70" t="s">
        <v>7</v>
      </c>
      <c r="F159" s="70" t="s">
        <v>8</v>
      </c>
      <c r="G159" s="70" t="s">
        <v>9</v>
      </c>
      <c r="H159" s="70" t="s">
        <v>10</v>
      </c>
      <c r="I159" s="71" t="s">
        <v>11</v>
      </c>
      <c r="J159" s="71" t="s">
        <v>12</v>
      </c>
      <c r="K159" s="4"/>
      <c r="L159" s="2"/>
      <c r="M159" s="12" t="s">
        <v>11</v>
      </c>
      <c r="N159" s="11" t="s">
        <v>12</v>
      </c>
      <c r="O159" s="4"/>
    </row>
    <row r="160" spans="1:15" ht="85.5" x14ac:dyDescent="0.2">
      <c r="A160" s="13">
        <v>24</v>
      </c>
      <c r="B160" s="23" t="s">
        <v>78</v>
      </c>
      <c r="C160" s="14" t="s">
        <v>97</v>
      </c>
      <c r="D160" s="10"/>
      <c r="E160" s="10"/>
      <c r="F160" s="15"/>
      <c r="G160" s="15"/>
      <c r="H160" s="68">
        <f>H161</f>
        <v>1</v>
      </c>
      <c r="I160" s="69">
        <v>3930</v>
      </c>
      <c r="J160" s="69">
        <f>H160*I160</f>
        <v>3930</v>
      </c>
      <c r="K160" s="4"/>
      <c r="L160" s="2"/>
      <c r="M160" s="97"/>
      <c r="N160" s="98">
        <f>H160*M160</f>
        <v>0</v>
      </c>
      <c r="O160" s="4"/>
    </row>
    <row r="161" spans="1:15" x14ac:dyDescent="0.2">
      <c r="A161" s="13"/>
      <c r="B161" s="23" t="s">
        <v>78</v>
      </c>
      <c r="C161" s="14"/>
      <c r="D161" s="10" t="s">
        <v>98</v>
      </c>
      <c r="E161" s="10">
        <v>1</v>
      </c>
      <c r="F161" s="15">
        <v>1</v>
      </c>
      <c r="G161" s="15">
        <v>1</v>
      </c>
      <c r="H161" s="15">
        <f>E161*F161*G161</f>
        <v>1</v>
      </c>
      <c r="I161" s="65"/>
      <c r="J161" s="65"/>
      <c r="K161" s="4"/>
      <c r="L161" s="2"/>
      <c r="M161" s="101"/>
      <c r="N161" s="102"/>
      <c r="O161" s="4"/>
    </row>
    <row r="162" spans="1:15" s="52" customFormat="1" ht="5.0999999999999996" customHeight="1" thickBot="1" x14ac:dyDescent="0.25">
      <c r="A162" s="72"/>
      <c r="B162" s="55"/>
      <c r="C162" s="55"/>
      <c r="D162" s="73"/>
      <c r="E162" s="74"/>
      <c r="F162" s="75"/>
      <c r="G162" s="75"/>
      <c r="H162" s="76"/>
      <c r="I162" s="77"/>
      <c r="J162" s="55"/>
      <c r="K162" s="55"/>
      <c r="L162" s="55"/>
      <c r="M162" s="101"/>
      <c r="N162" s="78"/>
      <c r="O162" s="54"/>
    </row>
    <row r="163" spans="1:15" ht="30.95" customHeight="1" thickBot="1" x14ac:dyDescent="0.3">
      <c r="A163" s="25"/>
      <c r="B163" s="51"/>
      <c r="C163" s="26" t="s">
        <v>99</v>
      </c>
      <c r="D163" s="27"/>
      <c r="E163" s="27"/>
      <c r="F163" s="59"/>
      <c r="G163" s="59"/>
      <c r="H163" s="59"/>
      <c r="I163" s="27"/>
      <c r="J163" s="27"/>
      <c r="K163" s="28">
        <f>J160</f>
        <v>3930</v>
      </c>
      <c r="L163" s="2"/>
      <c r="M163" s="149" t="s">
        <v>99</v>
      </c>
      <c r="N163" s="150"/>
      <c r="O163" s="20">
        <f>SUM(N160)</f>
        <v>0</v>
      </c>
    </row>
    <row r="164" spans="1:15" ht="15" thickBot="1" x14ac:dyDescent="0.25">
      <c r="B164" s="23"/>
      <c r="L164" s="2"/>
    </row>
    <row r="165" spans="1:15" ht="16.5" thickTop="1" x14ac:dyDescent="0.25">
      <c r="B165" s="23"/>
      <c r="C165" s="29" t="s">
        <v>100</v>
      </c>
      <c r="D165" s="30"/>
      <c r="E165" s="30"/>
      <c r="F165" s="60"/>
      <c r="G165" s="60"/>
      <c r="H165" s="60"/>
      <c r="I165" s="30"/>
      <c r="J165" s="30"/>
      <c r="K165" s="31">
        <f>K163+K147+K112+K90+K156</f>
        <v>61011.663110000001</v>
      </c>
      <c r="L165" s="2"/>
      <c r="M165" s="32" t="s">
        <v>100</v>
      </c>
      <c r="N165" s="30"/>
      <c r="O165" s="33">
        <f>O163+O147+O112+O90+O156</f>
        <v>0</v>
      </c>
    </row>
    <row r="166" spans="1:15" ht="15.75" x14ac:dyDescent="0.25">
      <c r="B166" s="23"/>
      <c r="C166" s="3" t="s">
        <v>101</v>
      </c>
      <c r="K166" s="22">
        <f>K165*0.13</f>
        <v>7931.5162043</v>
      </c>
      <c r="L166" s="2"/>
      <c r="M166" s="34" t="s">
        <v>101</v>
      </c>
      <c r="O166" s="35">
        <f>O165*0.13</f>
        <v>0</v>
      </c>
    </row>
    <row r="167" spans="1:15" ht="16.5" thickBot="1" x14ac:dyDescent="0.3">
      <c r="B167" s="23"/>
      <c r="C167" s="3" t="s">
        <v>102</v>
      </c>
      <c r="K167" s="22">
        <f>K165*0.06</f>
        <v>3660.6997866000002</v>
      </c>
      <c r="L167" s="2"/>
      <c r="M167" s="34" t="s">
        <v>102</v>
      </c>
      <c r="O167" s="35">
        <f>O165*0.06</f>
        <v>0</v>
      </c>
    </row>
    <row r="168" spans="1:15" ht="19.5" thickTop="1" thickBot="1" x14ac:dyDescent="0.3">
      <c r="B168" s="23"/>
      <c r="C168" s="36" t="s">
        <v>103</v>
      </c>
      <c r="D168" s="37"/>
      <c r="E168" s="37"/>
      <c r="F168" s="61"/>
      <c r="G168" s="61"/>
      <c r="H168" s="61"/>
      <c r="I168" s="37"/>
      <c r="J168" s="37"/>
      <c r="K168" s="38">
        <f>SUM(K165:K167)</f>
        <v>72603.879100899998</v>
      </c>
      <c r="L168" s="2"/>
      <c r="M168" s="39" t="s">
        <v>103</v>
      </c>
      <c r="N168" s="40"/>
      <c r="O168" s="41">
        <f>SUM(O165:O167)</f>
        <v>0</v>
      </c>
    </row>
    <row r="169" spans="1:15" ht="15.75" thickTop="1" thickBot="1" x14ac:dyDescent="0.25">
      <c r="B169" s="23"/>
      <c r="L169" s="2"/>
      <c r="M169" s="34"/>
      <c r="O169" s="42"/>
    </row>
    <row r="170" spans="1:15" ht="16.5" thickBot="1" x14ac:dyDescent="0.3">
      <c r="C170" s="43" t="s">
        <v>104</v>
      </c>
      <c r="D170" s="44"/>
      <c r="E170" s="44"/>
      <c r="F170" s="62"/>
      <c r="G170" s="62"/>
      <c r="H170" s="62"/>
      <c r="I170" s="44"/>
      <c r="J170" s="44"/>
      <c r="K170" s="45">
        <f>K168*0.21</f>
        <v>15246.814611188998</v>
      </c>
      <c r="L170" s="2"/>
      <c r="M170" s="46" t="s">
        <v>104</v>
      </c>
      <c r="N170" s="44"/>
      <c r="O170" s="47">
        <f>O168*0.21</f>
        <v>0</v>
      </c>
    </row>
    <row r="171" spans="1:15" ht="19.5" thickTop="1" thickBot="1" x14ac:dyDescent="0.3">
      <c r="C171" s="48" t="s">
        <v>105</v>
      </c>
      <c r="D171" s="49"/>
      <c r="E171" s="49"/>
      <c r="F171" s="63"/>
      <c r="G171" s="63"/>
      <c r="H171" s="63"/>
      <c r="I171" s="49"/>
      <c r="J171" s="49"/>
      <c r="K171" s="50">
        <f>K168+K170</f>
        <v>87850.693712088992</v>
      </c>
      <c r="L171" s="2"/>
      <c r="M171" s="48" t="s">
        <v>105</v>
      </c>
      <c r="N171" s="49"/>
      <c r="O171" s="50">
        <f>O168+O170</f>
        <v>0</v>
      </c>
    </row>
  </sheetData>
  <mergeCells count="12">
    <mergeCell ref="M115:O115"/>
    <mergeCell ref="M147:N147"/>
    <mergeCell ref="M158:O158"/>
    <mergeCell ref="M163:N163"/>
    <mergeCell ref="A2:K2"/>
    <mergeCell ref="M2:O2"/>
    <mergeCell ref="M4:O4"/>
    <mergeCell ref="M90:N90"/>
    <mergeCell ref="M92:O92"/>
    <mergeCell ref="M112:N112"/>
    <mergeCell ref="M149:N149"/>
    <mergeCell ref="M156:N156"/>
  </mergeCells>
  <pageMargins left="0.70866141732283472" right="0.70866141732283472" top="0.74803149606299213" bottom="0.74803149606299213" header="0.31496062992125984" footer="0.31496062992125984"/>
  <pageSetup paperSize="8" scale="7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c0e6f1-4c0e-4ed7-8199-8fde23d3d614">
      <Terms xmlns="http://schemas.microsoft.com/office/infopath/2007/PartnerControls"/>
    </lcf76f155ced4ddcb4097134ff3c332f>
    <TaxCatchAll xmlns="0c80060e-b1f1-4172-b36f-a73a5335d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FC6C30DE53349A46828932BFD2DC2" ma:contentTypeVersion="10" ma:contentTypeDescription="Crear nuevo documento." ma:contentTypeScope="" ma:versionID="20adc81652ad7984c0879071057f487e">
  <xsd:schema xmlns:xsd="http://www.w3.org/2001/XMLSchema" xmlns:xs="http://www.w3.org/2001/XMLSchema" xmlns:p="http://schemas.microsoft.com/office/2006/metadata/properties" xmlns:ns2="84c0e6f1-4c0e-4ed7-8199-8fde23d3d614" xmlns:ns3="0c80060e-b1f1-4172-b36f-a73a5335d2a5" targetNamespace="http://schemas.microsoft.com/office/2006/metadata/properties" ma:root="true" ma:fieldsID="3e6f8b595b5d731d80c6819af8ce6c35" ns2:_="" ns3:_="">
    <xsd:import namespace="84c0e6f1-4c0e-4ed7-8199-8fde23d3d614"/>
    <xsd:import namespace="0c80060e-b1f1-4172-b36f-a73a5335d2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0e6f1-4c0e-4ed7-8199-8fde23d3d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508c24-a075-48c8-9a3e-13690b312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0060e-b1f1-4172-b36f-a73a5335d2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4fbd4e-0da2-479a-9f15-8ea7e1f23082}" ma:internalName="TaxCatchAll" ma:showField="CatchAllData" ma:web="0c80060e-b1f1-4172-b36f-a73a5335d2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6E2A08-1544-4944-B4B6-B60A598CE16D}">
  <ds:schemaRefs>
    <ds:schemaRef ds:uri="http://schemas.microsoft.com/office/2006/metadata/properties"/>
    <ds:schemaRef ds:uri="http://schemas.microsoft.com/office/infopath/2007/PartnerControls"/>
    <ds:schemaRef ds:uri="e077866c-4d0f-456f-9e07-7162987dc2b1"/>
    <ds:schemaRef ds:uri="083ca74c-742e-4c16-8ed5-601a446c64fb"/>
  </ds:schemaRefs>
</ds:datastoreItem>
</file>

<file path=customXml/itemProps2.xml><?xml version="1.0" encoding="utf-8"?>
<ds:datastoreItem xmlns:ds="http://schemas.openxmlformats.org/officeDocument/2006/customXml" ds:itemID="{A394F1A6-ECEB-4A84-95C3-5F79CD9EBADB}"/>
</file>

<file path=customXml/itemProps3.xml><?xml version="1.0" encoding="utf-8"?>
<ds:datastoreItem xmlns:ds="http://schemas.openxmlformats.org/officeDocument/2006/customXml" ds:itemID="{9D010C63-3825-4B4E-A790-6E62B046BF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pressupost</vt:lpstr>
      <vt:lpstr>pressupost!Área_de_impresión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 Polo de las Heras</dc:creator>
  <cp:keywords/>
  <dc:description/>
  <cp:lastModifiedBy>Francesc Polo de las Heras</cp:lastModifiedBy>
  <cp:revision/>
  <dcterms:created xsi:type="dcterms:W3CDTF">2015-06-05T18:19:34Z</dcterms:created>
  <dcterms:modified xsi:type="dcterms:W3CDTF">2026-04-29T11:08:57Z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03402-3c38-494b-8da3-1b09da23d161_Enabled">
    <vt:lpwstr>true</vt:lpwstr>
  </property>
  <property fmtid="{D5CDD505-2E9C-101B-9397-08002B2CF9AE}" pid="3" name="MSIP_Label_2c703402-3c38-494b-8da3-1b09da23d161_SetDate">
    <vt:lpwstr>2025-09-01T09:31:04Z</vt:lpwstr>
  </property>
  <property fmtid="{D5CDD505-2E9C-101B-9397-08002B2CF9AE}" pid="4" name="MSIP_Label_2c703402-3c38-494b-8da3-1b09da23d161_Method">
    <vt:lpwstr>Standard</vt:lpwstr>
  </property>
  <property fmtid="{D5CDD505-2E9C-101B-9397-08002B2CF9AE}" pid="5" name="MSIP_Label_2c703402-3c38-494b-8da3-1b09da23d161_Name">
    <vt:lpwstr>Ús intern</vt:lpwstr>
  </property>
  <property fmtid="{D5CDD505-2E9C-101B-9397-08002B2CF9AE}" pid="6" name="MSIP_Label_2c703402-3c38-494b-8da3-1b09da23d161_SiteId">
    <vt:lpwstr>a1ac7fe6-1562-495e-b589-12ebe7bd37f4</vt:lpwstr>
  </property>
  <property fmtid="{D5CDD505-2E9C-101B-9397-08002B2CF9AE}" pid="7" name="MSIP_Label_2c703402-3c38-494b-8da3-1b09da23d161_ActionId">
    <vt:lpwstr>45136cb3-47df-49c0-8a88-60616d0bdc9e</vt:lpwstr>
  </property>
  <property fmtid="{D5CDD505-2E9C-101B-9397-08002B2CF9AE}" pid="8" name="MSIP_Label_2c703402-3c38-494b-8da3-1b09da23d161_ContentBits">
    <vt:lpwstr>0</vt:lpwstr>
  </property>
  <property fmtid="{D5CDD505-2E9C-101B-9397-08002B2CF9AE}" pid="9" name="ContentTypeId">
    <vt:lpwstr>0x010100B5AFC6C30DE53349A46828932BFD2DC2</vt:lpwstr>
  </property>
  <property fmtid="{D5CDD505-2E9C-101B-9397-08002B2CF9AE}" pid="10" name="MediaServiceImageTags">
    <vt:lpwstr/>
  </property>
</Properties>
</file>