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J:\Proteccio Civil\01. ACAE's, AD's, Compres + licitacions\01.4. EXPEDIENTS LICITACIONS\Licitació neteja en sec de vehicles PL i PC\"/>
    </mc:Choice>
  </mc:AlternateContent>
  <xr:revisionPtr revIDLastSave="0" documentId="13_ncr:1_{3FBFE8B2-3396-46CF-BAAE-C47D5C6437C5}" xr6:coauthVersionLast="36" xr6:coauthVersionMax="36" xr10:uidLastSave="{00000000-0000-0000-0000-000000000000}"/>
  <bookViews>
    <workbookView xWindow="0" yWindow="0" windowWidth="18060" windowHeight="9915" xr2:uid="{E062D40A-4048-4BDE-A68B-FB3EC1CAD7AC}"/>
  </bookViews>
  <sheets>
    <sheet name="LOT 1_Preus unitari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5" i="1"/>
  <c r="P6" i="1"/>
  <c r="P7" i="1"/>
  <c r="P8" i="1"/>
  <c r="P9" i="1"/>
  <c r="P10" i="1"/>
  <c r="P11" i="1"/>
  <c r="P12" i="1"/>
  <c r="P13" i="1"/>
  <c r="P5" i="1"/>
  <c r="N4" i="1"/>
  <c r="N13" i="1"/>
  <c r="N12" i="1"/>
  <c r="N11" i="1"/>
  <c r="N10" i="1"/>
  <c r="N9" i="1"/>
  <c r="N8" i="1"/>
  <c r="N7" i="1"/>
  <c r="N6" i="1"/>
  <c r="N5" i="1"/>
  <c r="I10" i="1" l="1"/>
  <c r="J10" i="1" s="1"/>
  <c r="I5" i="1"/>
  <c r="J5" i="1" s="1"/>
  <c r="J14" i="1" s="1"/>
  <c r="I14" i="1" l="1"/>
  <c r="G6" i="1"/>
  <c r="G7" i="1"/>
  <c r="G8" i="1"/>
  <c r="G9" i="1"/>
  <c r="G10" i="1"/>
  <c r="G11" i="1"/>
  <c r="G12" i="1"/>
  <c r="G13" i="1"/>
  <c r="G5" i="1"/>
</calcChain>
</file>

<file path=xl/sharedStrings.xml><?xml version="1.0" encoding="utf-8"?>
<sst xmlns="http://schemas.openxmlformats.org/spreadsheetml/2006/main" count="28" uniqueCount="24">
  <si>
    <t>Servei / producte</t>
  </si>
  <si>
    <t>Serveis màxims a realitzar</t>
  </si>
  <si>
    <t>Ordinari</t>
  </si>
  <si>
    <t>Neteja interior de turisme</t>
  </si>
  <si>
    <t>Neteja exterior de turisme</t>
  </si>
  <si>
    <t>Neteja de motocicleta</t>
  </si>
  <si>
    <t>Neteja interior de furgoneta</t>
  </si>
  <si>
    <t>Neteja exterior de furgoneta</t>
  </si>
  <si>
    <t>Extraordinari</t>
  </si>
  <si>
    <t>Pressupost màxim (IVA exclòs)</t>
  </si>
  <si>
    <t>Pressupost màxim (IVA Inclòs)</t>
  </si>
  <si>
    <t>LOT 1</t>
  </si>
  <si>
    <t>Valor estimat del contracte</t>
  </si>
  <si>
    <t>Oferta licitador</t>
  </si>
  <si>
    <t>&lt;&lt; NOM LICITADOR&gt;&gt;</t>
  </si>
  <si>
    <t>Oferta per preu unitari (sense IVA)</t>
  </si>
  <si>
    <t>Pressupost màxim unitari (sense IVA)</t>
  </si>
  <si>
    <t>ordinari</t>
  </si>
  <si>
    <t>extraordinari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</si>
  <si>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Les cel·les de la columa "</t>
    </r>
    <r>
      <rPr>
        <b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" que apareguin en vermell significa que el valor ofertat està per sobre del màxim permés en la licitació. Per validar la oferta, caldrà que tots els valors de la columa "</t>
    </r>
    <r>
      <rPr>
        <b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" estiguin en verd</t>
    </r>
  </si>
  <si>
    <t>Quota IVA (21%)</t>
  </si>
  <si>
    <t>Import preu unitari màxim 
(IVA inclòs)</t>
  </si>
  <si>
    <t>Import preu unitari màxim 
(IVA exclòs)</t>
  </si>
  <si>
    <t>A OMPLIR PEL LICITADOR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</si>
</sst>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C99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7F7F7F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8" fontId="0" fillId="0" borderId="1" xfId="0" applyNumberFormat="1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</xf>
    <xf numFmtId="8" fontId="1" fillId="0" borderId="1" xfId="0" applyNumberFormat="1" applyFont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vertical="center" textRotation="90"/>
      <protection locked="0"/>
    </xf>
    <xf numFmtId="8" fontId="1" fillId="0" borderId="0" xfId="0" applyNumberFormat="1" applyFont="1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0" fontId="0" fillId="0" borderId="7" xfId="0" applyBorder="1" applyProtection="1"/>
    <xf numFmtId="44" fontId="0" fillId="0" borderId="1" xfId="1" applyFont="1" applyBorder="1" applyAlignment="1" applyProtection="1">
      <alignment horizontal="center" vertical="center" wrapText="1"/>
      <protection locked="0"/>
    </xf>
    <xf numFmtId="44" fontId="0" fillId="0" borderId="1" xfId="1" applyFont="1" applyBorder="1" applyAlignment="1" applyProtection="1">
      <alignment horizontal="center" vertical="center" wrapText="1"/>
    </xf>
    <xf numFmtId="0" fontId="0" fillId="0" borderId="0" xfId="0" applyProtection="1"/>
    <xf numFmtId="0" fontId="0" fillId="4" borderId="1" xfId="0" applyFill="1" applyBorder="1" applyAlignment="1" applyProtection="1">
      <alignment horizontal="left" wrapText="1"/>
    </xf>
    <xf numFmtId="0" fontId="5" fillId="0" borderId="1" xfId="0" applyFont="1" applyBorder="1" applyAlignment="1" applyProtection="1">
      <alignment horizontal="center" vertical="center" textRotation="90"/>
      <protection locked="0"/>
    </xf>
    <xf numFmtId="0" fontId="4" fillId="0" borderId="3" xfId="0" applyFont="1" applyBorder="1" applyAlignment="1" applyProtection="1">
      <alignment horizontal="center" vertical="center" textRotation="90"/>
      <protection locked="0"/>
    </xf>
    <xf numFmtId="0" fontId="4" fillId="0" borderId="2" xfId="0" applyFont="1" applyBorder="1" applyAlignment="1" applyProtection="1">
      <alignment horizontal="center" vertical="center" textRotation="90"/>
      <protection locked="0"/>
    </xf>
    <xf numFmtId="0" fontId="4" fillId="0" borderId="4" xfId="0" applyFont="1" applyBorder="1" applyAlignment="1" applyProtection="1">
      <alignment horizontal="center" vertical="center" textRotation="90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textRotation="90"/>
    </xf>
    <xf numFmtId="0" fontId="0" fillId="0" borderId="0" xfId="0" applyAlignment="1" applyProtection="1">
      <alignment horizontal="right" wrapText="1"/>
      <protection locked="0"/>
    </xf>
    <xf numFmtId="8" fontId="0" fillId="0" borderId="3" xfId="0" applyNumberFormat="1" applyFont="1" applyBorder="1" applyAlignment="1" applyProtection="1">
      <alignment horizontal="center" vertical="center" wrapText="1"/>
    </xf>
    <xf numFmtId="8" fontId="0" fillId="0" borderId="2" xfId="0" applyNumberFormat="1" applyFont="1" applyBorder="1" applyAlignment="1" applyProtection="1">
      <alignment horizontal="center" vertical="center" wrapText="1"/>
    </xf>
    <xf numFmtId="8" fontId="0" fillId="0" borderId="4" xfId="0" applyNumberFormat="1" applyFont="1" applyBorder="1" applyAlignment="1" applyProtection="1">
      <alignment horizontal="center" vertical="center" wrapText="1"/>
    </xf>
    <xf numFmtId="8" fontId="0" fillId="0" borderId="1" xfId="0" applyNumberFormat="1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right" wrapText="1"/>
    </xf>
    <xf numFmtId="0" fontId="0" fillId="0" borderId="4" xfId="0" applyFont="1" applyBorder="1" applyAlignment="1" applyProtection="1">
      <alignment horizontal="center" vertical="center" textRotation="90" wrapText="1"/>
    </xf>
    <xf numFmtId="0" fontId="0" fillId="0" borderId="1" xfId="0" applyFont="1" applyBorder="1" applyAlignment="1" applyProtection="1">
      <alignment horizontal="center" vertical="center" textRotation="90" wrapText="1"/>
    </xf>
    <xf numFmtId="0" fontId="6" fillId="5" borderId="8" xfId="2" applyFont="1" applyFill="1" applyBorder="1" applyAlignment="1" applyProtection="1">
      <alignment horizontal="center"/>
      <protection locked="0"/>
    </xf>
    <xf numFmtId="0" fontId="6" fillId="5" borderId="9" xfId="2" applyFont="1" applyFill="1" applyBorder="1" applyAlignment="1" applyProtection="1">
      <alignment horizontal="center"/>
      <protection locked="0"/>
    </xf>
    <xf numFmtId="0" fontId="6" fillId="5" borderId="10" xfId="2" applyFont="1" applyFill="1" applyBorder="1" applyAlignment="1" applyProtection="1">
      <alignment horizontal="center"/>
      <protection locked="0"/>
    </xf>
  </cellXfs>
  <cellStyles count="3">
    <cellStyle name="Moneda" xfId="1" builtinId="4"/>
    <cellStyle name="Normal" xfId="0" builtinId="0"/>
    <cellStyle name="Text d'advertiment" xfId="2" builtinId="11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02C30-9DAF-4F79-821F-E730B5F821EA}">
  <dimension ref="B2:P19"/>
  <sheetViews>
    <sheetView tabSelected="1" zoomScale="80" zoomScaleNormal="80" workbookViewId="0">
      <selection activeCell="I26" sqref="I26"/>
    </sheetView>
  </sheetViews>
  <sheetFormatPr defaultRowHeight="15" x14ac:dyDescent="0.25"/>
  <cols>
    <col min="1" max="1" width="3.28515625" style="7" customWidth="1"/>
    <col min="2" max="2" width="2.85546875" style="7" customWidth="1"/>
    <col min="3" max="3" width="4.140625" style="7" customWidth="1"/>
    <col min="4" max="4" width="30" style="7" customWidth="1"/>
    <col min="5" max="6" width="12.7109375" style="7" customWidth="1"/>
    <col min="7" max="8" width="12.7109375" style="11" customWidth="1"/>
    <col min="9" max="10" width="18.7109375" style="7" customWidth="1"/>
    <col min="11" max="11" width="9.140625" style="7"/>
    <col min="12" max="13" width="4.5703125" style="7" bestFit="1" customWidth="1"/>
    <col min="14" max="14" width="29.42578125" style="15" bestFit="1" customWidth="1"/>
    <col min="15" max="15" width="12.7109375" style="7" customWidth="1"/>
    <col min="16" max="16" width="12.7109375" style="15" customWidth="1"/>
    <col min="17" max="16384" width="9.140625" style="7"/>
  </cols>
  <sheetData>
    <row r="2" spans="2:16" x14ac:dyDescent="0.25">
      <c r="L2" s="36" t="s">
        <v>23</v>
      </c>
      <c r="M2" s="37"/>
      <c r="N2" s="37"/>
      <c r="O2" s="37"/>
      <c r="P2" s="38"/>
    </row>
    <row r="4" spans="2:16" ht="60" x14ac:dyDescent="0.25">
      <c r="B4" s="23" t="s">
        <v>0</v>
      </c>
      <c r="C4" s="24"/>
      <c r="D4" s="25"/>
      <c r="E4" s="1" t="s">
        <v>22</v>
      </c>
      <c r="F4" s="1" t="s">
        <v>20</v>
      </c>
      <c r="G4" s="1" t="s">
        <v>21</v>
      </c>
      <c r="H4" s="1" t="s">
        <v>1</v>
      </c>
      <c r="I4" s="1" t="s">
        <v>9</v>
      </c>
      <c r="J4" s="1" t="s">
        <v>10</v>
      </c>
      <c r="L4" s="21" t="s">
        <v>13</v>
      </c>
      <c r="M4" s="22"/>
      <c r="N4" s="6" t="str">
        <f>+B4</f>
        <v>Servei / producte</v>
      </c>
      <c r="O4" s="8" t="s">
        <v>15</v>
      </c>
      <c r="P4" s="6" t="s">
        <v>16</v>
      </c>
    </row>
    <row r="5" spans="2:16" ht="15" customHeight="1" x14ac:dyDescent="0.25">
      <c r="B5" s="26" t="s">
        <v>11</v>
      </c>
      <c r="C5" s="34" t="s">
        <v>2</v>
      </c>
      <c r="D5" s="2" t="s">
        <v>3</v>
      </c>
      <c r="E5" s="3">
        <v>25</v>
      </c>
      <c r="F5" s="3">
        <f t="shared" ref="F5:F13" si="0">+E5*0.21</f>
        <v>5.25</v>
      </c>
      <c r="G5" s="3">
        <f t="shared" ref="G5:G13" si="1">+E5+F5</f>
        <v>30.25</v>
      </c>
      <c r="H5" s="4">
        <v>576</v>
      </c>
      <c r="I5" s="31">
        <f>(E5*H5)+(E6*H6)+(E7*H7)+(E8*H8)+(E9*H9)</f>
        <v>33000</v>
      </c>
      <c r="J5" s="28">
        <f>+I5*1.21</f>
        <v>39930</v>
      </c>
      <c r="L5" s="17" t="s">
        <v>14</v>
      </c>
      <c r="M5" s="18" t="s">
        <v>17</v>
      </c>
      <c r="N5" s="12" t="str">
        <f t="shared" ref="N5:N13" si="2">+D5</f>
        <v>Neteja interior de turisme</v>
      </c>
      <c r="O5" s="13">
        <v>0</v>
      </c>
      <c r="P5" s="14">
        <f>+O5*H5</f>
        <v>0</v>
      </c>
    </row>
    <row r="6" spans="2:16" x14ac:dyDescent="0.25">
      <c r="B6" s="26"/>
      <c r="C6" s="35"/>
      <c r="D6" s="4" t="s">
        <v>4</v>
      </c>
      <c r="E6" s="3">
        <v>20</v>
      </c>
      <c r="F6" s="3">
        <f t="shared" si="0"/>
        <v>4.2</v>
      </c>
      <c r="G6" s="3">
        <f t="shared" si="1"/>
        <v>24.2</v>
      </c>
      <c r="H6" s="4">
        <v>576</v>
      </c>
      <c r="I6" s="32"/>
      <c r="J6" s="29"/>
      <c r="L6" s="17"/>
      <c r="M6" s="19"/>
      <c r="N6" s="12" t="str">
        <f t="shared" si="2"/>
        <v>Neteja exterior de turisme</v>
      </c>
      <c r="O6" s="13">
        <v>0</v>
      </c>
      <c r="P6" s="14">
        <f t="shared" ref="P6:P13" si="3">+O6*H6</f>
        <v>0</v>
      </c>
    </row>
    <row r="7" spans="2:16" x14ac:dyDescent="0.25">
      <c r="B7" s="26"/>
      <c r="C7" s="35"/>
      <c r="D7" s="4" t="s">
        <v>5</v>
      </c>
      <c r="E7" s="3">
        <v>20</v>
      </c>
      <c r="F7" s="3">
        <f t="shared" si="0"/>
        <v>4.2</v>
      </c>
      <c r="G7" s="3">
        <f t="shared" si="1"/>
        <v>24.2</v>
      </c>
      <c r="H7" s="4">
        <v>288</v>
      </c>
      <c r="I7" s="32"/>
      <c r="J7" s="29"/>
      <c r="L7" s="17"/>
      <c r="M7" s="19"/>
      <c r="N7" s="12" t="str">
        <f t="shared" si="2"/>
        <v>Neteja de motocicleta</v>
      </c>
      <c r="O7" s="13">
        <v>0</v>
      </c>
      <c r="P7" s="14">
        <f t="shared" si="3"/>
        <v>0</v>
      </c>
    </row>
    <row r="8" spans="2:16" x14ac:dyDescent="0.25">
      <c r="B8" s="26"/>
      <c r="C8" s="35"/>
      <c r="D8" s="4" t="s">
        <v>6</v>
      </c>
      <c r="E8" s="3">
        <v>25</v>
      </c>
      <c r="F8" s="3">
        <f t="shared" si="0"/>
        <v>5.25</v>
      </c>
      <c r="G8" s="3">
        <f t="shared" si="1"/>
        <v>30.25</v>
      </c>
      <c r="H8" s="4">
        <v>24</v>
      </c>
      <c r="I8" s="32"/>
      <c r="J8" s="29"/>
      <c r="L8" s="17"/>
      <c r="M8" s="19"/>
      <c r="N8" s="12" t="str">
        <f t="shared" si="2"/>
        <v>Neteja interior de furgoneta</v>
      </c>
      <c r="O8" s="13">
        <v>0</v>
      </c>
      <c r="P8" s="14">
        <f t="shared" si="3"/>
        <v>0</v>
      </c>
    </row>
    <row r="9" spans="2:16" x14ac:dyDescent="0.25">
      <c r="B9" s="26"/>
      <c r="C9" s="35"/>
      <c r="D9" s="4" t="s">
        <v>7</v>
      </c>
      <c r="E9" s="3">
        <v>30</v>
      </c>
      <c r="F9" s="3">
        <f t="shared" si="0"/>
        <v>6.3</v>
      </c>
      <c r="G9" s="3">
        <f t="shared" si="1"/>
        <v>36.299999999999997</v>
      </c>
      <c r="H9" s="4">
        <v>24</v>
      </c>
      <c r="I9" s="32"/>
      <c r="J9" s="30"/>
      <c r="L9" s="17"/>
      <c r="M9" s="20"/>
      <c r="N9" s="12" t="str">
        <f t="shared" si="2"/>
        <v>Neteja exterior de furgoneta</v>
      </c>
      <c r="O9" s="13">
        <v>0</v>
      </c>
      <c r="P9" s="14">
        <f t="shared" si="3"/>
        <v>0</v>
      </c>
    </row>
    <row r="10" spans="2:16" x14ac:dyDescent="0.25">
      <c r="B10" s="26"/>
      <c r="C10" s="35" t="s">
        <v>8</v>
      </c>
      <c r="D10" s="4" t="s">
        <v>3</v>
      </c>
      <c r="E10" s="3">
        <v>70</v>
      </c>
      <c r="F10" s="3">
        <f t="shared" si="0"/>
        <v>14.7</v>
      </c>
      <c r="G10" s="3">
        <f t="shared" si="1"/>
        <v>84.7</v>
      </c>
      <c r="H10" s="4">
        <v>24</v>
      </c>
      <c r="I10" s="31">
        <f>(+E10*H10)+(E11*H11)+(E12*H12)+(E13*H13)</f>
        <v>3600</v>
      </c>
      <c r="J10" s="31">
        <f>+I10*1.21</f>
        <v>4356</v>
      </c>
      <c r="L10" s="17"/>
      <c r="M10" s="18" t="s">
        <v>18</v>
      </c>
      <c r="N10" s="12" t="str">
        <f t="shared" si="2"/>
        <v>Neteja interior de turisme</v>
      </c>
      <c r="O10" s="13">
        <v>0</v>
      </c>
      <c r="P10" s="14">
        <f t="shared" si="3"/>
        <v>0</v>
      </c>
    </row>
    <row r="11" spans="2:16" x14ac:dyDescent="0.25">
      <c r="B11" s="26"/>
      <c r="C11" s="35"/>
      <c r="D11" s="4" t="s">
        <v>4</v>
      </c>
      <c r="E11" s="3">
        <v>40</v>
      </c>
      <c r="F11" s="3">
        <f t="shared" si="0"/>
        <v>8.4</v>
      </c>
      <c r="G11" s="3">
        <f t="shared" si="1"/>
        <v>48.4</v>
      </c>
      <c r="H11" s="4">
        <v>24</v>
      </c>
      <c r="I11" s="32"/>
      <c r="J11" s="32"/>
      <c r="L11" s="17"/>
      <c r="M11" s="19"/>
      <c r="N11" s="12" t="str">
        <f t="shared" si="2"/>
        <v>Neteja exterior de turisme</v>
      </c>
      <c r="O11" s="13">
        <v>0</v>
      </c>
      <c r="P11" s="14">
        <f t="shared" si="3"/>
        <v>0</v>
      </c>
    </row>
    <row r="12" spans="2:16" x14ac:dyDescent="0.25">
      <c r="B12" s="26"/>
      <c r="C12" s="35"/>
      <c r="D12" s="4" t="s">
        <v>6</v>
      </c>
      <c r="E12" s="3">
        <v>70</v>
      </c>
      <c r="F12" s="3">
        <f t="shared" si="0"/>
        <v>14.7</v>
      </c>
      <c r="G12" s="3">
        <f t="shared" si="1"/>
        <v>84.7</v>
      </c>
      <c r="H12" s="4">
        <v>8</v>
      </c>
      <c r="I12" s="32"/>
      <c r="J12" s="32"/>
      <c r="L12" s="17"/>
      <c r="M12" s="19"/>
      <c r="N12" s="12" t="str">
        <f t="shared" si="2"/>
        <v>Neteja interior de furgoneta</v>
      </c>
      <c r="O12" s="13">
        <v>0</v>
      </c>
      <c r="P12" s="14">
        <f t="shared" si="3"/>
        <v>0</v>
      </c>
    </row>
    <row r="13" spans="2:16" x14ac:dyDescent="0.25">
      <c r="B13" s="26"/>
      <c r="C13" s="35"/>
      <c r="D13" s="4" t="s">
        <v>7</v>
      </c>
      <c r="E13" s="3">
        <v>50</v>
      </c>
      <c r="F13" s="3">
        <f t="shared" si="0"/>
        <v>10.5</v>
      </c>
      <c r="G13" s="3">
        <f t="shared" si="1"/>
        <v>60.5</v>
      </c>
      <c r="H13" s="4">
        <v>8</v>
      </c>
      <c r="I13" s="32"/>
      <c r="J13" s="32"/>
      <c r="L13" s="17"/>
      <c r="M13" s="20"/>
      <c r="N13" s="12" t="str">
        <f t="shared" si="2"/>
        <v>Neteja exterior de furgoneta</v>
      </c>
      <c r="O13" s="13">
        <v>0</v>
      </c>
      <c r="P13" s="14">
        <f t="shared" si="3"/>
        <v>0</v>
      </c>
    </row>
    <row r="14" spans="2:16" ht="15" customHeight="1" x14ac:dyDescent="0.25">
      <c r="B14" s="26"/>
      <c r="C14" s="33" t="s">
        <v>12</v>
      </c>
      <c r="D14" s="33"/>
      <c r="E14" s="33"/>
      <c r="F14" s="33"/>
      <c r="G14" s="33"/>
      <c r="H14" s="33"/>
      <c r="I14" s="5">
        <f>+I5+I10</f>
        <v>36600</v>
      </c>
      <c r="J14" s="5">
        <f>+SUM(J5+J10)</f>
        <v>44286</v>
      </c>
      <c r="L14" s="9"/>
      <c r="M14" s="9"/>
    </row>
    <row r="15" spans="2:16" ht="15" customHeight="1" x14ac:dyDescent="0.25">
      <c r="E15" s="27"/>
      <c r="F15" s="27"/>
      <c r="G15" s="27"/>
      <c r="H15" s="27"/>
      <c r="I15" s="10"/>
    </row>
    <row r="16" spans="2:16" x14ac:dyDescent="0.25">
      <c r="L16" s="16" t="s">
        <v>19</v>
      </c>
      <c r="M16" s="16"/>
      <c r="N16" s="16"/>
      <c r="O16" s="16"/>
      <c r="P16" s="16"/>
    </row>
    <row r="17" spans="12:16" x14ac:dyDescent="0.25">
      <c r="L17" s="16"/>
      <c r="M17" s="16"/>
      <c r="N17" s="16"/>
      <c r="O17" s="16"/>
      <c r="P17" s="16"/>
    </row>
    <row r="18" spans="12:16" x14ac:dyDescent="0.25">
      <c r="L18" s="16"/>
      <c r="M18" s="16"/>
      <c r="N18" s="16"/>
      <c r="O18" s="16"/>
      <c r="P18" s="16"/>
    </row>
    <row r="19" spans="12:16" x14ac:dyDescent="0.25">
      <c r="L19" s="16"/>
      <c r="M19" s="16"/>
      <c r="N19" s="16"/>
      <c r="O19" s="16"/>
      <c r="P19" s="16"/>
    </row>
  </sheetData>
  <sheetProtection algorithmName="SHA-512" hashValue="6fLbU8gYVVGRWcmjltQOFvnaBJqjMmmK16d3yAZUygZ7cJDFlDCntME1il/RhPmd/QCi6eXVvDs4q7Od0SJKcw==" saltValue="zhMFDwFMtLHqRoIBak34rA==" spinCount="100000" sheet="1" objects="1" scenarios="1"/>
  <mergeCells count="16">
    <mergeCell ref="L2:P2"/>
    <mergeCell ref="B4:D4"/>
    <mergeCell ref="B5:B14"/>
    <mergeCell ref="E15:H15"/>
    <mergeCell ref="J5:J9"/>
    <mergeCell ref="J10:J13"/>
    <mergeCell ref="C14:H14"/>
    <mergeCell ref="C5:C9"/>
    <mergeCell ref="I5:I9"/>
    <mergeCell ref="C10:C13"/>
    <mergeCell ref="I10:I13"/>
    <mergeCell ref="L16:P19"/>
    <mergeCell ref="L5:L13"/>
    <mergeCell ref="M5:M9"/>
    <mergeCell ref="M10:M13"/>
    <mergeCell ref="L4:M4"/>
  </mergeCells>
  <conditionalFormatting sqref="O5">
    <cfRule type="cellIs" dxfId="9" priority="10" operator="greaterThan">
      <formula>$E$5</formula>
    </cfRule>
  </conditionalFormatting>
  <conditionalFormatting sqref="O6">
    <cfRule type="cellIs" dxfId="8" priority="9" operator="greaterThan">
      <formula>$E$6</formula>
    </cfRule>
  </conditionalFormatting>
  <conditionalFormatting sqref="O7">
    <cfRule type="cellIs" dxfId="7" priority="7" operator="greaterThan">
      <formula>$E$7</formula>
    </cfRule>
    <cfRule type="cellIs" dxfId="6" priority="8" operator="greaterThan">
      <formula>$E$7</formula>
    </cfRule>
  </conditionalFormatting>
  <conditionalFormatting sqref="O8">
    <cfRule type="cellIs" dxfId="5" priority="6" operator="greaterThan">
      <formula>$E$8</formula>
    </cfRule>
  </conditionalFormatting>
  <conditionalFormatting sqref="O9">
    <cfRule type="cellIs" dxfId="4" priority="5" operator="greaterThan">
      <formula>$E$9</formula>
    </cfRule>
  </conditionalFormatting>
  <conditionalFormatting sqref="O10">
    <cfRule type="cellIs" dxfId="3" priority="4" operator="greaterThan">
      <formula>$E$10</formula>
    </cfRule>
  </conditionalFormatting>
  <conditionalFormatting sqref="O11">
    <cfRule type="cellIs" dxfId="2" priority="3" operator="greaterThan">
      <formula>$E$11</formula>
    </cfRule>
  </conditionalFormatting>
  <conditionalFormatting sqref="O12">
    <cfRule type="cellIs" dxfId="1" priority="2" operator="greaterThan">
      <formula>$E$12</formula>
    </cfRule>
  </conditionalFormatting>
  <conditionalFormatting sqref="O13">
    <cfRule type="cellIs" dxfId="0" priority="1" operator="greaterThan">
      <formula>$E$13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LOT 1_Preus unitaris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dponcelas</dc:creator>
  <cp:lastModifiedBy>dponcelas</cp:lastModifiedBy>
  <dcterms:created xsi:type="dcterms:W3CDTF">2026-02-25T12:55:04Z</dcterms:created>
  <dcterms:modified xsi:type="dcterms:W3CDTF">2026-06-10T10:12:43Z</dcterms:modified>
</cp:coreProperties>
</file>