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ros\Downloads\"/>
    </mc:Choice>
  </mc:AlternateContent>
  <xr:revisionPtr revIDLastSave="0" documentId="8_{4CF5E330-6292-4E4E-8F14-B323E9611887}" xr6:coauthVersionLast="47" xr6:coauthVersionMax="47" xr10:uidLastSave="{00000000-0000-0000-0000-000000000000}"/>
  <bookViews>
    <workbookView xWindow="2880" yWindow="2880" windowWidth="15390" windowHeight="9533" xr2:uid="{23B3B575-57A1-4890-B988-8689E2D3621B}"/>
  </bookViews>
  <sheets>
    <sheet name="Annex 2 PCAP-Oferta ec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2" l="1"/>
  <c r="G39" i="2" s="1"/>
  <c r="F37" i="2"/>
  <c r="F36" i="2"/>
  <c r="G15" i="2"/>
  <c r="G36" i="2" s="1"/>
  <c r="F39" i="2" l="1"/>
  <c r="F38" i="2"/>
  <c r="G38" i="2" l="1"/>
  <c r="G25" i="2" l="1"/>
  <c r="G26" i="2" s="1"/>
  <c r="G27" i="2" l="1"/>
  <c r="G28" i="2" s="1"/>
  <c r="G29" i="2" l="1"/>
  <c r="G30" i="2" l="1"/>
</calcChain>
</file>

<file path=xl/sharedStrings.xml><?xml version="1.0" encoding="utf-8"?>
<sst xmlns="http://schemas.openxmlformats.org/spreadsheetml/2006/main" count="28" uniqueCount="28">
  <si>
    <t>EMPRESA LICITADORA:</t>
  </si>
  <si>
    <t>21% IVA</t>
  </si>
  <si>
    <t>Total (amb IVA)</t>
  </si>
  <si>
    <t>Oferta en concepte del preu corresponent al pressupost de licitació</t>
  </si>
  <si>
    <t>Capítol i concepte</t>
  </si>
  <si>
    <t>Total PEM</t>
  </si>
  <si>
    <t>Preu màxim PEM</t>
  </si>
  <si>
    <t>Oferta TOTAL PEM (oferta en 2 decimals)</t>
  </si>
  <si>
    <t>Despeses generals (13%)</t>
  </si>
  <si>
    <t>Benefici industrial (6%)</t>
  </si>
  <si>
    <t>Licitació</t>
  </si>
  <si>
    <t>Oferta</t>
  </si>
  <si>
    <t>Subtotal PEM partides que admeten baixa</t>
  </si>
  <si>
    <t>Subtotal PEM partides que NO admeten baixa</t>
  </si>
  <si>
    <t>Subtotal (abans d'IVA) partides que admeten baixa</t>
  </si>
  <si>
    <t>Subtotal (abans d'IVA) partides que NO admeten baixa</t>
  </si>
  <si>
    <t>Total PEC (abans d’IVA)</t>
  </si>
  <si>
    <t>(*) Les partides alçades, no admeten baixa i per tant cal fer oferta per elles al preu  indicat al model d’oferta d’aquest plec. En cas contrari l’oferta quedarà exclosa, a excepció que l’oferta global no es modifiqui, un cop realitzada la homogeneïtzació.</t>
  </si>
  <si>
    <t>Partides Generals (*)</t>
  </si>
  <si>
    <t>Actuacions prèvies</t>
  </si>
  <si>
    <t>Moviments de terres</t>
  </si>
  <si>
    <t>Actuacions de reparació, reforç i protecció</t>
  </si>
  <si>
    <t>Restitució entorn fluvial i terraplè</t>
  </si>
  <si>
    <t>Partida alçada d'abonament íntegre per a la mobilització i transport</t>
  </si>
  <si>
    <t>Trasllat des de la base al lloc de treball i treballs de manipulació de
materials o maquinària, amb grua autopropulsada de 60 a 100 t.</t>
  </si>
  <si>
    <t>Partida alçada d'abonament íntegre per transport de materials o equips
mitjançant helicòpter</t>
  </si>
  <si>
    <t>Mitjans auxiliars de transport de materials i maquinària</t>
  </si>
  <si>
    <t>Formació per a homologació de Pilot de catenària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</si>
</sst>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1"/>
      <color rgb="FFFF0000"/>
      <name val="Aptos Narrow"/>
      <family val="2"/>
      <scheme val="minor"/>
    </font>
    <font>
      <i/>
      <sz val="10"/>
      <color rgb="FF000000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Aptos Narrow"/>
      <family val="2"/>
      <scheme val="minor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5">
    <xf numFmtId="0" fontId="0" fillId="0" borderId="0" xfId="0"/>
    <xf numFmtId="8" fontId="5" fillId="0" borderId="15" xfId="0" applyNumberFormat="1" applyFont="1" applyBorder="1" applyAlignment="1" applyProtection="1">
      <alignment horizontal="right" vertical="center" wrapText="1"/>
      <protection locked="0"/>
    </xf>
    <xf numFmtId="8" fontId="5" fillId="0" borderId="2" xfId="0" applyNumberFormat="1" applyFont="1" applyBorder="1" applyAlignment="1" applyProtection="1">
      <alignment horizontal="right" vertical="center" wrapText="1"/>
      <protection locked="0"/>
    </xf>
    <xf numFmtId="44" fontId="8" fillId="0" borderId="19" xfId="1" applyFont="1" applyFill="1" applyBorder="1" applyAlignment="1" applyProtection="1">
      <alignment horizontal="right" vertical="center" wrapText="1"/>
    </xf>
    <xf numFmtId="44" fontId="8" fillId="0" borderId="0" xfId="1" applyFont="1" applyFill="1" applyBorder="1" applyAlignment="1" applyProtection="1">
      <alignment horizontal="right" vertical="center" wrapText="1"/>
    </xf>
    <xf numFmtId="44" fontId="8" fillId="0" borderId="2" xfId="1" applyFont="1" applyFill="1" applyBorder="1" applyAlignment="1" applyProtection="1">
      <alignment horizontal="center" vertical="center" wrapText="1"/>
    </xf>
    <xf numFmtId="44" fontId="8" fillId="0" borderId="0" xfId="1" applyFont="1" applyFill="1" applyBorder="1" applyAlignment="1" applyProtection="1">
      <alignment horizontal="center" vertical="center" wrapText="1"/>
    </xf>
    <xf numFmtId="8" fontId="9" fillId="4" borderId="1" xfId="1" applyNumberFormat="1" applyFont="1" applyFill="1" applyBorder="1" applyAlignment="1" applyProtection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8" fontId="4" fillId="3" borderId="1" xfId="0" applyNumberFormat="1" applyFont="1" applyFill="1" applyBorder="1" applyAlignment="1">
      <alignment horizontal="right" vertical="center" wrapText="1"/>
    </xf>
    <xf numFmtId="8" fontId="4" fillId="3" borderId="2" xfId="0" applyNumberFormat="1" applyFont="1" applyFill="1" applyBorder="1" applyAlignment="1">
      <alignment horizontal="right" vertical="center" wrapText="1"/>
    </xf>
    <xf numFmtId="8" fontId="4" fillId="0" borderId="21" xfId="0" applyNumberFormat="1" applyFont="1" applyBorder="1" applyAlignment="1">
      <alignment horizontal="right" vertical="center" wrapText="1"/>
    </xf>
    <xf numFmtId="8" fontId="5" fillId="0" borderId="1" xfId="0" applyNumberFormat="1" applyFont="1" applyBorder="1" applyAlignment="1">
      <alignment horizontal="right" vertical="center" wrapText="1"/>
    </xf>
    <xf numFmtId="8" fontId="5" fillId="0" borderId="21" xfId="0" applyNumberFormat="1" applyFont="1" applyBorder="1" applyAlignment="1">
      <alignment horizontal="right" vertical="center" wrapText="1"/>
    </xf>
    <xf numFmtId="8" fontId="3" fillId="0" borderId="2" xfId="0" applyNumberFormat="1" applyFont="1" applyBorder="1" applyAlignment="1">
      <alignment horizontal="right" vertical="center" wrapText="1"/>
    </xf>
    <xf numFmtId="0" fontId="7" fillId="0" borderId="0" xfId="0" applyFont="1"/>
    <xf numFmtId="8" fontId="11" fillId="0" borderId="0" xfId="0" applyNumberFormat="1" applyFont="1"/>
    <xf numFmtId="44" fontId="0" fillId="0" borderId="0" xfId="0" applyNumberFormat="1"/>
    <xf numFmtId="8" fontId="4" fillId="5" borderId="2" xfId="0" applyNumberFormat="1" applyFont="1" applyFill="1" applyBorder="1" applyAlignment="1">
      <alignment horizontal="right" vertical="center" wrapText="1"/>
    </xf>
    <xf numFmtId="8" fontId="8" fillId="5" borderId="2" xfId="0" applyNumberFormat="1" applyFont="1" applyFill="1" applyBorder="1" applyAlignment="1">
      <alignment horizontal="right" vertical="center" wrapText="1"/>
    </xf>
    <xf numFmtId="8" fontId="3" fillId="5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10" fillId="4" borderId="1" xfId="0" applyFont="1" applyFill="1" applyBorder="1" applyAlignment="1">
      <alignment horizontal="center" vertical="top" wrapText="1"/>
    </xf>
    <xf numFmtId="0" fontId="10" fillId="4" borderId="6" xfId="0" applyFont="1" applyFill="1" applyBorder="1" applyAlignment="1">
      <alignment horizontal="center" vertical="top" wrapText="1"/>
    </xf>
    <xf numFmtId="8" fontId="8" fillId="4" borderId="1" xfId="0" applyNumberFormat="1" applyFont="1" applyFill="1" applyBorder="1" applyAlignment="1">
      <alignment horizontal="right" vertical="center" wrapText="1"/>
    </xf>
    <xf numFmtId="8" fontId="0" fillId="0" borderId="0" xfId="0" applyNumberFormat="1"/>
    <xf numFmtId="0" fontId="8" fillId="4" borderId="4" xfId="0" applyFont="1" applyFill="1" applyBorder="1" applyAlignment="1">
      <alignment horizontal="right" vertical="center" wrapText="1"/>
    </xf>
    <xf numFmtId="0" fontId="8" fillId="4" borderId="5" xfId="0" applyFont="1" applyFill="1" applyBorder="1" applyAlignment="1">
      <alignment horizontal="right" vertical="center" wrapText="1"/>
    </xf>
    <xf numFmtId="0" fontId="8" fillId="4" borderId="6" xfId="0" applyFont="1" applyFill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3" fillId="5" borderId="10" xfId="0" applyFont="1" applyFill="1" applyBorder="1" applyAlignment="1">
      <alignment horizontal="right" vertical="center" wrapText="1"/>
    </xf>
    <xf numFmtId="0" fontId="3" fillId="5" borderId="5" xfId="0" applyFont="1" applyFill="1" applyBorder="1" applyAlignment="1">
      <alignment horizontal="right" vertical="center" wrapText="1"/>
    </xf>
    <xf numFmtId="0" fontId="3" fillId="5" borderId="6" xfId="0" applyFont="1" applyFill="1" applyBorder="1" applyAlignment="1">
      <alignment horizontal="right" vertical="center" wrapText="1"/>
    </xf>
    <xf numFmtId="0" fontId="8" fillId="5" borderId="10" xfId="0" applyFont="1" applyFill="1" applyBorder="1" applyAlignment="1">
      <alignment horizontal="right" vertical="center" wrapText="1"/>
    </xf>
    <xf numFmtId="0" fontId="8" fillId="5" borderId="5" xfId="0" applyFont="1" applyFill="1" applyBorder="1" applyAlignment="1">
      <alignment horizontal="right" vertical="center" wrapText="1"/>
    </xf>
    <xf numFmtId="0" fontId="8" fillId="5" borderId="6" xfId="0" applyFont="1" applyFill="1" applyBorder="1" applyAlignment="1">
      <alignment horizontal="right" vertical="center" wrapText="1"/>
    </xf>
    <xf numFmtId="0" fontId="3" fillId="5" borderId="16" xfId="0" applyFont="1" applyFill="1" applyBorder="1" applyAlignment="1">
      <alignment horizontal="right" vertical="center" wrapText="1"/>
    </xf>
    <xf numFmtId="0" fontId="3" fillId="5" borderId="17" xfId="0" applyFont="1" applyFill="1" applyBorder="1" applyAlignment="1">
      <alignment horizontal="right" vertical="center" wrapText="1"/>
    </xf>
    <xf numFmtId="0" fontId="3" fillId="5" borderId="18" xfId="0" applyFont="1" applyFill="1" applyBorder="1" applyAlignment="1">
      <alignment horizontal="right" vertical="center" wrapText="1"/>
    </xf>
    <xf numFmtId="0" fontId="0" fillId="0" borderId="13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9" xfId="0" applyBorder="1" applyAlignment="1">
      <alignment horizontal="left" wrapText="1"/>
    </xf>
    <xf numFmtId="0" fontId="4" fillId="0" borderId="1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6" fillId="0" borderId="0" xfId="0" applyFont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350520</xdr:colOff>
      <xdr:row>1</xdr:row>
      <xdr:rowOff>53340</xdr:rowOff>
    </xdr:from>
    <xdr:to>
      <xdr:col>2</xdr:col>
      <xdr:colOff>543791</xdr:colOff>
      <xdr:row>6</xdr:row>
      <xdr:rowOff>76319</xdr:rowOff>
    </xdr:to>
    <xdr:pic>
      <xdr:nvPicPr>
        <xdr:cNvPr id="2" name="Imatge 2" descr="Patrón de fondo&#10;&#10;Descripción generada automáticamente con confianza baja">
          <a:extLst>
            <a:ext uri="{FF2B5EF4-FFF2-40B4-BE49-F238E27FC236}">
              <a16:creationId xmlns:a16="http://schemas.microsoft.com/office/drawing/2014/main" id="{2689A27F-9F3B-4FBF-9B83-A954F0520B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6052" r="6435"/>
        <a:stretch/>
      </xdr:blipFill>
      <xdr:spPr>
        <a:xfrm>
          <a:off x="350520" y="243840"/>
          <a:ext cx="1374371" cy="975479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3</xdr:col>
      <xdr:colOff>253283</xdr:colOff>
      <xdr:row>1</xdr:row>
      <xdr:rowOff>80963</xdr:rowOff>
    </xdr:from>
    <xdr:to>
      <xdr:col>7</xdr:col>
      <xdr:colOff>484914</xdr:colOff>
      <xdr:row>6</xdr:row>
      <xdr:rowOff>88583</xdr:rowOff>
    </xdr:to>
    <xdr:sp macro="" textlink="">
      <xdr:nvSpPr>
        <xdr:cNvPr id="3" name="QuadreDeText 3">
          <a:extLst>
            <a:ext uri="{FF2B5EF4-FFF2-40B4-BE49-F238E27FC236}">
              <a16:creationId xmlns:a16="http://schemas.microsoft.com/office/drawing/2014/main" id="{62450B9C-6A5D-4468-BFE9-84CB5827AE52}"/>
            </a:ext>
          </a:extLst>
        </xdr:cNvPr>
        <xdr:cNvSpPr txBox="1"/>
      </xdr:nvSpPr>
      <xdr:spPr>
        <a:xfrm>
          <a:off x="2024933" y="271463"/>
          <a:ext cx="5460856" cy="9601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a-ES" sz="1100" b="1"/>
        </a:p>
        <a:p>
          <a:r>
            <a:rPr lang="ca-ES" sz="1100" b="1"/>
            <a:t>CONTR/2026/267</a:t>
          </a:r>
        </a:p>
        <a:p>
          <a:r>
            <a:rPr lang="ca-E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Obres de millora de les patologies del mur NU21MU126E amb prioritat P2A del Cremallera de Núria de Ferrocarrils de la Generalitat de Catalunya.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9E1FA-F19D-4784-B510-55888AB6F3F6}">
  <dimension ref="A9:J40"/>
  <sheetViews>
    <sheetView tabSelected="1" zoomScaleNormal="100" workbookViewId="0">
      <selection activeCell="E9" sqref="E9:G9"/>
    </sheetView>
  </sheetViews>
  <sheetFormatPr defaultColWidth="8.86328125" defaultRowHeight="14.25" x14ac:dyDescent="0.45"/>
  <cols>
    <col min="5" max="5" width="42.59765625" customWidth="1"/>
    <col min="6" max="6" width="14.3984375" customWidth="1"/>
    <col min="7" max="7" width="16.86328125" customWidth="1"/>
    <col min="8" max="8" width="14.1328125" bestFit="1" customWidth="1"/>
    <col min="9" max="9" width="14.73046875" bestFit="1" customWidth="1"/>
    <col min="10" max="10" width="15.3984375" bestFit="1" customWidth="1"/>
    <col min="11" max="12" width="14.1328125" bestFit="1" customWidth="1"/>
  </cols>
  <sheetData>
    <row r="9" spans="1:7" ht="24" customHeight="1" x14ac:dyDescent="0.45">
      <c r="B9" s="54" t="s">
        <v>0</v>
      </c>
      <c r="C9" s="54"/>
      <c r="D9" s="55"/>
      <c r="E9" s="56"/>
      <c r="F9" s="57"/>
      <c r="G9" s="58"/>
    </row>
    <row r="12" spans="1:7" ht="23.45" customHeight="1" x14ac:dyDescent="0.45">
      <c r="A12" s="59" t="s">
        <v>3</v>
      </c>
      <c r="B12" s="59"/>
      <c r="C12" s="59"/>
      <c r="D12" s="59"/>
      <c r="E12" s="59"/>
      <c r="F12" s="59"/>
      <c r="G12" s="59"/>
    </row>
    <row r="13" spans="1:7" ht="14.65" thickBot="1" x14ac:dyDescent="0.5"/>
    <row r="14" spans="1:7" ht="41.25" customHeight="1" thickBot="1" x14ac:dyDescent="0.5">
      <c r="B14" s="60" t="s">
        <v>4</v>
      </c>
      <c r="C14" s="61"/>
      <c r="D14" s="61"/>
      <c r="E14" s="61"/>
      <c r="F14" s="8" t="s">
        <v>6</v>
      </c>
      <c r="G14" s="9" t="s">
        <v>7</v>
      </c>
    </row>
    <row r="15" spans="1:7" x14ac:dyDescent="0.45">
      <c r="B15" s="62" t="s">
        <v>18</v>
      </c>
      <c r="C15" s="63"/>
      <c r="D15" s="63"/>
      <c r="E15" s="64"/>
      <c r="F15" s="10">
        <v>6651.41</v>
      </c>
      <c r="G15" s="11">
        <f>F15</f>
        <v>6651.41</v>
      </c>
    </row>
    <row r="16" spans="1:7" x14ac:dyDescent="0.45">
      <c r="B16" s="48" t="s">
        <v>23</v>
      </c>
      <c r="C16" s="49"/>
      <c r="D16" s="49"/>
      <c r="E16" s="49"/>
      <c r="F16" s="12">
        <v>3650</v>
      </c>
      <c r="G16" s="1"/>
    </row>
    <row r="17" spans="2:10" ht="24.75" customHeight="1" x14ac:dyDescent="0.45">
      <c r="B17" s="48" t="s">
        <v>24</v>
      </c>
      <c r="C17" s="49"/>
      <c r="D17" s="49"/>
      <c r="E17" s="49"/>
      <c r="F17" s="12">
        <v>3500</v>
      </c>
      <c r="G17" s="1"/>
    </row>
    <row r="18" spans="2:10" ht="24.75" customHeight="1" x14ac:dyDescent="0.45">
      <c r="B18" s="48" t="s">
        <v>25</v>
      </c>
      <c r="C18" s="49"/>
      <c r="D18" s="49"/>
      <c r="E18" s="49"/>
      <c r="F18" s="12">
        <v>9500</v>
      </c>
      <c r="G18" s="1"/>
    </row>
    <row r="19" spans="2:10" x14ac:dyDescent="0.45">
      <c r="B19" s="48" t="s">
        <v>26</v>
      </c>
      <c r="C19" s="49"/>
      <c r="D19" s="49"/>
      <c r="E19" s="49"/>
      <c r="F19" s="12">
        <v>6800</v>
      </c>
      <c r="G19" s="1"/>
    </row>
    <row r="20" spans="2:10" x14ac:dyDescent="0.45">
      <c r="B20" s="48" t="s">
        <v>27</v>
      </c>
      <c r="C20" s="49"/>
      <c r="D20" s="49"/>
      <c r="E20" s="49"/>
      <c r="F20" s="12">
        <v>850</v>
      </c>
      <c r="G20" s="1"/>
    </row>
    <row r="21" spans="2:10" ht="15" customHeight="1" x14ac:dyDescent="0.45">
      <c r="B21" s="48" t="s">
        <v>19</v>
      </c>
      <c r="C21" s="49"/>
      <c r="D21" s="49"/>
      <c r="E21" s="49"/>
      <c r="F21" s="12">
        <v>3885.78</v>
      </c>
      <c r="G21" s="1"/>
    </row>
    <row r="22" spans="2:10" ht="15" customHeight="1" x14ac:dyDescent="0.45">
      <c r="B22" s="48" t="s">
        <v>20</v>
      </c>
      <c r="C22" s="49"/>
      <c r="D22" s="49"/>
      <c r="E22" s="50"/>
      <c r="F22" s="13">
        <v>21281</v>
      </c>
      <c r="G22" s="2"/>
    </row>
    <row r="23" spans="2:10" ht="15" customHeight="1" x14ac:dyDescent="0.45">
      <c r="B23" s="48" t="s">
        <v>21</v>
      </c>
      <c r="C23" s="49"/>
      <c r="D23" s="49"/>
      <c r="E23" s="49"/>
      <c r="F23" s="14">
        <v>38345.93</v>
      </c>
      <c r="G23" s="1"/>
    </row>
    <row r="24" spans="2:10" ht="15" customHeight="1" x14ac:dyDescent="0.45">
      <c r="B24" s="48" t="s">
        <v>22</v>
      </c>
      <c r="C24" s="49"/>
      <c r="D24" s="49"/>
      <c r="E24" s="50"/>
      <c r="F24" s="14">
        <v>1032.4000000000001</v>
      </c>
      <c r="G24" s="1"/>
    </row>
    <row r="25" spans="2:10" ht="15" customHeight="1" x14ac:dyDescent="0.45">
      <c r="B25" s="51" t="s">
        <v>5</v>
      </c>
      <c r="C25" s="52"/>
      <c r="D25" s="52"/>
      <c r="E25" s="52"/>
      <c r="F25" s="53"/>
      <c r="G25" s="15">
        <f>G36+G37</f>
        <v>6651.41</v>
      </c>
      <c r="H25" s="16"/>
    </row>
    <row r="26" spans="2:10" ht="15" customHeight="1" x14ac:dyDescent="0.45">
      <c r="B26" s="30" t="s">
        <v>8</v>
      </c>
      <c r="C26" s="31"/>
      <c r="D26" s="31"/>
      <c r="E26" s="31"/>
      <c r="F26" s="32"/>
      <c r="G26" s="3">
        <f>ROUND(G25*0.13,2)</f>
        <v>864.68</v>
      </c>
      <c r="H26" s="4"/>
      <c r="I26" s="4"/>
    </row>
    <row r="27" spans="2:10" ht="15" customHeight="1" x14ac:dyDescent="0.45">
      <c r="B27" s="30" t="s">
        <v>9</v>
      </c>
      <c r="C27" s="31"/>
      <c r="D27" s="31"/>
      <c r="E27" s="31"/>
      <c r="F27" s="32"/>
      <c r="G27" s="5">
        <f>ROUND(G25*0.06,2)</f>
        <v>399.08</v>
      </c>
      <c r="H27" s="6"/>
      <c r="I27" s="17"/>
      <c r="J27" s="18"/>
    </row>
    <row r="28" spans="2:10" ht="15" customHeight="1" x14ac:dyDescent="0.45">
      <c r="B28" s="33" t="s">
        <v>16</v>
      </c>
      <c r="C28" s="34"/>
      <c r="D28" s="34"/>
      <c r="E28" s="34"/>
      <c r="F28" s="35"/>
      <c r="G28" s="19">
        <f>G25+G26+G27</f>
        <v>7915.17</v>
      </c>
      <c r="H28" s="16"/>
      <c r="I28" s="18"/>
    </row>
    <row r="29" spans="2:10" x14ac:dyDescent="0.45">
      <c r="B29" s="36" t="s">
        <v>1</v>
      </c>
      <c r="C29" s="37"/>
      <c r="D29" s="37"/>
      <c r="E29" s="37"/>
      <c r="F29" s="38"/>
      <c r="G29" s="20">
        <f>ROUND(G28*0.21,2)</f>
        <v>1662.19</v>
      </c>
    </row>
    <row r="30" spans="2:10" ht="15.75" customHeight="1" thickBot="1" x14ac:dyDescent="0.5">
      <c r="B30" s="39" t="s">
        <v>2</v>
      </c>
      <c r="C30" s="40"/>
      <c r="D30" s="40"/>
      <c r="E30" s="40"/>
      <c r="F30" s="41"/>
      <c r="G30" s="21">
        <f>G28+G29</f>
        <v>9577.36</v>
      </c>
    </row>
    <row r="31" spans="2:10" x14ac:dyDescent="0.45">
      <c r="G31" s="18"/>
    </row>
    <row r="32" spans="2:10" ht="15" customHeight="1" x14ac:dyDescent="0.45">
      <c r="B32" s="42" t="s">
        <v>17</v>
      </c>
      <c r="C32" s="43"/>
      <c r="D32" s="43"/>
      <c r="E32" s="43"/>
      <c r="F32" s="43"/>
      <c r="G32" s="44"/>
    </row>
    <row r="33" spans="2:7" x14ac:dyDescent="0.45">
      <c r="B33" s="45"/>
      <c r="C33" s="46"/>
      <c r="D33" s="46"/>
      <c r="E33" s="46"/>
      <c r="F33" s="46"/>
      <c r="G33" s="47"/>
    </row>
    <row r="34" spans="2:7" x14ac:dyDescent="0.45">
      <c r="B34" s="45"/>
      <c r="C34" s="46"/>
      <c r="D34" s="46"/>
      <c r="E34" s="46"/>
      <c r="F34" s="46"/>
      <c r="G34" s="47"/>
    </row>
    <row r="35" spans="2:7" x14ac:dyDescent="0.45">
      <c r="B35" s="22"/>
      <c r="C35" s="22"/>
      <c r="D35" s="22"/>
      <c r="E35" s="22"/>
      <c r="F35" s="23" t="s">
        <v>10</v>
      </c>
      <c r="G35" s="24" t="s">
        <v>11</v>
      </c>
    </row>
    <row r="36" spans="2:7" ht="15" customHeight="1" x14ac:dyDescent="0.45">
      <c r="B36" s="27" t="s">
        <v>12</v>
      </c>
      <c r="C36" s="28"/>
      <c r="D36" s="28"/>
      <c r="E36" s="29"/>
      <c r="F36" s="7">
        <f>ROUND(F15,2)</f>
        <v>6651.41</v>
      </c>
      <c r="G36" s="7">
        <f>ROUND(G15,2)</f>
        <v>6651.41</v>
      </c>
    </row>
    <row r="37" spans="2:7" ht="15" customHeight="1" x14ac:dyDescent="0.45">
      <c r="B37" s="27" t="s">
        <v>13</v>
      </c>
      <c r="C37" s="28"/>
      <c r="D37" s="28"/>
      <c r="E37" s="29"/>
      <c r="F37" s="25">
        <f>ROUND(F16,2)+ROUND(F17,2)+ROUND(F18,2)+ROUND(F19,2)+ROUND(F20,2)+ROUND(F21,2)+ROUND(F23,2)+ROUND(F22,2)+ROUND(F24,2)</f>
        <v>88845.109999999986</v>
      </c>
      <c r="G37" s="25">
        <f>ROUND(G16,2)+ROUND(G17,2)+ROUND(G18,2)+ROUND(G19,2)+ROUND(G20,2)+ROUND(G21,2)+ROUND(G23,2)+ROUND(G22,2)+ROUND(G24,2)</f>
        <v>0</v>
      </c>
    </row>
    <row r="38" spans="2:7" ht="15" customHeight="1" x14ac:dyDescent="0.45">
      <c r="B38" s="27" t="s">
        <v>14</v>
      </c>
      <c r="C38" s="28"/>
      <c r="D38" s="28"/>
      <c r="E38" s="29"/>
      <c r="F38" s="7">
        <f>ROUND(F36*0.13,2)+ROUND(F36*0.06,2)+F36</f>
        <v>7915.17</v>
      </c>
      <c r="G38" s="7">
        <f>ROUND(G36*0.13,2)+ROUND(G36*0.06,2)+G36</f>
        <v>7915.17</v>
      </c>
    </row>
    <row r="39" spans="2:7" ht="15" customHeight="1" x14ac:dyDescent="0.45">
      <c r="B39" s="27" t="s">
        <v>15</v>
      </c>
      <c r="C39" s="28"/>
      <c r="D39" s="28"/>
      <c r="E39" s="29"/>
      <c r="F39" s="7">
        <f>ROUND(F37*0.13,2)+ROUND(F37*0.06,2)+F37</f>
        <v>105725.68</v>
      </c>
      <c r="G39" s="7">
        <f>ROUND(G37*0.13,2)+ROUND(G37*0.06,2)+G37</f>
        <v>0</v>
      </c>
    </row>
    <row r="40" spans="2:7" x14ac:dyDescent="0.45">
      <c r="G40" s="26"/>
    </row>
  </sheetData>
  <sheetProtection algorithmName="SHA-512" hashValue="pWg1JywxCdj3OSa34vtatWWgx2bSxTe70x9wW/HhfbBYKyA6fBFnZ9lN+glmhNKoFj4Buy4nJZ57U/xiN2qS/A==" saltValue="Jf3gzURaKyNSs8776bZ7Hg==" spinCount="100000" sheet="1" objects="1" scenarios="1" selectLockedCells="1"/>
  <mergeCells count="25">
    <mergeCell ref="B9:D9"/>
    <mergeCell ref="E9:G9"/>
    <mergeCell ref="A12:G12"/>
    <mergeCell ref="B14:E14"/>
    <mergeCell ref="B21:E21"/>
    <mergeCell ref="B15:E15"/>
    <mergeCell ref="B16:E16"/>
    <mergeCell ref="B17:E17"/>
    <mergeCell ref="B18:E18"/>
    <mergeCell ref="B19:E19"/>
    <mergeCell ref="B20:E20"/>
    <mergeCell ref="B26:F26"/>
    <mergeCell ref="B22:E22"/>
    <mergeCell ref="B25:F25"/>
    <mergeCell ref="B23:E23"/>
    <mergeCell ref="B24:E24"/>
    <mergeCell ref="B36:E36"/>
    <mergeCell ref="B37:E37"/>
    <mergeCell ref="B38:E38"/>
    <mergeCell ref="B39:E39"/>
    <mergeCell ref="B27:F27"/>
    <mergeCell ref="B28:F28"/>
    <mergeCell ref="B29:F29"/>
    <mergeCell ref="B30:F30"/>
    <mergeCell ref="B32:G34"/>
  </mergeCells>
  <pageMargins left="0.7" right="0.7" top="0.75" bottom="0.75" header="0.3" footer="0.3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a7a479-9c10-413b-aefd-b01f39b494a3">
      <Terms xmlns="http://schemas.microsoft.com/office/infopath/2007/PartnerControls"/>
    </lcf76f155ced4ddcb4097134ff3c332f>
    <TaxCatchAll xmlns="303ac9fa-413a-4b96-8276-e5725066a33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370AE353AE68408815CCB36DA2C5AC" ma:contentTypeVersion="11" ma:contentTypeDescription="Crea un document nou" ma:contentTypeScope="" ma:versionID="74255e0db307f071ff463fe7ecd7d1f6">
  <xsd:schema xmlns:xsd="http://www.w3.org/2001/XMLSchema" xmlns:xs="http://www.w3.org/2001/XMLSchema" xmlns:p="http://schemas.microsoft.com/office/2006/metadata/properties" xmlns:ns2="eea7a479-9c10-413b-aefd-b01f39b494a3" xmlns:ns3="303ac9fa-413a-4b96-8276-e5725066a334" targetNamespace="http://schemas.microsoft.com/office/2006/metadata/properties" ma:root="true" ma:fieldsID="284435e93c44ea4d3850e5f157cdf04e" ns2:_="" ns3:_="">
    <xsd:import namespace="eea7a479-9c10-413b-aefd-b01f39b494a3"/>
    <xsd:import namespace="303ac9fa-413a-4b96-8276-e5725066a3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a7a479-9c10-413b-aefd-b01f39b494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f159e05-dd76-4a0e-8ee7-6d8456fbe7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3ac9fa-413a-4b96-8276-e5725066a334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3c6820db-26ad-48bd-b0dd-2a3aa6269023}" ma:internalName="TaxCatchAll" ma:showField="CatchAllData" ma:web="303ac9fa-413a-4b96-8276-e5725066a3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87CD65-9508-4A0C-91AB-EBF8F7BF496C}">
  <ds:schemaRefs>
    <ds:schemaRef ds:uri="http://schemas.microsoft.com/office/infopath/2007/PartnerControls"/>
    <ds:schemaRef ds:uri="http://www.w3.org/XML/1998/namespace"/>
    <ds:schemaRef ds:uri="http://purl.org/dc/dcmitype/"/>
    <ds:schemaRef ds:uri="c4d65d83-e6de-4071-ac96-3b9ea9015942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d05b5c50-6878-419c-aaee-f57d1b61cb07"/>
    <ds:schemaRef ds:uri="a4e8c040-620f-42a2-8d8e-d59e2c082eaf"/>
    <ds:schemaRef ds:uri="c6cc41f6-4694-4999-a616-93cae258eccb"/>
    <ds:schemaRef ds:uri="eea7a479-9c10-413b-aefd-b01f39b494a3"/>
    <ds:schemaRef ds:uri="303ac9fa-413a-4b96-8276-e5725066a334"/>
  </ds:schemaRefs>
</ds:datastoreItem>
</file>

<file path=customXml/itemProps2.xml><?xml version="1.0" encoding="utf-8"?>
<ds:datastoreItem xmlns:ds="http://schemas.openxmlformats.org/officeDocument/2006/customXml" ds:itemID="{0DED136D-A9D0-4282-B863-4B294D5C46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a7a479-9c10-413b-aefd-b01f39b494a3"/>
    <ds:schemaRef ds:uri="303ac9fa-413a-4b96-8276-e5725066a3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465E2D-0B8D-487C-9E2A-192219264D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Annex 2 PCAP-Oferta econ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Belén Hidalgo Garcia</dc:creator>
  <cp:lastModifiedBy>Estel Ros Antolí</cp:lastModifiedBy>
  <dcterms:created xsi:type="dcterms:W3CDTF">2025-03-31T06:26:07Z</dcterms:created>
  <dcterms:modified xsi:type="dcterms:W3CDTF">2026-08-27T10:40:51Z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0x0101008B370AE353AE68408815CCB36DA2C5AC</vt:lpwstr>
  </property>
  <property fmtid="{D5CDD505-2E9C-101B-9397-08002B2CF9AE}" pid="3" name="MediaServiceImageTags">
    <vt:lpwstr/>
  </property>
</Properties>
</file>