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ExpedientsContractacio\2026 CONTRACTES\AECT HC 2026 131 Servei de manteniment Electromedicina\ANNEXES\"/>
    </mc:Choice>
  </mc:AlternateContent>
  <xr:revisionPtr revIDLastSave="0" documentId="13_ncr:1_{ED751FA3-1303-4418-BDD9-D2445421BD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 O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1" l="1"/>
  <c r="C60" i="1"/>
  <c r="F21" i="1"/>
  <c r="D55" i="1" l="1"/>
  <c r="C55" i="1"/>
  <c r="F15" i="1"/>
  <c r="F16" i="1"/>
  <c r="F17" i="1"/>
  <c r="F18" i="1"/>
  <c r="F19" i="1"/>
  <c r="F20" i="1"/>
  <c r="D21" i="1"/>
  <c r="G15" i="1"/>
  <c r="G16" i="1"/>
  <c r="G17" i="1"/>
  <c r="G18" i="1"/>
  <c r="G19" i="1"/>
  <c r="G20" i="1"/>
  <c r="G14" i="1"/>
  <c r="F14" i="1"/>
  <c r="E34" i="1"/>
  <c r="D56" i="1" s="1"/>
  <c r="C21" i="1"/>
  <c r="C56" i="1" l="1"/>
  <c r="G21" i="1"/>
  <c r="D23" i="1"/>
  <c r="G23" i="1" s="1"/>
  <c r="D22" i="1"/>
  <c r="G22" i="1" s="1"/>
  <c r="C22" i="1"/>
  <c r="F22" i="1" s="1"/>
  <c r="C23" i="1"/>
  <c r="F23" i="1" s="1"/>
  <c r="D24" i="1" l="1"/>
  <c r="G24" i="1" s="1"/>
  <c r="D54" i="1" s="1"/>
  <c r="C24" i="1"/>
  <c r="F24" i="1" s="1"/>
  <c r="C54" i="1" s="1"/>
  <c r="D58" i="1" l="1"/>
  <c r="D59" i="1" s="1"/>
  <c r="D60" i="1" s="1"/>
  <c r="D57" i="1"/>
  <c r="C58" i="1" l="1"/>
  <c r="C59" i="1" l="1"/>
</calcChain>
</file>

<file path=xl/sharedStrings.xml><?xml version="1.0" encoding="utf-8"?>
<sst xmlns="http://schemas.openxmlformats.org/spreadsheetml/2006/main" count="142" uniqueCount="107">
  <si>
    <t>AECT HC 2026 - CONTRACTE DE SERVEI DE MANTENIMENT DEL PARC BIOMÈDIC I EQUIPAMENT D’ELECTROMEDICINA DE L’HOSPITAL DE CERDANYA</t>
  </si>
  <si>
    <t>ANNEX OE - OFERTA ECONÒMICA</t>
  </si>
  <si>
    <t>Model per a la presentació de l’oferta econòmica. Les cel·les d’oferta del licitador són les indicades en groc. Imports sense IVA.</t>
  </si>
  <si>
    <t>DADES GENERALS DEL CONTRACTE</t>
  </si>
  <si>
    <t>Objecte del contracte</t>
  </si>
  <si>
    <t>Manteniment equipament sanitari de diagnòstic, terapèutic i tractament</t>
  </si>
  <si>
    <t>Tipus de contracte</t>
  </si>
  <si>
    <t>Serveis</t>
  </si>
  <si>
    <t>Durada</t>
  </si>
  <si>
    <t>60 mesos</t>
  </si>
  <si>
    <t>Anualitats</t>
  </si>
  <si>
    <t>Valor estimat del contracte sense IVA</t>
  </si>
  <si>
    <t>A. FACTURACIÓ FIXA ANUAL - SERVEIS DE MANTENIMENT INCLOSOS EN EL PREU ANUAL</t>
  </si>
  <si>
    <t>Ubicació</t>
  </si>
  <si>
    <t>Prestació / concepte</t>
  </si>
  <si>
    <t>Import anual de licitació sense IVA (€/any)</t>
  </si>
  <si>
    <t>Preu anual ofert pel licitador sense IVA (€/any)</t>
  </si>
  <si>
    <t>Preu de licitació sense IVA (€)</t>
  </si>
  <si>
    <t>Oferta total licitador sense IVA (€)</t>
  </si>
  <si>
    <t>Observacions</t>
  </si>
  <si>
    <t>Hospital</t>
  </si>
  <si>
    <t>Concepte inclòs dins el preu anual del contracte.</t>
  </si>
  <si>
    <t>Substitució vacances/baixes</t>
  </si>
  <si>
    <t>Inclòs dins el preu anual. Sense facturació addicional.</t>
  </si>
  <si>
    <t>Manteniment amb modalitat de franquícia de material</t>
  </si>
  <si>
    <t>Mà d’obra, diagnòstic i gestió inclosos. Materials segons règim de franquícia.</t>
  </si>
  <si>
    <t>Manteniment amb modalitat de cobertura total</t>
  </si>
  <si>
    <t>Cobertura total dels equips indicats als annexos del PPTP.</t>
  </si>
  <si>
    <t>Subcontractació manteniment / tècnic-legal: mà d’obra</t>
  </si>
  <si>
    <t>Inclou coordinació i mà d’obra tècnica especialitzada.</t>
  </si>
  <si>
    <t>Eines, EPI, uniformes, eines de taller, etc.</t>
  </si>
  <si>
    <t>Inclòs dins el preu anual.</t>
  </si>
  <si>
    <t>Formació (tècnic + GMAO)</t>
  </si>
  <si>
    <t>Formació obligatòria i continuada inclosa.</t>
  </si>
  <si>
    <t>Estructura (10%)</t>
  </si>
  <si>
    <t>Benefici industrial (6%)</t>
  </si>
  <si>
    <t>TOTAL II - PREU ANUAL DEL CONTRACTE OFERT PEL LICITADOR</t>
  </si>
  <si>
    <t>Serveis de manteniment conductiu, preventiu, correctiu, normatiu i tècnic-legal</t>
  </si>
  <si>
    <t>El licitador haurà d’indicar aquí el preu anual ofert. No inclou la reserva econòmica variable.</t>
  </si>
  <si>
    <t>B. PRESTACIÓ PUNTUAL - CREACIÓ DEL TALLER BIOMÈDIC</t>
  </si>
  <si>
    <t>Preu ofert pel licitador sense IVA (€)</t>
  </si>
  <si>
    <t>Creació, dotació, organització, adequació tècnica i posada en servei del taller biomèdic</t>
  </si>
  <si>
    <t>C. FACTURACIÓ VARIABLE ANUAL - RESERVA ECONÒMICA DEL CONTRACTE</t>
  </si>
  <si>
    <t>Import anual fix sense IVA (€/any)</t>
  </si>
  <si>
    <t>Import fix total sense IVA (€)</t>
  </si>
  <si>
    <t>Reserva econòmica del contracte</t>
  </si>
  <si>
    <t>Import fix definit per l’AECT-HC. No subjecte a baixa ni a oferta del licitador.</t>
  </si>
  <si>
    <t>D. PREUS UNITARIS PER INTERVENCIONS EXTRAORDINÀRIES FORA D’HORARI ORDINARI</t>
  </si>
  <si>
    <t>Prestació</t>
  </si>
  <si>
    <t>Unitat</t>
  </si>
  <si>
    <t>Preu unitari ofert pel licitador sense IVA</t>
  </si>
  <si>
    <t>Aplicació</t>
  </si>
  <si>
    <t>Inclòs dins el preu anual?</t>
  </si>
  <si>
    <t>Facturació</t>
  </si>
  <si>
    <t>Hora extraordinària en dia laborable fora de l’horari ordinari</t>
  </si>
  <si>
    <t>€/hora</t>
  </si>
  <si>
    <t>Quan sigui requerida i autoritzada per l’AECT-HC</t>
  </si>
  <si>
    <t>No</t>
  </si>
  <si>
    <t>A càrrec de la reserva econòmica</t>
  </si>
  <si>
    <t>Preu fix durant tota la vigència contractual.</t>
  </si>
  <si>
    <t>Període nocturn 22:00 h - 08:30 h en dies laborables</t>
  </si>
  <si>
    <t>Intervencions excepcionals fora del règim ordinari</t>
  </si>
  <si>
    <t>Altres règims tarifaris específics proposats pel licitador, si escau</t>
  </si>
  <si>
    <t>A indicar</t>
  </si>
  <si>
    <t>Només si el licitador proposa un règim específic</t>
  </si>
  <si>
    <t>No es reconeixerà cap concepte no autoritzat prèviament per l’AECT-HC.</t>
  </si>
  <si>
    <t>E. CRITERIS AUTOMÀTICS I DECLARACIONS ECONÒMIQUES COMPLEMENTÀRIES</t>
  </si>
  <si>
    <t>Criteri / declaració</t>
  </si>
  <si>
    <t>Mínim exigit o referència</t>
  </si>
  <si>
    <t>Valor ofert pel licitador</t>
  </si>
  <si>
    <t>Aplicació contractual</t>
  </si>
  <si>
    <t>Import de franquícia de material ofert per actuació</t>
  </si>
  <si>
    <t>Equips en modalitat de franquícia de material</t>
  </si>
  <si>
    <t>El valor ofert no podrà ser inferior a 440 € sense IVA.</t>
  </si>
  <si>
    <t>F. RESUM D’IMPORTS PER A 60 MESOS</t>
  </si>
  <si>
    <t>Tipus de facturació</t>
  </si>
  <si>
    <t>Descripció</t>
  </si>
  <si>
    <t>FACTURACIÓ FIXA CONTRACTE 5 ANYS</t>
  </si>
  <si>
    <t>Import subjecte a oferta del licitador.</t>
  </si>
  <si>
    <t>PRESTACIÓ PUNTUAL</t>
  </si>
  <si>
    <t>Creació del taller biomèdic - pagament únic d’implantació</t>
  </si>
  <si>
    <t>Import subjecte a oferta del licitador. No inclòs en el preu anual.</t>
  </si>
  <si>
    <t>FACTURACIÓ VARIABLE 5 ANYS</t>
  </si>
  <si>
    <t>Import fix definit per l’AECT-HC. No subjecte a baixa.</t>
  </si>
  <si>
    <t>TOTAL OFERTA ECONÒMICA A VALORAR</t>
  </si>
  <si>
    <t>Facturació fixa 5 anys + taller biomèdic. Exclou reserva variable i modificacions.</t>
  </si>
  <si>
    <t>Base recomanada per valorar la baixa econòmica.</t>
  </si>
  <si>
    <t>TOTAL PRESSUPOST BASE DE LICITACIÓ</t>
  </si>
  <si>
    <t>Facturació fixa 5 anys + taller biomèdic + reserva variable 5 anys</t>
  </si>
  <si>
    <t>Inclou la reserva econòmica contractual.</t>
  </si>
  <si>
    <t>IMPORT POSSIBLES MODIFICACIONS</t>
  </si>
  <si>
    <t>Fins al 20% sobre la facturació anual total III durant 5 anys</t>
  </si>
  <si>
    <t>Import màxim estimat. No subjecte a oferta.</t>
  </si>
  <si>
    <t>TOTAL VALOR ESTIMAT DEL CONTRACTE</t>
  </si>
  <si>
    <t>Pressupost base de licitació + possibles modificacions</t>
  </si>
  <si>
    <t>Valor estimat del contracte sense IVA.</t>
  </si>
  <si>
    <t>Tècnic empresa mantenidora (40 h/setmana)</t>
  </si>
  <si>
    <t>Hospital / Soterrani -1 / Taller biomèdic</t>
  </si>
  <si>
    <t>Prestació puntual no inclosa en el preu anual. Pagament únic posterior a la recepcio de les obres</t>
  </si>
  <si>
    <t>TOTAL I - Cost directe anual</t>
  </si>
  <si>
    <t>Sobre el cost directe anual</t>
  </si>
  <si>
    <t xml:space="preserve">Hora extraordinària nocturna </t>
  </si>
  <si>
    <t>Preu fix durant tota la vigència contractual. (es considerarà període nocturn el comprès entre les 22:00 h i les 08:30 h dels dies laborables)</t>
  </si>
  <si>
    <t>Preu fix durant tota la vigència contractual.
l’horari ordinari = dilluns a divendres, de 8:30 h a 17:30 h</t>
  </si>
  <si>
    <t>Hora extraordinària en cap de setmana o dia festiu no inclòs dins les guàrdies localitzables</t>
  </si>
  <si>
    <t>€ sense IVA</t>
  </si>
  <si>
    <r>
      <rPr>
        <b/>
        <u/>
        <sz val="10"/>
        <rFont val="Carlito"/>
      </rPr>
      <t>Nota explicativa sobre l’aplicació dels preus unitaris per intervencions extraordinàries fora d’horari ordinari</t>
    </r>
    <r>
      <rPr>
        <sz val="10"/>
        <rFont val="Carlito"/>
      </rPr>
      <t xml:space="preserve">
Els preus unitaris d’aquest apartat només seran aplicables en casos excepcionals, quan l’AECT-HC requereixi expressament una intervenció tècnica urgent fora de l’horari ordinari de prestació del servei, establert amb caràcter general de dilluns a divendres de 8:30 h a 17:30 h, i sempre que aquesta actuació no estigui inclosa dins l’import fix anual del contracte.
Aquests preus no seran aplicables a les actuacions ordinàries de manteniment incloses en el contracte, ni a les intervencions cobertes pels períodes de guàrdia localitzable de cap de setmana previstos al plec.
Podran aplicar-se, de manera orientativa, a intervencions urgents fora de l’horari ordinari, a intervencions nocturnes en dies laborables —entenent com a període nocturn el comprès entre les 22:00 h i les 08:30 h—, així com a actuacions en dies festius o caps de setmana no inclosos dins el règim ordinari de guàrdia localitzable.
En tot cas, l’actuació haurà d’estar vinculada a una necessitat urgent relacionada amb la continuïtat assistencial, la seguretat dels pacients o professionals, o el funcionament d’equipament biomèdic crític.
Perquè aquestes intervencions puguin ser reconegudes econòmicament, hauran d’haver estat sol·licitades expressament per una figura autoritzada de l’AECT-HC i registrades al GMAO Carl-Source o per qualsevol altre mitjà verificable.
No es reconeixerà cap intervenció extraordinària realitzada per iniciativa pròpia de l’adjudicatari sense autorització prèvia, excepte en situacions de risc imminent degudament justificades i validades posteriorment per l’AECT-HC.
La facturació, quan procedeixi, es realitzarà mensualment amb càrrec a la reserva econòmica anual del contracte, sense que l’AECT-HC assumeixi cap compromís mínim de consum d’hores extraordinàries.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</si>
</sst>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8">
    <font>
      <sz val="11"/>
      <name val="Carlito"/>
    </font>
    <font>
      <b/>
      <sz val="12"/>
      <color rgb="FFFFFFFF"/>
      <name val="Carlito"/>
    </font>
    <font>
      <b/>
      <sz val="11"/>
      <color rgb="FFFFFFFF"/>
      <name val="Carlito"/>
    </font>
    <font>
      <i/>
      <sz val="11"/>
      <name val="Carlito"/>
    </font>
    <font>
      <b/>
      <sz val="11"/>
      <color rgb="FF1F4E78"/>
      <name val="Carlito"/>
    </font>
    <font>
      <b/>
      <sz val="11"/>
      <name val="Carlito"/>
    </font>
    <font>
      <sz val="10"/>
      <name val="Carlito"/>
    </font>
    <font>
      <b/>
      <u/>
      <sz val="10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6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0" fontId="5" fillId="6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6" borderId="2" xfId="0" applyNumberFormat="1" applyFont="1" applyFill="1" applyBorder="1" applyAlignment="1">
      <alignment horizontal="center" vertical="center" wrapText="1"/>
    </xf>
    <xf numFmtId="164" fontId="0" fillId="7" borderId="2" xfId="0" applyNumberFormat="1" applyFont="1" applyFill="1" applyBorder="1" applyAlignment="1">
      <alignment horizontal="center" vertical="center" wrapText="1"/>
    </xf>
    <xf numFmtId="164" fontId="5" fillId="7" borderId="2" xfId="0" applyNumberFormat="1" applyFont="1" applyFill="1" applyBorder="1" applyAlignment="1">
      <alignment horizontal="center" vertical="center" wrapText="1"/>
    </xf>
    <xf numFmtId="0" fontId="0" fillId="8" borderId="2" xfId="0" applyNumberFormat="1" applyFont="1" applyFill="1" applyBorder="1" applyAlignment="1">
      <alignment horizontal="center" vertical="center" wrapText="1"/>
    </xf>
    <xf numFmtId="164" fontId="5" fillId="9" borderId="2" xfId="0" applyNumberFormat="1" applyFont="1" applyFill="1" applyBorder="1" applyAlignment="1">
      <alignment horizontal="center" vertical="center" wrapText="1"/>
    </xf>
    <xf numFmtId="164" fontId="5" fillId="1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64" fontId="5" fillId="6" borderId="2" xfId="0" applyNumberFormat="1" applyFont="1" applyFill="1" applyBorder="1" applyAlignment="1">
      <alignment horizontal="center" vertical="center" wrapText="1"/>
    </xf>
    <xf numFmtId="0" fontId="5" fillId="9" borderId="2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164" fontId="0" fillId="12" borderId="2" xfId="0" applyNumberFormat="1" applyFont="1" applyFill="1" applyBorder="1" applyAlignment="1">
      <alignment horizontal="center" vertical="center" wrapText="1"/>
    </xf>
    <xf numFmtId="164" fontId="5" fillId="12" borderId="2" xfId="0" applyNumberFormat="1" applyFont="1" applyFill="1" applyBorder="1" applyAlignment="1">
      <alignment horizontal="center" vertical="center" wrapText="1"/>
    </xf>
    <xf numFmtId="164" fontId="0" fillId="10" borderId="2" xfId="0" applyNumberFormat="1" applyFont="1" applyFill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4" fillId="4" borderId="15" xfId="0" applyNumberFormat="1" applyFont="1" applyFill="1" applyBorder="1" applyAlignment="1">
      <alignment horizontal="left" vertical="center" wrapText="1"/>
    </xf>
    <xf numFmtId="0" fontId="4" fillId="4" borderId="16" xfId="0" applyNumberFormat="1" applyFont="1" applyFill="1" applyBorder="1" applyAlignment="1">
      <alignment horizontal="left" vertical="center" wrapText="1"/>
    </xf>
    <xf numFmtId="0" fontId="4" fillId="4" borderId="17" xfId="0" applyNumberFormat="1" applyFont="1" applyFill="1" applyBorder="1" applyAlignment="1">
      <alignment horizontal="left" vertical="center" wrapText="1"/>
    </xf>
    <xf numFmtId="0" fontId="6" fillId="11" borderId="15" xfId="0" applyNumberFormat="1" applyFont="1" applyFill="1" applyBorder="1" applyAlignment="1">
      <alignment horizontal="left" vertical="top" wrapText="1"/>
    </xf>
    <xf numFmtId="0" fontId="6" fillId="11" borderId="16" xfId="0" applyNumberFormat="1" applyFont="1" applyFill="1" applyBorder="1" applyAlignment="1">
      <alignment horizontal="left" vertical="top" wrapText="1"/>
    </xf>
    <xf numFmtId="0" fontId="6" fillId="11" borderId="17" xfId="0" applyNumberFormat="1" applyFont="1" applyFill="1" applyBorder="1" applyAlignment="1">
      <alignment horizontal="left" vertical="top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5" fillId="5" borderId="11" xfId="0" applyNumberFormat="1" applyFont="1" applyFill="1" applyBorder="1" applyAlignment="1">
      <alignment horizontal="center" vertical="center" wrapText="1"/>
    </xf>
    <xf numFmtId="0" fontId="5" fillId="5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Alignment="1">
      <alignment horizontal="center" vertical="center" wrapText="1"/>
    </xf>
    <xf numFmtId="0" fontId="4" fillId="4" borderId="12" xfId="0" applyNumberFormat="1" applyFont="1" applyFill="1" applyBorder="1" applyAlignment="1">
      <alignment horizontal="center" vertical="center" wrapText="1"/>
    </xf>
    <xf numFmtId="0" fontId="4" fillId="4" borderId="18" xfId="0" applyNumberFormat="1" applyFont="1" applyFill="1" applyBorder="1" applyAlignment="1">
      <alignment horizontal="left" vertical="center" wrapText="1"/>
    </xf>
    <xf numFmtId="0" fontId="4" fillId="4" borderId="19" xfId="0" applyNumberFormat="1" applyFont="1" applyFill="1" applyBorder="1" applyAlignment="1">
      <alignment horizontal="left" vertical="center" wrapText="1"/>
    </xf>
    <xf numFmtId="0" fontId="4" fillId="4" borderId="20" xfId="0" applyNumberFormat="1" applyFont="1" applyFill="1" applyBorder="1" applyAlignment="1">
      <alignment horizontal="left" vertic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zoomScale="85" zoomScaleNormal="85" workbookViewId="0">
      <selection activeCell="H49" sqref="H49"/>
    </sheetView>
  </sheetViews>
  <sheetFormatPr baseColWidth="10" defaultColWidth="9" defaultRowHeight="13.8"/>
  <cols>
    <col min="1" max="1" width="39.59765625" customWidth="1"/>
    <col min="2" max="2" width="61.5" style="11" customWidth="1"/>
    <col min="3" max="3" width="18" customWidth="1"/>
    <col min="4" max="4" width="20" customWidth="1"/>
    <col min="5" max="5" width="13" customWidth="1"/>
    <col min="6" max="6" width="19.69921875" customWidth="1"/>
    <col min="7" max="7" width="20" customWidth="1"/>
    <col min="8" max="8" width="46.3984375" customWidth="1"/>
  </cols>
  <sheetData>
    <row r="1" spans="1:8" ht="36" customHeight="1">
      <c r="A1" s="38" t="s">
        <v>0</v>
      </c>
      <c r="B1" s="39"/>
      <c r="C1" s="39"/>
      <c r="D1" s="39"/>
      <c r="E1" s="39"/>
      <c r="F1" s="39"/>
      <c r="G1" s="39"/>
      <c r="H1" s="40"/>
    </row>
    <row r="2" spans="1:8" ht="36" customHeight="1">
      <c r="A2" s="41" t="s">
        <v>1</v>
      </c>
      <c r="B2" s="42"/>
      <c r="C2" s="42"/>
      <c r="D2" s="42"/>
      <c r="E2" s="42"/>
      <c r="F2" s="42"/>
      <c r="G2" s="42"/>
      <c r="H2" s="43"/>
    </row>
    <row r="3" spans="1:8" ht="36" customHeight="1" thickBot="1">
      <c r="A3" s="44" t="s">
        <v>2</v>
      </c>
      <c r="B3" s="45"/>
      <c r="C3" s="45"/>
      <c r="D3" s="45"/>
      <c r="E3" s="45"/>
      <c r="F3" s="45"/>
      <c r="G3" s="45"/>
      <c r="H3" s="46"/>
    </row>
    <row r="4" spans="1:8">
      <c r="A4" s="1"/>
      <c r="B4" s="1"/>
      <c r="C4" s="1"/>
      <c r="D4" s="1"/>
      <c r="E4" s="1"/>
      <c r="F4" s="1"/>
      <c r="G4" s="1"/>
      <c r="H4" s="1"/>
    </row>
    <row r="5" spans="1:8" s="4" customFormat="1">
      <c r="A5" s="47" t="s">
        <v>3</v>
      </c>
      <c r="B5" s="48"/>
      <c r="C5" s="3"/>
      <c r="D5" s="3"/>
      <c r="E5" s="3"/>
      <c r="F5" s="3"/>
      <c r="G5" s="3"/>
      <c r="H5" s="3"/>
    </row>
    <row r="6" spans="1:8" s="4" customFormat="1">
      <c r="A6" s="8" t="s">
        <v>4</v>
      </c>
      <c r="B6" s="6" t="s">
        <v>5</v>
      </c>
      <c r="C6" s="3"/>
      <c r="D6" s="3"/>
      <c r="E6" s="3"/>
      <c r="F6" s="3"/>
      <c r="G6" s="3"/>
      <c r="H6" s="3"/>
    </row>
    <row r="7" spans="1:8" s="4" customFormat="1">
      <c r="A7" s="8" t="s">
        <v>6</v>
      </c>
      <c r="B7" s="6" t="s">
        <v>7</v>
      </c>
      <c r="C7" s="3"/>
      <c r="D7" s="3"/>
      <c r="E7" s="3"/>
      <c r="F7" s="3"/>
      <c r="G7" s="3"/>
      <c r="H7" s="3"/>
    </row>
    <row r="8" spans="1:8" s="4" customFormat="1">
      <c r="A8" s="8" t="s">
        <v>8</v>
      </c>
      <c r="B8" s="6" t="s">
        <v>9</v>
      </c>
      <c r="C8" s="3"/>
      <c r="D8" s="3"/>
      <c r="E8" s="3"/>
      <c r="F8" s="3"/>
      <c r="G8" s="3"/>
      <c r="H8" s="3"/>
    </row>
    <row r="9" spans="1:8" s="4" customFormat="1">
      <c r="A9" s="8" t="s">
        <v>10</v>
      </c>
      <c r="B9" s="6">
        <v>5</v>
      </c>
      <c r="C9" s="3"/>
      <c r="D9" s="3"/>
      <c r="E9" s="3"/>
      <c r="F9" s="3"/>
      <c r="G9" s="3"/>
      <c r="H9" s="3"/>
    </row>
    <row r="10" spans="1:8" s="4" customFormat="1">
      <c r="A10" s="8" t="s">
        <v>11</v>
      </c>
      <c r="B10" s="7">
        <v>1428680</v>
      </c>
      <c r="C10" s="3"/>
      <c r="D10" s="3"/>
      <c r="E10" s="3"/>
      <c r="F10" s="3"/>
      <c r="G10" s="3"/>
      <c r="H10" s="3"/>
    </row>
    <row r="11" spans="1:8" ht="14.4" thickBot="1">
      <c r="A11" s="2"/>
      <c r="B11" s="2"/>
      <c r="C11" s="2"/>
      <c r="D11" s="2"/>
      <c r="E11" s="2"/>
      <c r="F11" s="2"/>
      <c r="G11" s="2"/>
      <c r="H11" s="2"/>
    </row>
    <row r="12" spans="1:8" ht="26.25" customHeight="1" thickBot="1">
      <c r="A12" s="49" t="s">
        <v>12</v>
      </c>
      <c r="B12" s="50"/>
      <c r="C12" s="50"/>
      <c r="D12" s="50"/>
      <c r="E12" s="50"/>
      <c r="F12" s="50"/>
      <c r="G12" s="50"/>
      <c r="H12" s="51"/>
    </row>
    <row r="13" spans="1:8" ht="41.4">
      <c r="A13" s="21" t="s">
        <v>13</v>
      </c>
      <c r="B13" s="21" t="s">
        <v>14</v>
      </c>
      <c r="C13" s="21" t="s">
        <v>15</v>
      </c>
      <c r="D13" s="21" t="s">
        <v>16</v>
      </c>
      <c r="E13" s="21" t="s">
        <v>10</v>
      </c>
      <c r="F13" s="21" t="s">
        <v>17</v>
      </c>
      <c r="G13" s="21" t="s">
        <v>18</v>
      </c>
      <c r="H13" s="21" t="s">
        <v>19</v>
      </c>
    </row>
    <row r="14" spans="1:8">
      <c r="A14" s="6" t="s">
        <v>20</v>
      </c>
      <c r="B14" s="15" t="s">
        <v>96</v>
      </c>
      <c r="C14" s="12">
        <v>40000</v>
      </c>
      <c r="D14" s="13">
        <v>0</v>
      </c>
      <c r="E14" s="5">
        <v>5</v>
      </c>
      <c r="F14" s="12">
        <f>C14*E14</f>
        <v>200000</v>
      </c>
      <c r="G14" s="13">
        <f>D14*E14</f>
        <v>0</v>
      </c>
      <c r="H14" s="6" t="s">
        <v>21</v>
      </c>
    </row>
    <row r="15" spans="1:8">
      <c r="A15" s="6" t="s">
        <v>20</v>
      </c>
      <c r="B15" s="15" t="s">
        <v>22</v>
      </c>
      <c r="C15" s="12">
        <v>5000</v>
      </c>
      <c r="D15" s="13">
        <v>0</v>
      </c>
      <c r="E15" s="5">
        <v>5</v>
      </c>
      <c r="F15" s="12">
        <f t="shared" ref="F15:F20" si="0">C15*E15</f>
        <v>25000</v>
      </c>
      <c r="G15" s="13">
        <f t="shared" ref="G15:G20" si="1">D15*E15</f>
        <v>0</v>
      </c>
      <c r="H15" s="6" t="s">
        <v>23</v>
      </c>
    </row>
    <row r="16" spans="1:8" ht="27.6">
      <c r="A16" s="6" t="s">
        <v>20</v>
      </c>
      <c r="B16" s="15" t="s">
        <v>24</v>
      </c>
      <c r="C16" s="12">
        <v>30000</v>
      </c>
      <c r="D16" s="13">
        <v>0</v>
      </c>
      <c r="E16" s="5">
        <v>5</v>
      </c>
      <c r="F16" s="12">
        <f t="shared" si="0"/>
        <v>150000</v>
      </c>
      <c r="G16" s="13">
        <f t="shared" si="1"/>
        <v>0</v>
      </c>
      <c r="H16" s="6" t="s">
        <v>25</v>
      </c>
    </row>
    <row r="17" spans="1:8" ht="27.6">
      <c r="A17" s="6" t="s">
        <v>20</v>
      </c>
      <c r="B17" s="15" t="s">
        <v>26</v>
      </c>
      <c r="C17" s="12">
        <v>60000</v>
      </c>
      <c r="D17" s="13">
        <v>0</v>
      </c>
      <c r="E17" s="5">
        <v>5</v>
      </c>
      <c r="F17" s="12">
        <f t="shared" si="0"/>
        <v>300000</v>
      </c>
      <c r="G17" s="13">
        <f t="shared" si="1"/>
        <v>0</v>
      </c>
      <c r="H17" s="6" t="s">
        <v>27</v>
      </c>
    </row>
    <row r="18" spans="1:8">
      <c r="A18" s="6" t="s">
        <v>20</v>
      </c>
      <c r="B18" s="15" t="s">
        <v>28</v>
      </c>
      <c r="C18" s="12">
        <v>30000</v>
      </c>
      <c r="D18" s="13">
        <v>0</v>
      </c>
      <c r="E18" s="5">
        <v>5</v>
      </c>
      <c r="F18" s="12">
        <f t="shared" si="0"/>
        <v>150000</v>
      </c>
      <c r="G18" s="13">
        <f t="shared" si="1"/>
        <v>0</v>
      </c>
      <c r="H18" s="6" t="s">
        <v>29</v>
      </c>
    </row>
    <row r="19" spans="1:8">
      <c r="A19" s="6" t="s">
        <v>20</v>
      </c>
      <c r="B19" s="15" t="s">
        <v>30</v>
      </c>
      <c r="C19" s="12">
        <v>13000</v>
      </c>
      <c r="D19" s="13">
        <v>0</v>
      </c>
      <c r="E19" s="5">
        <v>5</v>
      </c>
      <c r="F19" s="12">
        <f t="shared" si="0"/>
        <v>65000</v>
      </c>
      <c r="G19" s="13">
        <f t="shared" si="1"/>
        <v>0</v>
      </c>
      <c r="H19" s="6" t="s">
        <v>31</v>
      </c>
    </row>
    <row r="20" spans="1:8">
      <c r="A20" s="6" t="s">
        <v>20</v>
      </c>
      <c r="B20" s="15" t="s">
        <v>32</v>
      </c>
      <c r="C20" s="12">
        <v>5000</v>
      </c>
      <c r="D20" s="13">
        <v>0</v>
      </c>
      <c r="E20" s="5">
        <v>5</v>
      </c>
      <c r="F20" s="12">
        <f t="shared" si="0"/>
        <v>25000</v>
      </c>
      <c r="G20" s="13">
        <f t="shared" si="1"/>
        <v>0</v>
      </c>
      <c r="H20" s="6" t="s">
        <v>33</v>
      </c>
    </row>
    <row r="21" spans="1:8">
      <c r="A21" s="10" t="s">
        <v>99</v>
      </c>
      <c r="B21" s="10"/>
      <c r="C21" s="16">
        <f>SUM(C14:C20)</f>
        <v>183000</v>
      </c>
      <c r="D21" s="17">
        <f>SUM(D14:D20)</f>
        <v>0</v>
      </c>
      <c r="E21" s="20">
        <v>5</v>
      </c>
      <c r="F21" s="16">
        <f>SUM(F14:F20)</f>
        <v>915000</v>
      </c>
      <c r="G21" s="17">
        <f>SUM(G14:G20)</f>
        <v>0</v>
      </c>
      <c r="H21" s="18"/>
    </row>
    <row r="22" spans="1:8">
      <c r="A22" s="6" t="s">
        <v>20</v>
      </c>
      <c r="B22" s="15" t="s">
        <v>34</v>
      </c>
      <c r="C22" s="12">
        <f>C21*10%</f>
        <v>18300</v>
      </c>
      <c r="D22" s="13">
        <f>D21*10%</f>
        <v>0</v>
      </c>
      <c r="E22" s="5">
        <v>5</v>
      </c>
      <c r="F22" s="12">
        <f>C22*5</f>
        <v>91500</v>
      </c>
      <c r="G22" s="13">
        <f>D22*5</f>
        <v>0</v>
      </c>
      <c r="H22" s="6" t="s">
        <v>100</v>
      </c>
    </row>
    <row r="23" spans="1:8">
      <c r="A23" s="6" t="s">
        <v>20</v>
      </c>
      <c r="B23" s="15" t="s">
        <v>35</v>
      </c>
      <c r="C23" s="12">
        <f>C21*6%</f>
        <v>10980</v>
      </c>
      <c r="D23" s="13">
        <f>D21*6%</f>
        <v>0</v>
      </c>
      <c r="E23" s="5">
        <v>5</v>
      </c>
      <c r="F23" s="12">
        <f>C23*5</f>
        <v>54900</v>
      </c>
      <c r="G23" s="13">
        <f>D23*5</f>
        <v>0</v>
      </c>
      <c r="H23" s="6" t="s">
        <v>100</v>
      </c>
    </row>
    <row r="24" spans="1:8" ht="27.6">
      <c r="A24" s="10" t="s">
        <v>36</v>
      </c>
      <c r="B24" s="10" t="s">
        <v>37</v>
      </c>
      <c r="C24" s="16">
        <f>C21+C22+C23</f>
        <v>212280</v>
      </c>
      <c r="D24" s="17">
        <f>D21+D22+D23</f>
        <v>0</v>
      </c>
      <c r="E24" s="20">
        <v>5</v>
      </c>
      <c r="F24" s="16">
        <f>C24*E24</f>
        <v>1061400</v>
      </c>
      <c r="G24" s="17">
        <f>D24*E24</f>
        <v>0</v>
      </c>
      <c r="H24" s="10" t="s">
        <v>38</v>
      </c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 ht="14.4" thickBot="1">
      <c r="A26" s="1"/>
      <c r="B26" s="1"/>
      <c r="C26" s="1"/>
      <c r="D26" s="1"/>
      <c r="E26" s="1"/>
      <c r="F26" s="1"/>
      <c r="G26" s="1"/>
      <c r="H26" s="1"/>
    </row>
    <row r="27" spans="1:8" ht="27.9" customHeight="1" thickBot="1">
      <c r="A27" s="29" t="s">
        <v>39</v>
      </c>
      <c r="B27" s="30"/>
      <c r="C27" s="30"/>
      <c r="D27" s="30"/>
      <c r="E27" s="30"/>
      <c r="F27" s="31"/>
    </row>
    <row r="28" spans="1:8" ht="42" customHeight="1">
      <c r="A28" s="21" t="s">
        <v>13</v>
      </c>
      <c r="B28" s="21" t="s">
        <v>14</v>
      </c>
      <c r="C28" s="21" t="s">
        <v>17</v>
      </c>
      <c r="D28" s="21" t="s">
        <v>40</v>
      </c>
      <c r="E28" s="35" t="s">
        <v>19</v>
      </c>
      <c r="F28" s="35"/>
    </row>
    <row r="29" spans="1:8" ht="43.5" customHeight="1">
      <c r="A29" s="6" t="s">
        <v>97</v>
      </c>
      <c r="B29" s="6" t="s">
        <v>41</v>
      </c>
      <c r="C29" s="12">
        <v>35000</v>
      </c>
      <c r="D29" s="14">
        <v>0</v>
      </c>
      <c r="E29" s="36" t="s">
        <v>98</v>
      </c>
      <c r="F29" s="37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 ht="14.4" thickBot="1">
      <c r="A31" s="1"/>
      <c r="B31" s="1"/>
      <c r="C31" s="1"/>
      <c r="D31" s="1"/>
      <c r="E31" s="1"/>
      <c r="F31" s="1"/>
      <c r="G31" s="1"/>
      <c r="H31" s="1"/>
    </row>
    <row r="32" spans="1:8" ht="27.9" customHeight="1" thickBot="1">
      <c r="A32" s="29" t="s">
        <v>42</v>
      </c>
      <c r="B32" s="30"/>
      <c r="C32" s="30"/>
      <c r="D32" s="30"/>
      <c r="E32" s="30"/>
      <c r="F32" s="31"/>
    </row>
    <row r="33" spans="1:8" ht="42" customHeight="1">
      <c r="A33" s="21" t="s">
        <v>13</v>
      </c>
      <c r="B33" s="21" t="s">
        <v>14</v>
      </c>
      <c r="C33" s="21" t="s">
        <v>43</v>
      </c>
      <c r="D33" s="21" t="s">
        <v>10</v>
      </c>
      <c r="E33" s="21" t="s">
        <v>44</v>
      </c>
      <c r="F33" s="21" t="s">
        <v>19</v>
      </c>
    </row>
    <row r="34" spans="1:8" ht="55.2">
      <c r="A34" s="5" t="s">
        <v>20</v>
      </c>
      <c r="B34" s="5" t="s">
        <v>45</v>
      </c>
      <c r="C34" s="19">
        <v>20000</v>
      </c>
      <c r="D34" s="8">
        <v>5</v>
      </c>
      <c r="E34" s="19">
        <f>C34*D34</f>
        <v>100000</v>
      </c>
      <c r="F34" s="5" t="s">
        <v>46</v>
      </c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 ht="14.4" thickBot="1">
      <c r="A36" s="1"/>
      <c r="B36" s="1"/>
      <c r="C36" s="1"/>
      <c r="D36" s="1"/>
      <c r="E36" s="1"/>
      <c r="F36" s="1"/>
      <c r="G36" s="1"/>
      <c r="H36" s="1"/>
    </row>
    <row r="37" spans="1:8" ht="27.9" customHeight="1" thickBot="1">
      <c r="A37" s="29" t="s">
        <v>47</v>
      </c>
      <c r="B37" s="30"/>
      <c r="C37" s="30"/>
      <c r="D37" s="30"/>
      <c r="E37" s="30"/>
      <c r="F37" s="30"/>
      <c r="G37" s="30"/>
      <c r="H37" s="31"/>
    </row>
    <row r="38" spans="1:8" ht="41.4">
      <c r="A38" s="21" t="s">
        <v>48</v>
      </c>
      <c r="B38" s="21" t="s">
        <v>49</v>
      </c>
      <c r="C38" s="21" t="s">
        <v>50</v>
      </c>
      <c r="D38" s="21" t="s">
        <v>51</v>
      </c>
      <c r="E38" s="21" t="s">
        <v>52</v>
      </c>
      <c r="F38" s="21" t="s">
        <v>53</v>
      </c>
      <c r="G38" s="35" t="s">
        <v>19</v>
      </c>
      <c r="H38" s="35"/>
    </row>
    <row r="39" spans="1:8" ht="41.4">
      <c r="A39" s="6" t="s">
        <v>54</v>
      </c>
      <c r="B39" s="6" t="s">
        <v>55</v>
      </c>
      <c r="C39" s="14">
        <v>0</v>
      </c>
      <c r="D39" s="6" t="s">
        <v>56</v>
      </c>
      <c r="E39" s="6" t="s">
        <v>57</v>
      </c>
      <c r="F39" s="6" t="s">
        <v>58</v>
      </c>
      <c r="G39" s="27" t="s">
        <v>103</v>
      </c>
      <c r="H39" s="27"/>
    </row>
    <row r="40" spans="1:8" ht="41.4">
      <c r="A40" s="6" t="s">
        <v>101</v>
      </c>
      <c r="B40" s="6" t="s">
        <v>55</v>
      </c>
      <c r="C40" s="14">
        <v>0</v>
      </c>
      <c r="D40" s="6" t="s">
        <v>60</v>
      </c>
      <c r="E40" s="6" t="s">
        <v>57</v>
      </c>
      <c r="F40" s="6" t="s">
        <v>58</v>
      </c>
      <c r="G40" s="27" t="s">
        <v>102</v>
      </c>
      <c r="H40" s="27"/>
    </row>
    <row r="41" spans="1:8" ht="41.4">
      <c r="A41" s="6" t="s">
        <v>104</v>
      </c>
      <c r="B41" s="6" t="s">
        <v>55</v>
      </c>
      <c r="C41" s="14">
        <v>0</v>
      </c>
      <c r="D41" s="6" t="s">
        <v>61</v>
      </c>
      <c r="E41" s="6" t="s">
        <v>57</v>
      </c>
      <c r="F41" s="6" t="s">
        <v>58</v>
      </c>
      <c r="G41" s="27" t="s">
        <v>59</v>
      </c>
      <c r="H41" s="27"/>
    </row>
    <row r="42" spans="1:8" ht="41.4">
      <c r="A42" s="6" t="s">
        <v>62</v>
      </c>
      <c r="B42" s="6" t="s">
        <v>63</v>
      </c>
      <c r="C42" s="14">
        <v>0</v>
      </c>
      <c r="D42" s="6" t="s">
        <v>64</v>
      </c>
      <c r="E42" s="6" t="s">
        <v>57</v>
      </c>
      <c r="F42" s="6" t="s">
        <v>58</v>
      </c>
      <c r="G42" s="27" t="s">
        <v>65</v>
      </c>
      <c r="H42" s="27"/>
    </row>
    <row r="43" spans="1:8" ht="14.4" thickBot="1">
      <c r="A43" s="1"/>
      <c r="B43" s="1"/>
      <c r="C43" s="1"/>
      <c r="D43" s="1"/>
      <c r="E43" s="1"/>
      <c r="F43" s="1"/>
      <c r="G43" s="1"/>
      <c r="H43" s="1"/>
    </row>
    <row r="44" spans="1:8" ht="137.25" customHeight="1" thickBot="1">
      <c r="A44" s="32" t="s">
        <v>106</v>
      </c>
      <c r="B44" s="33"/>
      <c r="C44" s="33"/>
      <c r="D44" s="33"/>
      <c r="E44" s="33"/>
      <c r="F44" s="33"/>
      <c r="G44" s="33"/>
      <c r="H44" s="34"/>
    </row>
    <row r="45" spans="1:8">
      <c r="A45" s="2"/>
      <c r="B45" s="2"/>
      <c r="C45" s="2"/>
      <c r="D45" s="2"/>
      <c r="E45" s="2"/>
      <c r="F45" s="2"/>
      <c r="G45" s="2"/>
      <c r="H45" s="2"/>
    </row>
    <row r="46" spans="1:8" ht="14.4" thickBot="1">
      <c r="A46" s="1"/>
      <c r="B46" s="1"/>
      <c r="C46" s="1"/>
      <c r="D46" s="1"/>
      <c r="E46" s="1"/>
      <c r="F46" s="1"/>
      <c r="G46" s="1"/>
      <c r="H46" s="1"/>
    </row>
    <row r="47" spans="1:8" ht="27.9" customHeight="1" thickBot="1">
      <c r="A47" s="29" t="s">
        <v>66</v>
      </c>
      <c r="B47" s="30"/>
      <c r="C47" s="30"/>
      <c r="D47" s="30"/>
      <c r="E47" s="30"/>
      <c r="F47" s="31"/>
    </row>
    <row r="48" spans="1:8" ht="42" customHeight="1">
      <c r="A48" s="21" t="s">
        <v>67</v>
      </c>
      <c r="B48" s="21" t="s">
        <v>68</v>
      </c>
      <c r="C48" s="21" t="s">
        <v>69</v>
      </c>
      <c r="D48" s="21" t="s">
        <v>49</v>
      </c>
      <c r="E48" s="21" t="s">
        <v>70</v>
      </c>
      <c r="F48" s="21" t="s">
        <v>19</v>
      </c>
    </row>
    <row r="49" spans="1:8" ht="55.2">
      <c r="A49" s="6" t="s">
        <v>71</v>
      </c>
      <c r="B49" s="7">
        <v>440</v>
      </c>
      <c r="C49" s="14">
        <v>0</v>
      </c>
      <c r="D49" s="6" t="s">
        <v>105</v>
      </c>
      <c r="E49" s="6" t="s">
        <v>72</v>
      </c>
      <c r="F49" s="6" t="s">
        <v>73</v>
      </c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26" t="s">
        <v>74</v>
      </c>
      <c r="B52" s="26"/>
      <c r="C52" s="26"/>
      <c r="D52" s="26"/>
      <c r="E52" s="26"/>
      <c r="F52" s="26"/>
    </row>
    <row r="53" spans="1:8" ht="27.6">
      <c r="A53" s="9" t="s">
        <v>75</v>
      </c>
      <c r="B53" s="9" t="s">
        <v>76</v>
      </c>
      <c r="C53" s="9" t="s">
        <v>17</v>
      </c>
      <c r="D53" s="9" t="s">
        <v>18</v>
      </c>
      <c r="E53" s="28" t="s">
        <v>19</v>
      </c>
      <c r="F53" s="28"/>
    </row>
    <row r="54" spans="1:8" ht="27.6">
      <c r="A54" s="6" t="s">
        <v>77</v>
      </c>
      <c r="B54" s="6" t="s">
        <v>37</v>
      </c>
      <c r="C54" s="22">
        <f>F24</f>
        <v>1061400</v>
      </c>
      <c r="D54" s="24">
        <f>G24</f>
        <v>0</v>
      </c>
      <c r="E54" s="27" t="s">
        <v>78</v>
      </c>
      <c r="F54" s="27"/>
    </row>
    <row r="55" spans="1:8">
      <c r="A55" s="6" t="s">
        <v>79</v>
      </c>
      <c r="B55" s="6" t="s">
        <v>80</v>
      </c>
      <c r="C55" s="22">
        <f>C29</f>
        <v>35000</v>
      </c>
      <c r="D55" s="24">
        <f>D29</f>
        <v>0</v>
      </c>
      <c r="E55" s="27" t="s">
        <v>81</v>
      </c>
      <c r="F55" s="27"/>
    </row>
    <row r="56" spans="1:8">
      <c r="A56" s="6" t="s">
        <v>82</v>
      </c>
      <c r="B56" s="6" t="s">
        <v>45</v>
      </c>
      <c r="C56" s="22">
        <f>E34</f>
        <v>100000</v>
      </c>
      <c r="D56" s="24">
        <f>E34</f>
        <v>100000</v>
      </c>
      <c r="E56" s="27" t="s">
        <v>83</v>
      </c>
      <c r="F56" s="27"/>
    </row>
    <row r="57" spans="1:8" ht="27.6">
      <c r="A57" s="10" t="s">
        <v>84</v>
      </c>
      <c r="B57" s="10" t="s">
        <v>85</v>
      </c>
      <c r="C57" s="23">
        <f>C54+C55</f>
        <v>1096400</v>
      </c>
      <c r="D57" s="17">
        <f>D54+D55</f>
        <v>0</v>
      </c>
      <c r="E57" s="25" t="s">
        <v>86</v>
      </c>
      <c r="F57" s="25"/>
    </row>
    <row r="58" spans="1:8">
      <c r="A58" s="10" t="s">
        <v>87</v>
      </c>
      <c r="B58" s="10" t="s">
        <v>88</v>
      </c>
      <c r="C58" s="23">
        <f>C54+C55+C56</f>
        <v>1196400</v>
      </c>
      <c r="D58" s="17">
        <f>D54+D55+D56</f>
        <v>100000</v>
      </c>
      <c r="E58" s="25" t="s">
        <v>89</v>
      </c>
      <c r="F58" s="25"/>
    </row>
    <row r="59" spans="1:8">
      <c r="A59" s="10" t="s">
        <v>90</v>
      </c>
      <c r="B59" s="10" t="s">
        <v>91</v>
      </c>
      <c r="C59" s="23">
        <f>(C58)*20%</f>
        <v>239280</v>
      </c>
      <c r="D59" s="17">
        <f>(D58)*20%</f>
        <v>20000</v>
      </c>
      <c r="E59" s="25" t="s">
        <v>92</v>
      </c>
      <c r="F59" s="25"/>
    </row>
    <row r="60" spans="1:8">
      <c r="A60" s="10" t="s">
        <v>93</v>
      </c>
      <c r="B60" s="10" t="s">
        <v>94</v>
      </c>
      <c r="C60" s="23">
        <f>C58+C59</f>
        <v>1435680</v>
      </c>
      <c r="D60" s="17">
        <f>D58+D59</f>
        <v>120000</v>
      </c>
      <c r="E60" s="25" t="s">
        <v>95</v>
      </c>
      <c r="F60" s="25"/>
    </row>
    <row r="61" spans="1:8">
      <c r="A61" s="1"/>
      <c r="B61" s="1"/>
      <c r="C61" s="1"/>
      <c r="D61" s="1"/>
      <c r="E61" s="1"/>
      <c r="F61" s="1"/>
    </row>
    <row r="62" spans="1:8">
      <c r="A62" s="1"/>
      <c r="B62" s="1"/>
      <c r="C62" s="1"/>
      <c r="D62" s="1"/>
      <c r="E62" s="1"/>
      <c r="F62" s="1"/>
    </row>
    <row r="65" spans="6:7">
      <c r="F65" s="52"/>
    </row>
    <row r="66" spans="6:7">
      <c r="G66" s="52"/>
    </row>
  </sheetData>
  <mergeCells count="26">
    <mergeCell ref="E28:F28"/>
    <mergeCell ref="E29:F29"/>
    <mergeCell ref="A27:F27"/>
    <mergeCell ref="A1:H1"/>
    <mergeCell ref="A2:H2"/>
    <mergeCell ref="A3:H3"/>
    <mergeCell ref="A5:B5"/>
    <mergeCell ref="A12:H12"/>
    <mergeCell ref="G42:H42"/>
    <mergeCell ref="A37:H37"/>
    <mergeCell ref="A44:H44"/>
    <mergeCell ref="A47:F47"/>
    <mergeCell ref="A32:F32"/>
    <mergeCell ref="G38:H38"/>
    <mergeCell ref="G39:H39"/>
    <mergeCell ref="G40:H40"/>
    <mergeCell ref="G41:H41"/>
    <mergeCell ref="E58:F58"/>
    <mergeCell ref="E59:F59"/>
    <mergeCell ref="E60:F60"/>
    <mergeCell ref="A52:F52"/>
    <mergeCell ref="E54:F54"/>
    <mergeCell ref="E55:F55"/>
    <mergeCell ref="E56:F56"/>
    <mergeCell ref="E53:F53"/>
    <mergeCell ref="E57:F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 OE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Pujol, Romain</dc:creator>
  <cp:lastModifiedBy>Pujol, Romain</cp:lastModifiedBy>
  <dcterms:created xsi:type="dcterms:W3CDTF">2026-07-01T09:16:28Z</dcterms:created>
  <dcterms:modified xsi:type="dcterms:W3CDTF">2026-08-19T09:36:54Z</dcterms:modified>
</cp:coreProperties>
</file>