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EC_CONTRACT\Expedients en adjudicació\2026\2026-63 -Servei integral de control de plagues\2. PLECS\1. ADMINISTRATIUS\"/>
    </mc:Choice>
  </mc:AlternateContent>
  <xr:revisionPtr revIDLastSave="0" documentId="13_ncr:1_{75EA65A7-AEAC-4BA2-8B11-BD1FC9E56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O 10" sheetId="5" r:id="rId1"/>
    <sheet name="LOT 4" sheetId="6" r:id="rId2"/>
  </sheets>
  <definedNames>
    <definedName name="_xlnm.Print_Area" localSheetId="0">'ACO 10'!$A$1:$P$22</definedName>
    <definedName name="_xlnm.Print_Titles" localSheetId="0">'ACO 10'!$12:$12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5" l="1"/>
  <c r="M20" i="5"/>
  <c r="O20" i="5" s="1"/>
  <c r="M13" i="5"/>
  <c r="K29" i="6"/>
  <c r="H20" i="5"/>
  <c r="I29" i="6"/>
  <c r="G16" i="5"/>
  <c r="H16" i="5" s="1"/>
  <c r="G14" i="5"/>
  <c r="H14" i="5" s="1"/>
  <c r="G18" i="5"/>
  <c r="H18" i="5" s="1"/>
  <c r="G17" i="5"/>
  <c r="H17" i="5" s="1"/>
  <c r="M18" i="5"/>
  <c r="G15" i="5"/>
  <c r="H15" i="5" s="1"/>
  <c r="P20" i="5" l="1"/>
  <c r="G13" i="5"/>
  <c r="J20" i="5"/>
  <c r="K20" i="5" s="1"/>
  <c r="J18" i="5"/>
  <c r="K18" i="5" s="1"/>
  <c r="O18" i="5"/>
  <c r="P18" i="5" s="1"/>
  <c r="M17" i="5"/>
  <c r="H19" i="5"/>
  <c r="J19" i="5" s="1"/>
  <c r="G21" i="5" l="1"/>
  <c r="H13" i="5"/>
  <c r="H21" i="5" s="1"/>
  <c r="J17" i="5"/>
  <c r="K17" i="5" s="1"/>
  <c r="O17" i="5"/>
  <c r="P17" i="5" s="1"/>
  <c r="M19" i="5"/>
  <c r="M21" i="5" s="1"/>
  <c r="M16" i="5"/>
  <c r="M15" i="5"/>
  <c r="M14" i="5"/>
  <c r="O13" i="5" l="1"/>
  <c r="O16" i="5"/>
  <c r="P16" i="5" s="1"/>
  <c r="O14" i="5"/>
  <c r="P14" i="5" s="1"/>
  <c r="O19" i="5"/>
  <c r="P19" i="5" s="1"/>
  <c r="O15" i="5"/>
  <c r="P15" i="5" s="1"/>
  <c r="J14" i="5"/>
  <c r="K14" i="5" s="1"/>
  <c r="O21" i="5" l="1"/>
  <c r="P13" i="5"/>
  <c r="P21" i="5" s="1"/>
  <c r="J16" i="5"/>
  <c r="J15" i="5"/>
  <c r="K15" i="5" s="1"/>
  <c r="K19" i="5"/>
  <c r="K16" i="5" l="1"/>
  <c r="J13" i="5"/>
  <c r="J21" i="5" s="1"/>
  <c r="K13" i="5" l="1"/>
  <c r="K21" i="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<sst xmlns="http://schemas.openxmlformats.org/spreadsheetml/2006/main" count="59" uniqueCount="50">
  <si>
    <t>ANNEX DE COMPLIMENTACIÓ OBLIGATORIA  PCAP D'OFERTA ECONÒMICA (ACO3_PCAP)</t>
  </si>
  <si>
    <t>TITOL DE L'EXPEDIENT:</t>
  </si>
  <si>
    <t>NÚMERO D'EXPEDIENT:</t>
  </si>
  <si>
    <t>DENOMINACIÓ OFERTA (BASE o VARIANT)</t>
  </si>
  <si>
    <t>LICITADOR:</t>
  </si>
  <si>
    <t>DADES DEL SIGNANT:</t>
  </si>
  <si>
    <t>EMPRESA:</t>
  </si>
  <si>
    <t>NIF:</t>
  </si>
  <si>
    <t>NOM I COGNOMS:</t>
  </si>
  <si>
    <t>DOMICILI:</t>
  </si>
  <si>
    <t>DNI:</t>
  </si>
  <si>
    <t>LOCALITAT:</t>
  </si>
  <si>
    <t>CARREC:</t>
  </si>
  <si>
    <t>TELÈFON:</t>
  </si>
  <si>
    <t>SIGNAT I SEGELLAT:</t>
  </si>
  <si>
    <t>CORREU ELECTRÒNIC:</t>
  </si>
  <si>
    <t>DATA:</t>
  </si>
  <si>
    <t xml:space="preserve"> Lot </t>
  </si>
  <si>
    <t>Cod.</t>
  </si>
  <si>
    <t xml:space="preserve">Denominació artícle </t>
  </si>
  <si>
    <t>Unidad de Mesura</t>
  </si>
  <si>
    <t xml:space="preserve">Unitats </t>
  </si>
  <si>
    <t>Preu unitari màxim  (B.I)</t>
  </si>
  <si>
    <t xml:space="preserve">Import màxim de licitació  (B.I) </t>
  </si>
  <si>
    <t>TIPUS IVA</t>
  </si>
  <si>
    <t xml:space="preserve"> % IVA</t>
  </si>
  <si>
    <t xml:space="preserve">Import màxim de licitació amb IVA </t>
  </si>
  <si>
    <t>Preu unitari ofertat (Base Impos.)</t>
  </si>
  <si>
    <t xml:space="preserve">Import ofertat sense IVA </t>
  </si>
  <si>
    <t xml:space="preserve">Import ofertat amb IVA </t>
  </si>
  <si>
    <t>Total servei integral de control de plagues HCB</t>
  </si>
  <si>
    <t>ANYS</t>
  </si>
  <si>
    <t>Servei integral de control de plagues HCB</t>
  </si>
  <si>
    <t>Servei reforç control de plagues 5 mesos període estival HCB i actuació específica en arquetes a les diferents seus.</t>
  </si>
  <si>
    <t>Altres serveis</t>
  </si>
  <si>
    <t>Servei integral de control de plagues CAPSBE</t>
  </si>
  <si>
    <t>Servei integral de control de plagues BCL</t>
  </si>
  <si>
    <t>T’adjunto la informació del nostre contracte actual de control de plagues, perquè puguis revisar exactament què tenim contractat i els imports vigents.</t>
  </si>
  <si>
    <t xml:space="preserve">Import anual del contracte principal: 3.407,21 € / any + IVA </t>
  </si>
  <si>
    <t>A banda, tenim contractades dues làmpades captadores d’insectes al Quiròfan Experimental, que és un espai HCB:</t>
  </si>
  <si>
    <t>Làmpada 1: import anual 76,68 € / any + IVA</t>
  </si>
  <si>
    <t>Làmpada 2: import anual 79,32 € / any + IVA</t>
  </si>
  <si>
    <t>Si necessites qualsevol aclariment addicional, m’ho dius.</t>
  </si>
  <si>
    <t>Gràcies i quedo pendent dels teus comentaris.</t>
  </si>
  <si>
    <t>FRCB-IDIBAPS- CORSEGA 176</t>
  </si>
  <si>
    <t>Servei Integral de control de plagues FRCB-IDIBAPS (inclòs els 2 aparells insectocaptors)</t>
  </si>
  <si>
    <t>Servei 20 aparells insectocaptors HCB</t>
  </si>
  <si>
    <t xml:space="preserve">SERVEI INTEGRAL DE CONTROL DE PLAGUES DE L'HOSPITAL CLÍNIC DE BARCELONA, del CONSORcI D’ATENCIÓ PRIMÀRIA DE SALUT DE BARCELONA ESQUERRA i BARNACLÍNIC		</t>
  </si>
  <si>
    <t>2026-163</t>
  </si>
  <si>
    <t>Només omplir les cel·les en groc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</si>
</sst>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P_t_s_-;\-* #,##0.00\ _P_t_s_-;_-* &quot;-&quot;??\ _P_t_s_-;_-@_-"/>
    <numFmt numFmtId="165" formatCode="_-* #,##0\ _P_t_s_-;\-* #,##0\ _P_t_s_-;_-* &quot;-&quot;??\ _P_t_s_-;_-@_-"/>
    <numFmt numFmtId="166" formatCode="#,##0.00\ _€"/>
    <numFmt numFmtId="167" formatCode="0.000"/>
    <numFmt numFmtId="168" formatCode="#,##0.000\ _€"/>
    <numFmt numFmtId="171" formatCode="#,##0\ _€"/>
  </numFmts>
  <fonts count="3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7"/>
      <name val="Times New Roman"/>
      <family val="1"/>
    </font>
    <font>
      <sz val="11"/>
      <name val="Arial"/>
      <family val="2"/>
    </font>
    <font>
      <sz val="11"/>
      <color indexed="8"/>
      <name val="Arial"/>
      <family val="2"/>
    </font>
    <font>
      <sz val="9"/>
      <name val="Times New Roman"/>
      <family val="1"/>
    </font>
    <font>
      <sz val="10"/>
      <name val="Symbol"/>
      <family val="1"/>
      <charset val="2"/>
    </font>
    <font>
      <sz val="11"/>
      <color rgb="FF000000"/>
      <name val="Aptos"/>
      <family val="2"/>
    </font>
    <font>
      <sz val="11"/>
      <name val="Aptos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16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1" fillId="0" borderId="0"/>
  </cellStyleXfs>
  <cellXfs count="91">
    <xf numFmtId="0" fontId="0" fillId="0" borderId="0" xfId="0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65" fontId="21" fillId="0" borderId="0" xfId="32" applyNumberFormat="1" applyFont="1"/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19" fillId="0" borderId="11" xfId="0" applyFont="1" applyBorder="1"/>
    <xf numFmtId="0" fontId="21" fillId="0" borderId="12" xfId="0" applyFont="1" applyBorder="1" applyAlignment="1">
      <alignment horizontal="center"/>
    </xf>
    <xf numFmtId="0" fontId="25" fillId="0" borderId="12" xfId="0" applyFont="1" applyBorder="1" applyAlignment="1">
      <alignment wrapText="1"/>
    </xf>
    <xf numFmtId="0" fontId="25" fillId="0" borderId="13" xfId="0" applyFont="1" applyBorder="1" applyAlignment="1">
      <alignment wrapText="1"/>
    </xf>
    <xf numFmtId="0" fontId="25" fillId="0" borderId="0" xfId="0" applyFont="1" applyAlignment="1">
      <alignment wrapText="1"/>
    </xf>
    <xf numFmtId="0" fontId="25" fillId="0" borderId="15" xfId="0" applyFont="1" applyBorder="1" applyAlignment="1">
      <alignment wrapText="1"/>
    </xf>
    <xf numFmtId="0" fontId="19" fillId="0" borderId="14" xfId="0" applyFont="1" applyBorder="1"/>
    <xf numFmtId="0" fontId="27" fillId="0" borderId="0" xfId="0" applyFont="1"/>
    <xf numFmtId="0" fontId="28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165" fontId="22" fillId="0" borderId="0" xfId="32" applyNumberFormat="1" applyFont="1"/>
    <xf numFmtId="0" fontId="19" fillId="0" borderId="17" xfId="0" applyFont="1" applyBorder="1" applyAlignment="1">
      <alignment wrapText="1"/>
    </xf>
    <xf numFmtId="0" fontId="25" fillId="0" borderId="18" xfId="0" applyFont="1" applyBorder="1" applyAlignment="1">
      <alignment wrapText="1"/>
    </xf>
    <xf numFmtId="0" fontId="25" fillId="0" borderId="19" xfId="0" applyFont="1" applyBorder="1" applyAlignment="1">
      <alignment wrapText="1"/>
    </xf>
    <xf numFmtId="0" fontId="19" fillId="24" borderId="23" xfId="0" applyFont="1" applyFill="1" applyBorder="1" applyAlignment="1">
      <alignment horizontal="center" wrapText="1"/>
    </xf>
    <xf numFmtId="0" fontId="19" fillId="24" borderId="24" xfId="0" applyFont="1" applyFill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 wrapText="1"/>
    </xf>
    <xf numFmtId="0" fontId="26" fillId="24" borderId="22" xfId="0" applyFont="1" applyFill="1" applyBorder="1" applyAlignment="1">
      <alignment horizontal="center" wrapText="1"/>
    </xf>
    <xf numFmtId="166" fontId="19" fillId="0" borderId="20" xfId="0" applyNumberFormat="1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9" fillId="0" borderId="20" xfId="0" applyFont="1" applyBorder="1" applyAlignment="1">
      <alignment vertical="center"/>
    </xf>
    <xf numFmtId="166" fontId="19" fillId="0" borderId="20" xfId="0" applyNumberFormat="1" applyFont="1" applyBorder="1" applyAlignment="1">
      <alignment vertical="center"/>
    </xf>
    <xf numFmtId="0" fontId="26" fillId="0" borderId="0" xfId="0" applyFont="1" applyAlignment="1">
      <alignment vertical="center" wrapText="1"/>
    </xf>
    <xf numFmtId="3" fontId="19" fillId="0" borderId="20" xfId="0" applyNumberFormat="1" applyFont="1" applyBorder="1" applyAlignment="1">
      <alignment vertical="center" wrapText="1"/>
    </xf>
    <xf numFmtId="3" fontId="1" fillId="0" borderId="20" xfId="0" applyNumberFormat="1" applyFont="1" applyBorder="1" applyAlignment="1">
      <alignment vertical="center" wrapText="1"/>
    </xf>
    <xf numFmtId="0" fontId="1" fillId="0" borderId="0" xfId="0" applyFont="1" applyAlignment="1">
      <alignment horizontal="left" indent="5"/>
    </xf>
    <xf numFmtId="39" fontId="22" fillId="0" borderId="0" xfId="32" applyNumberFormat="1" applyFont="1"/>
    <xf numFmtId="0" fontId="19" fillId="0" borderId="20" xfId="0" applyFont="1" applyBorder="1" applyAlignment="1">
      <alignment horizontal="right" vertical="center"/>
    </xf>
    <xf numFmtId="167" fontId="30" fillId="0" borderId="0" xfId="0" applyNumberFormat="1" applyFont="1"/>
    <xf numFmtId="0" fontId="31" fillId="0" borderId="0" xfId="0" applyFont="1" applyAlignment="1">
      <alignment horizontal="left" vertical="center" indent="4"/>
    </xf>
    <xf numFmtId="0" fontId="1" fillId="0" borderId="14" xfId="0" applyFont="1" applyBorder="1"/>
    <xf numFmtId="0" fontId="1" fillId="0" borderId="0" xfId="0" applyFont="1"/>
    <xf numFmtId="168" fontId="19" fillId="0" borderId="20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4"/>
    </xf>
    <xf numFmtId="0" fontId="33" fillId="0" borderId="0" xfId="0" applyFont="1" applyAlignment="1">
      <alignment vertical="center"/>
    </xf>
    <xf numFmtId="0" fontId="34" fillId="0" borderId="0" xfId="0" applyFont="1"/>
    <xf numFmtId="0" fontId="34" fillId="0" borderId="0" xfId="0" applyFont="1" applyAlignment="1">
      <alignment vertical="center"/>
    </xf>
    <xf numFmtId="0" fontId="36" fillId="0" borderId="20" xfId="0" applyFont="1" applyBorder="1" applyAlignment="1">
      <alignment vertical="center"/>
    </xf>
    <xf numFmtId="166" fontId="36" fillId="0" borderId="20" xfId="0" applyNumberFormat="1" applyFont="1" applyBorder="1" applyAlignment="1">
      <alignment vertical="center" wrapText="1"/>
    </xf>
    <xf numFmtId="3" fontId="36" fillId="0" borderId="20" xfId="0" applyNumberFormat="1" applyFont="1" applyBorder="1" applyAlignment="1">
      <alignment vertical="center" wrapText="1"/>
    </xf>
    <xf numFmtId="0" fontId="19" fillId="0" borderId="21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36" fillId="0" borderId="21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wrapText="1"/>
    </xf>
    <xf numFmtId="0" fontId="19" fillId="0" borderId="25" xfId="0" applyFont="1" applyBorder="1" applyAlignment="1">
      <alignment horizontal="right" vertical="center"/>
    </xf>
    <xf numFmtId="0" fontId="19" fillId="0" borderId="26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24" borderId="23" xfId="0" applyFont="1" applyFill="1" applyBorder="1" applyAlignment="1">
      <alignment horizontal="center" wrapText="1"/>
    </xf>
    <xf numFmtId="0" fontId="19" fillId="24" borderId="27" xfId="0" applyFont="1" applyFill="1" applyBorder="1" applyAlignment="1">
      <alignment horizontal="center" wrapText="1"/>
    </xf>
    <xf numFmtId="0" fontId="19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3" fontId="19" fillId="25" borderId="30" xfId="0" applyNumberFormat="1" applyFont="1" applyFill="1" applyBorder="1" applyAlignment="1">
      <alignment horizontal="center" wrapText="1"/>
    </xf>
    <xf numFmtId="0" fontId="19" fillId="24" borderId="22" xfId="0" applyFont="1" applyFill="1" applyBorder="1" applyAlignment="1">
      <alignment horizontal="center" wrapText="1"/>
    </xf>
    <xf numFmtId="166" fontId="19" fillId="0" borderId="31" xfId="0" applyNumberFormat="1" applyFont="1" applyBorder="1" applyAlignment="1">
      <alignment vertical="center"/>
    </xf>
    <xf numFmtId="166" fontId="19" fillId="0" borderId="32" xfId="0" applyNumberFormat="1" applyFont="1" applyBorder="1" applyAlignment="1">
      <alignment vertical="center" wrapText="1"/>
    </xf>
    <xf numFmtId="166" fontId="1" fillId="0" borderId="31" xfId="0" applyNumberFormat="1" applyFont="1" applyBorder="1" applyAlignment="1">
      <alignment vertical="center"/>
    </xf>
    <xf numFmtId="166" fontId="1" fillId="0" borderId="32" xfId="0" applyNumberFormat="1" applyFont="1" applyBorder="1" applyAlignment="1">
      <alignment vertical="center" wrapText="1"/>
    </xf>
    <xf numFmtId="166" fontId="36" fillId="0" borderId="33" xfId="0" applyNumberFormat="1" applyFont="1" applyBorder="1" applyAlignment="1">
      <alignment vertical="center"/>
    </xf>
    <xf numFmtId="166" fontId="36" fillId="0" borderId="34" xfId="0" applyNumberFormat="1" applyFont="1" applyBorder="1" applyAlignment="1">
      <alignment vertical="center"/>
    </xf>
    <xf numFmtId="166" fontId="36" fillId="0" borderId="34" xfId="0" applyNumberFormat="1" applyFont="1" applyBorder="1" applyAlignment="1">
      <alignment vertical="center" wrapText="1"/>
    </xf>
    <xf numFmtId="3" fontId="36" fillId="0" borderId="34" xfId="0" applyNumberFormat="1" applyFont="1" applyBorder="1" applyAlignment="1">
      <alignment vertical="center" wrapText="1"/>
    </xf>
    <xf numFmtId="166" fontId="36" fillId="0" borderId="35" xfId="0" applyNumberFormat="1" applyFont="1" applyBorder="1" applyAlignment="1">
      <alignment vertical="center" wrapText="1"/>
    </xf>
    <xf numFmtId="168" fontId="19" fillId="26" borderId="20" xfId="0" applyNumberFormat="1" applyFont="1" applyFill="1" applyBorder="1" applyAlignment="1">
      <alignment vertical="center"/>
    </xf>
    <xf numFmtId="166" fontId="1" fillId="26" borderId="20" xfId="0" applyNumberFormat="1" applyFont="1" applyFill="1" applyBorder="1" applyAlignment="1">
      <alignment vertical="center"/>
    </xf>
    <xf numFmtId="166" fontId="19" fillId="26" borderId="20" xfId="0" applyNumberFormat="1" applyFont="1" applyFill="1" applyBorder="1" applyAlignment="1">
      <alignment vertical="center"/>
    </xf>
    <xf numFmtId="166" fontId="36" fillId="26" borderId="34" xfId="0" applyNumberFormat="1" applyFont="1" applyFill="1" applyBorder="1" applyAlignment="1">
      <alignment vertical="center"/>
    </xf>
    <xf numFmtId="0" fontId="1" fillId="26" borderId="36" xfId="0" applyFont="1" applyFill="1" applyBorder="1" applyAlignment="1">
      <alignment horizontal="center"/>
    </xf>
    <xf numFmtId="0" fontId="0" fillId="26" borderId="37" xfId="0" applyFill="1" applyBorder="1" applyAlignment="1">
      <alignment horizontal="center"/>
    </xf>
    <xf numFmtId="171" fontId="19" fillId="0" borderId="20" xfId="0" applyNumberFormat="1" applyFont="1" applyBorder="1" applyAlignment="1">
      <alignment vertical="center" wrapText="1"/>
    </xf>
  </cellXfs>
  <cellStyles count="44">
    <cellStyle name="20% - Èmfasi1" xfId="1" builtinId="30" customBuiltin="1"/>
    <cellStyle name="20% - Èmfasi2" xfId="2" builtinId="34" customBuiltin="1"/>
    <cellStyle name="20% - Èmfasi3" xfId="3" builtinId="38" customBuiltin="1"/>
    <cellStyle name="20% - Èmfasi4" xfId="4" builtinId="42" customBuiltin="1"/>
    <cellStyle name="20% - Èmfasi5" xfId="5" builtinId="46" customBuiltin="1"/>
    <cellStyle name="20% - Èmfasi6" xfId="6" builtinId="50" customBuiltin="1"/>
    <cellStyle name="40% - Èmfasi1" xfId="7" builtinId="31" customBuiltin="1"/>
    <cellStyle name="40% - Èmfasi2" xfId="8" builtinId="35" customBuiltin="1"/>
    <cellStyle name="40% - Èmfasi3" xfId="9" builtinId="39" customBuiltin="1"/>
    <cellStyle name="40% - Èmfasi4" xfId="10" builtinId="43" customBuiltin="1"/>
    <cellStyle name="40% - Èmfasi5" xfId="11" builtinId="47" customBuiltin="1"/>
    <cellStyle name="40% - Èmfasi6" xfId="12" builtinId="51" customBuiltin="1"/>
    <cellStyle name="60% - Èmfasi1" xfId="13" builtinId="32" customBuiltin="1"/>
    <cellStyle name="60% - Èmfasi2" xfId="14" builtinId="36" customBuiltin="1"/>
    <cellStyle name="60% - Èmfasi3" xfId="15" builtinId="40" customBuiltin="1"/>
    <cellStyle name="60% - Èmfasi4" xfId="16" builtinId="44" customBuiltin="1"/>
    <cellStyle name="60% - Èmfasi5" xfId="17" builtinId="48" customBuiltin="1"/>
    <cellStyle name="60% - Èmfasi6" xfId="18" builtinId="52" customBuiltin="1"/>
    <cellStyle name="Bé" xfId="19" builtinId="26" customBuiltin="1"/>
    <cellStyle name="Càlcul" xfId="20" builtinId="22" customBuiltin="1"/>
    <cellStyle name="Cel·la de comprovació" xfId="21" builtinId="23" customBuiltin="1"/>
    <cellStyle name="Cel·la enllaçada" xfId="22" builtinId="24" customBuiltin="1"/>
    <cellStyle name="Èmfasi1" xfId="24" builtinId="29" customBuiltin="1"/>
    <cellStyle name="Èmfasi2" xfId="25" builtinId="33" customBuiltin="1"/>
    <cellStyle name="Èmfasi3" xfId="26" builtinId="37" customBuiltin="1"/>
    <cellStyle name="Èmfasi4" xfId="27" builtinId="41" customBuiltin="1"/>
    <cellStyle name="Èmfasi5" xfId="28" builtinId="45" customBuiltin="1"/>
    <cellStyle name="Èmfasi6" xfId="29" builtinId="49" customBuiltin="1"/>
    <cellStyle name="Entrada" xfId="30" builtinId="20" customBuiltin="1"/>
    <cellStyle name="Incorrecte" xfId="31" builtinId="27" customBuiltin="1"/>
    <cellStyle name="Millares_ACO10_PCAP_OFERTA ECONOMICA 2012" xfId="32" xr:uid="{00000000-0005-0000-0000-00001F000000}"/>
    <cellStyle name="Neutral" xfId="33" builtinId="28" customBuiltin="1"/>
    <cellStyle name="Normal" xfId="0" builtinId="0"/>
    <cellStyle name="Normal 2" xfId="43" xr:uid="{00000000-0005-0000-0000-000022000000}"/>
    <cellStyle name="Nota" xfId="34" builtinId="10" customBuiltin="1"/>
    <cellStyle name="Resultat" xfId="35" builtinId="21" customBuiltin="1"/>
    <cellStyle name="Text d'advertiment" xfId="36" builtinId="11" customBuiltin="1"/>
    <cellStyle name="Text explicatiu" xfId="37" builtinId="53" customBuiltin="1"/>
    <cellStyle name="Títol" xfId="38" builtinId="15" customBuiltin="1"/>
    <cellStyle name="Títol 1" xfId="39" builtinId="16" customBuiltin="1"/>
    <cellStyle name="Títol 2" xfId="40" builtinId="17" customBuiltin="1"/>
    <cellStyle name="Títol 3" xfId="41" builtinId="18" customBuiltin="1"/>
    <cellStyle name="Títol 4" xfId="23" builtinId="19" customBuiltin="1"/>
    <cellStyle name="Total" xfId="42" builtinId="25" customBuiltin="1"/>
  </cellStyles>
  <dxfs count="4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DCD6FC.E02BECF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400986</xdr:colOff>
      <xdr:row>2</xdr:row>
      <xdr:rowOff>75140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F8C628-E443-20D6-7C74-02CD4BD98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3461" cy="5132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4</xdr:row>
      <xdr:rowOff>19050</xdr:rowOff>
    </xdr:from>
    <xdr:to>
      <xdr:col>20</xdr:col>
      <xdr:colOff>38100</xdr:colOff>
      <xdr:row>19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6FD379-83EA-C190-C6E1-B8FDCF7C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695325"/>
          <a:ext cx="5829300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view="pageBreakPreview" topLeftCell="A3" zoomScaleNormal="100" zoomScaleSheetLayoutView="100" workbookViewId="0">
      <selection activeCell="H14" sqref="H14"/>
    </sheetView>
  </sheetViews>
  <sheetFormatPr defaultColWidth="11.42578125" defaultRowHeight="11.25" x14ac:dyDescent="0.2"/>
  <cols>
    <col min="1" max="1" width="5.140625" style="2" customWidth="1"/>
    <col min="2" max="2" width="6.140625" style="19" customWidth="1"/>
    <col min="3" max="3" width="26.42578125" style="19" customWidth="1"/>
    <col min="4" max="4" width="19.140625" style="19" customWidth="1"/>
    <col min="5" max="5" width="7.85546875" style="19" customWidth="1"/>
    <col min="6" max="6" width="7.140625" style="2" customWidth="1"/>
    <col min="7" max="7" width="12.28515625" style="2" customWidth="1"/>
    <col min="8" max="8" width="14.140625" style="2" customWidth="1"/>
    <col min="9" max="9" width="11" style="2" customWidth="1"/>
    <col min="10" max="10" width="10.28515625" style="20" customWidth="1"/>
    <col min="11" max="11" width="13.5703125" style="20" customWidth="1"/>
    <col min="12" max="12" width="12.7109375" style="20" customWidth="1"/>
    <col min="13" max="13" width="11.42578125" style="20" customWidth="1"/>
    <col min="14" max="14" width="8.28515625" style="20" customWidth="1"/>
    <col min="15" max="15" width="10.7109375" style="2" customWidth="1"/>
    <col min="16" max="16" width="12" style="2" customWidth="1"/>
    <col min="17" max="16384" width="11.42578125" style="2"/>
  </cols>
  <sheetData>
    <row r="1" spans="1:16" ht="19.5" customHeight="1" x14ac:dyDescent="0.25">
      <c r="A1" s="1"/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 ht="15" x14ac:dyDescent="0.2">
      <c r="A2" s="1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35" customFormat="1" ht="45.75" customHeight="1" x14ac:dyDescent="0.2">
      <c r="A3" s="31"/>
      <c r="B3" s="32"/>
      <c r="C3" s="33" t="s">
        <v>1</v>
      </c>
      <c r="D3" s="34"/>
      <c r="E3" s="62" t="s">
        <v>47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ht="16.5" thickBot="1" x14ac:dyDescent="0.3">
      <c r="A4" s="1"/>
      <c r="B4" s="3"/>
      <c r="C4" s="5" t="s">
        <v>2</v>
      </c>
      <c r="D4" s="6" t="s">
        <v>48</v>
      </c>
      <c r="E4" s="1"/>
      <c r="F4" s="1"/>
      <c r="G4" s="1"/>
      <c r="H4" s="7"/>
      <c r="I4" s="7"/>
      <c r="J4" s="1"/>
      <c r="K4" s="1"/>
      <c r="L4" s="1"/>
      <c r="M4" s="1"/>
      <c r="N4" s="1"/>
    </row>
    <row r="5" spans="1:16" ht="27.75" customHeight="1" thickBot="1" x14ac:dyDescent="0.25">
      <c r="A5" s="1"/>
      <c r="B5" s="3"/>
      <c r="C5" s="8" t="s">
        <v>3</v>
      </c>
      <c r="D5" s="9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14" customFormat="1" ht="15.75" customHeight="1" x14ac:dyDescent="0.25">
      <c r="A6" s="10" t="s">
        <v>4</v>
      </c>
      <c r="B6" s="11"/>
      <c r="C6" s="11"/>
      <c r="D6" s="11"/>
      <c r="E6" s="10" t="s">
        <v>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</row>
    <row r="7" spans="1:16" s="14" customFormat="1" ht="15.75" customHeight="1" x14ac:dyDescent="0.25">
      <c r="A7" s="46" t="s">
        <v>6</v>
      </c>
      <c r="B7" s="47"/>
      <c r="D7" s="47" t="s">
        <v>7</v>
      </c>
      <c r="E7" s="46" t="s">
        <v>8</v>
      </c>
      <c r="P7" s="15"/>
    </row>
    <row r="8" spans="1:16" s="14" customFormat="1" ht="15.75" customHeight="1" x14ac:dyDescent="0.25">
      <c r="A8" s="46" t="s">
        <v>9</v>
      </c>
      <c r="B8" s="47"/>
      <c r="D8" s="47"/>
      <c r="E8" s="46" t="s">
        <v>10</v>
      </c>
      <c r="P8" s="15"/>
    </row>
    <row r="9" spans="1:16" s="14" customFormat="1" ht="15.75" customHeight="1" x14ac:dyDescent="0.25">
      <c r="A9" s="46" t="s">
        <v>11</v>
      </c>
      <c r="B9" s="47"/>
      <c r="D9" s="47"/>
      <c r="E9" s="46" t="s">
        <v>12</v>
      </c>
      <c r="P9" s="15"/>
    </row>
    <row r="10" spans="1:16" s="14" customFormat="1" ht="15.75" customHeight="1" x14ac:dyDescent="0.25">
      <c r="A10" s="46" t="s">
        <v>13</v>
      </c>
      <c r="B10" s="47"/>
      <c r="D10" s="47"/>
      <c r="E10" s="16" t="s">
        <v>14</v>
      </c>
      <c r="P10" s="15"/>
    </row>
    <row r="11" spans="1:16" s="14" customFormat="1" ht="15.75" customHeight="1" thickBot="1" x14ac:dyDescent="0.3">
      <c r="A11" s="46" t="s">
        <v>15</v>
      </c>
      <c r="B11" s="47"/>
      <c r="C11" s="47"/>
      <c r="D11" s="47"/>
      <c r="E11" s="21" t="s">
        <v>16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3"/>
    </row>
    <row r="12" spans="1:16" s="17" customFormat="1" ht="63" customHeight="1" thickBot="1" x14ac:dyDescent="0.3">
      <c r="A12" s="29" t="s">
        <v>17</v>
      </c>
      <c r="B12" s="24" t="s">
        <v>18</v>
      </c>
      <c r="C12" s="67" t="s">
        <v>19</v>
      </c>
      <c r="D12" s="68"/>
      <c r="E12" s="74" t="s">
        <v>20</v>
      </c>
      <c r="F12" s="24" t="s">
        <v>21</v>
      </c>
      <c r="G12" s="24" t="s">
        <v>22</v>
      </c>
      <c r="H12" s="24" t="s">
        <v>23</v>
      </c>
      <c r="I12" s="24" t="s">
        <v>24</v>
      </c>
      <c r="J12" s="24" t="s">
        <v>25</v>
      </c>
      <c r="K12" s="25" t="s">
        <v>26</v>
      </c>
      <c r="L12" s="73" t="s">
        <v>27</v>
      </c>
      <c r="M12" s="24" t="s">
        <v>28</v>
      </c>
      <c r="N12" s="24" t="s">
        <v>24</v>
      </c>
      <c r="O12" s="24" t="s">
        <v>25</v>
      </c>
      <c r="P12" s="25" t="s">
        <v>29</v>
      </c>
    </row>
    <row r="13" spans="1:16" s="38" customFormat="1" ht="26.25" customHeight="1" x14ac:dyDescent="0.2">
      <c r="A13" s="64">
        <v>1</v>
      </c>
      <c r="B13" s="36"/>
      <c r="C13" s="58" t="s">
        <v>30</v>
      </c>
      <c r="D13" s="69"/>
      <c r="E13" s="75" t="s">
        <v>31</v>
      </c>
      <c r="F13" s="37">
        <v>2</v>
      </c>
      <c r="G13" s="48">
        <f>SUM(G14:G17)</f>
        <v>18939.147200000003</v>
      </c>
      <c r="H13" s="30">
        <f>F13*G13</f>
        <v>37878.294400000006</v>
      </c>
      <c r="I13" s="39">
        <v>21</v>
      </c>
      <c r="J13" s="30">
        <f t="shared" ref="J13:J17" si="0">H13*I13/100</f>
        <v>7954.4418240000014</v>
      </c>
      <c r="K13" s="76">
        <f>H13+J13</f>
        <v>45832.736224000007</v>
      </c>
      <c r="L13" s="84"/>
      <c r="M13" s="30">
        <f>L13*F13</f>
        <v>0</v>
      </c>
      <c r="N13" s="39">
        <v>21</v>
      </c>
      <c r="O13" s="30">
        <f>M13*N13/100</f>
        <v>0</v>
      </c>
      <c r="P13" s="30">
        <f>M13+O13</f>
        <v>0</v>
      </c>
    </row>
    <row r="14" spans="1:16" s="18" customFormat="1" ht="26.25" customHeight="1" x14ac:dyDescent="0.2">
      <c r="A14" s="65"/>
      <c r="B14" s="26"/>
      <c r="C14" s="60" t="s">
        <v>32</v>
      </c>
      <c r="D14" s="70"/>
      <c r="E14" s="77" t="s">
        <v>31</v>
      </c>
      <c r="F14" s="27">
        <v>2</v>
      </c>
      <c r="G14" s="27">
        <f>(9137.12+900+800+500+1000)*1.06</f>
        <v>13077.347200000002</v>
      </c>
      <c r="H14" s="28">
        <f>F14*G14</f>
        <v>26154.694400000004</v>
      </c>
      <c r="I14" s="40">
        <v>21</v>
      </c>
      <c r="J14" s="28">
        <f t="shared" si="0"/>
        <v>5492.4858240000003</v>
      </c>
      <c r="K14" s="78">
        <f t="shared" ref="K14:K20" si="1">H14+J14</f>
        <v>31647.180224000003</v>
      </c>
      <c r="L14" s="85"/>
      <c r="M14" s="28">
        <f t="shared" ref="M14:M20" si="2">L14*F14</f>
        <v>0</v>
      </c>
      <c r="N14" s="40">
        <v>21</v>
      </c>
      <c r="O14" s="30">
        <f t="shared" ref="O14:O20" si="3">M14*N14/100</f>
        <v>0</v>
      </c>
      <c r="P14" s="30">
        <f>M14+O14</f>
        <v>0</v>
      </c>
    </row>
    <row r="15" spans="1:16" s="18" customFormat="1" ht="42" customHeight="1" x14ac:dyDescent="0.2">
      <c r="A15" s="65"/>
      <c r="B15" s="26"/>
      <c r="C15" s="60" t="s">
        <v>33</v>
      </c>
      <c r="D15" s="70"/>
      <c r="E15" s="77" t="s">
        <v>31</v>
      </c>
      <c r="F15" s="27">
        <v>2</v>
      </c>
      <c r="G15" s="27">
        <f>(2640+250+380+340)*1.06</f>
        <v>3826.6000000000004</v>
      </c>
      <c r="H15" s="28">
        <f>F15*G15</f>
        <v>7653.2000000000007</v>
      </c>
      <c r="I15" s="40">
        <v>21</v>
      </c>
      <c r="J15" s="28">
        <f t="shared" si="0"/>
        <v>1607.172</v>
      </c>
      <c r="K15" s="78">
        <f t="shared" si="1"/>
        <v>9260.3720000000012</v>
      </c>
      <c r="L15" s="85"/>
      <c r="M15" s="28">
        <f t="shared" si="2"/>
        <v>0</v>
      </c>
      <c r="N15" s="40">
        <v>21</v>
      </c>
      <c r="O15" s="30">
        <f t="shared" si="3"/>
        <v>0</v>
      </c>
      <c r="P15" s="30">
        <f t="shared" ref="P15:P20" si="4">M15+O15</f>
        <v>0</v>
      </c>
    </row>
    <row r="16" spans="1:16" s="18" customFormat="1" ht="26.25" customHeight="1" x14ac:dyDescent="0.2">
      <c r="A16" s="66"/>
      <c r="B16" s="26"/>
      <c r="C16" s="59" t="s">
        <v>46</v>
      </c>
      <c r="D16" s="71"/>
      <c r="E16" s="77" t="s">
        <v>31</v>
      </c>
      <c r="F16" s="27">
        <v>2</v>
      </c>
      <c r="G16" s="27">
        <f>(490+138+392+1020+630-1000)*1.06</f>
        <v>1770.2</v>
      </c>
      <c r="H16" s="28">
        <f>F16*G16</f>
        <v>3540.4</v>
      </c>
      <c r="I16" s="40">
        <v>21</v>
      </c>
      <c r="J16" s="28">
        <f t="shared" si="0"/>
        <v>743.48400000000004</v>
      </c>
      <c r="K16" s="78">
        <f t="shared" si="1"/>
        <v>4283.884</v>
      </c>
      <c r="L16" s="85"/>
      <c r="M16" s="28">
        <f t="shared" si="2"/>
        <v>0</v>
      </c>
      <c r="N16" s="40">
        <v>21</v>
      </c>
      <c r="O16" s="30">
        <f t="shared" si="3"/>
        <v>0</v>
      </c>
      <c r="P16" s="30">
        <f t="shared" si="4"/>
        <v>0</v>
      </c>
    </row>
    <row r="17" spans="1:16" s="18" customFormat="1" ht="26.25" customHeight="1" x14ac:dyDescent="0.2">
      <c r="A17" s="43"/>
      <c r="B17" s="26"/>
      <c r="C17" s="60" t="s">
        <v>34</v>
      </c>
      <c r="D17" s="70"/>
      <c r="E17" s="77" t="s">
        <v>31</v>
      </c>
      <c r="F17" s="27">
        <v>2</v>
      </c>
      <c r="G17" s="27">
        <f>250*1.06</f>
        <v>265</v>
      </c>
      <c r="H17" s="28">
        <f>F17*G17</f>
        <v>530</v>
      </c>
      <c r="I17" s="40">
        <v>21</v>
      </c>
      <c r="J17" s="28">
        <f t="shared" si="0"/>
        <v>111.3</v>
      </c>
      <c r="K17" s="78">
        <f t="shared" si="1"/>
        <v>641.29999999999995</v>
      </c>
      <c r="L17" s="85"/>
      <c r="M17" s="28">
        <f t="shared" si="2"/>
        <v>0</v>
      </c>
      <c r="N17" s="40">
        <v>21</v>
      </c>
      <c r="O17" s="30">
        <f t="shared" ref="O17:O18" si="5">M17*N17/100</f>
        <v>0</v>
      </c>
      <c r="P17" s="30">
        <f t="shared" ref="P17:P18" si="6">M17+O17</f>
        <v>0</v>
      </c>
    </row>
    <row r="18" spans="1:16" s="18" customFormat="1" ht="26.25" customHeight="1" x14ac:dyDescent="0.2">
      <c r="A18" s="36">
        <v>2</v>
      </c>
      <c r="B18" s="36"/>
      <c r="C18" s="58" t="s">
        <v>35</v>
      </c>
      <c r="D18" s="69"/>
      <c r="E18" s="75" t="s">
        <v>31</v>
      </c>
      <c r="F18" s="37">
        <v>2</v>
      </c>
      <c r="G18" s="37">
        <f>(325.44*1.06)</f>
        <v>344.96640000000002</v>
      </c>
      <c r="H18" s="30">
        <f t="shared" ref="H18" si="7">F18*G18</f>
        <v>689.93280000000004</v>
      </c>
      <c r="I18" s="39">
        <v>21</v>
      </c>
      <c r="J18" s="30">
        <f>H18*I18/100</f>
        <v>144.88588800000002</v>
      </c>
      <c r="K18" s="76">
        <f t="shared" ref="K18" si="8">H18+J18</f>
        <v>834.81868800000007</v>
      </c>
      <c r="L18" s="86"/>
      <c r="M18" s="30">
        <f t="shared" ref="M18" si="9">L18*F18</f>
        <v>0</v>
      </c>
      <c r="N18" s="39">
        <v>21</v>
      </c>
      <c r="O18" s="30">
        <f t="shared" si="5"/>
        <v>0</v>
      </c>
      <c r="P18" s="30">
        <f t="shared" si="6"/>
        <v>0</v>
      </c>
    </row>
    <row r="19" spans="1:16" s="38" customFormat="1" ht="26.25" customHeight="1" x14ac:dyDescent="0.2">
      <c r="A19" s="36">
        <v>3</v>
      </c>
      <c r="B19" s="36"/>
      <c r="C19" s="58" t="s">
        <v>36</v>
      </c>
      <c r="D19" s="69"/>
      <c r="E19" s="75" t="s">
        <v>31</v>
      </c>
      <c r="F19" s="37">
        <v>2</v>
      </c>
      <c r="G19" s="37">
        <v>150</v>
      </c>
      <c r="H19" s="30">
        <f t="shared" ref="H19:H20" si="10">F19*G19</f>
        <v>300</v>
      </c>
      <c r="I19" s="39">
        <v>21</v>
      </c>
      <c r="J19" s="30">
        <f>H19*I19/100</f>
        <v>63</v>
      </c>
      <c r="K19" s="76">
        <f t="shared" si="1"/>
        <v>363</v>
      </c>
      <c r="L19" s="86"/>
      <c r="M19" s="30">
        <f t="shared" si="2"/>
        <v>0</v>
      </c>
      <c r="N19" s="39">
        <v>21</v>
      </c>
      <c r="O19" s="30">
        <f t="shared" si="3"/>
        <v>0</v>
      </c>
      <c r="P19" s="30">
        <f t="shared" si="4"/>
        <v>0</v>
      </c>
    </row>
    <row r="20" spans="1:16" ht="43.5" customHeight="1" thickBot="1" x14ac:dyDescent="0.25">
      <c r="A20" s="55">
        <v>4</v>
      </c>
      <c r="B20" s="36"/>
      <c r="C20" s="61" t="s">
        <v>45</v>
      </c>
      <c r="D20" s="72"/>
      <c r="E20" s="79" t="s">
        <v>31</v>
      </c>
      <c r="F20" s="80">
        <v>2</v>
      </c>
      <c r="G20" s="80">
        <v>3407.21</v>
      </c>
      <c r="H20" s="81">
        <f t="shared" si="10"/>
        <v>6814.42</v>
      </c>
      <c r="I20" s="82">
        <v>21</v>
      </c>
      <c r="J20" s="81">
        <f>H20*I20/100</f>
        <v>1431.0282</v>
      </c>
      <c r="K20" s="83">
        <f t="shared" si="1"/>
        <v>8245.4482000000007</v>
      </c>
      <c r="L20" s="87"/>
      <c r="M20" s="30">
        <f t="shared" si="2"/>
        <v>0</v>
      </c>
      <c r="N20" s="57">
        <v>21</v>
      </c>
      <c r="O20" s="56">
        <f t="shared" si="3"/>
        <v>0</v>
      </c>
      <c r="P20" s="56">
        <f t="shared" si="4"/>
        <v>0</v>
      </c>
    </row>
    <row r="21" spans="1:16" ht="13.5" thickBot="1" x14ac:dyDescent="0.25">
      <c r="C21" s="41"/>
      <c r="G21" s="30">
        <f>SUM(G13+G19+G18+G20)</f>
        <v>22841.323600000003</v>
      </c>
      <c r="H21" s="30">
        <f>SUM(H13+H19+H18+H20)</f>
        <v>45682.647200000007</v>
      </c>
      <c r="I21" s="30"/>
      <c r="J21" s="30">
        <f>SUM(J13+J19+J18+J20)</f>
        <v>9593.3559120000009</v>
      </c>
      <c r="K21" s="30">
        <f>SUM(K13+K19+K18+K20)</f>
        <v>55276.003112000006</v>
      </c>
      <c r="L21" s="30">
        <f>SUM(L13+L19+L18+L20)</f>
        <v>0</v>
      </c>
      <c r="M21" s="30">
        <f t="shared" ref="M21:P21" si="11">SUM(M13+M19+M18+M20)</f>
        <v>0</v>
      </c>
      <c r="N21" s="90">
        <v>21</v>
      </c>
      <c r="O21" s="30">
        <f t="shared" si="11"/>
        <v>0</v>
      </c>
      <c r="P21" s="30">
        <f t="shared" si="11"/>
        <v>0</v>
      </c>
    </row>
    <row r="22" spans="1:16" ht="13.5" thickBot="1" x14ac:dyDescent="0.25">
      <c r="A22" s="19"/>
      <c r="C22" s="88" t="s">
        <v>49</v>
      </c>
      <c r="D22" s="89"/>
      <c r="E22" s="2"/>
      <c r="G22" s="44"/>
      <c r="L22" s="42"/>
      <c r="M22" s="42"/>
    </row>
    <row r="23" spans="1:16" x14ac:dyDescent="0.2">
      <c r="A23" s="19"/>
      <c r="F23" s="19"/>
      <c r="G23" s="19"/>
      <c r="H23" s="19"/>
      <c r="I23" s="19"/>
      <c r="J23" s="19"/>
      <c r="K23" s="19"/>
      <c r="L23" s="19"/>
      <c r="M23" s="19"/>
    </row>
    <row r="24" spans="1:16" x14ac:dyDescent="0.2">
      <c r="A24" s="19"/>
      <c r="F24" s="19"/>
      <c r="G24" s="19"/>
      <c r="H24" s="19"/>
      <c r="I24" s="19"/>
      <c r="J24" s="19"/>
      <c r="K24" s="19"/>
      <c r="L24" s="19"/>
      <c r="M24" s="19"/>
    </row>
    <row r="25" spans="1:16" x14ac:dyDescent="0.2">
      <c r="A25" s="19"/>
      <c r="F25" s="19"/>
      <c r="G25" s="19"/>
      <c r="H25" s="19"/>
      <c r="I25" s="19"/>
      <c r="J25" s="19"/>
      <c r="K25" s="19"/>
      <c r="L25" s="19"/>
      <c r="M25" s="19"/>
    </row>
    <row r="26" spans="1:16" x14ac:dyDescent="0.2">
      <c r="A26" s="19"/>
      <c r="F26" s="19"/>
      <c r="G26" s="19"/>
      <c r="H26" s="19"/>
      <c r="I26" s="19"/>
      <c r="J26" s="19"/>
      <c r="K26" s="19"/>
      <c r="L26" s="19"/>
      <c r="M26" s="19"/>
    </row>
    <row r="27" spans="1:16" x14ac:dyDescent="0.2">
      <c r="A27" s="19"/>
      <c r="F27" s="19"/>
      <c r="G27" s="19"/>
      <c r="H27" s="19"/>
      <c r="I27" s="19"/>
      <c r="J27" s="19"/>
      <c r="K27" s="19"/>
      <c r="L27" s="19"/>
      <c r="M27" s="19"/>
    </row>
    <row r="28" spans="1:16" x14ac:dyDescent="0.2">
      <c r="A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">
      <c r="F29" s="19"/>
      <c r="G29" s="19"/>
      <c r="H29" s="19"/>
    </row>
    <row r="30" spans="1:16" ht="12.75" x14ac:dyDescent="0.2">
      <c r="F30" s="19"/>
      <c r="G30" s="19"/>
      <c r="H30" s="19"/>
      <c r="I30" s="53"/>
    </row>
    <row r="31" spans="1:16" ht="12.75" x14ac:dyDescent="0.2">
      <c r="F31" s="19"/>
      <c r="G31" s="19"/>
      <c r="H31" s="19"/>
      <c r="I31" s="54"/>
    </row>
    <row r="32" spans="1:16" x14ac:dyDescent="0.2">
      <c r="F32" s="19"/>
      <c r="G32" s="19"/>
      <c r="H32" s="19"/>
    </row>
    <row r="33" spans="3:8" x14ac:dyDescent="0.2">
      <c r="F33" s="19"/>
      <c r="G33" s="19"/>
      <c r="H33" s="19"/>
    </row>
    <row r="34" spans="3:8" x14ac:dyDescent="0.2">
      <c r="F34" s="19"/>
      <c r="G34" s="19"/>
      <c r="H34" s="19"/>
    </row>
    <row r="35" spans="3:8" x14ac:dyDescent="0.2">
      <c r="F35" s="19"/>
      <c r="G35" s="19"/>
      <c r="H35" s="19"/>
    </row>
    <row r="36" spans="3:8" x14ac:dyDescent="0.2">
      <c r="F36" s="19"/>
      <c r="G36" s="19"/>
      <c r="H36" s="19"/>
    </row>
    <row r="37" spans="3:8" ht="16.5" customHeight="1" x14ac:dyDescent="0.2">
      <c r="F37" s="19"/>
      <c r="G37" s="19"/>
      <c r="H37" s="19"/>
    </row>
    <row r="38" spans="3:8" ht="12.75" x14ac:dyDescent="0.2">
      <c r="C38" s="45"/>
    </row>
  </sheetData>
  <mergeCells count="13">
    <mergeCell ref="C22:D22"/>
    <mergeCell ref="E3:P3"/>
    <mergeCell ref="B1:O1"/>
    <mergeCell ref="C14:D14"/>
    <mergeCell ref="C15:D15"/>
    <mergeCell ref="A13:A16"/>
    <mergeCell ref="C13:D13"/>
    <mergeCell ref="C12:D12"/>
    <mergeCell ref="C19:D19"/>
    <mergeCell ref="C16:D16"/>
    <mergeCell ref="C17:D17"/>
    <mergeCell ref="C18:D18"/>
    <mergeCell ref="C20:D20"/>
  </mergeCells>
  <phoneticPr fontId="0" type="noConversion"/>
  <conditionalFormatting sqref="A13">
    <cfRule type="cellIs" dxfId="3" priority="14" stopIfTrue="1" operator="equal">
      <formula>0</formula>
    </cfRule>
  </conditionalFormatting>
  <conditionalFormatting sqref="A18:C20">
    <cfRule type="cellIs" dxfId="2" priority="2" stopIfTrue="1" operator="equal">
      <formula>0</formula>
    </cfRule>
  </conditionalFormatting>
  <conditionalFormatting sqref="B13:C17">
    <cfRule type="cellIs" dxfId="1" priority="5" stopIfTrue="1" operator="equal">
      <formula>0</formula>
    </cfRule>
  </conditionalFormatting>
  <conditionalFormatting sqref="E13:F20">
    <cfRule type="cellIs" dxfId="0" priority="1" stopIfTrue="1" operator="equal">
      <formula>0</formula>
    </cfRule>
  </conditionalFormatting>
  <printOptions horizontalCentered="1" verticalCentered="1"/>
  <pageMargins left="0.23622047244094491" right="0.31496062992125984" top="0.31496062992125984" bottom="0.42" header="0" footer="0.23"/>
  <pageSetup paperSize="9" scale="60" orientation="landscape" r:id="rId1"/>
  <headerFooter alignWithMargins="0">
    <oddFooter>&amp;L&amp;F&amp;R&amp;N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915-882D-46B2-B3EB-2B34BF5CFB8A}">
  <dimension ref="D4:K29"/>
  <sheetViews>
    <sheetView workbookViewId="0">
      <selection activeCell="K30" sqref="K30"/>
    </sheetView>
  </sheetViews>
  <sheetFormatPr defaultColWidth="11.42578125" defaultRowHeight="12.75" x14ac:dyDescent="0.2"/>
  <sheetData>
    <row r="4" spans="4:4" ht="15" x14ac:dyDescent="0.2">
      <c r="D4" s="49" t="s">
        <v>37</v>
      </c>
    </row>
    <row r="5" spans="4:4" ht="15" x14ac:dyDescent="0.2">
      <c r="D5" s="50" t="s">
        <v>38</v>
      </c>
    </row>
    <row r="6" spans="4:4" x14ac:dyDescent="0.2">
      <c r="D6" t="e" vm="1">
        <v>#VALUE!</v>
      </c>
    </row>
    <row r="7" spans="4:4" ht="15" x14ac:dyDescent="0.2">
      <c r="D7" s="51"/>
    </row>
    <row r="8" spans="4:4" ht="15" x14ac:dyDescent="0.2">
      <c r="D8" s="50" t="s">
        <v>39</v>
      </c>
    </row>
    <row r="9" spans="4:4" ht="15" x14ac:dyDescent="0.2">
      <c r="D9" s="50" t="s">
        <v>40</v>
      </c>
    </row>
    <row r="10" spans="4:4" ht="15" x14ac:dyDescent="0.2">
      <c r="D10" s="50" t="s">
        <v>41</v>
      </c>
    </row>
    <row r="11" spans="4:4" ht="15" x14ac:dyDescent="0.2">
      <c r="D11" s="49"/>
    </row>
    <row r="12" spans="4:4" ht="15" x14ac:dyDescent="0.2">
      <c r="D12" s="49"/>
    </row>
    <row r="13" spans="4:4" ht="15" x14ac:dyDescent="0.2">
      <c r="D13" s="49" t="s">
        <v>42</v>
      </c>
    </row>
    <row r="14" spans="4:4" ht="15" x14ac:dyDescent="0.2">
      <c r="D14" s="52"/>
    </row>
    <row r="15" spans="4:4" ht="15" x14ac:dyDescent="0.2">
      <c r="D15" s="49" t="s">
        <v>43</v>
      </c>
    </row>
    <row r="16" spans="4:4" ht="15" x14ac:dyDescent="0.2">
      <c r="D16" s="52"/>
    </row>
    <row r="22" spans="4:11" x14ac:dyDescent="0.2">
      <c r="D22">
        <v>1</v>
      </c>
      <c r="E22" s="47" t="s">
        <v>44</v>
      </c>
      <c r="I22">
        <v>572.95000000000005</v>
      </c>
    </row>
    <row r="23" spans="4:11" x14ac:dyDescent="0.2">
      <c r="I23">
        <v>410.26</v>
      </c>
    </row>
    <row r="24" spans="4:11" x14ac:dyDescent="0.2">
      <c r="I24">
        <v>292.56</v>
      </c>
    </row>
    <row r="25" spans="4:11" x14ac:dyDescent="0.2">
      <c r="I25">
        <v>623.39</v>
      </c>
    </row>
    <row r="26" spans="4:11" x14ac:dyDescent="0.2">
      <c r="I26">
        <v>572.95000000000005</v>
      </c>
    </row>
    <row r="27" spans="4:11" x14ac:dyDescent="0.2">
      <c r="I27">
        <v>935.1</v>
      </c>
    </row>
    <row r="29" spans="4:11" x14ac:dyDescent="0.2">
      <c r="I29">
        <f>SUM(I22:I27)</f>
        <v>3407.2099999999996</v>
      </c>
      <c r="K29">
        <f>I29*2</f>
        <v>6814.4199999999992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F7D9656B2084F81F6993037489A99" ma:contentTypeVersion="3" ma:contentTypeDescription="Crea un document nou" ma:contentTypeScope="" ma:versionID="1c0ae0c5b2ea43fbd639ced694854f8c">
  <xsd:schema xmlns:xsd="http://www.w3.org/2001/XMLSchema" xmlns:xs="http://www.w3.org/2001/XMLSchema" xmlns:p="http://schemas.microsoft.com/office/2006/metadata/properties" xmlns:ns2="e2112368-287b-49fa-b046-f793c8d8a735" targetNamespace="http://schemas.microsoft.com/office/2006/metadata/properties" ma:root="true" ma:fieldsID="83a89bc193a75aecd2426aae1a530d43" ns2:_="">
    <xsd:import namespace="e2112368-287b-49fa-b046-f793c8d8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12368-287b-49fa-b046-f793c8d8a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D6912B-C6FF-43CA-9013-0D399A45A7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FD36E-5885-4C6F-90B4-737F4A383E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33CCA6-E8DE-4ADE-965E-504D1B797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112368-287b-49fa-b046-f793c8d8a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ACO 10</vt:lpstr>
      <vt:lpstr>LOT 4</vt:lpstr>
      <vt:lpstr>'ACO 10'!Àrea_d'impressió</vt:lpstr>
      <vt:lpstr>'ACO 10'!Títols_per_imprimir</vt:lpstr>
    </vt:vector>
  </TitlesOfParts>
  <Manager/>
  <Company>CSC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MªAngels Buisan</dc:creator>
  <cp:keywords/>
  <dc:description/>
  <cp:lastModifiedBy>FERNANDEZ, DAVID (UC-DIR.ECON)</cp:lastModifiedBy>
  <cp:revision/>
  <cp:lastPrinted>2026-07-08T07:54:43Z</cp:lastPrinted>
  <dcterms:created xsi:type="dcterms:W3CDTF">2012-04-12T08:12:56Z</dcterms:created>
  <dcterms:modified xsi:type="dcterms:W3CDTF">2026-07-28T15:36:11Z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0x01010045DF7D9656B2084F81F6993037489A99</vt:lpwstr>
  </property>
</Properties>
</file>