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SERVEIS GENERALS\licitacions\P1_4683_2026_JDG_POS_Obres d'arranjament de voreres de diversos carrers de Sant Adrià de Besòs\"/>
    </mc:Choice>
  </mc:AlternateContent>
  <xr:revisionPtr revIDLastSave="0" documentId="8_{ED84E71E-D358-4AB7-8799-E83F973F3C22}" xr6:coauthVersionLast="36" xr6:coauthVersionMax="36" xr10:uidLastSave="{00000000-0000-0000-0000-000000000000}"/>
  <bookViews>
    <workbookView xWindow="0" yWindow="0" windowWidth="28800" windowHeight="12105" activeTab="1" xr2:uid="{1BA5D52B-B15B-4A86-8F07-9A2D1BCA4387}"/>
  </bookViews>
  <sheets>
    <sheet name="Pressupost 300" sheetId="6" r:id="rId1"/>
    <sheet name="Pressupost 0" sheetId="7"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7" l="1"/>
  <c r="F16" i="7"/>
  <c r="D16" i="7"/>
  <c r="F15" i="7"/>
  <c r="E15" i="7"/>
  <c r="F14" i="7"/>
  <c r="E14" i="7"/>
  <c r="F13" i="7"/>
  <c r="E12" i="7"/>
  <c r="F12" i="7" s="1"/>
  <c r="E11" i="7"/>
  <c r="F11" i="7" s="1"/>
  <c r="E10" i="7"/>
  <c r="F10" i="7" s="1"/>
  <c r="E9" i="7"/>
  <c r="F9" i="7" s="1"/>
  <c r="E8" i="7"/>
  <c r="F8" i="7" s="1"/>
  <c r="E7" i="7"/>
  <c r="F7" i="7" s="1"/>
  <c r="E4" i="7"/>
  <c r="F4" i="7" s="1"/>
  <c r="E3" i="7"/>
  <c r="F3" i="7" s="1"/>
  <c r="E4" i="6"/>
  <c r="E5" i="7" l="1"/>
  <c r="E5" i="6"/>
  <c r="D16" i="6"/>
  <c r="F16" i="6" s="1"/>
  <c r="E14" i="6"/>
  <c r="F14" i="6" s="1"/>
  <c r="E9" i="6"/>
  <c r="E3" i="6"/>
  <c r="F3" i="6" s="1"/>
  <c r="E11" i="6"/>
  <c r="F11" i="6" s="1"/>
  <c r="F17" i="6"/>
  <c r="E15" i="6"/>
  <c r="F15" i="6" s="1"/>
  <c r="F13" i="6"/>
  <c r="E12" i="6"/>
  <c r="F12" i="6" s="1"/>
  <c r="E10" i="6"/>
  <c r="F10" i="6" s="1"/>
  <c r="F9" i="6"/>
  <c r="E8" i="6"/>
  <c r="F4" i="6"/>
  <c r="F5" i="7" l="1"/>
  <c r="E6" i="7"/>
  <c r="F6" i="7" s="1"/>
  <c r="E7" i="6"/>
  <c r="F7" i="6" s="1"/>
  <c r="F8" i="6"/>
  <c r="F19" i="7" l="1"/>
  <c r="F5" i="6"/>
  <c r="E6" i="6"/>
  <c r="F6" i="6" s="1"/>
  <c r="F20" i="7" l="1"/>
  <c r="F21" i="7"/>
  <c r="F19" i="6"/>
  <c r="F23" i="7" l="1"/>
  <c r="F25" i="7" s="1"/>
  <c r="F27" i="7" s="1"/>
  <c r="F20" i="6"/>
  <c r="F21" i="6"/>
  <c r="F23" i="6" l="1"/>
  <c r="F25" i="6" s="1"/>
  <c r="F27" i="6" s="1"/>
</calcChain>
</file>

<file path=xl/sharedStrings.xml><?xml version="1.0" encoding="utf-8"?>
<sst xmlns="http://schemas.openxmlformats.org/spreadsheetml/2006/main" count="82" uniqueCount="31">
  <si>
    <t>m3</t>
  </si>
  <si>
    <t>ml</t>
  </si>
  <si>
    <t>m2</t>
  </si>
  <si>
    <t>ut</t>
  </si>
  <si>
    <t>Demolició de vorada i rigola col·locada sobre formigó, incloent les bases de formigó amb martell trencador i càrrega manual i/o mecànica de runa sobre camió o contenidor.</t>
  </si>
  <si>
    <t>Base de formigó HM-20/P/20/I, de consistència plàstica i grandària màxima del granulat 20 mm, abocat des de camió amb estesa i vibratge manual, amb acabat reglejat.</t>
  </si>
  <si>
    <t>Paviment de panot gris estriat o podotàctil de 20x20x4 cm, col·locat a l'estesa sobre base de morter de ciment (amb 200 Kg de ciment per m3) de 2-3 cm d'espessor, amb beurada de ciment, amb la pendent correcta, incloent part proporcional de peces retalls, trobades a façana, guals, reposició i acabat. Inclou l'anivellament i rescrescut de marc i tapes de tronetes de registre.</t>
  </si>
  <si>
    <t>Rigola de 20 cm d'amplària amb peces de morter de ciment de color blanc, de 20x20x8 cm, col·locades amb morter i rejuntades amb beurada de ciment blanc. Inclou base de formigó HM-20/S/20/I, d'un espessor mínim de 25 cm.</t>
  </si>
  <si>
    <t>Vorada de pedra granítica escairada, tallada amb serra amb l'acabat superficial flamejat, color gris, segons norma UNE-EN 1343, de forma recta, de 20x25 cm, col·locada sobre base de formigó no estructural de 20 N/mm2 de resistència mínima a compressió i de 25 a 30 cm d'alçària i rejuntada. Base inclosa.</t>
  </si>
  <si>
    <t>Escocell de 120x120 cm i 20 cm de fondària, amb 4 peces de morter de ciment de 111x20x8 cm amb un cantell bisellat, model Fiol 120 d'ICA o equivalent, rejuntades amb morter mixt 1:0,5:4, elaborat a l'obra amb formigonera de 165 l i col·locat sobre base de formigó HM-20/P/10/I.</t>
  </si>
  <si>
    <t>Gual per a vianants model R-120, recte, de pedra granítica gris quintana, gris pirineus o ochavo jaspe, amb les cares vistes flamejades, format per rampes de 121.8x40x6 cm, inclòs part proporcional de caps de remat i forats per a papereres i semàfor, col·locat amb base de formigó i rejuntat amb sorra-ciment.</t>
  </si>
  <si>
    <t>Escocell de 92x92 cm i 20 cm de fondària, amb 4 peces de morter de ciment de 100x20x8 cm, amb un cantell rom, rejuntades amb morter de ciment blanc, calç i sorra de marbre i col·locat sobre base de formigó no estructural de 20 N/mm2 de resistència mínima a compressió.</t>
  </si>
  <si>
    <t>Deposició controlada a centre de reciclatge de residus de formigó inerts, mesurats sobre perfil, procedents de construcció o demolició, amb codi 170101 segons la Llista Europea de Residus (ORDEN MAM/304/2002).</t>
  </si>
  <si>
    <t>Transport de residus inerts o no especials a instal·lació autoritzada de gestió de residus, amb camió per a transport. Mesurat sobre perfil.</t>
  </si>
  <si>
    <t>Amidament</t>
  </si>
  <si>
    <t>Preu</t>
  </si>
  <si>
    <t>Import</t>
  </si>
  <si>
    <t>Gual per a vehicles model 60, de pedra granítica gris quintana o gris pirineus, gra fi, amb les cares vistes flamejades, de secció 62x30cm, inclòs part proporcional de caps de remat de 62x40x30 cm conformats amb quart de circumferència de 40 cm de radi, col·locat amb base de formigó i rejuntat amb sorra-ciment.</t>
  </si>
  <si>
    <t>Import total</t>
  </si>
  <si>
    <t>pa</t>
  </si>
  <si>
    <t>Subtotal</t>
  </si>
  <si>
    <t>TOTAL PRESSUPOST PER CONTRACTE</t>
  </si>
  <si>
    <t>13% Gastos generals sobre 204.882,69 €</t>
  </si>
  <si>
    <t>6% Benefici industrial sobre 204.882,69 €</t>
  </si>
  <si>
    <t>Partida alçada per a la seguretat i salut durant l'execució de les obres</t>
  </si>
  <si>
    <t>UT</t>
  </si>
  <si>
    <t xml:space="preserve">Partida  </t>
  </si>
  <si>
    <t>Partida per a imprevistos que puguin sorgir durant l'execució de les obres</t>
  </si>
  <si>
    <t>Enderroc de paviment de panots col·locats sobre formigó, de fins a 22 cm de gruix total, incloent la solera de formigó i part proporcional de tronetes, en faixes o a tota l'amplada amb mitjans mecànics i manuals. El preu inclou la càrrega sobre camió o contenidor.</t>
  </si>
  <si>
    <t>Paviment de panot gris de 20x20x4 cm, col·locat a l'estesa sobre base de morter de ciment (amb 200 Kg de ciment per m3) de 2-3 cm d'espessor, amb beurada de ciment, amb la pendent correcta, incloent part proporcional de retalls, trobades a façana, guals, arquetes i acabat. Inclou l'anivellament i rescrescut de marc i tapes de tronetes de registre.</t>
  </si>
  <si>
    <t>21% IVA sobre 247.610,33 €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</si>
</sst>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4" fontId="0" fillId="0" borderId="0" xfId="0" applyNumberFormat="1"/>
    <xf numFmtId="0" fontId="0" fillId="0" borderId="1" xfId="0" applyBorder="1" applyAlignment="1">
      <alignment horizontal="center" vertical="top"/>
    </xf>
    <xf numFmtId="0" fontId="1" fillId="0" borderId="1" xfId="0" applyFont="1" applyBorder="1" applyAlignment="1">
      <alignment vertical="top" wrapText="1"/>
    </xf>
    <xf numFmtId="4" fontId="0" fillId="0" borderId="1" xfId="0" applyNumberFormat="1" applyBorder="1" applyAlignment="1">
      <alignment vertical="top"/>
    </xf>
    <xf numFmtId="0" fontId="1" fillId="0" borderId="1" xfId="0" applyFont="1" applyBorder="1" applyAlignment="1">
      <alignment horizontal="right" vertical="top" wrapText="1"/>
    </xf>
    <xf numFmtId="0" fontId="1" fillId="0" borderId="0" xfId="0" applyFont="1" applyFill="1" applyBorder="1" applyAlignment="1">
      <alignment horizontal="right" vertical="top" wrapText="1"/>
    </xf>
    <xf numFmtId="9" fontId="1" fillId="0" borderId="0" xfId="0" applyNumberFormat="1" applyFont="1" applyAlignment="1">
      <alignment horizontal="right"/>
    </xf>
    <xf numFmtId="9" fontId="1" fillId="0" borderId="0" xfId="0" applyNumberFormat="1" applyFont="1"/>
    <xf numFmtId="0" fontId="1" fillId="0" borderId="0" xfId="0" applyFont="1" applyAlignment="1">
      <alignment horizontal="right"/>
    </xf>
    <xf numFmtId="0" fontId="1" fillId="0" borderId="1" xfId="0" applyFont="1" applyBorder="1" applyAlignment="1">
      <alignment horizontal="center" vertical="top" wrapText="1"/>
    </xf>
    <xf numFmtId="4" fontId="0" fillId="0" borderId="1" xfId="0" applyNumberFormat="1" applyBorder="1" applyAlignment="1" applyProtection="1">
      <alignmen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C4AC7-F61A-4365-97AE-F41B7901BDC2}">
  <sheetPr>
    <pageSetUpPr fitToPage="1"/>
  </sheetPr>
  <dimension ref="A1:F27"/>
  <sheetViews>
    <sheetView zoomScaleNormal="100" workbookViewId="0">
      <selection activeCell="D3" sqref="D3"/>
    </sheetView>
  </sheetViews>
  <sheetFormatPr baseColWidth="10" defaultRowHeight="15" x14ac:dyDescent="0.25"/>
  <cols>
    <col min="1" max="1" width="4.42578125" customWidth="1"/>
    <col min="2" max="2" width="5.7109375" customWidth="1"/>
    <col min="3" max="3" width="54.28515625" customWidth="1"/>
  </cols>
  <sheetData>
    <row r="1" spans="1:6" ht="37.5" customHeight="1" x14ac:dyDescent="0.25"/>
    <row r="2" spans="1:6" x14ac:dyDescent="0.25">
      <c r="B2" s="10" t="s">
        <v>25</v>
      </c>
      <c r="C2" s="10" t="s">
        <v>26</v>
      </c>
      <c r="D2" s="5" t="s">
        <v>15</v>
      </c>
      <c r="E2" s="5" t="s">
        <v>14</v>
      </c>
      <c r="F2" s="5" t="s">
        <v>16</v>
      </c>
    </row>
    <row r="3" spans="1:6" ht="67.5" customHeight="1" x14ac:dyDescent="0.25">
      <c r="A3" s="2">
        <v>1</v>
      </c>
      <c r="B3" s="2" t="s">
        <v>2</v>
      </c>
      <c r="C3" s="3" t="s">
        <v>28</v>
      </c>
      <c r="D3" s="11">
        <v>11</v>
      </c>
      <c r="E3" s="4">
        <f>123.79+1241.4+276.61+553.53+E9</f>
        <v>2254.56</v>
      </c>
      <c r="F3" s="4">
        <f>D3*E3</f>
        <v>24800.16</v>
      </c>
    </row>
    <row r="4" spans="1:6" ht="42.75" customHeight="1" x14ac:dyDescent="0.25">
      <c r="A4" s="2">
        <v>2</v>
      </c>
      <c r="B4" s="2" t="s">
        <v>1</v>
      </c>
      <c r="C4" s="3" t="s">
        <v>4</v>
      </c>
      <c r="D4" s="11">
        <v>8.5</v>
      </c>
      <c r="E4" s="4">
        <f>E10</f>
        <v>366.73</v>
      </c>
      <c r="F4" s="4">
        <f t="shared" ref="F4:F17" si="0">D4*E4</f>
        <v>3117.2049999999999</v>
      </c>
    </row>
    <row r="5" spans="1:6" ht="43.5" customHeight="1" x14ac:dyDescent="0.25">
      <c r="A5" s="2">
        <v>3</v>
      </c>
      <c r="B5" s="2" t="s">
        <v>0</v>
      </c>
      <c r="C5" s="3" t="s">
        <v>13</v>
      </c>
      <c r="D5" s="11">
        <v>3.85</v>
      </c>
      <c r="E5" s="4">
        <f>(E3*0.22*1.3)+(E4*0.3*0.4*1.3)</f>
        <v>702.01404000000002</v>
      </c>
      <c r="F5" s="4">
        <f t="shared" si="0"/>
        <v>2702.754054</v>
      </c>
    </row>
    <row r="6" spans="1:6" ht="54" customHeight="1" x14ac:dyDescent="0.25">
      <c r="A6" s="2">
        <v>4</v>
      </c>
      <c r="B6" s="2" t="s">
        <v>0</v>
      </c>
      <c r="C6" s="3" t="s">
        <v>12</v>
      </c>
      <c r="D6" s="11">
        <v>11.28</v>
      </c>
      <c r="E6" s="4">
        <f>E5</f>
        <v>702.01404000000002</v>
      </c>
      <c r="F6" s="4">
        <f t="shared" si="0"/>
        <v>7918.7183711999996</v>
      </c>
    </row>
    <row r="7" spans="1:6" ht="45" customHeight="1" x14ac:dyDescent="0.25">
      <c r="A7" s="2">
        <v>5</v>
      </c>
      <c r="B7" s="2" t="s">
        <v>0</v>
      </c>
      <c r="C7" s="3" t="s">
        <v>5</v>
      </c>
      <c r="D7" s="11">
        <v>115</v>
      </c>
      <c r="E7" s="4">
        <f>(E8+E9)*0.15</f>
        <v>338.18399999999997</v>
      </c>
      <c r="F7" s="4">
        <f t="shared" si="0"/>
        <v>38891.159999999996</v>
      </c>
    </row>
    <row r="8" spans="1:6" ht="81.75" customHeight="1" x14ac:dyDescent="0.25">
      <c r="A8" s="2">
        <v>6</v>
      </c>
      <c r="B8" s="2" t="s">
        <v>2</v>
      </c>
      <c r="C8" s="3" t="s">
        <v>29</v>
      </c>
      <c r="D8" s="11">
        <v>27.78</v>
      </c>
      <c r="E8" s="4">
        <f>123.79+1241.4+276.61+553.53</f>
        <v>2195.33</v>
      </c>
      <c r="F8" s="4">
        <f t="shared" si="0"/>
        <v>60986.267399999997</v>
      </c>
    </row>
    <row r="9" spans="1:6" ht="82.5" customHeight="1" x14ac:dyDescent="0.25">
      <c r="A9" s="2">
        <v>7</v>
      </c>
      <c r="B9" s="2" t="s">
        <v>2</v>
      </c>
      <c r="C9" s="3" t="s">
        <v>6</v>
      </c>
      <c r="D9" s="11">
        <v>40</v>
      </c>
      <c r="E9" s="4">
        <f>1.48+2.43+4.49+5.18+4.56+4.4+2.45+2.43+2.17+2.92+3.16+2.28+3.02+2.63+2.48+2.19+2.61+2.56+2.88+2.91</f>
        <v>59.230000000000004</v>
      </c>
      <c r="F9" s="4">
        <f t="shared" si="0"/>
        <v>2369.2000000000003</v>
      </c>
    </row>
    <row r="10" spans="1:6" ht="66.75" customHeight="1" x14ac:dyDescent="0.25">
      <c r="A10" s="2">
        <v>8</v>
      </c>
      <c r="B10" s="2" t="s">
        <v>1</v>
      </c>
      <c r="C10" s="3" t="s">
        <v>8</v>
      </c>
      <c r="D10" s="11">
        <v>58</v>
      </c>
      <c r="E10" s="4">
        <f>37.78+266.94+62.01</f>
        <v>366.73</v>
      </c>
      <c r="F10" s="4">
        <f t="shared" si="0"/>
        <v>21270.34</v>
      </c>
    </row>
    <row r="11" spans="1:6" ht="54.75" customHeight="1" x14ac:dyDescent="0.25">
      <c r="A11" s="2">
        <v>9</v>
      </c>
      <c r="B11" s="2" t="s">
        <v>1</v>
      </c>
      <c r="C11" s="3" t="s">
        <v>7</v>
      </c>
      <c r="D11" s="11">
        <v>13</v>
      </c>
      <c r="E11" s="4">
        <f>37.78+266.94+62.01</f>
        <v>366.73</v>
      </c>
      <c r="F11" s="4">
        <f t="shared" si="0"/>
        <v>4767.49</v>
      </c>
    </row>
    <row r="12" spans="1:6" ht="67.5" customHeight="1" x14ac:dyDescent="0.25">
      <c r="A12" s="2">
        <v>10</v>
      </c>
      <c r="B12" s="2" t="s">
        <v>3</v>
      </c>
      <c r="C12" s="3" t="s">
        <v>9</v>
      </c>
      <c r="D12" s="11">
        <v>106</v>
      </c>
      <c r="E12" s="4">
        <f>41+9+10</f>
        <v>60</v>
      </c>
      <c r="F12" s="4">
        <f t="shared" si="0"/>
        <v>6360</v>
      </c>
    </row>
    <row r="13" spans="1:6" ht="68.25" customHeight="1" x14ac:dyDescent="0.25">
      <c r="A13" s="2">
        <v>11</v>
      </c>
      <c r="B13" s="2" t="s">
        <v>3</v>
      </c>
      <c r="C13" s="3" t="s">
        <v>11</v>
      </c>
      <c r="D13" s="11">
        <v>80</v>
      </c>
      <c r="E13" s="4"/>
      <c r="F13" s="4">
        <f t="shared" si="0"/>
        <v>0</v>
      </c>
    </row>
    <row r="14" spans="1:6" ht="70.5" customHeight="1" x14ac:dyDescent="0.25">
      <c r="A14" s="2">
        <v>12</v>
      </c>
      <c r="B14" s="2" t="s">
        <v>1</v>
      </c>
      <c r="C14" s="3" t="s">
        <v>10</v>
      </c>
      <c r="D14" s="11">
        <v>224.57</v>
      </c>
      <c r="E14" s="4">
        <f>4+4+3.6+4.8+5.2+4.52+6+3.6+4.8+4.8+(4*14)</f>
        <v>101.32</v>
      </c>
      <c r="F14" s="4">
        <f t="shared" si="0"/>
        <v>22753.432399999998</v>
      </c>
    </row>
    <row r="15" spans="1:6" ht="69" customHeight="1" x14ac:dyDescent="0.25">
      <c r="A15" s="2">
        <v>13</v>
      </c>
      <c r="B15" s="2" t="s">
        <v>1</v>
      </c>
      <c r="C15" s="3" t="s">
        <v>17</v>
      </c>
      <c r="D15" s="11">
        <v>173.51</v>
      </c>
      <c r="E15" s="4">
        <f>3.6+4+10.4</f>
        <v>18</v>
      </c>
      <c r="F15" s="4">
        <f t="shared" si="0"/>
        <v>3123.18</v>
      </c>
    </row>
    <row r="16" spans="1:6" ht="27.75" customHeight="1" x14ac:dyDescent="0.25">
      <c r="A16" s="2">
        <v>14</v>
      </c>
      <c r="B16" s="2" t="s">
        <v>19</v>
      </c>
      <c r="C16" s="3" t="s">
        <v>24</v>
      </c>
      <c r="D16" s="4">
        <f>200800*0.02</f>
        <v>4016</v>
      </c>
      <c r="E16" s="4">
        <v>1</v>
      </c>
      <c r="F16" s="4">
        <f t="shared" ref="F16" si="1">D16*E16</f>
        <v>4016</v>
      </c>
    </row>
    <row r="17" spans="1:6" ht="27.75" customHeight="1" x14ac:dyDescent="0.25">
      <c r="A17" s="2">
        <v>15</v>
      </c>
      <c r="B17" s="2" t="s">
        <v>19</v>
      </c>
      <c r="C17" s="3" t="s">
        <v>27</v>
      </c>
      <c r="D17" s="4">
        <v>5000</v>
      </c>
      <c r="E17" s="4">
        <v>1</v>
      </c>
      <c r="F17" s="4">
        <f t="shared" si="0"/>
        <v>5000</v>
      </c>
    </row>
    <row r="19" spans="1:6" x14ac:dyDescent="0.25">
      <c r="C19" s="6" t="s">
        <v>18</v>
      </c>
      <c r="F19" s="1">
        <f>SUM(F3:F18)</f>
        <v>208075.90722519998</v>
      </c>
    </row>
    <row r="20" spans="1:6" x14ac:dyDescent="0.25">
      <c r="C20" s="7" t="s">
        <v>22</v>
      </c>
      <c r="F20" s="1">
        <f>(F19*1.13)-F19</f>
        <v>27049.86793927598</v>
      </c>
    </row>
    <row r="21" spans="1:6" x14ac:dyDescent="0.25">
      <c r="C21" s="7" t="s">
        <v>23</v>
      </c>
      <c r="F21" s="1">
        <f>(F19*1.06)-F19</f>
        <v>12484.554433512007</v>
      </c>
    </row>
    <row r="22" spans="1:6" x14ac:dyDescent="0.25">
      <c r="C22" s="7"/>
      <c r="F22" s="1"/>
    </row>
    <row r="23" spans="1:6" x14ac:dyDescent="0.25">
      <c r="C23" s="7" t="s">
        <v>20</v>
      </c>
      <c r="F23" s="1">
        <f>SUM(F19:F21)</f>
        <v>247610.32959798796</v>
      </c>
    </row>
    <row r="24" spans="1:6" x14ac:dyDescent="0.25">
      <c r="C24" s="8"/>
      <c r="F24" s="1"/>
    </row>
    <row r="25" spans="1:6" x14ac:dyDescent="0.25">
      <c r="C25" s="9" t="s">
        <v>30</v>
      </c>
      <c r="F25" s="1">
        <f>(F23*1.21)-F23</f>
        <v>51998.169215577451</v>
      </c>
    </row>
    <row r="27" spans="1:6" x14ac:dyDescent="0.25">
      <c r="C27" s="9" t="s">
        <v>21</v>
      </c>
      <c r="F27" s="1">
        <f>F23+F25</f>
        <v>299608.49881356541</v>
      </c>
    </row>
  </sheetData>
  <sheetProtection sheet="1" objects="1" scenarios="1"/>
  <protectedRanges>
    <protectedRange algorithmName="SHA-512" hashValue="EW44xhcxeCmPiQC6y1todPr1geESZmjXjMc7qDdcTo+qQliCCUZl1SQFYYxYJ14aLT9gu2ZSd/sG/cuZcYww5A==" saltValue="sG3fYbLjvlUUFELb1Hh52A==" spinCount="100000" sqref="D16:F17" name="Rango1"/>
  </protectedRanges>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AC99-9556-425E-9298-C5A2A74BE781}">
  <sheetPr>
    <pageSetUpPr fitToPage="1"/>
  </sheetPr>
  <dimension ref="A1:F27"/>
  <sheetViews>
    <sheetView tabSelected="1" zoomScaleNormal="100" workbookViewId="0">
      <selection activeCell="D4" sqref="D4"/>
    </sheetView>
  </sheetViews>
  <sheetFormatPr baseColWidth="10" defaultRowHeight="15" x14ac:dyDescent="0.25"/>
  <cols>
    <col min="1" max="1" width="4.42578125" customWidth="1"/>
    <col min="2" max="2" width="5.7109375" customWidth="1"/>
    <col min="3" max="3" width="54.28515625" customWidth="1"/>
  </cols>
  <sheetData>
    <row r="1" spans="1:6" ht="37.5" customHeight="1" x14ac:dyDescent="0.25"/>
    <row r="2" spans="1:6" x14ac:dyDescent="0.25">
      <c r="B2" s="10" t="s">
        <v>25</v>
      </c>
      <c r="C2" s="10" t="s">
        <v>26</v>
      </c>
      <c r="D2" s="5" t="s">
        <v>15</v>
      </c>
      <c r="E2" s="5" t="s">
        <v>14</v>
      </c>
      <c r="F2" s="5" t="s">
        <v>16</v>
      </c>
    </row>
    <row r="3" spans="1:6" ht="67.5" customHeight="1" x14ac:dyDescent="0.25">
      <c r="A3" s="2">
        <v>1</v>
      </c>
      <c r="B3" s="2" t="s">
        <v>2</v>
      </c>
      <c r="C3" s="3" t="s">
        <v>28</v>
      </c>
      <c r="D3" s="11">
        <v>0</v>
      </c>
      <c r="E3" s="4">
        <f>123.79+1241.4+276.61+553.53+E9</f>
        <v>2254.56</v>
      </c>
      <c r="F3" s="4">
        <f>D3*E3</f>
        <v>0</v>
      </c>
    </row>
    <row r="4" spans="1:6" ht="42.75" customHeight="1" x14ac:dyDescent="0.25">
      <c r="A4" s="2">
        <v>2</v>
      </c>
      <c r="B4" s="2" t="s">
        <v>1</v>
      </c>
      <c r="C4" s="3" t="s">
        <v>4</v>
      </c>
      <c r="D4" s="11">
        <v>0</v>
      </c>
      <c r="E4" s="4">
        <f>E10</f>
        <v>366.73</v>
      </c>
      <c r="F4" s="4">
        <f t="shared" ref="F4:F17" si="0">D4*E4</f>
        <v>0</v>
      </c>
    </row>
    <row r="5" spans="1:6" ht="43.5" customHeight="1" x14ac:dyDescent="0.25">
      <c r="A5" s="2">
        <v>3</v>
      </c>
      <c r="B5" s="2" t="s">
        <v>0</v>
      </c>
      <c r="C5" s="3" t="s">
        <v>13</v>
      </c>
      <c r="D5" s="11">
        <v>0</v>
      </c>
      <c r="E5" s="4">
        <f>(E3*0.22*1.3)+(E4*0.3*0.4*1.3)</f>
        <v>702.01404000000002</v>
      </c>
      <c r="F5" s="4">
        <f t="shared" si="0"/>
        <v>0</v>
      </c>
    </row>
    <row r="6" spans="1:6" ht="54" customHeight="1" x14ac:dyDescent="0.25">
      <c r="A6" s="2">
        <v>4</v>
      </c>
      <c r="B6" s="2" t="s">
        <v>0</v>
      </c>
      <c r="C6" s="3" t="s">
        <v>12</v>
      </c>
      <c r="D6" s="11">
        <v>0</v>
      </c>
      <c r="E6" s="4">
        <f>E5</f>
        <v>702.01404000000002</v>
      </c>
      <c r="F6" s="4">
        <f t="shared" si="0"/>
        <v>0</v>
      </c>
    </row>
    <row r="7" spans="1:6" ht="45" customHeight="1" x14ac:dyDescent="0.25">
      <c r="A7" s="2">
        <v>5</v>
      </c>
      <c r="B7" s="2" t="s">
        <v>0</v>
      </c>
      <c r="C7" s="3" t="s">
        <v>5</v>
      </c>
      <c r="D7" s="11">
        <v>0</v>
      </c>
      <c r="E7" s="4">
        <f>(E8+E9)*0.15</f>
        <v>338.18399999999997</v>
      </c>
      <c r="F7" s="4">
        <f t="shared" si="0"/>
        <v>0</v>
      </c>
    </row>
    <row r="8" spans="1:6" ht="81.75" customHeight="1" x14ac:dyDescent="0.25">
      <c r="A8" s="2">
        <v>6</v>
      </c>
      <c r="B8" s="2" t="s">
        <v>2</v>
      </c>
      <c r="C8" s="3" t="s">
        <v>29</v>
      </c>
      <c r="D8" s="11">
        <v>0</v>
      </c>
      <c r="E8" s="4">
        <f>123.79+1241.4+276.61+553.53</f>
        <v>2195.33</v>
      </c>
      <c r="F8" s="4">
        <f t="shared" si="0"/>
        <v>0</v>
      </c>
    </row>
    <row r="9" spans="1:6" ht="82.5" customHeight="1" x14ac:dyDescent="0.25">
      <c r="A9" s="2">
        <v>7</v>
      </c>
      <c r="B9" s="2" t="s">
        <v>2</v>
      </c>
      <c r="C9" s="3" t="s">
        <v>6</v>
      </c>
      <c r="D9" s="11">
        <v>0</v>
      </c>
      <c r="E9" s="4">
        <f>1.48+2.43+4.49+5.18+4.56+4.4+2.45+2.43+2.17+2.92+3.16+2.28+3.02+2.63+2.48+2.19+2.61+2.56+2.88+2.91</f>
        <v>59.230000000000004</v>
      </c>
      <c r="F9" s="4">
        <f t="shared" si="0"/>
        <v>0</v>
      </c>
    </row>
    <row r="10" spans="1:6" ht="66.75" customHeight="1" x14ac:dyDescent="0.25">
      <c r="A10" s="2">
        <v>8</v>
      </c>
      <c r="B10" s="2" t="s">
        <v>1</v>
      </c>
      <c r="C10" s="3" t="s">
        <v>8</v>
      </c>
      <c r="D10" s="11">
        <v>0</v>
      </c>
      <c r="E10" s="4">
        <f>37.78+266.94+62.01</f>
        <v>366.73</v>
      </c>
      <c r="F10" s="4">
        <f t="shared" si="0"/>
        <v>0</v>
      </c>
    </row>
    <row r="11" spans="1:6" ht="54.75" customHeight="1" x14ac:dyDescent="0.25">
      <c r="A11" s="2">
        <v>9</v>
      </c>
      <c r="B11" s="2" t="s">
        <v>1</v>
      </c>
      <c r="C11" s="3" t="s">
        <v>7</v>
      </c>
      <c r="D11" s="11">
        <v>0</v>
      </c>
      <c r="E11" s="4">
        <f>37.78+266.94+62.01</f>
        <v>366.73</v>
      </c>
      <c r="F11" s="4">
        <f t="shared" si="0"/>
        <v>0</v>
      </c>
    </row>
    <row r="12" spans="1:6" ht="67.5" customHeight="1" x14ac:dyDescent="0.25">
      <c r="A12" s="2">
        <v>10</v>
      </c>
      <c r="B12" s="2" t="s">
        <v>3</v>
      </c>
      <c r="C12" s="3" t="s">
        <v>9</v>
      </c>
      <c r="D12" s="11">
        <v>0</v>
      </c>
      <c r="E12" s="4">
        <f>41+9+10</f>
        <v>60</v>
      </c>
      <c r="F12" s="4">
        <f t="shared" si="0"/>
        <v>0</v>
      </c>
    </row>
    <row r="13" spans="1:6" ht="68.25" customHeight="1" x14ac:dyDescent="0.25">
      <c r="A13" s="2">
        <v>11</v>
      </c>
      <c r="B13" s="2" t="s">
        <v>3</v>
      </c>
      <c r="C13" s="3" t="s">
        <v>11</v>
      </c>
      <c r="D13" s="11">
        <v>0</v>
      </c>
      <c r="E13" s="4"/>
      <c r="F13" s="4">
        <f t="shared" si="0"/>
        <v>0</v>
      </c>
    </row>
    <row r="14" spans="1:6" ht="70.5" customHeight="1" x14ac:dyDescent="0.25">
      <c r="A14" s="2">
        <v>12</v>
      </c>
      <c r="B14" s="2" t="s">
        <v>1</v>
      </c>
      <c r="C14" s="3" t="s">
        <v>10</v>
      </c>
      <c r="D14" s="11">
        <v>0</v>
      </c>
      <c r="E14" s="4">
        <f>4+4+3.6+4.8+5.2+4.52+6+3.6+4.8+4.8+(4*14)</f>
        <v>101.32</v>
      </c>
      <c r="F14" s="4">
        <f t="shared" si="0"/>
        <v>0</v>
      </c>
    </row>
    <row r="15" spans="1:6" ht="69" customHeight="1" x14ac:dyDescent="0.25">
      <c r="A15" s="2">
        <v>13</v>
      </c>
      <c r="B15" s="2" t="s">
        <v>1</v>
      </c>
      <c r="C15" s="3" t="s">
        <v>17</v>
      </c>
      <c r="D15" s="11">
        <v>0</v>
      </c>
      <c r="E15" s="4">
        <f>3.6+4+10.4</f>
        <v>18</v>
      </c>
      <c r="F15" s="4">
        <f t="shared" si="0"/>
        <v>0</v>
      </c>
    </row>
    <row r="16" spans="1:6" ht="27.75" customHeight="1" x14ac:dyDescent="0.25">
      <c r="A16" s="2">
        <v>14</v>
      </c>
      <c r="B16" s="2" t="s">
        <v>19</v>
      </c>
      <c r="C16" s="3" t="s">
        <v>24</v>
      </c>
      <c r="D16" s="4">
        <f>200800*0.02</f>
        <v>4016</v>
      </c>
      <c r="E16" s="4">
        <v>1</v>
      </c>
      <c r="F16" s="4">
        <f t="shared" si="0"/>
        <v>4016</v>
      </c>
    </row>
    <row r="17" spans="1:6" ht="27.75" customHeight="1" x14ac:dyDescent="0.25">
      <c r="A17" s="2">
        <v>15</v>
      </c>
      <c r="B17" s="2" t="s">
        <v>19</v>
      </c>
      <c r="C17" s="3" t="s">
        <v>27</v>
      </c>
      <c r="D17" s="4">
        <v>5000</v>
      </c>
      <c r="E17" s="4">
        <v>1</v>
      </c>
      <c r="F17" s="4">
        <f t="shared" si="0"/>
        <v>5000</v>
      </c>
    </row>
    <row r="19" spans="1:6" x14ac:dyDescent="0.25">
      <c r="C19" s="6" t="s">
        <v>18</v>
      </c>
      <c r="F19" s="1">
        <f>SUM(F3:F18)</f>
        <v>9016</v>
      </c>
    </row>
    <row r="20" spans="1:6" x14ac:dyDescent="0.25">
      <c r="C20" s="7" t="s">
        <v>22</v>
      </c>
      <c r="F20" s="1">
        <f>(F19*1.13)-F19</f>
        <v>1172.08</v>
      </c>
    </row>
    <row r="21" spans="1:6" x14ac:dyDescent="0.25">
      <c r="C21" s="7" t="s">
        <v>23</v>
      </c>
      <c r="F21" s="1">
        <f>(F19*1.06)-F19</f>
        <v>540.96000000000095</v>
      </c>
    </row>
    <row r="22" spans="1:6" x14ac:dyDescent="0.25">
      <c r="C22" s="7"/>
      <c r="F22" s="1"/>
    </row>
    <row r="23" spans="1:6" x14ac:dyDescent="0.25">
      <c r="C23" s="7" t="s">
        <v>20</v>
      </c>
      <c r="F23" s="1">
        <f>SUM(F19:F21)</f>
        <v>10729.04</v>
      </c>
    </row>
    <row r="24" spans="1:6" x14ac:dyDescent="0.25">
      <c r="C24" s="8"/>
      <c r="F24" s="1"/>
    </row>
    <row r="25" spans="1:6" x14ac:dyDescent="0.25">
      <c r="C25" s="9" t="s">
        <v>30</v>
      </c>
      <c r="F25" s="1">
        <f>(F23*1.21)-F23</f>
        <v>2253.0983999999989</v>
      </c>
    </row>
    <row r="27" spans="1:6" x14ac:dyDescent="0.25">
      <c r="C27" s="9" t="s">
        <v>21</v>
      </c>
      <c r="F27" s="1">
        <f>F23+F25</f>
        <v>12982.1384</v>
      </c>
    </row>
  </sheetData>
  <sheetProtection sheet="1" objects="1" scenarios="1"/>
  <protectedRanges>
    <protectedRange algorithmName="SHA-512" hashValue="EW44xhcxeCmPiQC6y1todPr1geESZmjXjMc7qDdcTo+qQliCCUZl1SQFYYxYJ14aLT9gu2ZSd/sG/cuZcYww5A==" saltValue="sG3fYbLjvlUUFELb1Hh52A==" spinCount="100000" sqref="D16:F17" name="Rango1"/>
  </protectedRanges>
  <pageMargins left="0.7" right="0.7" top="0.75" bottom="0.75" header="0.3" footer="0.3"/>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Pressupost 300</vt:lpstr>
      <vt:lpstr>Pressupost 0</vt:lpstr>
    </vt:vector>
  </TitlesOfParts>
  <Company>Ajuntament de Sant Adrià de Besòs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lopezed</dc:creator>
  <cp:lastModifiedBy>duranj</cp:lastModifiedBy>
  <cp:lastPrinted>2026-06-25T11:48:02Z</cp:lastPrinted>
  <dcterms:created xsi:type="dcterms:W3CDTF">2026-02-23T11:22:10Z</dcterms:created>
  <dcterms:modified xsi:type="dcterms:W3CDTF">2026-07-28T11:54:00Z</dcterms:modified>
</cp:coreProperties>
</file>