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OFICINAADMINISTRATIVA2/Shared Documents/OA Expedients/2026/102_VIA/CONTR_2026_226_OBRA_Renovació de via PK 13+300 a 15+150 LPS/02_En revisió/"/>
    </mc:Choice>
  </mc:AlternateContent>
  <xr:revisionPtr revIDLastSave="64" documentId="8_{423B6C39-AFDE-4F23-AD3C-BCC710CA577E}" xr6:coauthVersionLast="47" xr6:coauthVersionMax="47" xr10:uidLastSave="{C0A64B75-0E84-4E2C-B1B4-440C8BC67B52}"/>
  <bookViews>
    <workbookView xWindow="22635" yWindow="0" windowWidth="29340" windowHeight="20985" xr2:uid="{23B3B575-57A1-4890-B988-8689E2D3621B}"/>
  </bookViews>
  <sheets>
    <sheet name="Annex 2 PCAP-Oferta ec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D40" i="1"/>
  <c r="D39" i="1"/>
  <c r="D41" i="1" s="1"/>
  <c r="D27" i="1"/>
  <c r="D20" i="1"/>
  <c r="D18" i="1"/>
  <c r="D15" i="1"/>
  <c r="D26" i="1"/>
  <c r="E42" i="1" l="1"/>
  <c r="D42" i="1"/>
  <c r="D28" i="1" l="1"/>
  <c r="D29" i="1"/>
  <c r="D30" i="1" l="1"/>
  <c r="D31" i="1" l="1"/>
  <c r="D32" i="1" s="1"/>
</calcChain>
</file>

<file path=xl/sharedStrings.xml><?xml version="1.0" encoding="utf-8"?>
<sst xmlns="http://schemas.openxmlformats.org/spreadsheetml/2006/main" count="28" uniqueCount="28">
  <si>
    <t>EMPRESA LICITADORA:</t>
  </si>
  <si>
    <t>21% IVA</t>
  </si>
  <si>
    <t>Total (amb IVA)</t>
  </si>
  <si>
    <t>CONCEPTE</t>
  </si>
  <si>
    <t>Total PEM</t>
  </si>
  <si>
    <t>Despeses Generals (13%)</t>
  </si>
  <si>
    <t>Benefici Industrial (6%)</t>
  </si>
  <si>
    <t>TOTAL PEC (abans d’IVA)</t>
  </si>
  <si>
    <t>IMPORT PEM LICITACIÓ</t>
  </si>
  <si>
    <t>IMPORT PEM OFERTAT</t>
  </si>
  <si>
    <t>Subtotal PEM partides que admeten baixa</t>
  </si>
  <si>
    <t>Subtotal PEM partides que NO admeten baixa</t>
  </si>
  <si>
    <t>Subtotal (abans d'IVA) partides que admeten baixa</t>
  </si>
  <si>
    <t>Subtotal (abans d'IVA) partides que NO admeten baixa</t>
  </si>
  <si>
    <t>Licitació</t>
  </si>
  <si>
    <t>Ofertat</t>
  </si>
  <si>
    <t>01.01. Treballs previs i desballestament via</t>
  </si>
  <si>
    <t>01.01.01. Treballs previs</t>
  </si>
  <si>
    <t>01.01.02 Desballestament via</t>
  </si>
  <si>
    <t>01.02. Infraestructura de via</t>
  </si>
  <si>
    <t>01.02.01. Moviment de terres</t>
  </si>
  <si>
    <t>01.03. Renovació de via</t>
  </si>
  <si>
    <t>01.03.01. Trasllat maquinària pesada</t>
  </si>
  <si>
    <t>01.03.02. Subministrament materials</t>
  </si>
  <si>
    <t>01.03.03. Muntatge i ripat de via</t>
  </si>
  <si>
    <t>01.03.04. Soldadures i neutralització de tensions</t>
  </si>
  <si>
    <t>01.04. Gestió de residus</t>
  </si>
  <si>
    <t>01.05. Partides alçades a justificar 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</si>
</sst>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8F1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4" fontId="5" fillId="0" borderId="0" xfId="1" applyFont="1" applyFill="1" applyBorder="1" applyAlignment="1" applyProtection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44" fontId="5" fillId="0" borderId="0" xfId="1" applyFont="1" applyFill="1" applyBorder="1" applyAlignment="1" applyProtection="1">
      <alignment horizontal="right" vertical="center" wrapText="1"/>
    </xf>
    <xf numFmtId="44" fontId="5" fillId="0" borderId="0" xfId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44" fontId="6" fillId="0" borderId="0" xfId="1" applyFont="1" applyFill="1" applyBorder="1" applyAlignment="1" applyProtection="1">
      <alignment horizontal="center" vertical="center" wrapText="1"/>
    </xf>
    <xf numFmtId="8" fontId="0" fillId="0" borderId="0" xfId="0" applyNumberFormat="1"/>
    <xf numFmtId="8" fontId="7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8" fontId="0" fillId="5" borderId="1" xfId="0" applyNumberFormat="1" applyFill="1" applyBorder="1"/>
    <xf numFmtId="8" fontId="2" fillId="5" borderId="1" xfId="0" applyNumberFormat="1" applyFont="1" applyFill="1" applyBorder="1"/>
    <xf numFmtId="8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10" fillId="6" borderId="11" xfId="0" applyFont="1" applyFill="1" applyBorder="1" applyAlignment="1">
      <alignment vertical="center" wrapText="1"/>
    </xf>
    <xf numFmtId="8" fontId="10" fillId="6" borderId="12" xfId="0" applyNumberFormat="1" applyFont="1" applyFill="1" applyBorder="1" applyAlignment="1">
      <alignment horizontal="right" vertical="center" wrapText="1"/>
    </xf>
    <xf numFmtId="0" fontId="10" fillId="3" borderId="11" xfId="0" applyFont="1" applyFill="1" applyBorder="1" applyAlignment="1">
      <alignment vertical="center" wrapText="1"/>
    </xf>
    <xf numFmtId="8" fontId="10" fillId="3" borderId="12" xfId="0" applyNumberFormat="1" applyFont="1" applyFill="1" applyBorder="1" applyAlignment="1">
      <alignment horizontal="right" vertical="center" wrapText="1"/>
    </xf>
    <xf numFmtId="0" fontId="11" fillId="3" borderId="11" xfId="0" applyFont="1" applyFill="1" applyBorder="1" applyAlignment="1">
      <alignment vertical="center" wrapText="1"/>
    </xf>
    <xf numFmtId="8" fontId="11" fillId="3" borderId="12" xfId="0" applyNumberFormat="1" applyFont="1" applyFill="1" applyBorder="1" applyAlignment="1">
      <alignment horizontal="right" vertical="center" wrapText="1"/>
    </xf>
    <xf numFmtId="8" fontId="8" fillId="3" borderId="6" xfId="0" applyNumberFormat="1" applyFont="1" applyFill="1" applyBorder="1" applyAlignment="1">
      <alignment horizontal="right" vertical="center" wrapText="1"/>
    </xf>
    <xf numFmtId="8" fontId="8" fillId="6" borderId="6" xfId="0" applyNumberFormat="1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right" vertical="center" wrapText="1"/>
    </xf>
    <xf numFmtId="0" fontId="11" fillId="4" borderId="5" xfId="0" applyFont="1" applyFill="1" applyBorder="1" applyAlignment="1">
      <alignment horizontal="right" vertical="center" wrapText="1"/>
    </xf>
    <xf numFmtId="8" fontId="10" fillId="4" borderId="6" xfId="0" quotePrefix="1" applyNumberFormat="1" applyFont="1" applyFill="1" applyBorder="1" applyAlignment="1">
      <alignment horizontal="right" vertical="center" wrapText="1"/>
    </xf>
    <xf numFmtId="0" fontId="12" fillId="4" borderId="7" xfId="0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8" fontId="12" fillId="4" borderId="6" xfId="0" applyNumberFormat="1" applyFont="1" applyFill="1" applyBorder="1" applyAlignment="1">
      <alignment horizontal="right" vertical="center" wrapText="1"/>
    </xf>
    <xf numFmtId="0" fontId="10" fillId="4" borderId="8" xfId="0" applyFont="1" applyFill="1" applyBorder="1" applyAlignment="1">
      <alignment horizontal="right" vertical="center" wrapText="1"/>
    </xf>
    <xf numFmtId="0" fontId="10" fillId="4" borderId="9" xfId="0" applyFont="1" applyFill="1" applyBorder="1" applyAlignment="1">
      <alignment horizontal="right" vertical="center" wrapText="1"/>
    </xf>
    <xf numFmtId="8" fontId="10" fillId="4" borderId="10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8" fontId="10" fillId="4" borderId="1" xfId="0" applyNumberFormat="1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53340</xdr:rowOff>
    </xdr:from>
    <xdr:to>
      <xdr:col>1</xdr:col>
      <xdr:colOff>1208943</xdr:colOff>
      <xdr:row>6</xdr:row>
      <xdr:rowOff>76319</xdr:rowOff>
    </xdr:to>
    <xdr:pic>
      <xdr:nvPicPr>
        <xdr:cNvPr id="3" name="Imatge 2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B02C220-418C-F2E7-9112-6DC1ADBDB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052" r="6435"/>
        <a:stretch/>
      </xdr:blipFill>
      <xdr:spPr>
        <a:xfrm>
          <a:off x="350520" y="236220"/>
          <a:ext cx="1440180" cy="9373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1355480</xdr:colOff>
      <xdr:row>1</xdr:row>
      <xdr:rowOff>76200</xdr:rowOff>
    </xdr:from>
    <xdr:to>
      <xdr:col>10</xdr:col>
      <xdr:colOff>219807</xdr:colOff>
      <xdr:row>6</xdr:row>
      <xdr:rowOff>83820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6AC7C07C-0807-9BF1-EF26-40B5ACD48F37}"/>
            </a:ext>
          </a:extLst>
        </xdr:cNvPr>
        <xdr:cNvSpPr txBox="1"/>
      </xdr:nvSpPr>
      <xdr:spPr>
        <a:xfrm>
          <a:off x="1992922" y="259373"/>
          <a:ext cx="4769827" cy="92348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CONTR/2026/226</a:t>
          </a:r>
        </a:p>
        <a:p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Obres de renovació de via del PK 13+300 al PK 15+150 a la línia Lleida – La Pobla de Segur de Ferrocarrils de la Generalitat de Catalunya</a:t>
          </a:r>
          <a:endParaRPr lang="ca-ES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35169</xdr:colOff>
      <xdr:row>33</xdr:row>
      <xdr:rowOff>23446</xdr:rowOff>
    </xdr:from>
    <xdr:to>
      <xdr:col>3</xdr:col>
      <xdr:colOff>1459524</xdr:colOff>
      <xdr:row>35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5D1D9B2-1FC5-FE2F-2666-61D4D20A4FE3}"/>
            </a:ext>
          </a:extLst>
        </xdr:cNvPr>
        <xdr:cNvSpPr txBox="1"/>
      </xdr:nvSpPr>
      <xdr:spPr>
        <a:xfrm>
          <a:off x="644769" y="10755923"/>
          <a:ext cx="5990493" cy="492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(*) Les partides ..................................no admeten baixa i per tant cal ofertar-les al preu (en PEM) indicat en aquesta taula. </a:t>
          </a:r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B8F7-FA67-468A-9566-47ECB8C301B9}">
  <dimension ref="B9:K42"/>
  <sheetViews>
    <sheetView tabSelected="1" zoomScale="130" zoomScaleNormal="130" workbookViewId="0">
      <selection activeCell="H24" sqref="H24"/>
    </sheetView>
  </sheetViews>
  <sheetFormatPr baseColWidth="10" defaultColWidth="8.85546875" defaultRowHeight="15" x14ac:dyDescent="0.25"/>
  <cols>
    <col min="2" max="2" width="48.28515625" customWidth="1"/>
    <col min="3" max="3" width="18.28515625" customWidth="1"/>
    <col min="4" max="4" width="20.42578125" customWidth="1"/>
    <col min="5" max="5" width="21.5703125" customWidth="1"/>
    <col min="6" max="6" width="12" customWidth="1"/>
    <col min="7" max="7" width="13.28515625" customWidth="1"/>
    <col min="8" max="8" width="13.7109375" customWidth="1"/>
    <col min="9" max="9" width="11.5703125" customWidth="1"/>
    <col min="10" max="10" width="13.140625" customWidth="1"/>
    <col min="11" max="11" width="10.42578125" bestFit="1" customWidth="1"/>
  </cols>
  <sheetData>
    <row r="9" spans="2:11" ht="24" customHeight="1" x14ac:dyDescent="0.25">
      <c r="B9" s="1" t="s">
        <v>0</v>
      </c>
      <c r="C9" s="21"/>
      <c r="D9" s="21"/>
      <c r="E9" s="21"/>
      <c r="F9" s="21"/>
    </row>
    <row r="13" spans="2:11" ht="15.75" thickBot="1" x14ac:dyDescent="0.3">
      <c r="B13" s="2"/>
      <c r="C13" s="14"/>
      <c r="D13" s="14"/>
      <c r="E13" s="14"/>
      <c r="F13" s="14"/>
      <c r="G13" s="3"/>
      <c r="H13" s="3"/>
      <c r="I13" s="3"/>
      <c r="J13" s="3"/>
    </row>
    <row r="14" spans="2:11" ht="30" customHeight="1" thickBot="1" x14ac:dyDescent="0.3">
      <c r="B14" s="15" t="s">
        <v>3</v>
      </c>
      <c r="C14" s="16" t="s">
        <v>8</v>
      </c>
      <c r="D14" s="16" t="s">
        <v>9</v>
      </c>
      <c r="E14" s="13"/>
      <c r="F14" s="13"/>
      <c r="G14" s="13"/>
      <c r="H14" s="4"/>
      <c r="I14" s="4"/>
      <c r="J14" s="4"/>
      <c r="K14" s="5"/>
    </row>
    <row r="15" spans="2:11" ht="15.75" thickBot="1" x14ac:dyDescent="0.3">
      <c r="B15" s="27" t="s">
        <v>16</v>
      </c>
      <c r="C15" s="28">
        <v>57006.12</v>
      </c>
      <c r="D15" s="31">
        <f>ROUND(D16+D17,2)</f>
        <v>0</v>
      </c>
      <c r="E15" s="13"/>
      <c r="F15" s="13"/>
      <c r="G15" s="13"/>
      <c r="H15" s="6"/>
      <c r="I15" s="7"/>
      <c r="J15" s="8"/>
      <c r="K15" s="7"/>
    </row>
    <row r="16" spans="2:11" ht="15.75" thickBot="1" x14ac:dyDescent="0.3">
      <c r="B16" s="29" t="s">
        <v>17</v>
      </c>
      <c r="C16" s="30">
        <v>21636</v>
      </c>
      <c r="D16" s="12"/>
      <c r="E16" s="13"/>
      <c r="F16" s="13"/>
      <c r="G16" s="13"/>
      <c r="H16" s="6"/>
      <c r="I16" s="7"/>
      <c r="J16" s="8"/>
      <c r="K16" s="7"/>
    </row>
    <row r="17" spans="2:11" ht="15.75" thickBot="1" x14ac:dyDescent="0.3">
      <c r="B17" s="29" t="s">
        <v>18</v>
      </c>
      <c r="C17" s="30">
        <v>35370.120000000003</v>
      </c>
      <c r="D17" s="12"/>
      <c r="E17" s="13"/>
      <c r="F17" s="13"/>
      <c r="G17" s="13"/>
      <c r="H17" s="6"/>
      <c r="I17" s="7"/>
      <c r="J17" s="8"/>
      <c r="K17" s="7"/>
    </row>
    <row r="18" spans="2:11" ht="15.75" thickBot="1" x14ac:dyDescent="0.3">
      <c r="B18" s="27" t="s">
        <v>19</v>
      </c>
      <c r="C18" s="28">
        <v>94151.02</v>
      </c>
      <c r="D18" s="31">
        <f>D19</f>
        <v>0</v>
      </c>
      <c r="E18" s="13"/>
      <c r="F18" s="13"/>
      <c r="G18" s="13"/>
      <c r="H18" s="9"/>
      <c r="I18" s="9"/>
      <c r="J18" s="9"/>
      <c r="K18" s="9"/>
    </row>
    <row r="19" spans="2:11" ht="15.75" thickBot="1" x14ac:dyDescent="0.3">
      <c r="B19" s="29" t="s">
        <v>20</v>
      </c>
      <c r="C19" s="30">
        <v>94151.02</v>
      </c>
      <c r="D19" s="12"/>
      <c r="E19" s="13"/>
      <c r="F19" s="13"/>
      <c r="G19" s="13"/>
      <c r="H19" s="9"/>
      <c r="I19" s="7"/>
      <c r="J19" s="8"/>
      <c r="K19" s="7"/>
    </row>
    <row r="20" spans="2:11" ht="15.75" thickBot="1" x14ac:dyDescent="0.3">
      <c r="B20" s="27" t="s">
        <v>21</v>
      </c>
      <c r="C20" s="28">
        <v>1282533.25</v>
      </c>
      <c r="D20" s="31">
        <f>ROUND(D21+D22+D23+D24,2)</f>
        <v>0</v>
      </c>
      <c r="E20" s="13"/>
      <c r="F20" s="13"/>
      <c r="G20" s="13"/>
      <c r="H20" s="9"/>
      <c r="I20" s="7"/>
      <c r="J20" s="8"/>
      <c r="K20" s="7"/>
    </row>
    <row r="21" spans="2:11" ht="15.75" thickBot="1" x14ac:dyDescent="0.3">
      <c r="B21" s="29" t="s">
        <v>22</v>
      </c>
      <c r="C21" s="30">
        <v>33055.56</v>
      </c>
      <c r="D21" s="12"/>
      <c r="E21" s="14"/>
      <c r="F21" s="14"/>
      <c r="G21" s="14"/>
      <c r="H21" s="14"/>
      <c r="I21" s="14"/>
      <c r="J21" s="14"/>
      <c r="K21" s="7"/>
    </row>
    <row r="22" spans="2:11" ht="15.75" thickBot="1" x14ac:dyDescent="0.3">
      <c r="B22" s="29" t="s">
        <v>23</v>
      </c>
      <c r="C22" s="30">
        <v>982611.85</v>
      </c>
      <c r="D22" s="12"/>
      <c r="E22" s="14"/>
      <c r="F22" s="14"/>
      <c r="G22" s="14"/>
      <c r="H22" s="14"/>
      <c r="I22" s="14"/>
      <c r="J22" s="14"/>
      <c r="K22" s="7"/>
    </row>
    <row r="23" spans="2:11" ht="15.75" thickBot="1" x14ac:dyDescent="0.3">
      <c r="B23" s="29" t="s">
        <v>24</v>
      </c>
      <c r="C23" s="30">
        <v>150526.20000000001</v>
      </c>
      <c r="D23" s="12"/>
      <c r="E23" s="14"/>
      <c r="F23" s="14"/>
      <c r="G23" s="14"/>
      <c r="H23" s="14"/>
      <c r="I23" s="14"/>
      <c r="J23" s="14"/>
      <c r="K23" s="7"/>
    </row>
    <row r="24" spans="2:11" ht="14.25" customHeight="1" thickBot="1" x14ac:dyDescent="0.3">
      <c r="B24" s="29" t="s">
        <v>25</v>
      </c>
      <c r="C24" s="30">
        <v>116339.64</v>
      </c>
      <c r="D24" s="12"/>
      <c r="E24" s="14"/>
      <c r="F24" s="14"/>
      <c r="G24" s="14"/>
      <c r="H24" s="14"/>
      <c r="I24" s="14"/>
      <c r="J24" s="14"/>
      <c r="K24" s="10"/>
    </row>
    <row r="25" spans="2:11" ht="15.75" thickBot="1" x14ac:dyDescent="0.3">
      <c r="B25" s="27" t="s">
        <v>26</v>
      </c>
      <c r="C25" s="28">
        <v>88186.91</v>
      </c>
      <c r="D25" s="31"/>
      <c r="E25" s="13"/>
      <c r="F25" s="13"/>
      <c r="G25" s="13"/>
      <c r="H25" s="13"/>
      <c r="I25" s="13"/>
      <c r="J25" s="13"/>
      <c r="K25" s="10"/>
    </row>
    <row r="26" spans="2:11" ht="14.65" customHeight="1" thickBot="1" x14ac:dyDescent="0.3">
      <c r="B26" s="25" t="s">
        <v>27</v>
      </c>
      <c r="C26" s="26">
        <v>77652.56</v>
      </c>
      <c r="D26" s="32">
        <f>C26</f>
        <v>77652.56</v>
      </c>
      <c r="E26" s="13"/>
      <c r="F26" s="13"/>
      <c r="G26" s="13"/>
      <c r="H26" s="13"/>
      <c r="I26" s="13"/>
      <c r="J26" s="13"/>
      <c r="K26" s="10"/>
    </row>
    <row r="27" spans="2:11" ht="15.75" thickBot="1" x14ac:dyDescent="0.3">
      <c r="B27" s="33" t="s">
        <v>4</v>
      </c>
      <c r="C27" s="34"/>
      <c r="D27" s="35">
        <f>ROUND(D15+D18+D20+D25+D26,2)</f>
        <v>77652.56</v>
      </c>
    </row>
    <row r="28" spans="2:11" ht="15.75" thickBot="1" x14ac:dyDescent="0.3">
      <c r="B28" s="36" t="s">
        <v>5</v>
      </c>
      <c r="C28" s="37"/>
      <c r="D28" s="38">
        <f>D27*0.13</f>
        <v>10094.8328</v>
      </c>
    </row>
    <row r="29" spans="2:11" ht="15.75" thickBot="1" x14ac:dyDescent="0.3">
      <c r="B29" s="36" t="s">
        <v>6</v>
      </c>
      <c r="C29" s="37"/>
      <c r="D29" s="38">
        <f>D27*0.06</f>
        <v>4659.1535999999996</v>
      </c>
    </row>
    <row r="30" spans="2:11" x14ac:dyDescent="0.25">
      <c r="B30" s="39" t="s">
        <v>7</v>
      </c>
      <c r="C30" s="40"/>
      <c r="D30" s="41">
        <f>ROUND(D27+D28+D29,2)</f>
        <v>92406.55</v>
      </c>
    </row>
    <row r="31" spans="2:11" x14ac:dyDescent="0.25">
      <c r="B31" s="42" t="s">
        <v>1</v>
      </c>
      <c r="C31" s="42"/>
      <c r="D31" s="43">
        <f>ROUND(D30*0.21,2)</f>
        <v>19405.38</v>
      </c>
    </row>
    <row r="32" spans="2:11" x14ac:dyDescent="0.25">
      <c r="B32" s="42" t="s">
        <v>2</v>
      </c>
      <c r="C32" s="42"/>
      <c r="D32" s="43">
        <f>SUM(D30:D31)</f>
        <v>111811.93000000001</v>
      </c>
    </row>
    <row r="38" spans="2:6" x14ac:dyDescent="0.25">
      <c r="D38" s="19" t="s">
        <v>14</v>
      </c>
      <c r="E38" s="20" t="s">
        <v>15</v>
      </c>
    </row>
    <row r="39" spans="2:6" x14ac:dyDescent="0.25">
      <c r="B39" s="22" t="s">
        <v>10</v>
      </c>
      <c r="C39" s="23"/>
      <c r="D39" s="17">
        <f>ROUND(C15+C18+C20+C25,2)</f>
        <v>1521877.3</v>
      </c>
      <c r="E39" s="17">
        <f>ROUND(D15+D18+D20+D25,2)</f>
        <v>0</v>
      </c>
      <c r="F39" s="11"/>
    </row>
    <row r="40" spans="2:6" x14ac:dyDescent="0.25">
      <c r="B40" s="22" t="s">
        <v>11</v>
      </c>
      <c r="C40" s="23"/>
      <c r="D40" s="17">
        <f>C26</f>
        <v>77652.56</v>
      </c>
      <c r="E40" s="17">
        <f>D26</f>
        <v>77652.56</v>
      </c>
    </row>
    <row r="41" spans="2:6" x14ac:dyDescent="0.25">
      <c r="B41" s="24" t="s">
        <v>12</v>
      </c>
      <c r="C41" s="24"/>
      <c r="D41" s="18">
        <f>ROUND(D39*0.13,2)+ROUND(D39*0.06,2)+D39</f>
        <v>1811033.99</v>
      </c>
      <c r="E41" s="18">
        <f>ROUND(E39*0.13,2)+ROUND(E39*0.06,2)+E39</f>
        <v>0</v>
      </c>
    </row>
    <row r="42" spans="2:6" x14ac:dyDescent="0.25">
      <c r="B42" s="24" t="s">
        <v>13</v>
      </c>
      <c r="C42" s="24"/>
      <c r="D42" s="17">
        <f>ROUND(D40*0.13,2)+ROUND(D40*0.06,2)+D40</f>
        <v>92406.54</v>
      </c>
      <c r="E42" s="17">
        <f>ROUND(E40*0.13,2)+ROUND(E40*0.06,2)+E40</f>
        <v>92406.54</v>
      </c>
    </row>
  </sheetData>
  <sheetProtection selectLockedCells="1"/>
  <mergeCells count="11">
    <mergeCell ref="C9:F9"/>
    <mergeCell ref="B40:C40"/>
    <mergeCell ref="B41:C41"/>
    <mergeCell ref="B42:C42"/>
    <mergeCell ref="B27:C27"/>
    <mergeCell ref="B28:C28"/>
    <mergeCell ref="B29:C29"/>
    <mergeCell ref="B30:C30"/>
    <mergeCell ref="B39:C39"/>
    <mergeCell ref="B31:C31"/>
    <mergeCell ref="B32:C32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5b5c50-6878-419c-aaee-f57d1b61cb07">
      <Terms xmlns="http://schemas.microsoft.com/office/infopath/2007/PartnerControls"/>
    </lcf76f155ced4ddcb4097134ff3c332f>
    <TaxCatchAll xmlns="c4d65d83-e6de-4071-ac96-3b9ea90159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31D8716343F4787BB6C83E936E8FC" ma:contentTypeVersion="19" ma:contentTypeDescription="Crea un document nou" ma:contentTypeScope="" ma:versionID="808f71257812cc601d7b034d94d288e9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43bafe2dab42beb3762e8274b8d355c3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7CD65-9508-4A0C-91AB-EBF8F7BF496C}">
  <ds:schemaRefs>
    <ds:schemaRef ds:uri="http://schemas.microsoft.com/office/2006/documentManagement/types"/>
    <ds:schemaRef ds:uri="http://www.w3.org/XML/1998/namespace"/>
    <ds:schemaRef ds:uri="d05b5c50-6878-419c-aaee-f57d1b61cb07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4d65d83-e6de-4071-ac96-3b9ea9015942"/>
    <ds:schemaRef ds:uri="http://schemas.microsoft.com/office/2006/metadata/properties"/>
    <ds:schemaRef ds:uri="a4e8c040-620f-42a2-8d8e-d59e2c082eaf"/>
    <ds:schemaRef ds:uri="c6cc41f6-4694-4999-a616-93cae258eccb"/>
    <ds:schemaRef ds:uri="eea7a479-9c10-413b-aefd-b01f39b494a3"/>
    <ds:schemaRef ds:uri="303ac9fa-413a-4b96-8276-e5725066a334"/>
  </ds:schemaRefs>
</ds:datastoreItem>
</file>

<file path=customXml/itemProps2.xml><?xml version="1.0" encoding="utf-8"?>
<ds:datastoreItem xmlns:ds="http://schemas.openxmlformats.org/officeDocument/2006/customXml" ds:itemID="{713DA51B-18B0-4CD2-A89A-E64709996183}"/>
</file>

<file path=customXml/itemProps3.xml><?xml version="1.0" encoding="utf-8"?>
<ds:datastoreItem xmlns:ds="http://schemas.openxmlformats.org/officeDocument/2006/customXml" ds:itemID="{AE465E2D-0B8D-487C-9E2A-192219264D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Annex 2 PCAP-Oferta econ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Belén Hidalgo Garcia</dc:creator>
  <cp:lastModifiedBy>Cristina Díaz-Jorge Hurtado</cp:lastModifiedBy>
  <dcterms:created xsi:type="dcterms:W3CDTF">2025-03-31T06:26:07Z</dcterms:created>
  <dcterms:modified xsi:type="dcterms:W3CDTF">2026-04-20T08:15:08Z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</Properties>
</file>