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sorigue365-my.sharepoint.com/personal/m_pignatelli_sorigue_com/Documents/2025 ANDRES VS MARIA/Informes/Informes explotación ACA/"/>
    </mc:Choice>
  </mc:AlternateContent>
  <xr:revisionPtr revIDLastSave="517" documentId="8_{54D6EAE6-BFED-4609-8E74-B07C11A618A6}" xr6:coauthVersionLast="47" xr6:coauthVersionMax="47" xr10:uidLastSave="{5AE261F7-70E0-4DC2-B9C5-E82CEDDBB590}"/>
  <bookViews>
    <workbookView xWindow="-28920" yWindow="-120" windowWidth="29040" windowHeight="15840" tabRatio="675" firstSheet="10" activeTab="16" xr2:uid="{00000000-000D-0000-FFFF-FFFF00000000}"/>
  </bookViews>
  <sheets>
    <sheet name="gener" sheetId="1" r:id="rId1"/>
    <sheet name="febrer" sheetId="2" r:id="rId2"/>
    <sheet name="març" sheetId="3" r:id="rId3"/>
    <sheet name="abril" sheetId="4" r:id="rId4"/>
    <sheet name="maig" sheetId="5" r:id="rId5"/>
    <sheet name="juny" sheetId="6" r:id="rId6"/>
    <sheet name="juliol" sheetId="7" r:id="rId7"/>
    <sheet name="agost" sheetId="8" r:id="rId8"/>
    <sheet name="setembre" sheetId="9" r:id="rId9"/>
    <sheet name="octubre" sheetId="10" r:id="rId10"/>
    <sheet name="novembre" sheetId="11" r:id="rId11"/>
    <sheet name="desembre" sheetId="12" r:id="rId12"/>
    <sheet name="T1. resum cabal i analítiques" sheetId="13" r:id="rId13"/>
    <sheet name="T2. resum control del procés  " sheetId="14" r:id="rId14"/>
    <sheet name="T3. resum energia elèctrica " sheetId="15" r:id="rId15"/>
    <sheet name="T4. Fonts Energia renovable" sheetId="16" r:id="rId16"/>
    <sheet name="T5.registre cubes" sheetId="17" r:id="rId1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" i="15" l="1"/>
  <c r="O12" i="14" l="1"/>
  <c r="C13" i="13"/>
  <c r="C46" i="4"/>
  <c r="C45" i="4"/>
  <c r="C47" i="4" s="1"/>
  <c r="C44" i="4"/>
  <c r="C40" i="4"/>
  <c r="C48" i="4" s="1"/>
  <c r="B13" i="13" s="1"/>
  <c r="C48" i="3"/>
  <c r="C47" i="3"/>
  <c r="C46" i="3"/>
  <c r="C45" i="3"/>
  <c r="C44" i="3"/>
  <c r="N12" i="15"/>
  <c r="K12" i="14"/>
  <c r="J12" i="14"/>
  <c r="I12" i="14"/>
  <c r="H12" i="14"/>
  <c r="F12" i="14"/>
  <c r="G12" i="14"/>
  <c r="E12" i="14"/>
  <c r="C12" i="14"/>
  <c r="B12" i="14"/>
  <c r="B12" i="13"/>
  <c r="J10" i="15" l="1"/>
  <c r="J11" i="15"/>
  <c r="E43" i="2"/>
  <c r="E42" i="2"/>
  <c r="E41" i="2"/>
  <c r="C42" i="2"/>
  <c r="C41" i="2"/>
  <c r="C40" i="2"/>
  <c r="H12" i="15"/>
  <c r="B11" i="13" l="1"/>
  <c r="N11" i="15" s="1"/>
  <c r="Y41" i="1" l="1"/>
  <c r="D24" i="14"/>
  <c r="D23" i="14"/>
  <c r="AS43" i="1"/>
  <c r="AS42" i="1"/>
  <c r="AS41" i="1"/>
  <c r="BE41" i="1"/>
  <c r="BE40" i="1"/>
  <c r="BD43" i="1"/>
  <c r="BD42" i="1"/>
  <c r="BD41" i="1"/>
  <c r="BD40" i="1"/>
  <c r="BC43" i="1"/>
  <c r="N43" i="1" l="1"/>
  <c r="BC40" i="1"/>
  <c r="K41" i="1"/>
  <c r="BC41" i="1"/>
  <c r="K43" i="1"/>
  <c r="N42" i="1"/>
  <c r="N41" i="1"/>
  <c r="Q43" i="1"/>
  <c r="Q41" i="1"/>
  <c r="Q42" i="1"/>
  <c r="K42" i="1"/>
  <c r="M25" i="15"/>
  <c r="N21" i="15"/>
  <c r="N20" i="15"/>
  <c r="N19" i="15"/>
  <c r="N18" i="15"/>
  <c r="N17" i="15"/>
  <c r="N16" i="15"/>
  <c r="N15" i="15"/>
  <c r="N14" i="15"/>
  <c r="N13" i="15"/>
  <c r="M22" i="15"/>
  <c r="M24" i="15" l="1"/>
  <c r="M23" i="15"/>
  <c r="AH23" i="14"/>
  <c r="AH22" i="14"/>
  <c r="D24" i="16"/>
  <c r="A11" i="13" l="1"/>
  <c r="AW41" i="12" l="1"/>
  <c r="AS41" i="12"/>
  <c r="AR41" i="12"/>
  <c r="M23" i="14" l="1"/>
  <c r="L23" i="14"/>
  <c r="K38" i="12" l="1"/>
  <c r="AE39" i="12" l="1"/>
  <c r="AA39" i="12"/>
  <c r="Z39" i="12"/>
  <c r="AB39" i="12" s="1"/>
  <c r="Q39" i="12"/>
  <c r="N39" i="12"/>
  <c r="K39" i="12"/>
  <c r="AE38" i="12"/>
  <c r="AA38" i="12"/>
  <c r="Z38" i="12"/>
  <c r="Q38" i="12"/>
  <c r="N38" i="12"/>
  <c r="AE37" i="12"/>
  <c r="AA37" i="12"/>
  <c r="Z37" i="12"/>
  <c r="AB37" i="12" s="1"/>
  <c r="Q37" i="12"/>
  <c r="N37" i="12"/>
  <c r="K37" i="12"/>
  <c r="AE36" i="12"/>
  <c r="AA36" i="12"/>
  <c r="Z36" i="12"/>
  <c r="AB36" i="12" s="1"/>
  <c r="Q36" i="12"/>
  <c r="N36" i="12"/>
  <c r="K36" i="12"/>
  <c r="AE35" i="12"/>
  <c r="AA35" i="12"/>
  <c r="Z35" i="12"/>
  <c r="Q35" i="12"/>
  <c r="N35" i="12"/>
  <c r="K35" i="12"/>
  <c r="AE34" i="12"/>
  <c r="AA34" i="12"/>
  <c r="Z34" i="12"/>
  <c r="AB34" i="12" s="1"/>
  <c r="Q34" i="12"/>
  <c r="N34" i="12"/>
  <c r="K34" i="12"/>
  <c r="AE33" i="12"/>
  <c r="AA33" i="12"/>
  <c r="Z33" i="12"/>
  <c r="AB33" i="12" s="1"/>
  <c r="Q33" i="12"/>
  <c r="N33" i="12"/>
  <c r="K33" i="12"/>
  <c r="AE32" i="12"/>
  <c r="AA32" i="12"/>
  <c r="Z32" i="12"/>
  <c r="Q32" i="12"/>
  <c r="N32" i="12"/>
  <c r="K32" i="12"/>
  <c r="AE31" i="12"/>
  <c r="AA31" i="12"/>
  <c r="Z31" i="12"/>
  <c r="AB31" i="12" s="1"/>
  <c r="Q31" i="12"/>
  <c r="N31" i="12"/>
  <c r="K31" i="12"/>
  <c r="AE30" i="12"/>
  <c r="AA30" i="12"/>
  <c r="Z30" i="12"/>
  <c r="AB30" i="12" s="1"/>
  <c r="Q30" i="12"/>
  <c r="N30" i="12"/>
  <c r="K30" i="12"/>
  <c r="AE29" i="12"/>
  <c r="AA29" i="12"/>
  <c r="Z29" i="12"/>
  <c r="AB29" i="12" s="1"/>
  <c r="Q29" i="12"/>
  <c r="N29" i="12"/>
  <c r="K29" i="12"/>
  <c r="AE28" i="12"/>
  <c r="AA28" i="12"/>
  <c r="Z28" i="12"/>
  <c r="AB28" i="12" s="1"/>
  <c r="Q28" i="12"/>
  <c r="N28" i="12"/>
  <c r="K28" i="12"/>
  <c r="AE27" i="12"/>
  <c r="AA27" i="12"/>
  <c r="Z27" i="12"/>
  <c r="AB27" i="12" s="1"/>
  <c r="Q27" i="12"/>
  <c r="N27" i="12"/>
  <c r="K27" i="12"/>
  <c r="AE26" i="12"/>
  <c r="AA26" i="12"/>
  <c r="Z26" i="12"/>
  <c r="AB26" i="12" s="1"/>
  <c r="Q26" i="12"/>
  <c r="N26" i="12"/>
  <c r="K26" i="12"/>
  <c r="AE25" i="12"/>
  <c r="AA25" i="12"/>
  <c r="AB25" i="12" s="1"/>
  <c r="Z25" i="12"/>
  <c r="Q25" i="12"/>
  <c r="N25" i="12"/>
  <c r="K25" i="12"/>
  <c r="AE24" i="12"/>
  <c r="AA24" i="12"/>
  <c r="AB24" i="12" s="1"/>
  <c r="Z24" i="12"/>
  <c r="Q24" i="12"/>
  <c r="N24" i="12"/>
  <c r="K24" i="12"/>
  <c r="AE23" i="12"/>
  <c r="AA23" i="12"/>
  <c r="Z23" i="12"/>
  <c r="Q23" i="12"/>
  <c r="N23" i="12"/>
  <c r="K23" i="12"/>
  <c r="AE22" i="12"/>
  <c r="AA22" i="12"/>
  <c r="AB22" i="12" s="1"/>
  <c r="Z22" i="12"/>
  <c r="Q22" i="12"/>
  <c r="N22" i="12"/>
  <c r="K22" i="12"/>
  <c r="AE21" i="12"/>
  <c r="AA21" i="12"/>
  <c r="Z21" i="12"/>
  <c r="AB21" i="12" s="1"/>
  <c r="Q21" i="12"/>
  <c r="N21" i="12"/>
  <c r="K21" i="12"/>
  <c r="AE20" i="12"/>
  <c r="AA20" i="12"/>
  <c r="Z20" i="12"/>
  <c r="Q20" i="12"/>
  <c r="N20" i="12"/>
  <c r="K20" i="12"/>
  <c r="AE19" i="12"/>
  <c r="AA19" i="12"/>
  <c r="Z19" i="12"/>
  <c r="Q19" i="12"/>
  <c r="N19" i="12"/>
  <c r="K19" i="12"/>
  <c r="AE18" i="12"/>
  <c r="AA18" i="12"/>
  <c r="Z18" i="12"/>
  <c r="AB18" i="12" s="1"/>
  <c r="Q18" i="12"/>
  <c r="N18" i="12"/>
  <c r="K18" i="12"/>
  <c r="AE17" i="12"/>
  <c r="AA17" i="12"/>
  <c r="Z17" i="12"/>
  <c r="Q17" i="12"/>
  <c r="N17" i="12"/>
  <c r="K17" i="12"/>
  <c r="AE16" i="12"/>
  <c r="AA16" i="12"/>
  <c r="Z16" i="12"/>
  <c r="AB16" i="12" s="1"/>
  <c r="Q16" i="12"/>
  <c r="N16" i="12"/>
  <c r="K16" i="12"/>
  <c r="AE15" i="12"/>
  <c r="AA15" i="12"/>
  <c r="Z15" i="12"/>
  <c r="Q15" i="12"/>
  <c r="N15" i="12"/>
  <c r="K15" i="12"/>
  <c r="AE14" i="12"/>
  <c r="AA14" i="12"/>
  <c r="Z14" i="12"/>
  <c r="Q14" i="12"/>
  <c r="N14" i="12"/>
  <c r="K14" i="12"/>
  <c r="AE13" i="12"/>
  <c r="AA13" i="12"/>
  <c r="Z13" i="12"/>
  <c r="Q13" i="12"/>
  <c r="N13" i="12"/>
  <c r="K13" i="12"/>
  <c r="AE12" i="12"/>
  <c r="AA12" i="12"/>
  <c r="Z12" i="12"/>
  <c r="AB12" i="12" s="1"/>
  <c r="Q12" i="12"/>
  <c r="N12" i="12"/>
  <c r="K12" i="12"/>
  <c r="AE11" i="12"/>
  <c r="AA11" i="12"/>
  <c r="Z11" i="12"/>
  <c r="Q11" i="12"/>
  <c r="N11" i="12"/>
  <c r="K11" i="12"/>
  <c r="AV41" i="12"/>
  <c r="AU41" i="12"/>
  <c r="AE10" i="12"/>
  <c r="AB10" i="12"/>
  <c r="Q10" i="12"/>
  <c r="N10" i="12"/>
  <c r="K10" i="12"/>
  <c r="AE9" i="12"/>
  <c r="AA9" i="12"/>
  <c r="Z9" i="12"/>
  <c r="AB9" i="12" s="1"/>
  <c r="Q9" i="12"/>
  <c r="N9" i="12"/>
  <c r="K9" i="12"/>
  <c r="Q10" i="10"/>
  <c r="AB14" i="12" l="1"/>
  <c r="AB15" i="12"/>
  <c r="AB11" i="12"/>
  <c r="AB35" i="12"/>
  <c r="AT41" i="12"/>
  <c r="AB23" i="12"/>
  <c r="AB32" i="12"/>
  <c r="AB17" i="12"/>
  <c r="AB20" i="12"/>
  <c r="AB38" i="12"/>
  <c r="AB13" i="12"/>
  <c r="AB19" i="12"/>
  <c r="BP39" i="11"/>
  <c r="BO39" i="11"/>
  <c r="BN39" i="11"/>
  <c r="BM39" i="11"/>
  <c r="BK39" i="11"/>
  <c r="BJ39" i="11"/>
  <c r="BI39" i="11"/>
  <c r="BH39" i="11"/>
  <c r="BG39" i="11"/>
  <c r="BF39" i="11"/>
  <c r="BE39" i="11"/>
  <c r="BD39" i="11"/>
  <c r="BC39" i="11"/>
  <c r="AY39" i="11"/>
  <c r="AX39" i="11"/>
  <c r="AW39" i="11"/>
  <c r="D39" i="11"/>
  <c r="C39" i="11"/>
  <c r="AB13" i="11" l="1"/>
  <c r="AE13" i="11"/>
  <c r="AE9" i="10"/>
  <c r="Q13" i="11"/>
  <c r="AE38" i="11"/>
  <c r="AB38" i="11"/>
  <c r="Q38" i="11"/>
  <c r="N38" i="11"/>
  <c r="K38" i="11"/>
  <c r="AE37" i="11"/>
  <c r="AB37" i="11"/>
  <c r="Q37" i="11"/>
  <c r="N37" i="11"/>
  <c r="K37" i="11"/>
  <c r="AE36" i="11"/>
  <c r="AB36" i="11"/>
  <c r="Q36" i="11"/>
  <c r="N36" i="11"/>
  <c r="K36" i="11"/>
  <c r="AE35" i="11"/>
  <c r="AB35" i="11"/>
  <c r="Q35" i="11"/>
  <c r="N35" i="11"/>
  <c r="K35" i="11"/>
  <c r="AE34" i="11"/>
  <c r="AB34" i="11"/>
  <c r="Q34" i="11"/>
  <c r="N34" i="11"/>
  <c r="K34" i="11"/>
  <c r="AE33" i="11"/>
  <c r="AB33" i="11"/>
  <c r="Q33" i="11"/>
  <c r="N33" i="11"/>
  <c r="K33" i="11"/>
  <c r="AE32" i="11"/>
  <c r="AB32" i="11"/>
  <c r="Q32" i="11"/>
  <c r="N32" i="11"/>
  <c r="K32" i="11"/>
  <c r="AE31" i="11"/>
  <c r="AB31" i="11"/>
  <c r="Q31" i="11"/>
  <c r="N31" i="11"/>
  <c r="K31" i="11"/>
  <c r="AE30" i="11"/>
  <c r="AB30" i="11"/>
  <c r="Q30" i="11"/>
  <c r="N30" i="11"/>
  <c r="K30" i="11"/>
  <c r="AE29" i="11"/>
  <c r="AB29" i="11"/>
  <c r="Q29" i="11"/>
  <c r="N29" i="11"/>
  <c r="K29" i="11"/>
  <c r="AE28" i="11"/>
  <c r="AB28" i="11"/>
  <c r="Q28" i="11"/>
  <c r="N28" i="11"/>
  <c r="K28" i="11"/>
  <c r="AE27" i="11"/>
  <c r="AB27" i="11"/>
  <c r="Q27" i="11"/>
  <c r="N27" i="11"/>
  <c r="K27" i="11"/>
  <c r="AE26" i="11"/>
  <c r="AB26" i="11"/>
  <c r="Q26" i="11"/>
  <c r="N26" i="11"/>
  <c r="K26" i="11"/>
  <c r="AE25" i="11"/>
  <c r="AB25" i="11"/>
  <c r="Q25" i="11"/>
  <c r="N25" i="11"/>
  <c r="K25" i="11"/>
  <c r="AE24" i="11"/>
  <c r="AB24" i="11"/>
  <c r="Q24" i="11"/>
  <c r="N24" i="11"/>
  <c r="K24" i="11"/>
  <c r="AE23" i="11"/>
  <c r="AB23" i="11"/>
  <c r="Q23" i="11"/>
  <c r="N23" i="11"/>
  <c r="K23" i="11"/>
  <c r="AE22" i="11"/>
  <c r="AB22" i="11"/>
  <c r="Q22" i="11"/>
  <c r="N22" i="11"/>
  <c r="K22" i="11"/>
  <c r="AE21" i="11"/>
  <c r="AB21" i="11"/>
  <c r="Q21" i="11"/>
  <c r="N21" i="11"/>
  <c r="K21" i="11"/>
  <c r="Q20" i="11"/>
  <c r="N20" i="11"/>
  <c r="K20" i="11"/>
  <c r="N13" i="11"/>
  <c r="K13" i="11"/>
  <c r="Q37" i="10" l="1"/>
  <c r="K37" i="10" l="1"/>
  <c r="K30" i="10"/>
  <c r="BC40" i="8" l="1"/>
  <c r="AE32" i="9" l="1"/>
  <c r="AB11" i="9" l="1"/>
  <c r="K11" i="9"/>
  <c r="AE35" i="8" l="1"/>
  <c r="AE28" i="8"/>
  <c r="AE21" i="8"/>
  <c r="AE15" i="8"/>
  <c r="AE10" i="8"/>
  <c r="AB35" i="8"/>
  <c r="AB28" i="8"/>
  <c r="AB21" i="8"/>
  <c r="AB15" i="8"/>
  <c r="AB10" i="8"/>
  <c r="Q10" i="8"/>
  <c r="Q15" i="8"/>
  <c r="Q21" i="8"/>
  <c r="Q28" i="8"/>
  <c r="Q35" i="8"/>
  <c r="N35" i="8"/>
  <c r="N28" i="8"/>
  <c r="N21" i="8"/>
  <c r="N15" i="8"/>
  <c r="N10" i="8"/>
  <c r="K35" i="8"/>
  <c r="K28" i="8"/>
  <c r="K21" i="8"/>
  <c r="K15" i="8"/>
  <c r="K10" i="8"/>
  <c r="C40" i="8" l="1"/>
  <c r="N13" i="8" l="1"/>
  <c r="N14" i="8"/>
  <c r="AA39" i="7" l="1"/>
  <c r="Z39" i="7"/>
  <c r="BD41" i="6" l="1"/>
  <c r="AV41" i="5" l="1"/>
  <c r="N37" i="5" l="1"/>
  <c r="Q18" i="5" l="1"/>
  <c r="K30" i="5" l="1"/>
  <c r="K17" i="5"/>
  <c r="K18" i="5"/>
  <c r="L41" i="4" l="1"/>
  <c r="G13" i="13" s="1"/>
  <c r="K24" i="15"/>
  <c r="K25" i="15"/>
  <c r="J49" i="16"/>
  <c r="I49" i="16"/>
  <c r="H49" i="16"/>
  <c r="G49" i="16"/>
  <c r="F49" i="16"/>
  <c r="E49" i="16"/>
  <c r="D49" i="16"/>
  <c r="C49" i="16"/>
  <c r="B49" i="16"/>
  <c r="J48" i="16"/>
  <c r="I48" i="16"/>
  <c r="H48" i="16"/>
  <c r="G48" i="16"/>
  <c r="F48" i="16"/>
  <c r="E48" i="16"/>
  <c r="D48" i="16"/>
  <c r="C48" i="16"/>
  <c r="B48" i="16"/>
  <c r="J47" i="16"/>
  <c r="I47" i="16"/>
  <c r="H47" i="16"/>
  <c r="G47" i="16"/>
  <c r="F47" i="16"/>
  <c r="E47" i="16"/>
  <c r="D47" i="16"/>
  <c r="C47" i="16"/>
  <c r="B47" i="16"/>
  <c r="J46" i="16"/>
  <c r="I46" i="16"/>
  <c r="H46" i="16"/>
  <c r="G46" i="16"/>
  <c r="F46" i="16"/>
  <c r="E46" i="16"/>
  <c r="D46" i="16"/>
  <c r="C46" i="16"/>
  <c r="B46" i="16"/>
  <c r="O26" i="16"/>
  <c r="N26" i="16"/>
  <c r="M26" i="16"/>
  <c r="L26" i="16"/>
  <c r="K26" i="16"/>
  <c r="J26" i="16"/>
  <c r="I26" i="16"/>
  <c r="H26" i="16"/>
  <c r="G26" i="16"/>
  <c r="F26" i="16"/>
  <c r="E26" i="16"/>
  <c r="D26" i="16"/>
  <c r="C26" i="16"/>
  <c r="B26" i="16"/>
  <c r="O25" i="16"/>
  <c r="N25" i="16"/>
  <c r="M25" i="16"/>
  <c r="L25" i="16"/>
  <c r="K25" i="16"/>
  <c r="J25" i="16"/>
  <c r="I25" i="16"/>
  <c r="H25" i="16"/>
  <c r="G25" i="16"/>
  <c r="F25" i="16"/>
  <c r="E25" i="16"/>
  <c r="D25" i="16"/>
  <c r="C25" i="16"/>
  <c r="B25" i="16"/>
  <c r="O24" i="16"/>
  <c r="N24" i="16"/>
  <c r="M24" i="16"/>
  <c r="L24" i="16"/>
  <c r="K24" i="16"/>
  <c r="J24" i="16"/>
  <c r="I24" i="16"/>
  <c r="H24" i="16"/>
  <c r="G24" i="16"/>
  <c r="F24" i="16"/>
  <c r="E24" i="16"/>
  <c r="C24" i="16"/>
  <c r="B24" i="16"/>
  <c r="O23" i="16"/>
  <c r="N23" i="16"/>
  <c r="M23" i="16"/>
  <c r="L23" i="16"/>
  <c r="K23" i="16"/>
  <c r="J23" i="16"/>
  <c r="I23" i="16"/>
  <c r="H23" i="16"/>
  <c r="G23" i="16"/>
  <c r="F23" i="16"/>
  <c r="E23" i="16"/>
  <c r="D23" i="16"/>
  <c r="C23" i="16"/>
  <c r="B23" i="16"/>
  <c r="L25" i="15"/>
  <c r="I25" i="15"/>
  <c r="G25" i="15"/>
  <c r="F25" i="15"/>
  <c r="E25" i="15"/>
  <c r="D25" i="15"/>
  <c r="C25" i="15"/>
  <c r="B25" i="15"/>
  <c r="L24" i="15"/>
  <c r="I24" i="15"/>
  <c r="G24" i="15"/>
  <c r="F24" i="15"/>
  <c r="E24" i="15"/>
  <c r="D24" i="15"/>
  <c r="C24" i="15"/>
  <c r="B24" i="15"/>
  <c r="L23" i="15"/>
  <c r="I23" i="15"/>
  <c r="G23" i="15"/>
  <c r="F23" i="15"/>
  <c r="E23" i="15"/>
  <c r="D23" i="15"/>
  <c r="C23" i="15"/>
  <c r="B23" i="15"/>
  <c r="L22" i="15"/>
  <c r="K22" i="15"/>
  <c r="I22" i="15"/>
  <c r="G22" i="15"/>
  <c r="F22" i="15"/>
  <c r="E22" i="15"/>
  <c r="D22" i="15"/>
  <c r="C22" i="15"/>
  <c r="B22" i="15"/>
  <c r="AF25" i="14"/>
  <c r="AE25" i="14"/>
  <c r="AD25" i="14"/>
  <c r="AC25" i="14"/>
  <c r="AB25" i="14"/>
  <c r="AA25" i="14"/>
  <c r="Z25" i="14"/>
  <c r="Y25" i="14"/>
  <c r="X25" i="14"/>
  <c r="W25" i="14"/>
  <c r="V25" i="14"/>
  <c r="U25" i="14"/>
  <c r="P25" i="14"/>
  <c r="N25" i="14"/>
  <c r="M25" i="14"/>
  <c r="L25" i="14"/>
  <c r="AF24" i="14"/>
  <c r="AE24" i="14"/>
  <c r="AD24" i="14"/>
  <c r="AC24" i="14"/>
  <c r="AB24" i="14"/>
  <c r="AA24" i="14"/>
  <c r="Z24" i="14"/>
  <c r="Y24" i="14"/>
  <c r="X24" i="14"/>
  <c r="W24" i="14"/>
  <c r="V24" i="14"/>
  <c r="U24" i="14"/>
  <c r="P24" i="14"/>
  <c r="N24" i="14"/>
  <c r="M24" i="14"/>
  <c r="L24" i="14"/>
  <c r="AF23" i="14"/>
  <c r="AE23" i="14"/>
  <c r="AD23" i="14"/>
  <c r="AC23" i="14"/>
  <c r="AB23" i="14"/>
  <c r="AA23" i="14"/>
  <c r="Z23" i="14"/>
  <c r="Y23" i="14"/>
  <c r="X23" i="14"/>
  <c r="W23" i="14"/>
  <c r="V23" i="14"/>
  <c r="U23" i="14"/>
  <c r="P23" i="14"/>
  <c r="N23" i="14"/>
  <c r="AE22" i="14"/>
  <c r="AD22" i="14"/>
  <c r="AA22" i="14"/>
  <c r="Z22" i="14"/>
  <c r="Y22" i="14"/>
  <c r="X22" i="14"/>
  <c r="W22" i="14"/>
  <c r="P22" i="14"/>
  <c r="N22" i="14"/>
  <c r="M22" i="14"/>
  <c r="L22" i="14"/>
  <c r="A10" i="14"/>
  <c r="A12" i="13"/>
  <c r="A13" i="13" s="1"/>
  <c r="BP43" i="12"/>
  <c r="BO43" i="12"/>
  <c r="BN43" i="12"/>
  <c r="BM43" i="12"/>
  <c r="BL43" i="12"/>
  <c r="BK43" i="12"/>
  <c r="BJ43" i="12"/>
  <c r="BI43" i="12"/>
  <c r="BH43" i="12"/>
  <c r="BG43" i="12"/>
  <c r="BF43" i="12"/>
  <c r="BE43" i="12"/>
  <c r="BD43" i="12"/>
  <c r="BC43" i="12"/>
  <c r="BB43" i="12"/>
  <c r="BA43" i="12"/>
  <c r="AZ43" i="12"/>
  <c r="AY43" i="12"/>
  <c r="AX43" i="12"/>
  <c r="AW43" i="12"/>
  <c r="AV43" i="12"/>
  <c r="AU43" i="12"/>
  <c r="AT43" i="12"/>
  <c r="AS43" i="12"/>
  <c r="AR43" i="12"/>
  <c r="AQ43" i="12"/>
  <c r="AP43" i="12"/>
  <c r="AO43" i="12"/>
  <c r="AN43" i="12"/>
  <c r="AM43" i="12"/>
  <c r="AL43" i="12"/>
  <c r="AD43" i="12"/>
  <c r="AC43" i="12"/>
  <c r="Y43" i="12"/>
  <c r="X43" i="12"/>
  <c r="W43" i="12"/>
  <c r="V43" i="12"/>
  <c r="U43" i="12"/>
  <c r="T43" i="12"/>
  <c r="S43" i="12"/>
  <c r="R43" i="12"/>
  <c r="P43" i="12"/>
  <c r="O43" i="12"/>
  <c r="M43" i="12"/>
  <c r="L43" i="12"/>
  <c r="J43" i="12"/>
  <c r="I43" i="12"/>
  <c r="H43" i="12"/>
  <c r="G43" i="12"/>
  <c r="F43" i="12"/>
  <c r="E43" i="12"/>
  <c r="D43" i="12"/>
  <c r="C43" i="12"/>
  <c r="BP42" i="12"/>
  <c r="BO42" i="12"/>
  <c r="BN42" i="12"/>
  <c r="BM42" i="12"/>
  <c r="BL42" i="12"/>
  <c r="BK42" i="12"/>
  <c r="BJ42" i="12"/>
  <c r="BI42" i="12"/>
  <c r="BH42" i="12"/>
  <c r="BG42" i="12"/>
  <c r="BF42" i="12"/>
  <c r="BE42" i="12"/>
  <c r="BD42" i="12"/>
  <c r="BC42" i="12"/>
  <c r="BB42" i="12"/>
  <c r="BA42" i="12"/>
  <c r="AZ42" i="12"/>
  <c r="AY42" i="12"/>
  <c r="AX42" i="12"/>
  <c r="AW42" i="12"/>
  <c r="AV42" i="12"/>
  <c r="AU42" i="12"/>
  <c r="AT42" i="12"/>
  <c r="AS42" i="12"/>
  <c r="AR42" i="12"/>
  <c r="AQ42" i="12"/>
  <c r="AP42" i="12"/>
  <c r="AO42" i="12"/>
  <c r="AN42" i="12"/>
  <c r="AM42" i="12"/>
  <c r="AL42" i="12"/>
  <c r="AD42" i="12"/>
  <c r="AC42" i="12"/>
  <c r="Y42" i="12"/>
  <c r="X42" i="12"/>
  <c r="W42" i="12"/>
  <c r="V42" i="12"/>
  <c r="U42" i="12"/>
  <c r="T42" i="12"/>
  <c r="S42" i="12"/>
  <c r="R42" i="12"/>
  <c r="P42" i="12"/>
  <c r="O42" i="12"/>
  <c r="M42" i="12"/>
  <c r="L42" i="12"/>
  <c r="J42" i="12"/>
  <c r="I42" i="12"/>
  <c r="H42" i="12"/>
  <c r="G42" i="12"/>
  <c r="F42" i="12"/>
  <c r="E42" i="12"/>
  <c r="D42" i="12"/>
  <c r="C42" i="12"/>
  <c r="BP41" i="12"/>
  <c r="BO41" i="12"/>
  <c r="BN41" i="12"/>
  <c r="BM41" i="12"/>
  <c r="BL41" i="12"/>
  <c r="BK41" i="12"/>
  <c r="BJ41" i="12"/>
  <c r="BI41" i="12"/>
  <c r="BH41" i="12"/>
  <c r="BG41" i="12"/>
  <c r="BF41" i="12"/>
  <c r="BE41" i="12"/>
  <c r="BD41" i="12"/>
  <c r="BC41" i="12"/>
  <c r="BB41" i="12"/>
  <c r="BA41" i="12"/>
  <c r="AZ41" i="12"/>
  <c r="AY41" i="12"/>
  <c r="AX41" i="12"/>
  <c r="AQ41" i="12"/>
  <c r="AP41" i="12"/>
  <c r="AO41" i="12"/>
  <c r="AN41" i="12"/>
  <c r="AM41" i="12"/>
  <c r="AL41" i="12"/>
  <c r="AD41" i="12"/>
  <c r="AC41" i="12"/>
  <c r="Y41" i="12"/>
  <c r="T21" i="13" s="1"/>
  <c r="X41" i="12"/>
  <c r="S21" i="13" s="1"/>
  <c r="W41" i="12"/>
  <c r="R21" i="13" s="1"/>
  <c r="V41" i="12"/>
  <c r="Q21" i="13" s="1"/>
  <c r="U41" i="12"/>
  <c r="T41" i="12"/>
  <c r="S41" i="12"/>
  <c r="R41" i="12"/>
  <c r="P41" i="12"/>
  <c r="O41" i="12"/>
  <c r="M41" i="12"/>
  <c r="L41" i="12"/>
  <c r="J41" i="12"/>
  <c r="I41" i="12"/>
  <c r="H41" i="12"/>
  <c r="G41" i="12"/>
  <c r="F41" i="12"/>
  <c r="E41" i="12"/>
  <c r="D41" i="12"/>
  <c r="C41" i="12"/>
  <c r="BP40" i="12"/>
  <c r="BO40" i="12"/>
  <c r="BN40" i="12"/>
  <c r="BM40" i="12"/>
  <c r="BK40" i="12"/>
  <c r="BJ40" i="12"/>
  <c r="BI40" i="12"/>
  <c r="BH40" i="12"/>
  <c r="BG40" i="12"/>
  <c r="BF40" i="12"/>
  <c r="BE40" i="12"/>
  <c r="BD40" i="12"/>
  <c r="BC40" i="12"/>
  <c r="AY40" i="12"/>
  <c r="AX40" i="12"/>
  <c r="AW40" i="12"/>
  <c r="D40" i="12"/>
  <c r="C40" i="12"/>
  <c r="BP42" i="11"/>
  <c r="BO42" i="11"/>
  <c r="BN42" i="11"/>
  <c r="BM42" i="11"/>
  <c r="BL42" i="11"/>
  <c r="BK42" i="11"/>
  <c r="BJ42" i="11"/>
  <c r="BI42" i="11"/>
  <c r="BH42" i="11"/>
  <c r="BG42" i="11"/>
  <c r="BF42" i="11"/>
  <c r="BE42" i="11"/>
  <c r="BD42" i="11"/>
  <c r="BC42" i="11"/>
  <c r="BB42" i="11"/>
  <c r="BA42" i="11"/>
  <c r="AZ42" i="11"/>
  <c r="AY42" i="11"/>
  <c r="AX42" i="11"/>
  <c r="AW42" i="11"/>
  <c r="AV42" i="11"/>
  <c r="AU42" i="11"/>
  <c r="AT42" i="11"/>
  <c r="AS42" i="11"/>
  <c r="AR42" i="11"/>
  <c r="AQ42" i="11"/>
  <c r="AP42" i="11"/>
  <c r="AO42" i="11"/>
  <c r="AN42" i="11"/>
  <c r="AM42" i="11"/>
  <c r="AL42" i="11"/>
  <c r="AD42" i="11"/>
  <c r="AC42" i="11"/>
  <c r="Y42" i="11"/>
  <c r="X42" i="11"/>
  <c r="W42" i="11"/>
  <c r="V42" i="11"/>
  <c r="U42" i="11"/>
  <c r="T42" i="11"/>
  <c r="S42" i="11"/>
  <c r="R42" i="11"/>
  <c r="P42" i="11"/>
  <c r="O42" i="11"/>
  <c r="M42" i="11"/>
  <c r="L42" i="11"/>
  <c r="J42" i="11"/>
  <c r="I42" i="11"/>
  <c r="H42" i="11"/>
  <c r="G42" i="11"/>
  <c r="F42" i="11"/>
  <c r="E42" i="11"/>
  <c r="D42" i="11"/>
  <c r="C42" i="11"/>
  <c r="BP41" i="11"/>
  <c r="BO41" i="11"/>
  <c r="BN41" i="11"/>
  <c r="BM41" i="11"/>
  <c r="BL41" i="11"/>
  <c r="BK41" i="11"/>
  <c r="BJ41" i="11"/>
  <c r="BI41" i="11"/>
  <c r="BH41" i="11"/>
  <c r="BG41" i="11"/>
  <c r="BF41" i="11"/>
  <c r="BE41" i="11"/>
  <c r="BD41" i="11"/>
  <c r="BC41" i="11"/>
  <c r="BB41" i="11"/>
  <c r="BA41" i="11"/>
  <c r="AZ41" i="11"/>
  <c r="AY41" i="11"/>
  <c r="AX41" i="11"/>
  <c r="AW41" i="11"/>
  <c r="AV41" i="11"/>
  <c r="AU41" i="11"/>
  <c r="AT41" i="11"/>
  <c r="AS41" i="11"/>
  <c r="AR41" i="11"/>
  <c r="AQ41" i="11"/>
  <c r="AP41" i="11"/>
  <c r="AO41" i="11"/>
  <c r="AN41" i="11"/>
  <c r="AM41" i="11"/>
  <c r="AL41" i="11"/>
  <c r="AD41" i="11"/>
  <c r="AC41" i="11"/>
  <c r="Y41" i="11"/>
  <c r="X41" i="11"/>
  <c r="W41" i="11"/>
  <c r="V41" i="11"/>
  <c r="U41" i="11"/>
  <c r="T41" i="11"/>
  <c r="S41" i="11"/>
  <c r="R41" i="11"/>
  <c r="P41" i="11"/>
  <c r="O41" i="11"/>
  <c r="M41" i="11"/>
  <c r="L41" i="11"/>
  <c r="J41" i="11"/>
  <c r="I41" i="11"/>
  <c r="H41" i="11"/>
  <c r="G41" i="11"/>
  <c r="F41" i="11"/>
  <c r="E41" i="11"/>
  <c r="D41" i="11"/>
  <c r="C41" i="11"/>
  <c r="BP40" i="11"/>
  <c r="BO40" i="11"/>
  <c r="BN40" i="11"/>
  <c r="BM40" i="11"/>
  <c r="BL40" i="11"/>
  <c r="BK40" i="11"/>
  <c r="BJ40" i="11"/>
  <c r="BI40" i="11"/>
  <c r="BH40" i="11"/>
  <c r="BG40" i="11"/>
  <c r="BF40" i="11"/>
  <c r="BE40" i="11"/>
  <c r="BD40" i="11"/>
  <c r="BC40" i="11"/>
  <c r="BB40" i="11"/>
  <c r="BA40" i="11"/>
  <c r="AZ40" i="11"/>
  <c r="AY40" i="11"/>
  <c r="AX40" i="11"/>
  <c r="AW40" i="11"/>
  <c r="AV40" i="11"/>
  <c r="AU40" i="11"/>
  <c r="AT40" i="11"/>
  <c r="AS40" i="11"/>
  <c r="AR40" i="11"/>
  <c r="AQ40" i="11"/>
  <c r="AP40" i="11"/>
  <c r="AO40" i="11"/>
  <c r="AN40" i="11"/>
  <c r="AM40" i="11"/>
  <c r="AL40" i="11"/>
  <c r="AD40" i="11"/>
  <c r="AC40" i="11"/>
  <c r="Y40" i="11"/>
  <c r="T20" i="13" s="1"/>
  <c r="X40" i="11"/>
  <c r="S20" i="13" s="1"/>
  <c r="W40" i="11"/>
  <c r="V40" i="11"/>
  <c r="U40" i="11"/>
  <c r="T40" i="11"/>
  <c r="S40" i="11"/>
  <c r="R40" i="11"/>
  <c r="P40" i="11"/>
  <c r="O40" i="11"/>
  <c r="M40" i="11"/>
  <c r="L40" i="11"/>
  <c r="J40" i="11"/>
  <c r="I40" i="11"/>
  <c r="H40" i="11"/>
  <c r="G40" i="11"/>
  <c r="F40" i="11"/>
  <c r="E40" i="11"/>
  <c r="D40" i="11"/>
  <c r="C40" i="11"/>
  <c r="BP43" i="10"/>
  <c r="BO43" i="10"/>
  <c r="BN43" i="10"/>
  <c r="BM43" i="10"/>
  <c r="BL43" i="10"/>
  <c r="BK43" i="10"/>
  <c r="BJ43" i="10"/>
  <c r="BI43" i="10"/>
  <c r="BH43" i="10"/>
  <c r="BG43" i="10"/>
  <c r="BF43" i="10"/>
  <c r="BE43" i="10"/>
  <c r="BD43" i="10"/>
  <c r="BC43" i="10"/>
  <c r="BB43" i="10"/>
  <c r="BA43" i="10"/>
  <c r="AZ43" i="10"/>
  <c r="AY43" i="10"/>
  <c r="AX43" i="10"/>
  <c r="AW43" i="10"/>
  <c r="AV43" i="10"/>
  <c r="AU43" i="10"/>
  <c r="AT43" i="10"/>
  <c r="AS43" i="10"/>
  <c r="AR43" i="10"/>
  <c r="AQ43" i="10"/>
  <c r="AP43" i="10"/>
  <c r="AO43" i="10"/>
  <c r="AN43" i="10"/>
  <c r="AM43" i="10"/>
  <c r="AL43" i="10"/>
  <c r="AD43" i="10"/>
  <c r="AC43" i="10"/>
  <c r="Y43" i="10"/>
  <c r="X43" i="10"/>
  <c r="W43" i="10"/>
  <c r="V43" i="10"/>
  <c r="U43" i="10"/>
  <c r="T43" i="10"/>
  <c r="S43" i="10"/>
  <c r="R43" i="10"/>
  <c r="P43" i="10"/>
  <c r="O43" i="10"/>
  <c r="M43" i="10"/>
  <c r="L43" i="10"/>
  <c r="J43" i="10"/>
  <c r="I43" i="10"/>
  <c r="H43" i="10"/>
  <c r="G43" i="10"/>
  <c r="F43" i="10"/>
  <c r="E43" i="10"/>
  <c r="D43" i="10"/>
  <c r="C43" i="10"/>
  <c r="BP42" i="10"/>
  <c r="BO42" i="10"/>
  <c r="BN42" i="10"/>
  <c r="BM42" i="10"/>
  <c r="BL42" i="10"/>
  <c r="BK42" i="10"/>
  <c r="BJ42" i="10"/>
  <c r="BI42" i="10"/>
  <c r="BH42" i="10"/>
  <c r="BG42" i="10"/>
  <c r="BF42" i="10"/>
  <c r="BE42" i="10"/>
  <c r="BD42" i="10"/>
  <c r="BC42" i="10"/>
  <c r="BB42" i="10"/>
  <c r="BA42" i="10"/>
  <c r="AZ42" i="10"/>
  <c r="AY42" i="10"/>
  <c r="AX42" i="10"/>
  <c r="AW42" i="10"/>
  <c r="AV42" i="10"/>
  <c r="AU42" i="10"/>
  <c r="AT42" i="10"/>
  <c r="AS42" i="10"/>
  <c r="AR42" i="10"/>
  <c r="AQ42" i="10"/>
  <c r="AP42" i="10"/>
  <c r="AO42" i="10"/>
  <c r="AN42" i="10"/>
  <c r="AM42" i="10"/>
  <c r="AL42" i="10"/>
  <c r="AD42" i="10"/>
  <c r="AC42" i="10"/>
  <c r="Y42" i="10"/>
  <c r="X42" i="10"/>
  <c r="W42" i="10"/>
  <c r="V42" i="10"/>
  <c r="U42" i="10"/>
  <c r="T42" i="10"/>
  <c r="S42" i="10"/>
  <c r="R42" i="10"/>
  <c r="P42" i="10"/>
  <c r="O42" i="10"/>
  <c r="M42" i="10"/>
  <c r="L42" i="10"/>
  <c r="J42" i="10"/>
  <c r="I42" i="10"/>
  <c r="H42" i="10"/>
  <c r="G42" i="10"/>
  <c r="F42" i="10"/>
  <c r="E42" i="10"/>
  <c r="D42" i="10"/>
  <c r="C42" i="10"/>
  <c r="BP41" i="10"/>
  <c r="BO41" i="10"/>
  <c r="BN41" i="10"/>
  <c r="BM41" i="10"/>
  <c r="BL41" i="10"/>
  <c r="BK41" i="10"/>
  <c r="BJ41" i="10"/>
  <c r="BI41" i="10"/>
  <c r="BH41" i="10"/>
  <c r="BG41" i="10"/>
  <c r="BF41" i="10"/>
  <c r="BE41" i="10"/>
  <c r="BD41" i="10"/>
  <c r="BC41" i="10"/>
  <c r="BB41" i="10"/>
  <c r="BA41" i="10"/>
  <c r="AZ41" i="10"/>
  <c r="AY41" i="10"/>
  <c r="AX41" i="10"/>
  <c r="AW41" i="10"/>
  <c r="AV41" i="10"/>
  <c r="AU41" i="10"/>
  <c r="AT41" i="10"/>
  <c r="AS41" i="10"/>
  <c r="AR41" i="10"/>
  <c r="AQ41" i="10"/>
  <c r="AP41" i="10"/>
  <c r="AO41" i="10"/>
  <c r="AN41" i="10"/>
  <c r="AM41" i="10"/>
  <c r="AL41" i="10"/>
  <c r="AD41" i="10"/>
  <c r="AC41" i="10"/>
  <c r="Y41" i="10"/>
  <c r="T19" i="13" s="1"/>
  <c r="X41" i="10"/>
  <c r="S19" i="13" s="1"/>
  <c r="W41" i="10"/>
  <c r="V41" i="10"/>
  <c r="U41" i="10"/>
  <c r="T41" i="10"/>
  <c r="S41" i="10"/>
  <c r="R41" i="10"/>
  <c r="P41" i="10"/>
  <c r="O41" i="10"/>
  <c r="M41" i="10"/>
  <c r="L41" i="10"/>
  <c r="J41" i="10"/>
  <c r="I41" i="10"/>
  <c r="H41" i="10"/>
  <c r="G41" i="10"/>
  <c r="F41" i="10"/>
  <c r="E41" i="10"/>
  <c r="D41" i="10"/>
  <c r="C41" i="10"/>
  <c r="BP40" i="10"/>
  <c r="BO40" i="10"/>
  <c r="BN40" i="10"/>
  <c r="BM40" i="10"/>
  <c r="BK40" i="10"/>
  <c r="BJ40" i="10"/>
  <c r="BI40" i="10"/>
  <c r="BH40" i="10"/>
  <c r="BG40" i="10"/>
  <c r="BF40" i="10"/>
  <c r="BE40" i="10"/>
  <c r="BD40" i="10"/>
  <c r="BC40" i="10"/>
  <c r="AY40" i="10"/>
  <c r="AX40" i="10"/>
  <c r="AW40" i="10"/>
  <c r="D40" i="10"/>
  <c r="C40" i="10"/>
  <c r="AE39" i="10"/>
  <c r="AA39" i="10"/>
  <c r="Z39" i="10"/>
  <c r="Q39" i="10"/>
  <c r="N39" i="10"/>
  <c r="K39" i="10"/>
  <c r="AE38" i="10"/>
  <c r="AA38" i="10"/>
  <c r="Z38" i="10"/>
  <c r="Q38" i="10"/>
  <c r="N38" i="10"/>
  <c r="K38" i="10"/>
  <c r="AE37" i="10"/>
  <c r="AA37" i="10"/>
  <c r="Z37" i="10"/>
  <c r="AB37" i="10" s="1"/>
  <c r="N37" i="10"/>
  <c r="AE36" i="10"/>
  <c r="AA36" i="10"/>
  <c r="Z36" i="10"/>
  <c r="Q36" i="10"/>
  <c r="N36" i="10"/>
  <c r="K36" i="10"/>
  <c r="AE35" i="10"/>
  <c r="AA35" i="10"/>
  <c r="Z35" i="10"/>
  <c r="Q35" i="10"/>
  <c r="N35" i="10"/>
  <c r="K35" i="10"/>
  <c r="AE34" i="10"/>
  <c r="AA34" i="10"/>
  <c r="Z34" i="10"/>
  <c r="Q34" i="10"/>
  <c r="N34" i="10"/>
  <c r="K34" i="10"/>
  <c r="AE33" i="10"/>
  <c r="AA33" i="10"/>
  <c r="Z33" i="10"/>
  <c r="Q33" i="10"/>
  <c r="N33" i="10"/>
  <c r="K33" i="10"/>
  <c r="AE32" i="10"/>
  <c r="AA32" i="10"/>
  <c r="Z32" i="10"/>
  <c r="Q32" i="10"/>
  <c r="N32" i="10"/>
  <c r="K32" i="10"/>
  <c r="AE31" i="10"/>
  <c r="AA31" i="10"/>
  <c r="Z31" i="10"/>
  <c r="Q31" i="10"/>
  <c r="N31" i="10"/>
  <c r="K31" i="10"/>
  <c r="AE30" i="10"/>
  <c r="AA30" i="10"/>
  <c r="Z30" i="10"/>
  <c r="Q30" i="10"/>
  <c r="N30" i="10"/>
  <c r="AE29" i="10"/>
  <c r="AA29" i="10"/>
  <c r="Z29" i="10"/>
  <c r="Q29" i="10"/>
  <c r="N29" i="10"/>
  <c r="K29" i="10"/>
  <c r="AE28" i="10"/>
  <c r="AA28" i="10"/>
  <c r="Z28" i="10"/>
  <c r="Q28" i="10"/>
  <c r="N28" i="10"/>
  <c r="K28" i="10"/>
  <c r="AE27" i="10"/>
  <c r="AA27" i="10"/>
  <c r="Z27" i="10"/>
  <c r="Q27" i="10"/>
  <c r="N27" i="10"/>
  <c r="K27" i="10"/>
  <c r="AE26" i="10"/>
  <c r="AA26" i="10"/>
  <c r="Z26" i="10"/>
  <c r="Q26" i="10"/>
  <c r="N26" i="10"/>
  <c r="K26" i="10"/>
  <c r="AE25" i="10"/>
  <c r="AA25" i="10"/>
  <c r="Z25" i="10"/>
  <c r="Q25" i="10"/>
  <c r="N25" i="10"/>
  <c r="K25" i="10"/>
  <c r="AE24" i="10"/>
  <c r="AA24" i="10"/>
  <c r="Z24" i="10"/>
  <c r="Q24" i="10"/>
  <c r="N24" i="10"/>
  <c r="K24" i="10"/>
  <c r="AE23" i="10"/>
  <c r="AA23" i="10"/>
  <c r="Z23" i="10"/>
  <c r="Q23" i="10"/>
  <c r="N23" i="10"/>
  <c r="K23" i="10"/>
  <c r="AE22" i="10"/>
  <c r="AA22" i="10"/>
  <c r="Z22" i="10"/>
  <c r="Q22" i="10"/>
  <c r="N22" i="10"/>
  <c r="K22" i="10"/>
  <c r="AE21" i="10"/>
  <c r="AA21" i="10"/>
  <c r="Z21" i="10"/>
  <c r="Q21" i="10"/>
  <c r="N21" i="10"/>
  <c r="K21" i="10"/>
  <c r="AE20" i="10"/>
  <c r="AA20" i="10"/>
  <c r="Z20" i="10"/>
  <c r="Q20" i="10"/>
  <c r="N20" i="10"/>
  <c r="K20" i="10"/>
  <c r="AE19" i="10"/>
  <c r="AA19" i="10"/>
  <c r="Z19" i="10"/>
  <c r="Q19" i="10"/>
  <c r="N19" i="10"/>
  <c r="K19" i="10"/>
  <c r="AE18" i="10"/>
  <c r="AA18" i="10"/>
  <c r="Z18" i="10"/>
  <c r="Q18" i="10"/>
  <c r="N18" i="10"/>
  <c r="K18" i="10"/>
  <c r="AE17" i="10"/>
  <c r="AA17" i="10"/>
  <c r="Z17" i="10"/>
  <c r="Q17" i="10"/>
  <c r="N17" i="10"/>
  <c r="K17" i="10"/>
  <c r="AE16" i="10"/>
  <c r="AA16" i="10"/>
  <c r="Z16" i="10"/>
  <c r="Q16" i="10"/>
  <c r="N16" i="10"/>
  <c r="K16" i="10"/>
  <c r="AE15" i="10"/>
  <c r="AA15" i="10"/>
  <c r="Z15" i="10"/>
  <c r="Q15" i="10"/>
  <c r="N15" i="10"/>
  <c r="K15" i="10"/>
  <c r="AE14" i="10"/>
  <c r="AA14" i="10"/>
  <c r="Z14" i="10"/>
  <c r="Q14" i="10"/>
  <c r="N14" i="10"/>
  <c r="K14" i="10"/>
  <c r="AE13" i="10"/>
  <c r="AA13" i="10"/>
  <c r="Z13" i="10"/>
  <c r="Q13" i="10"/>
  <c r="N13" i="10"/>
  <c r="K13" i="10"/>
  <c r="AE12" i="10"/>
  <c r="AA12" i="10"/>
  <c r="Z12" i="10"/>
  <c r="Q12" i="10"/>
  <c r="N12" i="10"/>
  <c r="K12" i="10"/>
  <c r="AE11" i="10"/>
  <c r="AA11" i="10"/>
  <c r="Z11" i="10"/>
  <c r="Q11" i="10"/>
  <c r="N11" i="10"/>
  <c r="K11" i="10"/>
  <c r="AE10" i="10"/>
  <c r="AA10" i="10"/>
  <c r="AB10" i="10" s="1"/>
  <c r="Z10" i="10"/>
  <c r="N10" i="10"/>
  <c r="K10" i="10"/>
  <c r="Q9" i="10"/>
  <c r="N9" i="10"/>
  <c r="K9" i="10"/>
  <c r="BP42" i="9"/>
  <c r="BO42" i="9"/>
  <c r="BN42" i="9"/>
  <c r="BM42" i="9"/>
  <c r="BL42" i="9"/>
  <c r="BK42" i="9"/>
  <c r="BJ42" i="9"/>
  <c r="BI42" i="9"/>
  <c r="BH42" i="9"/>
  <c r="BG42" i="9"/>
  <c r="BF42" i="9"/>
  <c r="BE42" i="9"/>
  <c r="BD42" i="9"/>
  <c r="BC42" i="9"/>
  <c r="BB42" i="9"/>
  <c r="BA42" i="9"/>
  <c r="AZ42" i="9"/>
  <c r="AY42" i="9"/>
  <c r="AX42" i="9"/>
  <c r="AW42" i="9"/>
  <c r="AV42" i="9"/>
  <c r="AU42" i="9"/>
  <c r="AT42" i="9"/>
  <c r="AS42" i="9"/>
  <c r="AR42" i="9"/>
  <c r="AQ42" i="9"/>
  <c r="AP42" i="9"/>
  <c r="AO42" i="9"/>
  <c r="AN42" i="9"/>
  <c r="AM42" i="9"/>
  <c r="AL42" i="9"/>
  <c r="AD42" i="9"/>
  <c r="AC42" i="9"/>
  <c r="Y42" i="9"/>
  <c r="X42" i="9"/>
  <c r="W42" i="9"/>
  <c r="V42" i="9"/>
  <c r="U42" i="9"/>
  <c r="T42" i="9"/>
  <c r="S42" i="9"/>
  <c r="P42" i="9"/>
  <c r="O42" i="9"/>
  <c r="M42" i="9"/>
  <c r="L42" i="9"/>
  <c r="J42" i="9"/>
  <c r="I42" i="9"/>
  <c r="H42" i="9"/>
  <c r="G42" i="9"/>
  <c r="F42" i="9"/>
  <c r="E42" i="9"/>
  <c r="D42" i="9"/>
  <c r="C42" i="9"/>
  <c r="BP41" i="9"/>
  <c r="BO41" i="9"/>
  <c r="BN41" i="9"/>
  <c r="BM41" i="9"/>
  <c r="BL41" i="9"/>
  <c r="BK41" i="9"/>
  <c r="BJ41" i="9"/>
  <c r="BI41" i="9"/>
  <c r="BH41" i="9"/>
  <c r="BG41" i="9"/>
  <c r="BF41" i="9"/>
  <c r="BE41" i="9"/>
  <c r="BD41" i="9"/>
  <c r="BC41" i="9"/>
  <c r="BB41" i="9"/>
  <c r="BA41" i="9"/>
  <c r="AZ41" i="9"/>
  <c r="AY41" i="9"/>
  <c r="AX41" i="9"/>
  <c r="AW41" i="9"/>
  <c r="AV41" i="9"/>
  <c r="AU41" i="9"/>
  <c r="AT41" i="9"/>
  <c r="AS41" i="9"/>
  <c r="AR41" i="9"/>
  <c r="AQ41" i="9"/>
  <c r="AP41" i="9"/>
  <c r="AO41" i="9"/>
  <c r="AN41" i="9"/>
  <c r="AM41" i="9"/>
  <c r="AL41" i="9"/>
  <c r="AD41" i="9"/>
  <c r="AC41" i="9"/>
  <c r="Y41" i="9"/>
  <c r="X41" i="9"/>
  <c r="W41" i="9"/>
  <c r="V41" i="9"/>
  <c r="U41" i="9"/>
  <c r="T41" i="9"/>
  <c r="S41" i="9"/>
  <c r="P41" i="9"/>
  <c r="O41" i="9"/>
  <c r="M41" i="9"/>
  <c r="L41" i="9"/>
  <c r="J41" i="9"/>
  <c r="I41" i="9"/>
  <c r="H41" i="9"/>
  <c r="G41" i="9"/>
  <c r="F41" i="9"/>
  <c r="E41" i="9"/>
  <c r="D41" i="9"/>
  <c r="C41" i="9"/>
  <c r="BP40" i="9"/>
  <c r="BO40" i="9"/>
  <c r="BN40" i="9"/>
  <c r="BM40" i="9"/>
  <c r="BL40" i="9"/>
  <c r="BK40" i="9"/>
  <c r="BJ40" i="9"/>
  <c r="BI40" i="9"/>
  <c r="BH40" i="9"/>
  <c r="BG40" i="9"/>
  <c r="BF40" i="9"/>
  <c r="BE40" i="9"/>
  <c r="BD40" i="9"/>
  <c r="BC40" i="9"/>
  <c r="BB40" i="9"/>
  <c r="BA40" i="9"/>
  <c r="AZ40" i="9"/>
  <c r="AY40" i="9"/>
  <c r="AX40" i="9"/>
  <c r="AW40" i="9"/>
  <c r="AV40" i="9"/>
  <c r="AU40" i="9"/>
  <c r="AT40" i="9"/>
  <c r="AS40" i="9"/>
  <c r="AR40" i="9"/>
  <c r="AQ40" i="9"/>
  <c r="AP40" i="9"/>
  <c r="AO40" i="9"/>
  <c r="AN40" i="9"/>
  <c r="AM40" i="9"/>
  <c r="AL40" i="9"/>
  <c r="AD40" i="9"/>
  <c r="AC40" i="9"/>
  <c r="Y40" i="9"/>
  <c r="X40" i="9"/>
  <c r="W40" i="9"/>
  <c r="V40" i="9"/>
  <c r="U40" i="9"/>
  <c r="T40" i="9"/>
  <c r="S40" i="9"/>
  <c r="P40" i="9"/>
  <c r="O40" i="9"/>
  <c r="M40" i="9"/>
  <c r="L40" i="9"/>
  <c r="J40" i="9"/>
  <c r="I40" i="9"/>
  <c r="H40" i="9"/>
  <c r="G40" i="9"/>
  <c r="F40" i="9"/>
  <c r="E40" i="9"/>
  <c r="D40" i="9"/>
  <c r="C40" i="9"/>
  <c r="BP39" i="9"/>
  <c r="BO39" i="9"/>
  <c r="BN39" i="9"/>
  <c r="BM39" i="9"/>
  <c r="BK39" i="9"/>
  <c r="BJ39" i="9"/>
  <c r="BI39" i="9"/>
  <c r="BH39" i="9"/>
  <c r="BG39" i="9"/>
  <c r="BF39" i="9"/>
  <c r="BE39" i="9"/>
  <c r="BD39" i="9"/>
  <c r="BC39" i="9"/>
  <c r="AY39" i="9"/>
  <c r="AX39" i="9"/>
  <c r="AW39" i="9"/>
  <c r="D39" i="9"/>
  <c r="C39" i="9"/>
  <c r="AE38" i="9"/>
  <c r="Q38" i="9"/>
  <c r="N38" i="9"/>
  <c r="K38" i="9"/>
  <c r="AE37" i="9"/>
  <c r="Q37" i="9"/>
  <c r="N37" i="9"/>
  <c r="K37" i="9"/>
  <c r="AE36" i="9"/>
  <c r="Q36" i="9"/>
  <c r="N36" i="9"/>
  <c r="K36" i="9"/>
  <c r="AE35" i="9"/>
  <c r="Q35" i="9"/>
  <c r="N35" i="9"/>
  <c r="K35" i="9"/>
  <c r="AE34" i="9"/>
  <c r="Q34" i="9"/>
  <c r="N34" i="9"/>
  <c r="K34" i="9"/>
  <c r="AE33" i="9"/>
  <c r="Q33" i="9"/>
  <c r="N33" i="9"/>
  <c r="K33" i="9"/>
  <c r="AB32" i="9"/>
  <c r="Q32" i="9"/>
  <c r="N32" i="9"/>
  <c r="K32" i="9"/>
  <c r="AE31" i="9"/>
  <c r="Q31" i="9"/>
  <c r="N31" i="9"/>
  <c r="K31" i="9"/>
  <c r="AE30" i="9"/>
  <c r="Q30" i="9"/>
  <c r="N30" i="9"/>
  <c r="K30" i="9"/>
  <c r="AE29" i="9"/>
  <c r="Q29" i="9"/>
  <c r="N29" i="9"/>
  <c r="K29" i="9"/>
  <c r="AE28" i="9"/>
  <c r="Q28" i="9"/>
  <c r="N28" i="9"/>
  <c r="K28" i="9"/>
  <c r="AE27" i="9"/>
  <c r="Q27" i="9"/>
  <c r="N27" i="9"/>
  <c r="K27" i="9"/>
  <c r="AE24" i="9"/>
  <c r="Q24" i="9"/>
  <c r="N24" i="9"/>
  <c r="K24" i="9"/>
  <c r="AE23" i="9"/>
  <c r="Q23" i="9"/>
  <c r="N23" i="9"/>
  <c r="K23" i="9"/>
  <c r="AE22" i="9"/>
  <c r="Q22" i="9"/>
  <c r="N22" i="9"/>
  <c r="K22" i="9"/>
  <c r="AE21" i="9"/>
  <c r="Q21" i="9"/>
  <c r="N21" i="9"/>
  <c r="K21" i="9"/>
  <c r="AE20" i="9"/>
  <c r="Q20" i="9"/>
  <c r="N20" i="9"/>
  <c r="K20" i="9"/>
  <c r="AE19" i="9"/>
  <c r="Q19" i="9"/>
  <c r="N19" i="9"/>
  <c r="K19" i="9"/>
  <c r="Q18" i="9"/>
  <c r="N18" i="9"/>
  <c r="K18" i="9"/>
  <c r="AE17" i="9"/>
  <c r="Q17" i="9"/>
  <c r="N17" i="9"/>
  <c r="K17" i="9"/>
  <c r="AE16" i="9"/>
  <c r="Q16" i="9"/>
  <c r="N16" i="9"/>
  <c r="K16" i="9"/>
  <c r="AE15" i="9"/>
  <c r="Q15" i="9"/>
  <c r="N15" i="9"/>
  <c r="K15" i="9"/>
  <c r="AE14" i="9"/>
  <c r="Q14" i="9"/>
  <c r="N14" i="9"/>
  <c r="K14" i="9"/>
  <c r="AE13" i="9"/>
  <c r="Q13" i="9"/>
  <c r="N13" i="9"/>
  <c r="K13" i="9"/>
  <c r="AE12" i="9"/>
  <c r="AB12" i="9"/>
  <c r="Q12" i="9"/>
  <c r="N12" i="9"/>
  <c r="K12" i="9"/>
  <c r="Q11" i="9"/>
  <c r="N11" i="9"/>
  <c r="AE10" i="9"/>
  <c r="AB10" i="9"/>
  <c r="Q10" i="9"/>
  <c r="N10" i="9"/>
  <c r="K10" i="9"/>
  <c r="AE9" i="9"/>
  <c r="Q9" i="9"/>
  <c r="N9" i="9"/>
  <c r="K9" i="9"/>
  <c r="BP43" i="8"/>
  <c r="BO43" i="8"/>
  <c r="BN43" i="8"/>
  <c r="BM43" i="8"/>
  <c r="BL43" i="8"/>
  <c r="BK43" i="8"/>
  <c r="BJ43" i="8"/>
  <c r="BI43" i="8"/>
  <c r="BH43" i="8"/>
  <c r="BG43" i="8"/>
  <c r="BF43" i="8"/>
  <c r="BE43" i="8"/>
  <c r="BD43" i="8"/>
  <c r="BC43" i="8"/>
  <c r="BB43" i="8"/>
  <c r="BA43" i="8"/>
  <c r="AZ43" i="8"/>
  <c r="AY43" i="8"/>
  <c r="AX43" i="8"/>
  <c r="AW43" i="8"/>
  <c r="AV43" i="8"/>
  <c r="AU43" i="8"/>
  <c r="AT43" i="8"/>
  <c r="AS43" i="8"/>
  <c r="AR43" i="8"/>
  <c r="AQ43" i="8"/>
  <c r="AP43" i="8"/>
  <c r="AO43" i="8"/>
  <c r="AN43" i="8"/>
  <c r="AM43" i="8"/>
  <c r="AL43" i="8"/>
  <c r="AD43" i="8"/>
  <c r="AC43" i="8"/>
  <c r="Y43" i="8"/>
  <c r="X43" i="8"/>
  <c r="W43" i="8"/>
  <c r="V43" i="8"/>
  <c r="U43" i="8"/>
  <c r="T43" i="8"/>
  <c r="S43" i="8"/>
  <c r="R43" i="8"/>
  <c r="P43" i="8"/>
  <c r="O43" i="8"/>
  <c r="M43" i="8"/>
  <c r="L43" i="8"/>
  <c r="J43" i="8"/>
  <c r="I43" i="8"/>
  <c r="H43" i="8"/>
  <c r="G43" i="8"/>
  <c r="F43" i="8"/>
  <c r="E43" i="8"/>
  <c r="D43" i="8"/>
  <c r="C43" i="8"/>
  <c r="BP42" i="8"/>
  <c r="BO42" i="8"/>
  <c r="BN42" i="8"/>
  <c r="BM42" i="8"/>
  <c r="BL42" i="8"/>
  <c r="BK42" i="8"/>
  <c r="BJ42" i="8"/>
  <c r="BI42" i="8"/>
  <c r="BH42" i="8"/>
  <c r="BG42" i="8"/>
  <c r="BF42" i="8"/>
  <c r="BE42" i="8"/>
  <c r="BD42" i="8"/>
  <c r="BC42" i="8"/>
  <c r="BB42" i="8"/>
  <c r="BA42" i="8"/>
  <c r="AZ42" i="8"/>
  <c r="AY42" i="8"/>
  <c r="AX42" i="8"/>
  <c r="AW42" i="8"/>
  <c r="AV42" i="8"/>
  <c r="AU42" i="8"/>
  <c r="AT42" i="8"/>
  <c r="AS42" i="8"/>
  <c r="AR42" i="8"/>
  <c r="AQ42" i="8"/>
  <c r="AP42" i="8"/>
  <c r="AO42" i="8"/>
  <c r="AN42" i="8"/>
  <c r="AM42" i="8"/>
  <c r="AL42" i="8"/>
  <c r="AD42" i="8"/>
  <c r="AC42" i="8"/>
  <c r="Y42" i="8"/>
  <c r="X42" i="8"/>
  <c r="W42" i="8"/>
  <c r="V42" i="8"/>
  <c r="U42" i="8"/>
  <c r="T42" i="8"/>
  <c r="S42" i="8"/>
  <c r="R42" i="8"/>
  <c r="P42" i="8"/>
  <c r="O42" i="8"/>
  <c r="M42" i="8"/>
  <c r="L42" i="8"/>
  <c r="J42" i="8"/>
  <c r="I42" i="8"/>
  <c r="H42" i="8"/>
  <c r="G42" i="8"/>
  <c r="F42" i="8"/>
  <c r="E42" i="8"/>
  <c r="D42" i="8"/>
  <c r="C42" i="8"/>
  <c r="BP41" i="8"/>
  <c r="BO41" i="8"/>
  <c r="BN41" i="8"/>
  <c r="BM41" i="8"/>
  <c r="BL41" i="8"/>
  <c r="BK41" i="8"/>
  <c r="BJ41" i="8"/>
  <c r="BI41" i="8"/>
  <c r="BH41" i="8"/>
  <c r="BG41" i="8"/>
  <c r="BF41" i="8"/>
  <c r="BE41" i="8"/>
  <c r="BD41" i="8"/>
  <c r="BC41" i="8"/>
  <c r="BB41" i="8"/>
  <c r="BA41" i="8"/>
  <c r="AZ41" i="8"/>
  <c r="AY41" i="8"/>
  <c r="AX41" i="8"/>
  <c r="AW41" i="8"/>
  <c r="AV41" i="8"/>
  <c r="AU41" i="8"/>
  <c r="AT41" i="8"/>
  <c r="AS41" i="8"/>
  <c r="AR41" i="8"/>
  <c r="AQ41" i="8"/>
  <c r="AP41" i="8"/>
  <c r="AO41" i="8"/>
  <c r="AN41" i="8"/>
  <c r="AM41" i="8"/>
  <c r="AL41" i="8"/>
  <c r="AD41" i="8"/>
  <c r="AC41" i="8"/>
  <c r="Y41" i="8"/>
  <c r="X41" i="8"/>
  <c r="W41" i="8"/>
  <c r="V41" i="8"/>
  <c r="U41" i="8"/>
  <c r="T41" i="8"/>
  <c r="S41" i="8"/>
  <c r="R41" i="8"/>
  <c r="P41" i="8"/>
  <c r="O41" i="8"/>
  <c r="M41" i="8"/>
  <c r="L41" i="8"/>
  <c r="J41" i="8"/>
  <c r="I41" i="8"/>
  <c r="H41" i="8"/>
  <c r="G41" i="8"/>
  <c r="F41" i="8"/>
  <c r="E41" i="8"/>
  <c r="D41" i="8"/>
  <c r="C41" i="8"/>
  <c r="BP40" i="8"/>
  <c r="BO40" i="8"/>
  <c r="BN40" i="8"/>
  <c r="BM40" i="8"/>
  <c r="BK40" i="8"/>
  <c r="BJ40" i="8"/>
  <c r="BI40" i="8"/>
  <c r="BH40" i="8"/>
  <c r="BG40" i="8"/>
  <c r="BF40" i="8"/>
  <c r="AY40" i="8"/>
  <c r="AX40" i="8"/>
  <c r="AW40" i="8"/>
  <c r="D40" i="8"/>
  <c r="AE39" i="8"/>
  <c r="Q39" i="8"/>
  <c r="N39" i="8"/>
  <c r="K39" i="8"/>
  <c r="AE38" i="8"/>
  <c r="Q38" i="8"/>
  <c r="N38" i="8"/>
  <c r="K38" i="8"/>
  <c r="AE37" i="8"/>
  <c r="Q37" i="8"/>
  <c r="N37" i="8"/>
  <c r="K37" i="8"/>
  <c r="AE36" i="8"/>
  <c r="Q36" i="8"/>
  <c r="N36" i="8"/>
  <c r="K36" i="8"/>
  <c r="AE34" i="8"/>
  <c r="Q34" i="8"/>
  <c r="N34" i="8"/>
  <c r="K34" i="8"/>
  <c r="AE33" i="8"/>
  <c r="Q33" i="8"/>
  <c r="N33" i="8"/>
  <c r="K33" i="8"/>
  <c r="AE32" i="8"/>
  <c r="Q32" i="8"/>
  <c r="N32" i="8"/>
  <c r="K32" i="8"/>
  <c r="AE31" i="8"/>
  <c r="Q31" i="8"/>
  <c r="N31" i="8"/>
  <c r="K31" i="8"/>
  <c r="AE30" i="8"/>
  <c r="Q30" i="8"/>
  <c r="N30" i="8"/>
  <c r="K30" i="8"/>
  <c r="AE29" i="8"/>
  <c r="Q29" i="8"/>
  <c r="N29" i="8"/>
  <c r="K29" i="8"/>
  <c r="AE27" i="8"/>
  <c r="Q27" i="8"/>
  <c r="N27" i="8"/>
  <c r="K27" i="8"/>
  <c r="AE26" i="8"/>
  <c r="Q26" i="8"/>
  <c r="N26" i="8"/>
  <c r="K26" i="8"/>
  <c r="AE25" i="8"/>
  <c r="Q25" i="8"/>
  <c r="N25" i="8"/>
  <c r="K25" i="8"/>
  <c r="AE24" i="8"/>
  <c r="AB24" i="8"/>
  <c r="Q24" i="8"/>
  <c r="N24" i="8"/>
  <c r="K24" i="8"/>
  <c r="AE23" i="8"/>
  <c r="Q23" i="8"/>
  <c r="N23" i="8"/>
  <c r="K23" i="8"/>
  <c r="AE22" i="8"/>
  <c r="AB22" i="8"/>
  <c r="Q22" i="8"/>
  <c r="N22" i="8"/>
  <c r="K22" i="8"/>
  <c r="AE20" i="8"/>
  <c r="Q20" i="8"/>
  <c r="N20" i="8"/>
  <c r="K20" i="8"/>
  <c r="AE19" i="8"/>
  <c r="AB19" i="8"/>
  <c r="Q19" i="8"/>
  <c r="N19" i="8"/>
  <c r="K19" i="8"/>
  <c r="AE18" i="8"/>
  <c r="Q18" i="8"/>
  <c r="N18" i="8"/>
  <c r="K18" i="8"/>
  <c r="AE17" i="8"/>
  <c r="Q17" i="8"/>
  <c r="N17" i="8"/>
  <c r="K17" i="8"/>
  <c r="AE16" i="8"/>
  <c r="Q16" i="8"/>
  <c r="N16" i="8"/>
  <c r="K16" i="8"/>
  <c r="AE14" i="8"/>
  <c r="Q14" i="8"/>
  <c r="K14" i="8"/>
  <c r="AE13" i="8"/>
  <c r="AB13" i="8"/>
  <c r="Q13" i="8"/>
  <c r="K13" i="8"/>
  <c r="AE12" i="8"/>
  <c r="Q12" i="8"/>
  <c r="N12" i="8"/>
  <c r="K12" i="8"/>
  <c r="AE11" i="8"/>
  <c r="Q11" i="8"/>
  <c r="N11" i="8"/>
  <c r="K11" i="8"/>
  <c r="AE9" i="8"/>
  <c r="AA9" i="8"/>
  <c r="Z9" i="8"/>
  <c r="Q9" i="8"/>
  <c r="N9" i="8"/>
  <c r="K9" i="8"/>
  <c r="BP43" i="7"/>
  <c r="BO43" i="7"/>
  <c r="BN43" i="7"/>
  <c r="BM43" i="7"/>
  <c r="BL43" i="7"/>
  <c r="BK43" i="7"/>
  <c r="BJ43" i="7"/>
  <c r="BI43" i="7"/>
  <c r="BH43" i="7"/>
  <c r="BG43" i="7"/>
  <c r="BF43" i="7"/>
  <c r="BE43" i="7"/>
  <c r="BD43" i="7"/>
  <c r="BC43" i="7"/>
  <c r="BB43" i="7"/>
  <c r="BA43" i="7"/>
  <c r="AZ43" i="7"/>
  <c r="AY43" i="7"/>
  <c r="AX43" i="7"/>
  <c r="AW43" i="7"/>
  <c r="AV43" i="7"/>
  <c r="AU43" i="7"/>
  <c r="AT43" i="7"/>
  <c r="AS43" i="7"/>
  <c r="AR43" i="7"/>
  <c r="AQ43" i="7"/>
  <c r="AP43" i="7"/>
  <c r="AO43" i="7"/>
  <c r="AN43" i="7"/>
  <c r="AM43" i="7"/>
  <c r="AL43" i="7"/>
  <c r="AD43" i="7"/>
  <c r="AC43" i="7"/>
  <c r="Y43" i="7"/>
  <c r="X43" i="7"/>
  <c r="W43" i="7"/>
  <c r="V43" i="7"/>
  <c r="U43" i="7"/>
  <c r="T43" i="7"/>
  <c r="S43" i="7"/>
  <c r="P43" i="7"/>
  <c r="O43" i="7"/>
  <c r="M43" i="7"/>
  <c r="L43" i="7"/>
  <c r="J43" i="7"/>
  <c r="I43" i="7"/>
  <c r="H43" i="7"/>
  <c r="G43" i="7"/>
  <c r="F43" i="7"/>
  <c r="E43" i="7"/>
  <c r="D43" i="7"/>
  <c r="C43" i="7"/>
  <c r="BP42" i="7"/>
  <c r="BO42" i="7"/>
  <c r="BN42" i="7"/>
  <c r="BM42" i="7"/>
  <c r="BL42" i="7"/>
  <c r="BK42" i="7"/>
  <c r="BJ42" i="7"/>
  <c r="BI42" i="7"/>
  <c r="BH42" i="7"/>
  <c r="BG42" i="7"/>
  <c r="BF42" i="7"/>
  <c r="BE42" i="7"/>
  <c r="BD42" i="7"/>
  <c r="BC42" i="7"/>
  <c r="BB42" i="7"/>
  <c r="BA42" i="7"/>
  <c r="AZ42" i="7"/>
  <c r="AY42" i="7"/>
  <c r="AX42" i="7"/>
  <c r="AW42" i="7"/>
  <c r="AV42" i="7"/>
  <c r="AU42" i="7"/>
  <c r="AT42" i="7"/>
  <c r="AS42" i="7"/>
  <c r="AR42" i="7"/>
  <c r="AQ42" i="7"/>
  <c r="AP42" i="7"/>
  <c r="AO42" i="7"/>
  <c r="AN42" i="7"/>
  <c r="AM42" i="7"/>
  <c r="AL42" i="7"/>
  <c r="AD42" i="7"/>
  <c r="AC42" i="7"/>
  <c r="Y42" i="7"/>
  <c r="X42" i="7"/>
  <c r="W42" i="7"/>
  <c r="V42" i="7"/>
  <c r="U42" i="7"/>
  <c r="T42" i="7"/>
  <c r="S42" i="7"/>
  <c r="P42" i="7"/>
  <c r="O42" i="7"/>
  <c r="M42" i="7"/>
  <c r="L42" i="7"/>
  <c r="J42" i="7"/>
  <c r="I42" i="7"/>
  <c r="H42" i="7"/>
  <c r="G42" i="7"/>
  <c r="F42" i="7"/>
  <c r="E42" i="7"/>
  <c r="D42" i="7"/>
  <c r="C42" i="7"/>
  <c r="BP41" i="7"/>
  <c r="BO41" i="7"/>
  <c r="BN41" i="7"/>
  <c r="BM41" i="7"/>
  <c r="BL41" i="7"/>
  <c r="BK41" i="7"/>
  <c r="BJ41" i="7"/>
  <c r="BI41" i="7"/>
  <c r="BH41" i="7"/>
  <c r="BG41" i="7"/>
  <c r="BF41" i="7"/>
  <c r="BE41" i="7"/>
  <c r="BD41" i="7"/>
  <c r="BC41" i="7"/>
  <c r="BB41" i="7"/>
  <c r="BA41" i="7"/>
  <c r="AZ41" i="7"/>
  <c r="AY41" i="7"/>
  <c r="AX41" i="7"/>
  <c r="AW41" i="7"/>
  <c r="AV41" i="7"/>
  <c r="AU41" i="7"/>
  <c r="AT41" i="7"/>
  <c r="AS41" i="7"/>
  <c r="AR41" i="7"/>
  <c r="AQ41" i="7"/>
  <c r="AP41" i="7"/>
  <c r="AO41" i="7"/>
  <c r="AN41" i="7"/>
  <c r="AM41" i="7"/>
  <c r="AL41" i="7"/>
  <c r="AD41" i="7"/>
  <c r="AC41" i="7"/>
  <c r="Y41" i="7"/>
  <c r="X41" i="7"/>
  <c r="W41" i="7"/>
  <c r="V41" i="7"/>
  <c r="U41" i="7"/>
  <c r="T41" i="7"/>
  <c r="S41" i="7"/>
  <c r="P41" i="7"/>
  <c r="O41" i="7"/>
  <c r="M41" i="7"/>
  <c r="L41" i="7"/>
  <c r="J41" i="7"/>
  <c r="I41" i="7"/>
  <c r="H41" i="7"/>
  <c r="G41" i="7"/>
  <c r="F41" i="7"/>
  <c r="E41" i="7"/>
  <c r="D41" i="7"/>
  <c r="C41" i="7"/>
  <c r="BP40" i="7"/>
  <c r="BO40" i="7"/>
  <c r="BN40" i="7"/>
  <c r="BM40" i="7"/>
  <c r="BK40" i="7"/>
  <c r="BJ40" i="7"/>
  <c r="BI40" i="7"/>
  <c r="BH40" i="7"/>
  <c r="BG40" i="7"/>
  <c r="BF40" i="7"/>
  <c r="BD40" i="7"/>
  <c r="BC40" i="7"/>
  <c r="AY40" i="7"/>
  <c r="AX40" i="7"/>
  <c r="AW40" i="7"/>
  <c r="D40" i="7"/>
  <c r="C40" i="7"/>
  <c r="AE39" i="7"/>
  <c r="AB39" i="7"/>
  <c r="Q39" i="7"/>
  <c r="N39" i="7"/>
  <c r="K39" i="7"/>
  <c r="AE38" i="7"/>
  <c r="AB38" i="7"/>
  <c r="Q38" i="7"/>
  <c r="N38" i="7"/>
  <c r="K38" i="7"/>
  <c r="AE37" i="7"/>
  <c r="AB37" i="7"/>
  <c r="Q37" i="7"/>
  <c r="N37" i="7"/>
  <c r="K37" i="7"/>
  <c r="AE36" i="7"/>
  <c r="Q36" i="7"/>
  <c r="N36" i="7"/>
  <c r="K36" i="7"/>
  <c r="AE35" i="7"/>
  <c r="AB35" i="7"/>
  <c r="Q35" i="7"/>
  <c r="N35" i="7"/>
  <c r="K35" i="7"/>
  <c r="AE34" i="7"/>
  <c r="AB34" i="7"/>
  <c r="Q34" i="7"/>
  <c r="N34" i="7"/>
  <c r="K34" i="7"/>
  <c r="AE33" i="7"/>
  <c r="AB33" i="7"/>
  <c r="Q33" i="7"/>
  <c r="N33" i="7"/>
  <c r="K33" i="7"/>
  <c r="AE32" i="7"/>
  <c r="Q32" i="7"/>
  <c r="N32" i="7"/>
  <c r="K32" i="7"/>
  <c r="AE31" i="7"/>
  <c r="Q31" i="7"/>
  <c r="N31" i="7"/>
  <c r="K31" i="7"/>
  <c r="AE30" i="7"/>
  <c r="Q30" i="7"/>
  <c r="N30" i="7"/>
  <c r="K30" i="7"/>
  <c r="AE29" i="7"/>
  <c r="AB29" i="7"/>
  <c r="Q29" i="7"/>
  <c r="N29" i="7"/>
  <c r="K29" i="7"/>
  <c r="AE28" i="7"/>
  <c r="Q28" i="7"/>
  <c r="N28" i="7"/>
  <c r="K28" i="7"/>
  <c r="AE27" i="7"/>
  <c r="AB27" i="7"/>
  <c r="Q27" i="7"/>
  <c r="N27" i="7"/>
  <c r="K27" i="7"/>
  <c r="AE26" i="7"/>
  <c r="AB26" i="7"/>
  <c r="Q26" i="7"/>
  <c r="N26" i="7"/>
  <c r="K26" i="7"/>
  <c r="AE25" i="7"/>
  <c r="AB25" i="7"/>
  <c r="Q25" i="7"/>
  <c r="N25" i="7"/>
  <c r="K25" i="7"/>
  <c r="AE24" i="7"/>
  <c r="AB24" i="7"/>
  <c r="Q24" i="7"/>
  <c r="N24" i="7"/>
  <c r="K24" i="7"/>
  <c r="AE23" i="7"/>
  <c r="AB23" i="7"/>
  <c r="Q23" i="7"/>
  <c r="N23" i="7"/>
  <c r="K23" i="7"/>
  <c r="AE22" i="7"/>
  <c r="AB22" i="7"/>
  <c r="Q22" i="7"/>
  <c r="N22" i="7"/>
  <c r="K22" i="7"/>
  <c r="AE21" i="7"/>
  <c r="AB21" i="7"/>
  <c r="Q21" i="7"/>
  <c r="N21" i="7"/>
  <c r="K21" i="7"/>
  <c r="AE20" i="7"/>
  <c r="Q20" i="7"/>
  <c r="N20" i="7"/>
  <c r="K20" i="7"/>
  <c r="AE19" i="7"/>
  <c r="AB19" i="7"/>
  <c r="Q19" i="7"/>
  <c r="N19" i="7"/>
  <c r="K19" i="7"/>
  <c r="AE18" i="7"/>
  <c r="Q18" i="7"/>
  <c r="N18" i="7"/>
  <c r="K18" i="7"/>
  <c r="AE17" i="7"/>
  <c r="Q17" i="7"/>
  <c r="N17" i="7"/>
  <c r="K17" i="7"/>
  <c r="AE16" i="7"/>
  <c r="Q16" i="7"/>
  <c r="N16" i="7"/>
  <c r="K16" i="7"/>
  <c r="AE15" i="7"/>
  <c r="Q15" i="7"/>
  <c r="N15" i="7"/>
  <c r="K15" i="7"/>
  <c r="AE14" i="7"/>
  <c r="Q14" i="7"/>
  <c r="N14" i="7"/>
  <c r="K14" i="7"/>
  <c r="AE13" i="7"/>
  <c r="AB13" i="7"/>
  <c r="Q13" i="7"/>
  <c r="N13" i="7"/>
  <c r="K13" i="7"/>
  <c r="AE12" i="7"/>
  <c r="Q12" i="7"/>
  <c r="N12" i="7"/>
  <c r="K12" i="7"/>
  <c r="AE11" i="7"/>
  <c r="AB11" i="7"/>
  <c r="Q11" i="7"/>
  <c r="N11" i="7"/>
  <c r="K11" i="7"/>
  <c r="AE10" i="7"/>
  <c r="AB10" i="7"/>
  <c r="Q10" i="7"/>
  <c r="N10" i="7"/>
  <c r="K10" i="7"/>
  <c r="AE9" i="7"/>
  <c r="Q9" i="7"/>
  <c r="N9" i="7"/>
  <c r="K9" i="7"/>
  <c r="BP43" i="6"/>
  <c r="BO43" i="6"/>
  <c r="BN43" i="6"/>
  <c r="BM43" i="6"/>
  <c r="BL43" i="6"/>
  <c r="BK43" i="6"/>
  <c r="BJ43" i="6"/>
  <c r="BI43" i="6"/>
  <c r="BH43" i="6"/>
  <c r="BG43" i="6"/>
  <c r="BF43" i="6"/>
  <c r="BE43" i="6"/>
  <c r="BD43" i="6"/>
  <c r="BC43" i="6"/>
  <c r="BB43" i="6"/>
  <c r="BA43" i="6"/>
  <c r="AZ43" i="6"/>
  <c r="AY43" i="6"/>
  <c r="AX43" i="6"/>
  <c r="AW43" i="6"/>
  <c r="AV43" i="6"/>
  <c r="AU43" i="6"/>
  <c r="AT43" i="6"/>
  <c r="AS43" i="6"/>
  <c r="AR43" i="6"/>
  <c r="AQ43" i="6"/>
  <c r="AP43" i="6"/>
  <c r="AO43" i="6"/>
  <c r="AN43" i="6"/>
  <c r="AM43" i="6"/>
  <c r="AL43" i="6"/>
  <c r="AD43" i="6"/>
  <c r="AC43" i="6"/>
  <c r="Y43" i="6"/>
  <c r="X43" i="6"/>
  <c r="W43" i="6"/>
  <c r="V43" i="6"/>
  <c r="U43" i="6"/>
  <c r="T43" i="6"/>
  <c r="S43" i="6"/>
  <c r="R43" i="6"/>
  <c r="P43" i="6"/>
  <c r="O43" i="6"/>
  <c r="M43" i="6"/>
  <c r="L43" i="6"/>
  <c r="J43" i="6"/>
  <c r="I43" i="6"/>
  <c r="H43" i="6"/>
  <c r="G43" i="6"/>
  <c r="F43" i="6"/>
  <c r="E43" i="6"/>
  <c r="D43" i="6"/>
  <c r="C43" i="6"/>
  <c r="BP42" i="6"/>
  <c r="BO42" i="6"/>
  <c r="BN42" i="6"/>
  <c r="BM42" i="6"/>
  <c r="BL42" i="6"/>
  <c r="BK42" i="6"/>
  <c r="BJ42" i="6"/>
  <c r="BI42" i="6"/>
  <c r="BH42" i="6"/>
  <c r="BG42" i="6"/>
  <c r="BF42" i="6"/>
  <c r="BE42" i="6"/>
  <c r="BD42" i="6"/>
  <c r="BC42" i="6"/>
  <c r="BB42" i="6"/>
  <c r="BA42" i="6"/>
  <c r="AZ42" i="6"/>
  <c r="AY42" i="6"/>
  <c r="AX42" i="6"/>
  <c r="AW42" i="6"/>
  <c r="AV42" i="6"/>
  <c r="AU42" i="6"/>
  <c r="AT42" i="6"/>
  <c r="AS42" i="6"/>
  <c r="AR42" i="6"/>
  <c r="AQ42" i="6"/>
  <c r="AP42" i="6"/>
  <c r="AO42" i="6"/>
  <c r="AN42" i="6"/>
  <c r="AM42" i="6"/>
  <c r="AL42" i="6"/>
  <c r="AD42" i="6"/>
  <c r="AC42" i="6"/>
  <c r="Y42" i="6"/>
  <c r="X42" i="6"/>
  <c r="W42" i="6"/>
  <c r="V42" i="6"/>
  <c r="U42" i="6"/>
  <c r="T42" i="6"/>
  <c r="S42" i="6"/>
  <c r="R42" i="6"/>
  <c r="P42" i="6"/>
  <c r="O42" i="6"/>
  <c r="M42" i="6"/>
  <c r="L42" i="6"/>
  <c r="J42" i="6"/>
  <c r="I42" i="6"/>
  <c r="H42" i="6"/>
  <c r="G42" i="6"/>
  <c r="F42" i="6"/>
  <c r="E42" i="6"/>
  <c r="D42" i="6"/>
  <c r="C42" i="6"/>
  <c r="BP41" i="6"/>
  <c r="BO41" i="6"/>
  <c r="BN41" i="6"/>
  <c r="BM41" i="6"/>
  <c r="BL41" i="6"/>
  <c r="BK41" i="6"/>
  <c r="BJ41" i="6"/>
  <c r="BI41" i="6"/>
  <c r="BH41" i="6"/>
  <c r="BG41" i="6"/>
  <c r="BF41" i="6"/>
  <c r="BE41" i="6"/>
  <c r="BC41" i="6"/>
  <c r="BB41" i="6"/>
  <c r="BA41" i="6"/>
  <c r="AZ41" i="6"/>
  <c r="AY41" i="6"/>
  <c r="AX41" i="6"/>
  <c r="AW41" i="6"/>
  <c r="AV41" i="6"/>
  <c r="AU41" i="6"/>
  <c r="AT41" i="6"/>
  <c r="AS41" i="6"/>
  <c r="AR41" i="6"/>
  <c r="AQ41" i="6"/>
  <c r="AP41" i="6"/>
  <c r="AO41" i="6"/>
  <c r="AN41" i="6"/>
  <c r="AM41" i="6"/>
  <c r="AL41" i="6"/>
  <c r="AD41" i="6"/>
  <c r="AC41" i="6"/>
  <c r="Y41" i="6"/>
  <c r="X41" i="6"/>
  <c r="W41" i="6"/>
  <c r="V41" i="6"/>
  <c r="U41" i="6"/>
  <c r="T41" i="6"/>
  <c r="S41" i="6"/>
  <c r="R41" i="6"/>
  <c r="P41" i="6"/>
  <c r="O41" i="6"/>
  <c r="M41" i="6"/>
  <c r="L41" i="6"/>
  <c r="J41" i="6"/>
  <c r="I41" i="6"/>
  <c r="H41" i="6"/>
  <c r="G41" i="6"/>
  <c r="F41" i="6"/>
  <c r="E41" i="6"/>
  <c r="D41" i="6"/>
  <c r="C41" i="6"/>
  <c r="BP40" i="6"/>
  <c r="BO40" i="6"/>
  <c r="BN40" i="6"/>
  <c r="BM40" i="6"/>
  <c r="BK40" i="6"/>
  <c r="BJ40" i="6"/>
  <c r="BI40" i="6"/>
  <c r="BH40" i="6"/>
  <c r="BG40" i="6"/>
  <c r="BF40" i="6"/>
  <c r="BE40" i="6"/>
  <c r="BD40" i="6"/>
  <c r="BC40" i="6"/>
  <c r="AY40" i="6"/>
  <c r="AX40" i="6"/>
  <c r="AW40" i="6"/>
  <c r="D40" i="6"/>
  <c r="C40" i="6"/>
  <c r="BP43" i="5"/>
  <c r="BO43" i="5"/>
  <c r="BN43" i="5"/>
  <c r="BM43" i="5"/>
  <c r="BL43" i="5"/>
  <c r="BK43" i="5"/>
  <c r="BJ43" i="5"/>
  <c r="BI43" i="5"/>
  <c r="BH43" i="5"/>
  <c r="BG43" i="5"/>
  <c r="BF43" i="5"/>
  <c r="BE43" i="5"/>
  <c r="BD43" i="5"/>
  <c r="BC43" i="5"/>
  <c r="BB43" i="5"/>
  <c r="BA43" i="5"/>
  <c r="AZ43" i="5"/>
  <c r="AY43" i="5"/>
  <c r="AX43" i="5"/>
  <c r="AW43" i="5"/>
  <c r="AV43" i="5"/>
  <c r="AU43" i="5"/>
  <c r="AT43" i="5"/>
  <c r="AS43" i="5"/>
  <c r="AR43" i="5"/>
  <c r="AQ43" i="5"/>
  <c r="AP43" i="5"/>
  <c r="AO43" i="5"/>
  <c r="AN43" i="5"/>
  <c r="AM43" i="5"/>
  <c r="AL43" i="5"/>
  <c r="AD43" i="5"/>
  <c r="AC43" i="5"/>
  <c r="Y43" i="5"/>
  <c r="X43" i="5"/>
  <c r="W43" i="5"/>
  <c r="V43" i="5"/>
  <c r="U43" i="5"/>
  <c r="T43" i="5"/>
  <c r="S43" i="5"/>
  <c r="P43" i="5"/>
  <c r="O43" i="5"/>
  <c r="M43" i="5"/>
  <c r="L43" i="5"/>
  <c r="J43" i="5"/>
  <c r="I43" i="5"/>
  <c r="H43" i="5"/>
  <c r="G43" i="5"/>
  <c r="F43" i="5"/>
  <c r="E43" i="5"/>
  <c r="D43" i="5"/>
  <c r="C43" i="5"/>
  <c r="BP42" i="5"/>
  <c r="BO42" i="5"/>
  <c r="BN42" i="5"/>
  <c r="BM42" i="5"/>
  <c r="BL42" i="5"/>
  <c r="BK42" i="5"/>
  <c r="BJ42" i="5"/>
  <c r="BI42" i="5"/>
  <c r="BH42" i="5"/>
  <c r="BG42" i="5"/>
  <c r="BF42" i="5"/>
  <c r="BE42" i="5"/>
  <c r="BD42" i="5"/>
  <c r="BC42" i="5"/>
  <c r="BB42" i="5"/>
  <c r="BA42" i="5"/>
  <c r="AZ42" i="5"/>
  <c r="AY42" i="5"/>
  <c r="AX42" i="5"/>
  <c r="AW42" i="5"/>
  <c r="AV42" i="5"/>
  <c r="AU42" i="5"/>
  <c r="AT42" i="5"/>
  <c r="AS42" i="5"/>
  <c r="AR42" i="5"/>
  <c r="AQ42" i="5"/>
  <c r="AP42" i="5"/>
  <c r="AO42" i="5"/>
  <c r="AN42" i="5"/>
  <c r="AM42" i="5"/>
  <c r="AL42" i="5"/>
  <c r="AD42" i="5"/>
  <c r="AC42" i="5"/>
  <c r="Y42" i="5"/>
  <c r="X42" i="5"/>
  <c r="W42" i="5"/>
  <c r="V42" i="5"/>
  <c r="U42" i="5"/>
  <c r="T42" i="5"/>
  <c r="S42" i="5"/>
  <c r="P42" i="5"/>
  <c r="O42" i="5"/>
  <c r="M42" i="5"/>
  <c r="L42" i="5"/>
  <c r="J42" i="5"/>
  <c r="I42" i="5"/>
  <c r="H42" i="5"/>
  <c r="G42" i="5"/>
  <c r="F42" i="5"/>
  <c r="E42" i="5"/>
  <c r="D42" i="5"/>
  <c r="C42" i="5"/>
  <c r="BP41" i="5"/>
  <c r="BO41" i="5"/>
  <c r="BN41" i="5"/>
  <c r="BM41" i="5"/>
  <c r="BL41" i="5"/>
  <c r="BK41" i="5"/>
  <c r="BJ41" i="5"/>
  <c r="BI41" i="5"/>
  <c r="BH41" i="5"/>
  <c r="BG41" i="5"/>
  <c r="BF41" i="5"/>
  <c r="BE41" i="5"/>
  <c r="BD41" i="5"/>
  <c r="BC41" i="5"/>
  <c r="BB41" i="5"/>
  <c r="BA41" i="5"/>
  <c r="AZ41" i="5"/>
  <c r="AY41" i="5"/>
  <c r="AX41" i="5"/>
  <c r="AW41" i="5"/>
  <c r="AU41" i="5"/>
  <c r="AT41" i="5"/>
  <c r="AS41" i="5"/>
  <c r="AR41" i="5"/>
  <c r="AQ41" i="5"/>
  <c r="AP41" i="5"/>
  <c r="AO41" i="5"/>
  <c r="AN41" i="5"/>
  <c r="AM41" i="5"/>
  <c r="AL41" i="5"/>
  <c r="AD41" i="5"/>
  <c r="AC41" i="5"/>
  <c r="Y41" i="5"/>
  <c r="X41" i="5"/>
  <c r="W41" i="5"/>
  <c r="V41" i="5"/>
  <c r="U41" i="5"/>
  <c r="T41" i="5"/>
  <c r="S41" i="5"/>
  <c r="P41" i="5"/>
  <c r="O41" i="5"/>
  <c r="M41" i="5"/>
  <c r="L41" i="5"/>
  <c r="J41" i="5"/>
  <c r="I41" i="5"/>
  <c r="H41" i="5"/>
  <c r="G41" i="5"/>
  <c r="F41" i="5"/>
  <c r="E41" i="5"/>
  <c r="D41" i="5"/>
  <c r="C41" i="5"/>
  <c r="BP40" i="5"/>
  <c r="BO40" i="5"/>
  <c r="BN40" i="5"/>
  <c r="BM40" i="5"/>
  <c r="BK40" i="5"/>
  <c r="BJ40" i="5"/>
  <c r="BI40" i="5"/>
  <c r="BH40" i="5"/>
  <c r="BG40" i="5"/>
  <c r="BF40" i="5"/>
  <c r="BE40" i="5"/>
  <c r="BD40" i="5"/>
  <c r="BC40" i="5"/>
  <c r="AY40" i="5"/>
  <c r="AX40" i="5"/>
  <c r="AW40" i="5"/>
  <c r="D40" i="5"/>
  <c r="C40" i="5"/>
  <c r="AE39" i="5"/>
  <c r="Q39" i="5"/>
  <c r="N39" i="5"/>
  <c r="K39" i="5"/>
  <c r="AE38" i="5"/>
  <c r="Q38" i="5"/>
  <c r="N38" i="5"/>
  <c r="K38" i="5"/>
  <c r="AE37" i="5"/>
  <c r="Q37" i="5"/>
  <c r="K37" i="5"/>
  <c r="AE36" i="5"/>
  <c r="Q36" i="5"/>
  <c r="N36" i="5"/>
  <c r="K36" i="5"/>
  <c r="AE35" i="5"/>
  <c r="Q35" i="5"/>
  <c r="N35" i="5"/>
  <c r="K35" i="5"/>
  <c r="AE34" i="5"/>
  <c r="Q34" i="5"/>
  <c r="N34" i="5"/>
  <c r="K34" i="5"/>
  <c r="AE33" i="5"/>
  <c r="Q33" i="5"/>
  <c r="N33" i="5"/>
  <c r="K33" i="5"/>
  <c r="AE32" i="5"/>
  <c r="Q32" i="5"/>
  <c r="N32" i="5"/>
  <c r="K32" i="5"/>
  <c r="AE31" i="5"/>
  <c r="Q31" i="5"/>
  <c r="N31" i="5"/>
  <c r="K31" i="5"/>
  <c r="AE30" i="5"/>
  <c r="Q30" i="5"/>
  <c r="N30" i="5"/>
  <c r="AE29" i="5"/>
  <c r="Q29" i="5"/>
  <c r="N29" i="5"/>
  <c r="K29" i="5"/>
  <c r="AE28" i="5"/>
  <c r="Q28" i="5"/>
  <c r="N28" i="5"/>
  <c r="K28" i="5"/>
  <c r="AE27" i="5"/>
  <c r="Q27" i="5"/>
  <c r="N27" i="5"/>
  <c r="K27" i="5"/>
  <c r="AE26" i="5"/>
  <c r="Q26" i="5"/>
  <c r="N26" i="5"/>
  <c r="K26" i="5"/>
  <c r="AE25" i="5"/>
  <c r="AB25" i="5"/>
  <c r="Q25" i="5"/>
  <c r="N25" i="5"/>
  <c r="K25" i="5"/>
  <c r="AE24" i="5"/>
  <c r="Q24" i="5"/>
  <c r="N24" i="5"/>
  <c r="K24" i="5"/>
  <c r="AE23" i="5"/>
  <c r="Q23" i="5"/>
  <c r="N23" i="5"/>
  <c r="K23" i="5"/>
  <c r="AE22" i="5"/>
  <c r="Q22" i="5"/>
  <c r="N22" i="5"/>
  <c r="K22" i="5"/>
  <c r="AE21" i="5"/>
  <c r="Q21" i="5"/>
  <c r="N21" i="5"/>
  <c r="K21" i="5"/>
  <c r="AE20" i="5"/>
  <c r="Q20" i="5"/>
  <c r="N20" i="5"/>
  <c r="K20" i="5"/>
  <c r="AE19" i="5"/>
  <c r="Q19" i="5"/>
  <c r="N19" i="5"/>
  <c r="K19" i="5"/>
  <c r="AE18" i="5"/>
  <c r="AB18" i="5"/>
  <c r="N18" i="5"/>
  <c r="AE17" i="5"/>
  <c r="Q17" i="5"/>
  <c r="N17" i="5"/>
  <c r="AE16" i="5"/>
  <c r="Q16" i="5"/>
  <c r="N16" i="5"/>
  <c r="K16" i="5"/>
  <c r="AE15" i="5"/>
  <c r="Q15" i="5"/>
  <c r="N15" i="5"/>
  <c r="K15" i="5"/>
  <c r="AE14" i="5"/>
  <c r="Q14" i="5"/>
  <c r="N14" i="5"/>
  <c r="K14" i="5"/>
  <c r="AE13" i="5"/>
  <c r="Q13" i="5"/>
  <c r="N13" i="5"/>
  <c r="K13" i="5"/>
  <c r="AE12" i="5"/>
  <c r="Q12" i="5"/>
  <c r="N12" i="5"/>
  <c r="K12" i="5"/>
  <c r="AE11" i="5"/>
  <c r="Q11" i="5"/>
  <c r="N11" i="5"/>
  <c r="K11" i="5"/>
  <c r="AE10" i="5"/>
  <c r="Q10" i="5"/>
  <c r="N10" i="5"/>
  <c r="K10" i="5"/>
  <c r="AE9" i="5"/>
  <c r="Q9" i="5"/>
  <c r="N9" i="5"/>
  <c r="K9" i="5"/>
  <c r="BF43" i="4"/>
  <c r="BE43" i="4"/>
  <c r="BD43" i="4"/>
  <c r="BC43" i="4"/>
  <c r="BB43" i="4"/>
  <c r="BA43" i="4"/>
  <c r="AZ43" i="4"/>
  <c r="AY43" i="4"/>
  <c r="AX43" i="4"/>
  <c r="AW43" i="4"/>
  <c r="AV43" i="4"/>
  <c r="AU43" i="4"/>
  <c r="AT43" i="4"/>
  <c r="AS43" i="4"/>
  <c r="AR43" i="4"/>
  <c r="AQ43" i="4"/>
  <c r="AP43" i="4"/>
  <c r="AO43" i="4"/>
  <c r="AN43" i="4"/>
  <c r="AM43" i="4"/>
  <c r="AL43" i="4"/>
  <c r="AD43" i="4"/>
  <c r="AC43" i="4"/>
  <c r="Y43" i="4"/>
  <c r="X43" i="4"/>
  <c r="W43" i="4"/>
  <c r="V43" i="4"/>
  <c r="U43" i="4"/>
  <c r="T43" i="4"/>
  <c r="S43" i="4"/>
  <c r="R43" i="4"/>
  <c r="P43" i="4"/>
  <c r="O43" i="4"/>
  <c r="M43" i="4"/>
  <c r="L43" i="4"/>
  <c r="J43" i="4"/>
  <c r="I43" i="4"/>
  <c r="H43" i="4"/>
  <c r="G43" i="4"/>
  <c r="F43" i="4"/>
  <c r="E43" i="4"/>
  <c r="D43" i="4"/>
  <c r="C43" i="4"/>
  <c r="BF42" i="4"/>
  <c r="BE42" i="4"/>
  <c r="BD42" i="4"/>
  <c r="BC42" i="4"/>
  <c r="BB42" i="4"/>
  <c r="BA42" i="4"/>
  <c r="AZ42" i="4"/>
  <c r="AY42" i="4"/>
  <c r="AX42" i="4"/>
  <c r="AW42" i="4"/>
  <c r="AV42" i="4"/>
  <c r="AU42" i="4"/>
  <c r="AT42" i="4"/>
  <c r="AS42" i="4"/>
  <c r="AR42" i="4"/>
  <c r="AQ42" i="4"/>
  <c r="AP42" i="4"/>
  <c r="AO42" i="4"/>
  <c r="AN42" i="4"/>
  <c r="AM42" i="4"/>
  <c r="AL42" i="4"/>
  <c r="AD42" i="4"/>
  <c r="AC42" i="4"/>
  <c r="Y42" i="4"/>
  <c r="X42" i="4"/>
  <c r="W42" i="4"/>
  <c r="V42" i="4"/>
  <c r="U42" i="4"/>
  <c r="T42" i="4"/>
  <c r="S42" i="4"/>
  <c r="R42" i="4"/>
  <c r="P42" i="4"/>
  <c r="O42" i="4"/>
  <c r="M42" i="4"/>
  <c r="L42" i="4"/>
  <c r="J42" i="4"/>
  <c r="I42" i="4"/>
  <c r="H42" i="4"/>
  <c r="G42" i="4"/>
  <c r="F42" i="4"/>
  <c r="E42" i="4"/>
  <c r="D42" i="4"/>
  <c r="C42" i="4"/>
  <c r="BF41" i="4"/>
  <c r="BE41" i="4"/>
  <c r="BD41" i="4"/>
  <c r="BC41" i="4"/>
  <c r="BB41" i="4"/>
  <c r="BA41" i="4"/>
  <c r="AZ41" i="4"/>
  <c r="AY41" i="4"/>
  <c r="AX41" i="4"/>
  <c r="AW41" i="4"/>
  <c r="AV41" i="4"/>
  <c r="I13" i="14" s="1"/>
  <c r="AU41" i="4"/>
  <c r="K13" i="14" s="1"/>
  <c r="AT41" i="4"/>
  <c r="J13" i="14" s="1"/>
  <c r="AS41" i="4"/>
  <c r="G13" i="14" s="1"/>
  <c r="AR41" i="4"/>
  <c r="F13" i="14" s="1"/>
  <c r="AQ41" i="4"/>
  <c r="E13" i="14" s="1"/>
  <c r="AP41" i="4"/>
  <c r="H13" i="14" s="1"/>
  <c r="AO41" i="4"/>
  <c r="AN41" i="4"/>
  <c r="AM41" i="4"/>
  <c r="C13" i="14" s="1"/>
  <c r="AL41" i="4"/>
  <c r="B13" i="14" s="1"/>
  <c r="AD41" i="4"/>
  <c r="Y13" i="13" s="1"/>
  <c r="AC41" i="4"/>
  <c r="X13" i="13" s="1"/>
  <c r="Y41" i="4"/>
  <c r="X41" i="4"/>
  <c r="S13" i="13" s="1"/>
  <c r="W41" i="4"/>
  <c r="R13" i="13" s="1"/>
  <c r="V41" i="4"/>
  <c r="Q13" i="13" s="1"/>
  <c r="U41" i="4"/>
  <c r="P13" i="13" s="1"/>
  <c r="T41" i="4"/>
  <c r="O13" i="13" s="1"/>
  <c r="S41" i="4"/>
  <c r="N13" i="13" s="1"/>
  <c r="R41" i="4"/>
  <c r="M13" i="13" s="1"/>
  <c r="P41" i="4"/>
  <c r="K13" i="13" s="1"/>
  <c r="O41" i="4"/>
  <c r="J13" i="13" s="1"/>
  <c r="M41" i="4"/>
  <c r="H13" i="13" s="1"/>
  <c r="J41" i="4"/>
  <c r="E13" i="13" s="1"/>
  <c r="I41" i="4"/>
  <c r="D13" i="13" s="1"/>
  <c r="H41" i="4"/>
  <c r="G41" i="4"/>
  <c r="F41" i="4"/>
  <c r="E41" i="4"/>
  <c r="D41" i="4"/>
  <c r="C41" i="4"/>
  <c r="BF40" i="4"/>
  <c r="BD40" i="4"/>
  <c r="BC40" i="4"/>
  <c r="O13" i="14" s="1"/>
  <c r="AY40" i="4"/>
  <c r="AX40" i="4"/>
  <c r="AW40" i="4"/>
  <c r="D40" i="4"/>
  <c r="AE39" i="4"/>
  <c r="AA39" i="4"/>
  <c r="Z39" i="4"/>
  <c r="Z41" i="4" s="1"/>
  <c r="U13" i="13" s="1"/>
  <c r="Q39" i="4"/>
  <c r="N39" i="4"/>
  <c r="K39" i="4"/>
  <c r="BP43" i="3"/>
  <c r="BO43" i="3"/>
  <c r="BN43" i="3"/>
  <c r="BM43" i="3"/>
  <c r="BL43" i="3"/>
  <c r="BK43" i="3"/>
  <c r="BJ43" i="3"/>
  <c r="BI43" i="3"/>
  <c r="BH43" i="3"/>
  <c r="BG43" i="3"/>
  <c r="BF43" i="3"/>
  <c r="BE43" i="3"/>
  <c r="BD43" i="3"/>
  <c r="BC43" i="3"/>
  <c r="BB43" i="3"/>
  <c r="BA43" i="3"/>
  <c r="AZ43" i="3"/>
  <c r="AY43" i="3"/>
  <c r="AX43" i="3"/>
  <c r="AW43" i="3"/>
  <c r="AV43" i="3"/>
  <c r="AU43" i="3"/>
  <c r="AT43" i="3"/>
  <c r="AS43" i="3"/>
  <c r="AR43" i="3"/>
  <c r="AQ43" i="3"/>
  <c r="AP43" i="3"/>
  <c r="AO43" i="3"/>
  <c r="AN43" i="3"/>
  <c r="AM43" i="3"/>
  <c r="AL43" i="3"/>
  <c r="AD43" i="3"/>
  <c r="AC43" i="3"/>
  <c r="Y43" i="3"/>
  <c r="X43" i="3"/>
  <c r="W43" i="3"/>
  <c r="V43" i="3"/>
  <c r="U43" i="3"/>
  <c r="T43" i="3"/>
  <c r="S43" i="3"/>
  <c r="R43" i="3"/>
  <c r="P43" i="3"/>
  <c r="O43" i="3"/>
  <c r="M43" i="3"/>
  <c r="L43" i="3"/>
  <c r="J43" i="3"/>
  <c r="I43" i="3"/>
  <c r="H43" i="3"/>
  <c r="G43" i="3"/>
  <c r="F43" i="3"/>
  <c r="E43" i="3"/>
  <c r="D43" i="3"/>
  <c r="C43" i="3"/>
  <c r="BP42" i="3"/>
  <c r="BO42" i="3"/>
  <c r="BN42" i="3"/>
  <c r="BM42" i="3"/>
  <c r="BL42" i="3"/>
  <c r="BK42" i="3"/>
  <c r="BJ42" i="3"/>
  <c r="BI42" i="3"/>
  <c r="BH42" i="3"/>
  <c r="BG42" i="3"/>
  <c r="BF42" i="3"/>
  <c r="BE42" i="3"/>
  <c r="BD42" i="3"/>
  <c r="BC42" i="3"/>
  <c r="BB42" i="3"/>
  <c r="BA42" i="3"/>
  <c r="AZ42" i="3"/>
  <c r="AY42" i="3"/>
  <c r="AX42" i="3"/>
  <c r="AW42" i="3"/>
  <c r="AV42" i="3"/>
  <c r="AU42" i="3"/>
  <c r="AT42" i="3"/>
  <c r="AS42" i="3"/>
  <c r="AR42" i="3"/>
  <c r="AQ42" i="3"/>
  <c r="AP42" i="3"/>
  <c r="AO42" i="3"/>
  <c r="AN42" i="3"/>
  <c r="AM42" i="3"/>
  <c r="AL42" i="3"/>
  <c r="AD42" i="3"/>
  <c r="AC42" i="3"/>
  <c r="Y42" i="3"/>
  <c r="X42" i="3"/>
  <c r="W42" i="3"/>
  <c r="V42" i="3"/>
  <c r="U42" i="3"/>
  <c r="T42" i="3"/>
  <c r="S42" i="3"/>
  <c r="R42" i="3"/>
  <c r="P42" i="3"/>
  <c r="O42" i="3"/>
  <c r="M42" i="3"/>
  <c r="L42" i="3"/>
  <c r="J42" i="3"/>
  <c r="I42" i="3"/>
  <c r="H42" i="3"/>
  <c r="G42" i="3"/>
  <c r="F42" i="3"/>
  <c r="E42" i="3"/>
  <c r="D42" i="3"/>
  <c r="C42" i="3"/>
  <c r="BP41" i="3"/>
  <c r="BO41" i="3"/>
  <c r="BN41" i="3"/>
  <c r="BM41" i="3"/>
  <c r="BL41" i="3"/>
  <c r="BK41" i="3"/>
  <c r="BJ41" i="3"/>
  <c r="BI41" i="3"/>
  <c r="BH41" i="3"/>
  <c r="BG41" i="3"/>
  <c r="BF41" i="3"/>
  <c r="BE41" i="3"/>
  <c r="BD41" i="3"/>
  <c r="BC41" i="3"/>
  <c r="BB41" i="3"/>
  <c r="BA41" i="3"/>
  <c r="AZ41" i="3"/>
  <c r="AY41" i="3"/>
  <c r="AX41" i="3"/>
  <c r="AW41" i="3"/>
  <c r="AV41" i="3"/>
  <c r="AU41" i="3"/>
  <c r="AT41" i="3"/>
  <c r="AS41" i="3"/>
  <c r="AR41" i="3"/>
  <c r="AQ41" i="3"/>
  <c r="AP41" i="3"/>
  <c r="AO41" i="3"/>
  <c r="AN41" i="3"/>
  <c r="AM41" i="3"/>
  <c r="AL41" i="3"/>
  <c r="AD41" i="3"/>
  <c r="Y12" i="13" s="1"/>
  <c r="AC41" i="3"/>
  <c r="X12" i="13" s="1"/>
  <c r="Y41" i="3"/>
  <c r="T12" i="13" s="1"/>
  <c r="X41" i="3"/>
  <c r="S12" i="13" s="1"/>
  <c r="W41" i="3"/>
  <c r="R12" i="13" s="1"/>
  <c r="V41" i="3"/>
  <c r="Q12" i="13" s="1"/>
  <c r="U41" i="3"/>
  <c r="P12" i="13" s="1"/>
  <c r="T41" i="3"/>
  <c r="O12" i="13" s="1"/>
  <c r="S41" i="3"/>
  <c r="N12" i="13" s="1"/>
  <c r="R41" i="3"/>
  <c r="M12" i="13" s="1"/>
  <c r="P41" i="3"/>
  <c r="K12" i="13" s="1"/>
  <c r="O41" i="3"/>
  <c r="J12" i="13" s="1"/>
  <c r="M41" i="3"/>
  <c r="H12" i="13" s="1"/>
  <c r="L41" i="3"/>
  <c r="G12" i="13" s="1"/>
  <c r="J41" i="3"/>
  <c r="E12" i="13" s="1"/>
  <c r="I41" i="3"/>
  <c r="D12" i="13" s="1"/>
  <c r="H41" i="3"/>
  <c r="G41" i="3"/>
  <c r="F41" i="3"/>
  <c r="E41" i="3"/>
  <c r="D41" i="3"/>
  <c r="C41" i="3"/>
  <c r="BP40" i="3"/>
  <c r="BO40" i="3"/>
  <c r="BN40" i="3"/>
  <c r="BM40" i="3"/>
  <c r="BK40" i="3"/>
  <c r="BJ40" i="3"/>
  <c r="BI40" i="3"/>
  <c r="BH40" i="3"/>
  <c r="BG40" i="3"/>
  <c r="BC40" i="3"/>
  <c r="AY40" i="3"/>
  <c r="AX40" i="3"/>
  <c r="AW40" i="3"/>
  <c r="D40" i="3"/>
  <c r="C40" i="3"/>
  <c r="Z42" i="3"/>
  <c r="BP43" i="2"/>
  <c r="BO43" i="2"/>
  <c r="BN43" i="2"/>
  <c r="BM43" i="2"/>
  <c r="BL43" i="2"/>
  <c r="BK43" i="2"/>
  <c r="BJ43" i="2"/>
  <c r="BI43" i="2"/>
  <c r="BH43" i="2"/>
  <c r="BG43" i="2"/>
  <c r="BF43" i="2"/>
  <c r="BE43" i="2"/>
  <c r="BD43" i="2"/>
  <c r="BC43" i="2"/>
  <c r="BB43" i="2"/>
  <c r="BA43" i="2"/>
  <c r="AZ43" i="2"/>
  <c r="AY43" i="2"/>
  <c r="AW43" i="2"/>
  <c r="AV43" i="2"/>
  <c r="AU43" i="2"/>
  <c r="AT43" i="2"/>
  <c r="AS43" i="2"/>
  <c r="AR43" i="2"/>
  <c r="AQ43" i="2"/>
  <c r="AP43" i="2"/>
  <c r="AO43" i="2"/>
  <c r="AN43" i="2"/>
  <c r="AM43" i="2"/>
  <c r="AL43" i="2"/>
  <c r="AD43" i="2"/>
  <c r="AC43" i="2"/>
  <c r="Y43" i="2"/>
  <c r="X43" i="2"/>
  <c r="W43" i="2"/>
  <c r="V43" i="2"/>
  <c r="U43" i="2"/>
  <c r="T43" i="2"/>
  <c r="S43" i="2"/>
  <c r="R43" i="2"/>
  <c r="P43" i="2"/>
  <c r="O43" i="2"/>
  <c r="M43" i="2"/>
  <c r="L43" i="2"/>
  <c r="J43" i="2"/>
  <c r="I43" i="2"/>
  <c r="H43" i="2"/>
  <c r="G43" i="2"/>
  <c r="F43" i="2"/>
  <c r="D43" i="2"/>
  <c r="C43" i="2"/>
  <c r="BP42" i="2"/>
  <c r="BO42" i="2"/>
  <c r="BN42" i="2"/>
  <c r="BM42" i="2"/>
  <c r="BL42" i="2"/>
  <c r="BK42" i="2"/>
  <c r="BJ42" i="2"/>
  <c r="BI42" i="2"/>
  <c r="BH42" i="2"/>
  <c r="BG42" i="2"/>
  <c r="BF42" i="2"/>
  <c r="BE42" i="2"/>
  <c r="BD42" i="2"/>
  <c r="BC42" i="2"/>
  <c r="BB42" i="2"/>
  <c r="BA42" i="2"/>
  <c r="AZ42" i="2"/>
  <c r="AY42" i="2"/>
  <c r="AW42" i="2"/>
  <c r="AV42" i="2"/>
  <c r="AU42" i="2"/>
  <c r="AT42" i="2"/>
  <c r="AS42" i="2"/>
  <c r="AR42" i="2"/>
  <c r="AQ42" i="2"/>
  <c r="AP42" i="2"/>
  <c r="AO42" i="2"/>
  <c r="AN42" i="2"/>
  <c r="AM42" i="2"/>
  <c r="AL42" i="2"/>
  <c r="AD42" i="2"/>
  <c r="AC42" i="2"/>
  <c r="Y42" i="2"/>
  <c r="X42" i="2"/>
  <c r="W42" i="2"/>
  <c r="V42" i="2"/>
  <c r="U42" i="2"/>
  <c r="T42" i="2"/>
  <c r="S42" i="2"/>
  <c r="R42" i="2"/>
  <c r="P42" i="2"/>
  <c r="O42" i="2"/>
  <c r="M42" i="2"/>
  <c r="L42" i="2"/>
  <c r="J42" i="2"/>
  <c r="I42" i="2"/>
  <c r="H42" i="2"/>
  <c r="G42" i="2"/>
  <c r="F42" i="2"/>
  <c r="D42" i="2"/>
  <c r="BP41" i="2"/>
  <c r="BO41" i="2"/>
  <c r="BN41" i="2"/>
  <c r="BM41" i="2"/>
  <c r="BL41" i="2"/>
  <c r="BK41" i="2"/>
  <c r="BJ41" i="2"/>
  <c r="BI41" i="2"/>
  <c r="BH41" i="2"/>
  <c r="BG41" i="2"/>
  <c r="BF41" i="2"/>
  <c r="BE41" i="2"/>
  <c r="BD41" i="2"/>
  <c r="BC41" i="2"/>
  <c r="BB41" i="2"/>
  <c r="BA41" i="2"/>
  <c r="AZ41" i="2"/>
  <c r="AY41" i="2"/>
  <c r="AW41" i="2"/>
  <c r="AV41" i="2"/>
  <c r="I11" i="14" s="1"/>
  <c r="AU41" i="2"/>
  <c r="K11" i="14" s="1"/>
  <c r="AT41" i="2"/>
  <c r="J11" i="14" s="1"/>
  <c r="AS41" i="2"/>
  <c r="G11" i="14" s="1"/>
  <c r="G23" i="14" s="1"/>
  <c r="AR41" i="2"/>
  <c r="F11" i="14" s="1"/>
  <c r="AQ41" i="2"/>
  <c r="E11" i="14" s="1"/>
  <c r="AP41" i="2"/>
  <c r="H11" i="14" s="1"/>
  <c r="AO41" i="2"/>
  <c r="AN41" i="2"/>
  <c r="AM41" i="2"/>
  <c r="C11" i="14" s="1"/>
  <c r="AL41" i="2"/>
  <c r="B11" i="14" s="1"/>
  <c r="AD41" i="2"/>
  <c r="Y11" i="13" s="1"/>
  <c r="AC41" i="2"/>
  <c r="X11" i="13" s="1"/>
  <c r="Y41" i="2"/>
  <c r="T11" i="13" s="1"/>
  <c r="X41" i="2"/>
  <c r="S11" i="13" s="1"/>
  <c r="W41" i="2"/>
  <c r="R11" i="13" s="1"/>
  <c r="V41" i="2"/>
  <c r="Q11" i="13" s="1"/>
  <c r="U41" i="2"/>
  <c r="P11" i="13" s="1"/>
  <c r="T41" i="2"/>
  <c r="O11" i="13" s="1"/>
  <c r="S41" i="2"/>
  <c r="N11" i="13" s="1"/>
  <c r="R41" i="2"/>
  <c r="M11" i="13" s="1"/>
  <c r="P41" i="2"/>
  <c r="K11" i="13" s="1"/>
  <c r="O41" i="2"/>
  <c r="J11" i="13" s="1"/>
  <c r="M41" i="2"/>
  <c r="H11" i="13" s="1"/>
  <c r="L41" i="2"/>
  <c r="G11" i="13" s="1"/>
  <c r="J41" i="2"/>
  <c r="E11" i="13" s="1"/>
  <c r="I41" i="2"/>
  <c r="D11" i="13" s="1"/>
  <c r="H41" i="2"/>
  <c r="G41" i="2"/>
  <c r="F41" i="2"/>
  <c r="D41" i="2"/>
  <c r="C11" i="13"/>
  <c r="BP40" i="2"/>
  <c r="BO40" i="2"/>
  <c r="BN40" i="2"/>
  <c r="BM40" i="2"/>
  <c r="BK40" i="2"/>
  <c r="BJ40" i="2"/>
  <c r="BI40" i="2"/>
  <c r="BH40" i="2"/>
  <c r="BG40" i="2"/>
  <c r="BF40" i="2"/>
  <c r="BC40" i="2"/>
  <c r="AZ40" i="2"/>
  <c r="AY40" i="2"/>
  <c r="AW40" i="2"/>
  <c r="D40" i="2"/>
  <c r="BP43" i="1"/>
  <c r="BO43" i="1"/>
  <c r="BN43" i="1"/>
  <c r="BM43" i="1"/>
  <c r="BL43" i="1"/>
  <c r="BK43" i="1"/>
  <c r="BJ43" i="1"/>
  <c r="BI43" i="1"/>
  <c r="BH43" i="1"/>
  <c r="BG43" i="1"/>
  <c r="BF43" i="1"/>
  <c r="BE43" i="1"/>
  <c r="BB43" i="1"/>
  <c r="BA43" i="1"/>
  <c r="AZ43" i="1"/>
  <c r="AY43" i="1"/>
  <c r="AX43" i="1"/>
  <c r="AW43" i="1"/>
  <c r="AV43" i="1"/>
  <c r="AU43" i="1"/>
  <c r="AT43" i="1"/>
  <c r="AR43" i="1"/>
  <c r="AQ43" i="1"/>
  <c r="AP43" i="1"/>
  <c r="AO43" i="1"/>
  <c r="AN43" i="1"/>
  <c r="AM43" i="1"/>
  <c r="AL43" i="1"/>
  <c r="AD43" i="1"/>
  <c r="AC43" i="1"/>
  <c r="Y43" i="1"/>
  <c r="X43" i="1"/>
  <c r="W43" i="1"/>
  <c r="V43" i="1"/>
  <c r="U43" i="1"/>
  <c r="T43" i="1"/>
  <c r="S43" i="1"/>
  <c r="R43" i="1"/>
  <c r="P43" i="1"/>
  <c r="O43" i="1"/>
  <c r="M43" i="1"/>
  <c r="L43" i="1"/>
  <c r="J43" i="1"/>
  <c r="I43" i="1"/>
  <c r="H43" i="1"/>
  <c r="G43" i="1"/>
  <c r="F43" i="1"/>
  <c r="E43" i="1"/>
  <c r="D43" i="1"/>
  <c r="C43" i="1"/>
  <c r="BP42" i="1"/>
  <c r="BO42" i="1"/>
  <c r="BN42" i="1"/>
  <c r="BM42" i="1"/>
  <c r="BL42" i="1"/>
  <c r="BK42" i="1"/>
  <c r="BJ42" i="1"/>
  <c r="BI42" i="1"/>
  <c r="BH42" i="1"/>
  <c r="BG42" i="1"/>
  <c r="BF42" i="1"/>
  <c r="BE42" i="1"/>
  <c r="BC42" i="1"/>
  <c r="BB42" i="1"/>
  <c r="BA42" i="1"/>
  <c r="AZ42" i="1"/>
  <c r="AY42" i="1"/>
  <c r="AX42" i="1"/>
  <c r="AW42" i="1"/>
  <c r="AV42" i="1"/>
  <c r="AU42" i="1"/>
  <c r="AT42" i="1"/>
  <c r="AR42" i="1"/>
  <c r="AQ42" i="1"/>
  <c r="AP42" i="1"/>
  <c r="AO42" i="1"/>
  <c r="AN42" i="1"/>
  <c r="AM42" i="1"/>
  <c r="AL42" i="1"/>
  <c r="AD42" i="1"/>
  <c r="AC42" i="1"/>
  <c r="Y42" i="1"/>
  <c r="X42" i="1"/>
  <c r="W42" i="1"/>
  <c r="V42" i="1"/>
  <c r="U42" i="1"/>
  <c r="T42" i="1"/>
  <c r="S42" i="1"/>
  <c r="R42" i="1"/>
  <c r="P42" i="1"/>
  <c r="O42" i="1"/>
  <c r="M42" i="1"/>
  <c r="L42" i="1"/>
  <c r="J42" i="1"/>
  <c r="I42" i="1"/>
  <c r="H42" i="1"/>
  <c r="G42" i="1"/>
  <c r="F42" i="1"/>
  <c r="E42" i="1"/>
  <c r="D42" i="1"/>
  <c r="C42" i="1"/>
  <c r="BP41" i="1"/>
  <c r="BO41" i="1"/>
  <c r="BN41" i="1"/>
  <c r="BM41" i="1"/>
  <c r="BL41" i="1"/>
  <c r="BK41" i="1"/>
  <c r="BJ41" i="1"/>
  <c r="BI41" i="1"/>
  <c r="BH41" i="1"/>
  <c r="BG41" i="1"/>
  <c r="BF41" i="1"/>
  <c r="BB41" i="1"/>
  <c r="BA41" i="1"/>
  <c r="AZ41" i="1"/>
  <c r="AY41" i="1"/>
  <c r="AX41" i="1"/>
  <c r="AW41" i="1"/>
  <c r="AV41" i="1"/>
  <c r="AU41" i="1"/>
  <c r="AT41" i="1"/>
  <c r="AR41" i="1"/>
  <c r="AQ41" i="1"/>
  <c r="E23" i="14" s="1"/>
  <c r="AP41" i="1"/>
  <c r="AO41" i="1"/>
  <c r="AN41" i="1"/>
  <c r="D25" i="14" s="1"/>
  <c r="AM41" i="1"/>
  <c r="AL41" i="1"/>
  <c r="AD41" i="1"/>
  <c r="AC41" i="1"/>
  <c r="X41" i="1"/>
  <c r="W41" i="1"/>
  <c r="V41" i="1"/>
  <c r="U41" i="1"/>
  <c r="T41" i="1"/>
  <c r="S41" i="1"/>
  <c r="R41" i="1"/>
  <c r="P41" i="1"/>
  <c r="O41" i="1"/>
  <c r="M41" i="1"/>
  <c r="L41" i="1"/>
  <c r="J41" i="1"/>
  <c r="I41" i="1"/>
  <c r="H41" i="1"/>
  <c r="G41" i="1"/>
  <c r="F41" i="1"/>
  <c r="E41" i="1"/>
  <c r="D41" i="1"/>
  <c r="C41" i="1"/>
  <c r="BP40" i="1"/>
  <c r="BO40" i="1"/>
  <c r="BN40" i="1"/>
  <c r="BM40" i="1"/>
  <c r="BK40" i="1"/>
  <c r="BJ40" i="1"/>
  <c r="BI40" i="1"/>
  <c r="BH40" i="1"/>
  <c r="BG40" i="1"/>
  <c r="BF40" i="1"/>
  <c r="AZ40" i="1"/>
  <c r="AY40" i="1"/>
  <c r="AX40" i="1"/>
  <c r="AW40" i="1"/>
  <c r="D40" i="1"/>
  <c r="C40" i="1"/>
  <c r="J23" i="14" l="1"/>
  <c r="K23" i="14"/>
  <c r="H23" i="14"/>
  <c r="N23" i="15"/>
  <c r="C23" i="14"/>
  <c r="I23" i="14"/>
  <c r="R24" i="14"/>
  <c r="Q22" i="14"/>
  <c r="Q23" i="14"/>
  <c r="F23" i="14"/>
  <c r="F25" i="14"/>
  <c r="F24" i="14"/>
  <c r="AB35" i="10"/>
  <c r="AB35" i="9"/>
  <c r="AG24" i="14"/>
  <c r="B24" i="14"/>
  <c r="AB11" i="8"/>
  <c r="A12" i="14"/>
  <c r="AB33" i="8"/>
  <c r="AB31" i="10"/>
  <c r="AB9" i="8"/>
  <c r="AB12" i="8"/>
  <c r="AB36" i="9"/>
  <c r="AB38" i="9"/>
  <c r="AB20" i="9"/>
  <c r="AB22" i="9"/>
  <c r="AB28" i="9"/>
  <c r="AB16" i="8"/>
  <c r="AB18" i="8"/>
  <c r="AB20" i="8"/>
  <c r="AB25" i="8"/>
  <c r="AB32" i="8"/>
  <c r="AB34" i="8"/>
  <c r="AB16" i="10"/>
  <c r="AB18" i="10"/>
  <c r="AB22" i="10"/>
  <c r="AB26" i="10"/>
  <c r="AB28" i="10"/>
  <c r="AB30" i="10"/>
  <c r="AE43" i="10"/>
  <c r="AB24" i="10"/>
  <c r="AB30" i="9"/>
  <c r="AB16" i="9"/>
  <c r="AB26" i="8"/>
  <c r="AB36" i="8"/>
  <c r="K42" i="10"/>
  <c r="N43" i="12"/>
  <c r="AE42" i="2"/>
  <c r="AB15" i="9"/>
  <c r="AB17" i="9"/>
  <c r="AB19" i="9"/>
  <c r="AB27" i="9"/>
  <c r="AB31" i="9"/>
  <c r="AB33" i="9"/>
  <c r="AB12" i="10"/>
  <c r="AB32" i="10"/>
  <c r="AB34" i="10"/>
  <c r="AB36" i="10"/>
  <c r="AA42" i="1"/>
  <c r="AB37" i="9"/>
  <c r="AE41" i="4"/>
  <c r="Z13" i="13" s="1"/>
  <c r="C25" i="14"/>
  <c r="AB11" i="10"/>
  <c r="AB13" i="10"/>
  <c r="AB15" i="10"/>
  <c r="AB17" i="10"/>
  <c r="AB19" i="10"/>
  <c r="AB21" i="10"/>
  <c r="AB27" i="10"/>
  <c r="AB29" i="10"/>
  <c r="R22" i="14"/>
  <c r="R23" i="14"/>
  <c r="R25" i="14"/>
  <c r="Z41" i="3"/>
  <c r="U12" i="13" s="1"/>
  <c r="Q41" i="4"/>
  <c r="L13" i="13" s="1"/>
  <c r="AB38" i="8"/>
  <c r="AB21" i="9"/>
  <c r="J24" i="15"/>
  <c r="AE43" i="1"/>
  <c r="Z42" i="4"/>
  <c r="AB23" i="10"/>
  <c r="AB14" i="9"/>
  <c r="AB29" i="9"/>
  <c r="K42" i="4"/>
  <c r="K41" i="7"/>
  <c r="AB20" i="10"/>
  <c r="AB39" i="10"/>
  <c r="Q42" i="3"/>
  <c r="AB13" i="9"/>
  <c r="AB14" i="8"/>
  <c r="Z42" i="1"/>
  <c r="Q41" i="2"/>
  <c r="L11" i="13" s="1"/>
  <c r="AE43" i="4"/>
  <c r="AB23" i="8"/>
  <c r="AB29" i="8"/>
  <c r="AB31" i="8"/>
  <c r="AA40" i="9"/>
  <c r="AA42" i="2"/>
  <c r="Q41" i="9"/>
  <c r="Q41" i="11"/>
  <c r="AB24" i="9"/>
  <c r="N42" i="3"/>
  <c r="AB39" i="4"/>
  <c r="AE41" i="9"/>
  <c r="AE40" i="11"/>
  <c r="Z43" i="3"/>
  <c r="B23" i="14"/>
  <c r="K42" i="2"/>
  <c r="AE41" i="10"/>
  <c r="AE42" i="1"/>
  <c r="AB21" i="5"/>
  <c r="AB23" i="5"/>
  <c r="AB17" i="8"/>
  <c r="AB27" i="8"/>
  <c r="AB37" i="8"/>
  <c r="AB39" i="8"/>
  <c r="B25" i="14"/>
  <c r="N42" i="8"/>
  <c r="K42" i="8"/>
  <c r="AE43" i="8"/>
  <c r="C24" i="14"/>
  <c r="AE42" i="7"/>
  <c r="AB15" i="7"/>
  <c r="AB14" i="7"/>
  <c r="AB16" i="7"/>
  <c r="AB20" i="7"/>
  <c r="AB30" i="7"/>
  <c r="AB32" i="7"/>
  <c r="AB36" i="7"/>
  <c r="N41" i="7"/>
  <c r="N43" i="7"/>
  <c r="K43" i="7"/>
  <c r="AB32" i="5"/>
  <c r="AB26" i="5"/>
  <c r="AB12" i="5"/>
  <c r="AB31" i="5"/>
  <c r="AB35" i="5"/>
  <c r="AB34" i="5"/>
  <c r="AB28" i="5"/>
  <c r="AB20" i="5"/>
  <c r="AB9" i="5"/>
  <c r="AB36" i="5"/>
  <c r="AB10" i="5"/>
  <c r="AB14" i="5"/>
  <c r="AB29" i="5"/>
  <c r="AB13" i="5"/>
  <c r="AB16" i="5"/>
  <c r="Q41" i="5"/>
  <c r="AB37" i="5"/>
  <c r="AB33" i="5"/>
  <c r="AB39" i="5"/>
  <c r="K41" i="5"/>
  <c r="AB17" i="5"/>
  <c r="AB22" i="5"/>
  <c r="AB24" i="5"/>
  <c r="I24" i="14"/>
  <c r="AB15" i="5"/>
  <c r="N42" i="5"/>
  <c r="AE43" i="5"/>
  <c r="G24" i="13"/>
  <c r="K23" i="15"/>
  <c r="G24" i="14"/>
  <c r="G25" i="14"/>
  <c r="K42" i="11"/>
  <c r="K40" i="11"/>
  <c r="K41" i="11"/>
  <c r="X25" i="13"/>
  <c r="X24" i="13"/>
  <c r="X23" i="13"/>
  <c r="E25" i="14"/>
  <c r="E24" i="14"/>
  <c r="AE41" i="2"/>
  <c r="Z11" i="13" s="1"/>
  <c r="AE42" i="4"/>
  <c r="T13" i="13"/>
  <c r="T25" i="13" s="1"/>
  <c r="AA42" i="4"/>
  <c r="AB11" i="5"/>
  <c r="Q43" i="6"/>
  <c r="Q41" i="6"/>
  <c r="Q42" i="6"/>
  <c r="AA43" i="6"/>
  <c r="Q41" i="12"/>
  <c r="Z43" i="6"/>
  <c r="Z41" i="6"/>
  <c r="AE41" i="1"/>
  <c r="K41" i="9"/>
  <c r="K42" i="9"/>
  <c r="K40" i="9"/>
  <c r="AA41" i="6"/>
  <c r="AB9" i="7"/>
  <c r="D25" i="13"/>
  <c r="D23" i="13"/>
  <c r="D24" i="13"/>
  <c r="AE42" i="6"/>
  <c r="G23" i="13"/>
  <c r="P25" i="13"/>
  <c r="P23" i="13"/>
  <c r="P24" i="13"/>
  <c r="N43" i="2"/>
  <c r="Q43" i="2"/>
  <c r="Q41" i="3"/>
  <c r="L12" i="13" s="1"/>
  <c r="Q42" i="5"/>
  <c r="Q43" i="5"/>
  <c r="Q43" i="12"/>
  <c r="N41" i="12"/>
  <c r="O25" i="13"/>
  <c r="O23" i="13"/>
  <c r="O24" i="13"/>
  <c r="AX40" i="2"/>
  <c r="S22" i="14" s="1"/>
  <c r="AX43" i="2"/>
  <c r="AX41" i="2"/>
  <c r="Y24" i="13"/>
  <c r="Y23" i="13"/>
  <c r="Y25" i="13"/>
  <c r="K43" i="5"/>
  <c r="K42" i="5"/>
  <c r="N42" i="9"/>
  <c r="N40" i="9"/>
  <c r="K43" i="2"/>
  <c r="K41" i="2"/>
  <c r="F11" i="13" s="1"/>
  <c r="U11" i="13"/>
  <c r="H25" i="13"/>
  <c r="H23" i="13"/>
  <c r="H24" i="13"/>
  <c r="Q24" i="13"/>
  <c r="Q25" i="13"/>
  <c r="Q23" i="13"/>
  <c r="Q42" i="2"/>
  <c r="AX42" i="2"/>
  <c r="K43" i="4"/>
  <c r="Q43" i="7"/>
  <c r="AA42" i="8"/>
  <c r="AE41" i="8"/>
  <c r="AA43" i="10"/>
  <c r="AA41" i="10"/>
  <c r="AA42" i="10"/>
  <c r="AA41" i="11"/>
  <c r="Z43" i="1"/>
  <c r="Z41" i="1"/>
  <c r="T23" i="14"/>
  <c r="T25" i="14"/>
  <c r="T22" i="14"/>
  <c r="T24" i="14"/>
  <c r="R25" i="13"/>
  <c r="R23" i="13"/>
  <c r="R24" i="13"/>
  <c r="Z42" i="2"/>
  <c r="K42" i="3"/>
  <c r="K43" i="3"/>
  <c r="K41" i="3"/>
  <c r="F12" i="13" s="1"/>
  <c r="AA42" i="3"/>
  <c r="AA43" i="3"/>
  <c r="AA41" i="3"/>
  <c r="V12" i="13" s="1"/>
  <c r="N43" i="4"/>
  <c r="N41" i="4"/>
  <c r="I13" i="13" s="1"/>
  <c r="N42" i="4"/>
  <c r="N42" i="6"/>
  <c r="AE43" i="3"/>
  <c r="Q43" i="3"/>
  <c r="AA43" i="1"/>
  <c r="AA41" i="1"/>
  <c r="J25" i="13"/>
  <c r="J23" i="13"/>
  <c r="J24" i="13"/>
  <c r="AE43" i="2"/>
  <c r="N43" i="3"/>
  <c r="N41" i="3"/>
  <c r="I12" i="13" s="1"/>
  <c r="AE42" i="3"/>
  <c r="AB41" i="3"/>
  <c r="W12" i="13" s="1"/>
  <c r="Q42" i="4"/>
  <c r="Q43" i="4"/>
  <c r="K42" i="6"/>
  <c r="K43" i="6"/>
  <c r="K41" i="6"/>
  <c r="AA43" i="7"/>
  <c r="N43" i="10"/>
  <c r="N43" i="5"/>
  <c r="AB19" i="5"/>
  <c r="AB38" i="5"/>
  <c r="N43" i="6"/>
  <c r="AA42" i="7"/>
  <c r="AE42" i="8"/>
  <c r="N41" i="9"/>
  <c r="AE42" i="10"/>
  <c r="N41" i="11"/>
  <c r="AA43" i="12"/>
  <c r="AG25" i="14"/>
  <c r="AE43" i="7"/>
  <c r="AE41" i="7"/>
  <c r="AA42" i="9"/>
  <c r="Q42" i="11"/>
  <c r="J24" i="14"/>
  <c r="J25" i="14"/>
  <c r="Z43" i="2"/>
  <c r="K43" i="8"/>
  <c r="Z42" i="11"/>
  <c r="K25" i="14"/>
  <c r="K24" i="14"/>
  <c r="AA41" i="2"/>
  <c r="V11" i="13" s="1"/>
  <c r="AA43" i="2"/>
  <c r="K41" i="4"/>
  <c r="F13" i="13" s="1"/>
  <c r="AA41" i="4"/>
  <c r="V13" i="13" s="1"/>
  <c r="AA43" i="4"/>
  <c r="AA43" i="5"/>
  <c r="AA41" i="5"/>
  <c r="AA42" i="6"/>
  <c r="AB12" i="7"/>
  <c r="AB17" i="7"/>
  <c r="AB28" i="7"/>
  <c r="N43" i="8"/>
  <c r="Z43" i="8"/>
  <c r="AA41" i="9"/>
  <c r="K43" i="10"/>
  <c r="AB33" i="10"/>
  <c r="AB38" i="10"/>
  <c r="AA42" i="11"/>
  <c r="G25" i="13"/>
  <c r="N41" i="10"/>
  <c r="AG23" i="14"/>
  <c r="B25" i="13"/>
  <c r="B23" i="13"/>
  <c r="B24" i="13"/>
  <c r="B22" i="13"/>
  <c r="K25" i="13"/>
  <c r="K23" i="13"/>
  <c r="K24" i="13"/>
  <c r="Z43" i="4"/>
  <c r="Z42" i="12"/>
  <c r="Q25" i="14"/>
  <c r="Q24" i="14"/>
  <c r="E25" i="13"/>
  <c r="E23" i="13"/>
  <c r="E24" i="13"/>
  <c r="I25" i="14"/>
  <c r="AA42" i="5"/>
  <c r="K42" i="7"/>
  <c r="Q43" i="8"/>
  <c r="Q41" i="8"/>
  <c r="Q42" i="8"/>
  <c r="AB9" i="9"/>
  <c r="N42" i="10"/>
  <c r="Z42" i="10"/>
  <c r="AE42" i="11"/>
  <c r="K43" i="12"/>
  <c r="K41" i="12"/>
  <c r="K42" i="12"/>
  <c r="A13" i="14"/>
  <c r="A14" i="13"/>
  <c r="S25" i="13"/>
  <c r="S24" i="13"/>
  <c r="Z41" i="8"/>
  <c r="C25" i="13"/>
  <c r="C23" i="13"/>
  <c r="C24" i="13"/>
  <c r="N24" i="13"/>
  <c r="N25" i="13"/>
  <c r="AE42" i="5"/>
  <c r="AE43" i="6"/>
  <c r="N42" i="7"/>
  <c r="Q41" i="7"/>
  <c r="Z42" i="8"/>
  <c r="AE42" i="9"/>
  <c r="AE40" i="9"/>
  <c r="AB23" i="9"/>
  <c r="AB34" i="9"/>
  <c r="Q43" i="10"/>
  <c r="AE41" i="11"/>
  <c r="N42" i="12"/>
  <c r="N23" i="13"/>
  <c r="Q42" i="9"/>
  <c r="AE42" i="12"/>
  <c r="AE43" i="12"/>
  <c r="AE41" i="12"/>
  <c r="N42" i="2"/>
  <c r="Z42" i="6"/>
  <c r="H25" i="14"/>
  <c r="N41" i="2"/>
  <c r="I11" i="13" s="1"/>
  <c r="AE41" i="3"/>
  <c r="Z12" i="13" s="1"/>
  <c r="AB27" i="5"/>
  <c r="N41" i="5"/>
  <c r="AE41" i="5"/>
  <c r="Q42" i="7"/>
  <c r="AB31" i="7"/>
  <c r="AA41" i="7"/>
  <c r="AA43" i="8"/>
  <c r="AA41" i="8"/>
  <c r="AB30" i="8"/>
  <c r="Z43" i="10"/>
  <c r="AB14" i="10"/>
  <c r="AB25" i="10"/>
  <c r="Q42" i="12"/>
  <c r="H24" i="14"/>
  <c r="K41" i="8"/>
  <c r="AB9" i="10"/>
  <c r="Q42" i="10"/>
  <c r="N40" i="11"/>
  <c r="Z41" i="11"/>
  <c r="N42" i="11"/>
  <c r="AA42" i="12"/>
  <c r="N41" i="8"/>
  <c r="Q40" i="11"/>
  <c r="Z41" i="12"/>
  <c r="Z43" i="12"/>
  <c r="H25" i="15"/>
  <c r="Q41" i="10"/>
  <c r="Z40" i="11"/>
  <c r="AA41" i="12"/>
  <c r="J25" i="15"/>
  <c r="N41" i="6"/>
  <c r="Q40" i="9"/>
  <c r="Z41" i="10"/>
  <c r="AA40" i="11"/>
  <c r="AE41" i="6"/>
  <c r="K41" i="10"/>
  <c r="A11" i="14"/>
  <c r="J23" i="15"/>
  <c r="H24" i="15"/>
  <c r="H22" i="15"/>
  <c r="H23" i="15"/>
  <c r="Z23" i="13" l="1"/>
  <c r="Z24" i="13"/>
  <c r="AB43" i="4"/>
  <c r="F23" i="13"/>
  <c r="AB41" i="4"/>
  <c r="W13" i="13" s="1"/>
  <c r="AB43" i="2"/>
  <c r="T24" i="13"/>
  <c r="AB43" i="8"/>
  <c r="AB42" i="4"/>
  <c r="AB42" i="2"/>
  <c r="AB41" i="11"/>
  <c r="AB43" i="12"/>
  <c r="AB43" i="6"/>
  <c r="AB42" i="6"/>
  <c r="S25" i="14"/>
  <c r="S23" i="14"/>
  <c r="A15" i="13"/>
  <c r="A14" i="14"/>
  <c r="AB40" i="11"/>
  <c r="AB42" i="8"/>
  <c r="I24" i="13"/>
  <c r="I23" i="13"/>
  <c r="I25" i="13"/>
  <c r="AB41" i="6"/>
  <c r="AB42" i="12"/>
  <c r="AB42" i="10"/>
  <c r="AB43" i="10"/>
  <c r="AB41" i="10"/>
  <c r="AB42" i="11"/>
  <c r="AH24" i="14"/>
  <c r="AH25" i="14"/>
  <c r="AB41" i="2"/>
  <c r="W11" i="13" s="1"/>
  <c r="AB41" i="12"/>
  <c r="Z25" i="13"/>
  <c r="AB43" i="3"/>
  <c r="AB42" i="3"/>
  <c r="S24" i="14"/>
  <c r="N24" i="15"/>
  <c r="N25" i="15"/>
  <c r="F24" i="13"/>
  <c r="F25" i="13"/>
  <c r="V24" i="13"/>
  <c r="V23" i="13"/>
  <c r="V25" i="13"/>
  <c r="AB41" i="8"/>
  <c r="L25" i="13"/>
  <c r="L23" i="13"/>
  <c r="L24" i="13"/>
  <c r="AB43" i="1"/>
  <c r="AB41" i="1"/>
  <c r="AB42" i="1"/>
  <c r="O24" i="14" l="1"/>
  <c r="O25" i="14"/>
  <c r="O23" i="14"/>
  <c r="AI22" i="14"/>
  <c r="AI25" i="14"/>
  <c r="AI23" i="14"/>
  <c r="AI24" i="14"/>
  <c r="A16" i="13"/>
  <c r="A15" i="14"/>
  <c r="A16" i="14" l="1"/>
  <c r="A17" i="13"/>
  <c r="A17" i="14" l="1"/>
  <c r="A18" i="13"/>
  <c r="A19" i="13" l="1"/>
  <c r="A18" i="14"/>
  <c r="A19" i="14" l="1"/>
  <c r="A20" i="13"/>
  <c r="A20" i="14" l="1"/>
  <c r="A21" i="13"/>
  <c r="A21" i="14" s="1"/>
  <c r="R43" i="7"/>
  <c r="R42" i="7"/>
  <c r="R41" i="7"/>
  <c r="Z43" i="7"/>
  <c r="Z42" i="7" l="1"/>
  <c r="AB18" i="7"/>
  <c r="Z41" i="7"/>
  <c r="AB42" i="7" l="1"/>
  <c r="AB43" i="7"/>
  <c r="AB41" i="7"/>
  <c r="R41" i="5"/>
  <c r="R43" i="5"/>
  <c r="R42" i="5"/>
  <c r="Z43" i="5"/>
  <c r="Z42" i="5" l="1"/>
  <c r="Z41" i="5"/>
  <c r="AB30" i="5"/>
  <c r="AB43" i="5" l="1"/>
  <c r="AB41" i="5"/>
  <c r="AB42" i="5"/>
  <c r="R40" i="9" l="1"/>
  <c r="R41" i="9"/>
  <c r="R42" i="9"/>
  <c r="Z42" i="9"/>
  <c r="M24" i="13" l="1"/>
  <c r="M25" i="13"/>
  <c r="M23" i="13"/>
  <c r="Z41" i="9"/>
  <c r="Z40" i="9"/>
  <c r="AB18" i="9"/>
  <c r="AB41" i="9" l="1"/>
  <c r="AB40" i="9"/>
  <c r="AB42" i="9"/>
  <c r="U23" i="13"/>
  <c r="U24" i="13"/>
  <c r="U25" i="13"/>
  <c r="W24" i="13" l="1"/>
  <c r="W23" i="13"/>
  <c r="W25" i="13"/>
</calcChain>
</file>

<file path=xl/sharedStrings.xml><?xml version="1.0" encoding="utf-8"?>
<sst xmlns="http://schemas.openxmlformats.org/spreadsheetml/2006/main" count="2623" uniqueCount="240">
  <si>
    <t>E.D.A.R.:</t>
  </si>
  <si>
    <t>NOU DE GAIA</t>
  </si>
  <si>
    <t>CONTROL MENSUAL D'EXPLOTACIÓ</t>
  </si>
  <si>
    <t>MES: gener</t>
  </si>
  <si>
    <t>ANY: 2026</t>
  </si>
  <si>
    <t>LÍNIA D'AIGUA</t>
  </si>
  <si>
    <t>LÍNIA FANG</t>
  </si>
  <si>
    <t xml:space="preserve">DIA  </t>
  </si>
  <si>
    <t>CABAL TRACTAT</t>
  </si>
  <si>
    <t>CABAL BY-PASSAT</t>
  </si>
  <si>
    <t>pH</t>
  </si>
  <si>
    <t>Conductivitat</t>
  </si>
  <si>
    <t>M.E.S</t>
  </si>
  <si>
    <r>
      <rPr>
        <b/>
        <sz val="12"/>
        <color theme="1"/>
        <rFont val="Arial"/>
        <family val="2"/>
      </rPr>
      <t>DBO</t>
    </r>
    <r>
      <rPr>
        <b/>
        <vertAlign val="subscript"/>
        <sz val="12"/>
        <color theme="1"/>
        <rFont val="Arial"/>
        <family val="2"/>
      </rPr>
      <t>5</t>
    </r>
  </si>
  <si>
    <t>DQO</t>
  </si>
  <si>
    <t>NTK</t>
  </si>
  <si>
    <r>
      <rPr>
        <b/>
        <sz val="12"/>
        <color theme="1"/>
        <rFont val="Arial"/>
        <family val="2"/>
      </rPr>
      <t>N-NH</t>
    </r>
    <r>
      <rPr>
        <b/>
        <vertAlign val="subscript"/>
        <sz val="12"/>
        <color theme="1"/>
        <rFont val="Arial"/>
        <family val="2"/>
      </rPr>
      <t>4</t>
    </r>
  </si>
  <si>
    <r>
      <rPr>
        <b/>
        <sz val="12"/>
        <color theme="1"/>
        <rFont val="Arial"/>
        <family val="2"/>
      </rPr>
      <t>N-NO</t>
    </r>
    <r>
      <rPr>
        <b/>
        <vertAlign val="subscript"/>
        <sz val="12"/>
        <color theme="1"/>
        <rFont val="Arial"/>
        <family val="2"/>
      </rPr>
      <t>3</t>
    </r>
  </si>
  <si>
    <r>
      <rPr>
        <b/>
        <sz val="12"/>
        <color theme="1"/>
        <rFont val="Arial"/>
        <family val="2"/>
      </rPr>
      <t>N-NO</t>
    </r>
    <r>
      <rPr>
        <b/>
        <vertAlign val="subscript"/>
        <sz val="12"/>
        <color theme="1"/>
        <rFont val="Arial"/>
        <family val="2"/>
      </rPr>
      <t>2</t>
    </r>
  </si>
  <si>
    <t>N total</t>
  </si>
  <si>
    <t>P total</t>
  </si>
  <si>
    <t>Coliforms</t>
  </si>
  <si>
    <t>Terbolesa</t>
  </si>
  <si>
    <t>Tipus mostra</t>
  </si>
  <si>
    <t>Tipus analítica</t>
  </si>
  <si>
    <t>Mostra sortida recull by-pass</t>
  </si>
  <si>
    <t>Afecció retorns en la mostra entrada</t>
  </si>
  <si>
    <t>T</t>
  </si>
  <si>
    <r>
      <rPr>
        <b/>
        <sz val="12"/>
        <color theme="1"/>
        <rFont val="Arial"/>
        <family val="2"/>
      </rPr>
      <t>O</t>
    </r>
    <r>
      <rPr>
        <b/>
        <vertAlign val="subscript"/>
        <sz val="12"/>
        <color theme="1"/>
        <rFont val="Arial"/>
        <family val="2"/>
      </rPr>
      <t>2</t>
    </r>
  </si>
  <si>
    <t>Alcalinitat</t>
  </si>
  <si>
    <t>V-30</t>
  </si>
  <si>
    <t>I.V.F.</t>
  </si>
  <si>
    <t>MLSS</t>
  </si>
  <si>
    <t>MLSSV</t>
  </si>
  <si>
    <t>TRH</t>
  </si>
  <si>
    <t>TRC</t>
  </si>
  <si>
    <t>C.M.</t>
  </si>
  <si>
    <t>Banals</t>
  </si>
  <si>
    <t>Sorres</t>
  </si>
  <si>
    <t>Greixos</t>
  </si>
  <si>
    <t>Tamís fang</t>
  </si>
  <si>
    <t>Sortida espessidor fang primari/mixte</t>
  </si>
  <si>
    <t>Sortida espessidor fang secundari</t>
  </si>
  <si>
    <t>Sortida deshidratació / Fang evacuat</t>
  </si>
  <si>
    <t>DIGESTIÓ</t>
  </si>
  <si>
    <r>
      <rPr>
        <b/>
        <sz val="12"/>
        <color theme="0"/>
        <rFont val="Arial"/>
        <family val="2"/>
      </rPr>
      <t>m</t>
    </r>
    <r>
      <rPr>
        <b/>
        <vertAlign val="superscript"/>
        <sz val="12"/>
        <color theme="0"/>
        <rFont val="Arial"/>
        <family val="2"/>
      </rPr>
      <t>3</t>
    </r>
    <r>
      <rPr>
        <b/>
        <sz val="12"/>
        <color theme="0"/>
        <rFont val="Arial"/>
        <family val="2"/>
      </rPr>
      <t>/dia</t>
    </r>
  </si>
  <si>
    <t>µS/cm</t>
  </si>
  <si>
    <t>mg/l</t>
  </si>
  <si>
    <t>%</t>
  </si>
  <si>
    <r>
      <rPr>
        <b/>
        <sz val="12"/>
        <color theme="1"/>
        <rFont val="Arial"/>
        <family val="2"/>
      </rPr>
      <t>mgO</t>
    </r>
    <r>
      <rPr>
        <b/>
        <vertAlign val="subscript"/>
        <sz val="12"/>
        <color theme="1"/>
        <rFont val="Arial"/>
        <family val="2"/>
      </rPr>
      <t>2</t>
    </r>
    <r>
      <rPr>
        <b/>
        <sz val="12"/>
        <color theme="1"/>
        <rFont val="Arial"/>
        <family val="2"/>
      </rPr>
      <t>/l</t>
    </r>
  </si>
  <si>
    <t>mgN/l</t>
  </si>
  <si>
    <t>mgP/l</t>
  </si>
  <si>
    <t>UFC/100 ml</t>
  </si>
  <si>
    <t>NTU</t>
  </si>
  <si>
    <t>P (puntual)
I (integrada)
B (bessona)</t>
  </si>
  <si>
    <t>H (homologada)
NH (no homologada)</t>
  </si>
  <si>
    <t>reactor</t>
  </si>
  <si>
    <t>recirc</t>
  </si>
  <si>
    <t>dies</t>
  </si>
  <si>
    <r>
      <rPr>
        <b/>
        <sz val="12"/>
        <color theme="1"/>
        <rFont val="Arial"/>
        <family val="2"/>
      </rPr>
      <t>kgDBO</t>
    </r>
    <r>
      <rPr>
        <b/>
        <vertAlign val="subscript"/>
        <sz val="12"/>
        <color theme="1"/>
        <rFont val="Arial"/>
        <family val="2"/>
      </rPr>
      <t>5</t>
    </r>
    <r>
      <rPr>
        <b/>
        <sz val="12"/>
        <color theme="1"/>
        <rFont val="Arial"/>
        <family val="2"/>
      </rPr>
      <t>/ kg MLSS</t>
    </r>
  </si>
  <si>
    <t>Producció Biogàs</t>
  </si>
  <si>
    <t>Biogàs a caldera</t>
  </si>
  <si>
    <t>Biogàs a generació electrica</t>
  </si>
  <si>
    <t>Biogàs generació biometà</t>
  </si>
  <si>
    <t>Biogàs a torxa</t>
  </si>
  <si>
    <t>AGV/alcalinitat</t>
  </si>
  <si>
    <t>Volàtils entrada</t>
  </si>
  <si>
    <t>Volàtils sortida</t>
  </si>
  <si>
    <t>Reducció volàtils</t>
  </si>
  <si>
    <t>sortida</t>
  </si>
  <si>
    <t>E</t>
  </si>
  <si>
    <t>S</t>
  </si>
  <si>
    <t xml:space="preserve">E </t>
  </si>
  <si>
    <t xml:space="preserve">S </t>
  </si>
  <si>
    <t>rend.</t>
  </si>
  <si>
    <t>Obligatori</t>
  </si>
  <si>
    <t>Si / No</t>
  </si>
  <si>
    <t>°C</t>
  </si>
  <si>
    <t>meq/l</t>
  </si>
  <si>
    <t>ml/g</t>
  </si>
  <si>
    <t>kg</t>
  </si>
  <si>
    <t>% ms</t>
  </si>
  <si>
    <t>%ms</t>
  </si>
  <si>
    <t>Tmf</t>
  </si>
  <si>
    <t>%mv</t>
  </si>
  <si>
    <r>
      <rPr>
        <b/>
        <sz val="12"/>
        <color theme="1"/>
        <rFont val="Arial"/>
        <family val="2"/>
      </rPr>
      <t>m</t>
    </r>
    <r>
      <rPr>
        <b/>
        <vertAlign val="superscript"/>
        <sz val="12"/>
        <color theme="1"/>
        <rFont val="Arial"/>
        <family val="2"/>
      </rPr>
      <t>3</t>
    </r>
  </si>
  <si>
    <t xml:space="preserve">kg </t>
  </si>
  <si>
    <t>Qdiss</t>
  </si>
  <si>
    <t>t alta</t>
  </si>
  <si>
    <t>t baixa</t>
  </si>
  <si>
    <t>ju</t>
  </si>
  <si>
    <t>vi</t>
  </si>
  <si>
    <t>sá</t>
  </si>
  <si>
    <t>do</t>
  </si>
  <si>
    <t>lu</t>
  </si>
  <si>
    <t>I</t>
  </si>
  <si>
    <t>NH</t>
  </si>
  <si>
    <t>No</t>
  </si>
  <si>
    <t>Si</t>
  </si>
  <si>
    <t>ma</t>
  </si>
  <si>
    <t>mi</t>
  </si>
  <si>
    <t>TOTAL</t>
  </si>
  <si>
    <t>MITJANA</t>
  </si>
  <si>
    <t>MÍNIM</t>
  </si>
  <si>
    <t>MÀXIM</t>
  </si>
  <si>
    <t>MITJA LAB</t>
  </si>
  <si>
    <t>MITJA DISS.</t>
  </si>
  <si>
    <t>MITJA FEST.</t>
  </si>
  <si>
    <t>MIT. FES-DIS</t>
  </si>
  <si>
    <t>LA NOU DE GAIÀ</t>
  </si>
  <si>
    <t>MES: febrer</t>
  </si>
  <si>
    <t>&lt;4</t>
  </si>
  <si>
    <t>P</t>
  </si>
  <si>
    <t>H</t>
  </si>
  <si>
    <t>NO</t>
  </si>
  <si>
    <t>14.9</t>
  </si>
  <si>
    <t>15.6</t>
  </si>
  <si>
    <t>MES: març</t>
  </si>
  <si>
    <t>ANY: 2025</t>
  </si>
  <si>
    <t>MES: abril</t>
  </si>
  <si>
    <t>SI</t>
  </si>
  <si>
    <t>MES: Maig</t>
  </si>
  <si>
    <t>Vreactors/Qentrada</t>
  </si>
  <si>
    <t>MES: juny</t>
  </si>
  <si>
    <t>dg</t>
  </si>
  <si>
    <t/>
  </si>
  <si>
    <t>dl</t>
  </si>
  <si>
    <t>dt</t>
  </si>
  <si>
    <t>dm</t>
  </si>
  <si>
    <t>dj</t>
  </si>
  <si>
    <t>dv</t>
  </si>
  <si>
    <t>ds</t>
  </si>
  <si>
    <t>MES: juliol</t>
  </si>
  <si>
    <t>MES: agost</t>
  </si>
  <si>
    <t>CALAFELL</t>
  </si>
  <si>
    <t>MES: Setembre</t>
  </si>
  <si>
    <t>dc</t>
  </si>
  <si>
    <t>MES: octubre</t>
  </si>
  <si>
    <t>MES: novembre</t>
  </si>
  <si>
    <t>MES: desembre</t>
  </si>
  <si>
    <t>EDAR</t>
  </si>
  <si>
    <t>EMPRESA EXPLOTADORA</t>
  </si>
  <si>
    <t>ACSA</t>
  </si>
  <si>
    <t>versió</t>
  </si>
  <si>
    <t>CABAL tractat</t>
  </si>
  <si>
    <t>MES</t>
  </si>
  <si>
    <r>
      <rPr>
        <b/>
        <sz val="11"/>
        <color theme="0"/>
        <rFont val="Arial"/>
        <family val="2"/>
      </rPr>
      <t>DBO</t>
    </r>
    <r>
      <rPr>
        <b/>
        <vertAlign val="subscript"/>
        <sz val="11"/>
        <color theme="0"/>
        <rFont val="Arial"/>
        <family val="2"/>
      </rPr>
      <t>5</t>
    </r>
  </si>
  <si>
    <r>
      <rPr>
        <b/>
        <sz val="11"/>
        <color theme="0"/>
        <rFont val="Arial"/>
        <family val="2"/>
      </rPr>
      <t>NH</t>
    </r>
    <r>
      <rPr>
        <b/>
        <vertAlign val="subscript"/>
        <sz val="11"/>
        <color theme="0"/>
        <rFont val="Arial"/>
        <family val="2"/>
      </rPr>
      <t>4</t>
    </r>
  </si>
  <si>
    <r>
      <rPr>
        <b/>
        <sz val="11"/>
        <color theme="0"/>
        <rFont val="Arial"/>
        <family val="2"/>
      </rPr>
      <t>NO</t>
    </r>
    <r>
      <rPr>
        <b/>
        <vertAlign val="subscript"/>
        <sz val="11"/>
        <color theme="0"/>
        <rFont val="Arial"/>
        <family val="2"/>
      </rPr>
      <t>3</t>
    </r>
  </si>
  <si>
    <r>
      <rPr>
        <b/>
        <sz val="11"/>
        <color theme="0"/>
        <rFont val="Arial"/>
        <family val="2"/>
      </rPr>
      <t>NO</t>
    </r>
    <r>
      <rPr>
        <b/>
        <vertAlign val="subscript"/>
        <sz val="11"/>
        <color theme="0"/>
        <rFont val="Arial"/>
        <family val="2"/>
      </rPr>
      <t>2</t>
    </r>
  </si>
  <si>
    <t>entrada</t>
  </si>
  <si>
    <t>rendiment</t>
  </si>
  <si>
    <t>DADES DE DISSENY</t>
  </si>
  <si>
    <t>t. Baixa</t>
  </si>
  <si>
    <t>t. Alta</t>
  </si>
  <si>
    <r>
      <rPr>
        <b/>
        <sz val="10"/>
        <color theme="1"/>
        <rFont val="Arial"/>
        <family val="2"/>
      </rPr>
      <t>m</t>
    </r>
    <r>
      <rPr>
        <b/>
        <vertAlign val="superscript"/>
        <sz val="10"/>
        <color theme="1"/>
        <rFont val="Arial"/>
        <family val="2"/>
      </rPr>
      <t>3</t>
    </r>
    <r>
      <rPr>
        <b/>
        <sz val="10"/>
        <color theme="1"/>
        <rFont val="Arial"/>
        <family val="2"/>
      </rPr>
      <t>/ mes</t>
    </r>
  </si>
  <si>
    <r>
      <rPr>
        <b/>
        <sz val="10"/>
        <color theme="1"/>
        <rFont val="Arial"/>
        <family val="2"/>
      </rPr>
      <t>m</t>
    </r>
    <r>
      <rPr>
        <b/>
        <vertAlign val="superscript"/>
        <sz val="10"/>
        <color theme="1"/>
        <rFont val="Arial"/>
        <family val="2"/>
      </rPr>
      <t>3</t>
    </r>
    <r>
      <rPr>
        <b/>
        <sz val="10"/>
        <color theme="1"/>
        <rFont val="Arial"/>
        <family val="2"/>
      </rPr>
      <t>/ dia</t>
    </r>
  </si>
  <si>
    <t>RESUM 2024</t>
  </si>
  <si>
    <t>RESUM 2023</t>
  </si>
  <si>
    <t>RESUM 2022</t>
  </si>
  <si>
    <t>En gris, cabal aproximat, per avaria de cabalímetre</t>
  </si>
  <si>
    <t>BIOLÒGIC</t>
  </si>
  <si>
    <t>REACTIUS</t>
  </si>
  <si>
    <t>RESIDUS</t>
  </si>
  <si>
    <t>DIGESTIÓ ANAERÒBIA</t>
  </si>
  <si>
    <t xml:space="preserve">O2 </t>
  </si>
  <si>
    <t>alcalinitat</t>
  </si>
  <si>
    <t>IVF</t>
  </si>
  <si>
    <t>CM</t>
  </si>
  <si>
    <t>clorur 
fèrric</t>
  </si>
  <si>
    <t>policlorur
d'alumini</t>
  </si>
  <si>
    <t>polielectrolit</t>
  </si>
  <si>
    <t>banals</t>
  </si>
  <si>
    <t>greixos</t>
  </si>
  <si>
    <t>sorres</t>
  </si>
  <si>
    <t>tamís fang</t>
  </si>
  <si>
    <t>sortida espessidor fang primari/mixte</t>
  </si>
  <si>
    <t>sortida espessidor fang secundari</t>
  </si>
  <si>
    <t>producció de biogàs</t>
  </si>
  <si>
    <t>biogàs a caldera</t>
  </si>
  <si>
    <t>biogàs a generació elèctrica</t>
  </si>
  <si>
    <t>biogàs generació biometà</t>
  </si>
  <si>
    <t>biogàs a torxa</t>
  </si>
  <si>
    <t>volàtils entrada</t>
  </si>
  <si>
    <t>volàtils sortida</t>
  </si>
  <si>
    <t>reducció volàtils</t>
  </si>
  <si>
    <t>recirc.</t>
  </si>
  <si>
    <t>deshidratació</t>
  </si>
  <si>
    <t>flotació</t>
  </si>
  <si>
    <t>kg DBO5/kg MLSS.dia</t>
  </si>
  <si>
    <t>kg/TMS</t>
  </si>
  <si>
    <r>
      <rPr>
        <b/>
        <sz val="10"/>
        <color theme="1"/>
        <rFont val="Arial"/>
        <family val="2"/>
      </rPr>
      <t>m</t>
    </r>
    <r>
      <rPr>
        <b/>
        <vertAlign val="superscript"/>
        <sz val="10"/>
        <color theme="1"/>
        <rFont val="Arial"/>
        <family val="2"/>
      </rPr>
      <t>3</t>
    </r>
  </si>
  <si>
    <t>ENERGIA  ELÈCTRICA  EDAR LA NOU DE GAIÀ</t>
  </si>
  <si>
    <t>CUPS:</t>
  </si>
  <si>
    <t>ES00314086842840015Z0F</t>
  </si>
  <si>
    <t>ENERGIA GENERADA</t>
  </si>
  <si>
    <t>REGISTRE MAXÍMETRES</t>
  </si>
  <si>
    <t>Tarifa contractada:</t>
  </si>
  <si>
    <t>6.1TD</t>
  </si>
  <si>
    <t>ACTIVA</t>
  </si>
  <si>
    <t>TOTAL ACTIVA XARXA</t>
  </si>
  <si>
    <t>REACTIVA</t>
  </si>
  <si>
    <t>Cos fi</t>
  </si>
  <si>
    <t>VENDA</t>
  </si>
  <si>
    <t>AUTOCONSUM</t>
  </si>
  <si>
    <t>TOTAL E GENERADA</t>
  </si>
  <si>
    <t xml:space="preserve">Ratio </t>
  </si>
  <si>
    <t>Període 1</t>
  </si>
  <si>
    <t>Període 2</t>
  </si>
  <si>
    <t>Període 3</t>
  </si>
  <si>
    <t>Període 4</t>
  </si>
  <si>
    <t>Període 5</t>
  </si>
  <si>
    <t>Període 6</t>
  </si>
  <si>
    <t xml:space="preserve">Període 1     </t>
  </si>
  <si>
    <t>Potència contractada (kW)</t>
  </si>
  <si>
    <t>kWh</t>
  </si>
  <si>
    <r>
      <rPr>
        <b/>
        <sz val="10"/>
        <color theme="1"/>
        <rFont val="Arial"/>
        <family val="2"/>
      </rPr>
      <t>kWh/m</t>
    </r>
    <r>
      <rPr>
        <b/>
        <vertAlign val="superscript"/>
        <sz val="10"/>
        <color theme="1"/>
        <rFont val="Arial"/>
        <family val="2"/>
      </rPr>
      <t>3</t>
    </r>
  </si>
  <si>
    <t>kW</t>
  </si>
  <si>
    <t>Important: Cal afegir a la dreta tantes taules de bombaments com calgui. Han de continuar mantenint l'ordre que figurava en els informes enviats fins ara. El codi EB ha coincidir amb el de GICA0</t>
  </si>
  <si>
    <t xml:space="preserve">Aquesta fulla no admet altres tipus de dades a la dreta. </t>
  </si>
  <si>
    <t>Informar el CUPs és obligatori i han de coincidir amb els de GICA0</t>
  </si>
  <si>
    <t>EDAR:</t>
  </si>
  <si>
    <t>Important: el codi del component del sistema a la cel·la C29 (desplegable) és obligatori i ha de coincidir amb el codi de GICA0.</t>
  </si>
  <si>
    <t>EMPRESA EXPLOTADORA:</t>
  </si>
  <si>
    <t>Cal afegir tantes taules de components amb renovables com sigui necessari, una a sota de l'altre procurant mantenir les mateixes dades a les mateixes columnes</t>
  </si>
  <si>
    <t>COMPONENT</t>
  </si>
  <si>
    <t>Planta</t>
  </si>
  <si>
    <t>ORIGEN: FOTOVOLTAICA</t>
  </si>
  <si>
    <t>ORIGEN: EÒLICA</t>
  </si>
  <si>
    <t>ORIGEN: MICROHIDRÀULICA</t>
  </si>
  <si>
    <t>ORIGEN: BIOGÀS</t>
  </si>
  <si>
    <t>VENDA 
UPGRADING</t>
  </si>
  <si>
    <t>AUTOCONSUM
BIOMETÀ</t>
  </si>
  <si>
    <t xml:space="preserve">REGISTRE CUBES </t>
  </si>
  <si>
    <t>DIA</t>
  </si>
  <si>
    <t>PROCEDÈNCIA</t>
  </si>
  <si>
    <t>POBLACIÓ</t>
  </si>
  <si>
    <r>
      <rPr>
        <b/>
        <sz val="10"/>
        <color theme="1"/>
        <rFont val="Arial"/>
        <family val="2"/>
      </rPr>
      <t>VOLUM (m</t>
    </r>
    <r>
      <rPr>
        <b/>
        <vertAlign val="superscript"/>
        <sz val="10"/>
        <color theme="1"/>
        <rFont val="Arial"/>
        <family val="2"/>
      </rPr>
      <t>3</t>
    </r>
    <r>
      <rPr>
        <b/>
        <sz val="10"/>
        <color theme="1"/>
        <rFont val="Arial"/>
        <family val="2"/>
      </rPr>
      <t>)</t>
    </r>
  </si>
  <si>
    <t>PARÀMETRES DE CONTROL (pH, conductivitat,...)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</si>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</sst>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0.0"/>
    <numFmt numFmtId="165" formatCode="ddd"/>
    <numFmt numFmtId="166" formatCode="#,##0.0"/>
    <numFmt numFmtId="167" formatCode="mmmm\-yy"/>
    <numFmt numFmtId="168" formatCode="#,##0.000"/>
    <numFmt numFmtId="169" formatCode="0.000"/>
    <numFmt numFmtId="170" formatCode="0.0000"/>
    <numFmt numFmtId="171" formatCode="#,##0.0000"/>
  </numFmts>
  <fonts count="41" x14ac:knownFonts="1">
    <font>
      <sz val="10"/>
      <color rgb="FF000000"/>
      <name val="Arial"/>
      <scheme val="minor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4"/>
      <color rgb="FFFF0000"/>
      <name val="Arial"/>
      <family val="2"/>
    </font>
    <font>
      <b/>
      <sz val="14"/>
      <color rgb="FFFF000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2"/>
      <color rgb="FF000000"/>
      <name val="Arial"/>
      <family val="2"/>
    </font>
    <font>
      <b/>
      <sz val="12"/>
      <color theme="0"/>
      <name val="Arial"/>
      <family val="2"/>
    </font>
    <font>
      <b/>
      <sz val="12"/>
      <color rgb="FFFF0000"/>
      <name val="Arial"/>
      <family val="2"/>
    </font>
    <font>
      <b/>
      <sz val="8"/>
      <color rgb="FF000000"/>
      <name val="Arial"/>
      <family val="2"/>
    </font>
    <font>
      <b/>
      <sz val="8"/>
      <color theme="1"/>
      <name val="Arial"/>
      <family val="2"/>
    </font>
    <font>
      <b/>
      <sz val="8"/>
      <color rgb="FFFF0000"/>
      <name val="Arial"/>
      <family val="2"/>
    </font>
    <font>
      <b/>
      <sz val="10"/>
      <color theme="1"/>
      <name val="Arial"/>
      <family val="2"/>
    </font>
    <font>
      <b/>
      <sz val="12"/>
      <color rgb="FFFFFFFF"/>
      <name val="Arial"/>
      <family val="2"/>
    </font>
    <font>
      <sz val="12"/>
      <color theme="1"/>
      <name val="Arial"/>
      <family val="2"/>
    </font>
    <font>
      <sz val="12"/>
      <color rgb="FFFF0000"/>
      <name val="Arial"/>
      <family val="2"/>
    </font>
    <font>
      <b/>
      <u/>
      <sz val="12"/>
      <color theme="1"/>
      <name val="Arial"/>
      <family val="2"/>
    </font>
    <font>
      <sz val="10"/>
      <color rgb="FFFF0000"/>
      <name val="Arial"/>
      <family val="2"/>
    </font>
    <font>
      <b/>
      <sz val="11"/>
      <color theme="1"/>
      <name val="Arial"/>
      <family val="2"/>
    </font>
    <font>
      <sz val="10"/>
      <color theme="0"/>
      <name val="Arial"/>
      <family val="2"/>
    </font>
    <font>
      <b/>
      <sz val="11"/>
      <color theme="0"/>
      <name val="Arial"/>
      <family val="2"/>
    </font>
    <font>
      <b/>
      <sz val="10"/>
      <color theme="0"/>
      <name val="Arial"/>
      <family val="2"/>
    </font>
    <font>
      <b/>
      <sz val="11"/>
      <color rgb="FFFFFFFF"/>
      <name val="Arial"/>
      <family val="2"/>
    </font>
    <font>
      <b/>
      <sz val="6"/>
      <color theme="1"/>
      <name val="Open Sans"/>
      <family val="2"/>
    </font>
    <font>
      <b/>
      <sz val="10"/>
      <color rgb="FFFF0000"/>
      <name val="Arial"/>
      <family val="2"/>
    </font>
    <font>
      <i/>
      <sz val="10"/>
      <color rgb="FF000000"/>
      <name val="Arial"/>
      <family val="2"/>
    </font>
    <font>
      <b/>
      <vertAlign val="subscript"/>
      <sz val="12"/>
      <color theme="1"/>
      <name val="Arial"/>
      <family val="2"/>
    </font>
    <font>
      <b/>
      <vertAlign val="superscript"/>
      <sz val="12"/>
      <color theme="0"/>
      <name val="Arial"/>
      <family val="2"/>
    </font>
    <font>
      <b/>
      <vertAlign val="superscript"/>
      <sz val="12"/>
      <color theme="1"/>
      <name val="Arial"/>
      <family val="2"/>
    </font>
    <font>
      <b/>
      <vertAlign val="subscript"/>
      <sz val="11"/>
      <color theme="0"/>
      <name val="Arial"/>
      <family val="2"/>
    </font>
    <font>
      <b/>
      <vertAlign val="superscript"/>
      <sz val="10"/>
      <color theme="1"/>
      <name val="Arial"/>
      <family val="2"/>
    </font>
    <font>
      <sz val="12"/>
      <color rgb="FF000000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color rgb="FF000000"/>
      <name val="Arial"/>
      <family val="2"/>
      <scheme val="minor"/>
    </font>
    <font>
      <sz val="12"/>
      <name val="Arial"/>
      <family val="2"/>
    </font>
    <font>
      <sz val="12"/>
      <name val="Calibri"/>
      <family val="2"/>
    </font>
    <font>
      <sz val="10"/>
      <color rgb="FF000000"/>
      <name val="Arial"/>
      <family val="2"/>
      <scheme val="minor"/>
    </font>
    <font>
      <sz val="10"/>
      <name val="Arial"/>
      <family val="2"/>
      <scheme val="minor"/>
    </font>
    <font>
      <sz val="12"/>
      <name val="Arial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rgb="FF366092"/>
        <bgColor rgb="FF366092"/>
      </patternFill>
    </fill>
    <fill>
      <patternFill patternType="solid">
        <fgColor rgb="FFDBE5F1"/>
        <bgColor rgb="FFDBE5F1"/>
      </patternFill>
    </fill>
    <fill>
      <patternFill patternType="solid">
        <fgColor rgb="FFCCC0D9"/>
        <bgColor rgb="FFCCC0D9"/>
      </patternFill>
    </fill>
    <fill>
      <patternFill patternType="solid">
        <fgColor rgb="FFD6E3BC"/>
        <bgColor rgb="FFD6E3BC"/>
      </patternFill>
    </fill>
    <fill>
      <patternFill patternType="solid">
        <fgColor rgb="FFC4BD97"/>
        <bgColor rgb="FFC4BD97"/>
      </patternFill>
    </fill>
    <fill>
      <patternFill patternType="solid">
        <fgColor rgb="FFA5A5A5"/>
        <bgColor rgb="FFA5A5A5"/>
      </patternFill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  <fill>
      <patternFill patternType="solid">
        <fgColor rgb="FF17365D"/>
        <bgColor rgb="FF17365D"/>
      </patternFill>
    </fill>
    <fill>
      <patternFill patternType="solid">
        <fgColor rgb="FF244061"/>
        <bgColor rgb="FF244061"/>
      </patternFill>
    </fill>
    <fill>
      <patternFill patternType="solid">
        <fgColor rgb="FFB2B2B2"/>
        <bgColor rgb="FFB2B2B2"/>
      </patternFill>
    </fill>
    <fill>
      <patternFill patternType="solid">
        <fgColor rgb="FFDDDDDD"/>
        <bgColor rgb="FFDDDDDD"/>
      </patternFill>
    </fill>
    <fill>
      <patternFill patternType="solid">
        <fgColor theme="0"/>
        <bgColor theme="0"/>
      </patternFill>
    </fill>
    <fill>
      <patternFill patternType="solid">
        <fgColor theme="2" tint="-0.249977111117893"/>
        <bgColor rgb="FFA5A5A5"/>
      </patternFill>
    </fill>
    <fill>
      <patternFill patternType="solid">
        <fgColor theme="2" tint="-0.249977111117893"/>
        <bgColor rgb="FFD8D8D8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DCE6F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B7B7B7"/>
        <bgColor indexed="64"/>
      </patternFill>
    </fill>
    <fill>
      <patternFill patternType="solid">
        <fgColor rgb="FF00FF00"/>
        <bgColor indexed="64"/>
      </patternFill>
    </fill>
  </fills>
  <borders count="151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hair">
        <color rgb="FF000000"/>
      </right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hair">
        <color rgb="FF000000"/>
      </left>
      <right style="hair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hair">
        <color rgb="FF000000"/>
      </right>
      <top/>
      <bottom/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 style="hair">
        <color rgb="FF000000"/>
      </right>
      <top/>
      <bottom style="double">
        <color rgb="FF000000"/>
      </bottom>
      <diagonal/>
    </border>
    <border>
      <left/>
      <right style="hair">
        <color rgb="FF000000"/>
      </right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hair">
        <color rgb="FF000000"/>
      </right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 style="medium">
        <color rgb="FF000000"/>
      </right>
      <top/>
      <bottom/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/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hair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hair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hair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 style="double">
        <color rgb="FF000000"/>
      </top>
      <bottom/>
      <diagonal/>
    </border>
    <border>
      <left style="hair">
        <color rgb="FF000000"/>
      </left>
      <right style="medium">
        <color rgb="FF000000"/>
      </right>
      <top style="double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medium">
        <color rgb="FF000000"/>
      </right>
      <top/>
      <bottom/>
      <diagonal/>
    </border>
    <border>
      <left style="hair">
        <color rgb="FF000000"/>
      </left>
      <right/>
      <top/>
      <bottom style="double">
        <color rgb="FF000000"/>
      </bottom>
      <diagonal/>
    </border>
    <border>
      <left style="hair">
        <color rgb="FF000000"/>
      </left>
      <right style="medium">
        <color rgb="FF000000"/>
      </right>
      <top/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/>
      <bottom style="medium">
        <color rgb="FF000000"/>
      </bottom>
      <diagonal/>
    </border>
    <border>
      <left/>
      <right style="hair">
        <color rgb="FF000000"/>
      </right>
      <top style="double">
        <color rgb="FF000000"/>
      </top>
      <bottom style="double">
        <color rgb="FF000000"/>
      </bottom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/>
      <right style="hair">
        <color rgb="FF000000"/>
      </right>
      <top style="double">
        <color rgb="FF000000"/>
      </top>
      <bottom/>
      <diagonal/>
    </border>
    <border>
      <left style="hair">
        <color rgb="FF000000"/>
      </left>
      <right style="double">
        <color rgb="FF000000"/>
      </right>
      <top style="double">
        <color rgb="FF000000"/>
      </top>
      <bottom/>
      <diagonal/>
    </border>
    <border>
      <left style="hair">
        <color rgb="FF000000"/>
      </left>
      <right style="double">
        <color rgb="FF000000"/>
      </right>
      <top/>
      <bottom/>
      <diagonal/>
    </border>
    <border>
      <left style="hair">
        <color rgb="FF000000"/>
      </left>
      <right style="double">
        <color rgb="FF000000"/>
      </right>
      <top/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hair">
        <color rgb="FF000000"/>
      </left>
      <right style="hair">
        <color rgb="FF000000"/>
      </right>
      <top style="double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hair">
        <color indexed="64"/>
      </left>
      <right style="double">
        <color rgb="FF000000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double">
        <color rgb="FF000000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rgb="FF000000"/>
      </left>
      <right style="double">
        <color rgb="FF000000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double">
        <color rgb="FF000000"/>
      </top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 style="hair">
        <color rgb="FF000000"/>
      </left>
      <right style="medium">
        <color indexed="64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4">
    <xf numFmtId="0" fontId="0" fillId="0" borderId="0"/>
    <xf numFmtId="9" fontId="34" fillId="0" borderId="0" applyFont="0" applyFill="0" applyBorder="0" applyAlignment="0" applyProtection="0"/>
    <xf numFmtId="0" fontId="35" fillId="0" borderId="89"/>
    <xf numFmtId="0" fontId="35" fillId="0" borderId="89"/>
    <xf numFmtId="0" fontId="35" fillId="0" borderId="89"/>
    <xf numFmtId="0" fontId="35" fillId="0" borderId="89"/>
    <xf numFmtId="43" fontId="38" fillId="0" borderId="0" applyFont="0" applyFill="0" applyBorder="0" applyAlignment="0" applyProtection="0"/>
    <xf numFmtId="0" fontId="38" fillId="0" borderId="89"/>
    <xf numFmtId="9" fontId="34" fillId="0" borderId="89" applyFont="0" applyFill="0" applyBorder="0" applyAlignment="0" applyProtection="0"/>
    <xf numFmtId="0" fontId="34" fillId="0" borderId="89"/>
    <xf numFmtId="0" fontId="34" fillId="0" borderId="89"/>
    <xf numFmtId="0" fontId="34" fillId="0" borderId="89"/>
    <xf numFmtId="0" fontId="34" fillId="0" borderId="89"/>
    <xf numFmtId="43" fontId="34" fillId="0" borderId="89" applyFont="0" applyFill="0" applyBorder="0" applyAlignment="0" applyProtection="0"/>
  </cellStyleXfs>
  <cellXfs count="784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1" fillId="0" borderId="0" xfId="0" applyFont="1"/>
    <xf numFmtId="0" fontId="7" fillId="0" borderId="0" xfId="0" applyFont="1" applyAlignment="1">
      <alignment horizontal="center"/>
    </xf>
    <xf numFmtId="0" fontId="7" fillId="0" borderId="0" xfId="0" applyFont="1"/>
    <xf numFmtId="164" fontId="1" fillId="3" borderId="2" xfId="0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/>
    </xf>
    <xf numFmtId="0" fontId="9" fillId="2" borderId="10" xfId="0" applyFont="1" applyFill="1" applyBorder="1" applyAlignment="1">
      <alignment horizontal="center"/>
    </xf>
    <xf numFmtId="164" fontId="10" fillId="3" borderId="2" xfId="0" applyNumberFormat="1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center"/>
    </xf>
    <xf numFmtId="0" fontId="1" fillId="6" borderId="10" xfId="0" applyFont="1" applyFill="1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11" fillId="7" borderId="2" xfId="0" applyFont="1" applyFill="1" applyBorder="1" applyAlignment="1">
      <alignment horizontal="center"/>
    </xf>
    <xf numFmtId="0" fontId="11" fillId="8" borderId="2" xfId="0" applyFont="1" applyFill="1" applyBorder="1" applyAlignment="1">
      <alignment horizontal="center"/>
    </xf>
    <xf numFmtId="0" fontId="14" fillId="0" borderId="0" xfId="0" applyFont="1"/>
    <xf numFmtId="0" fontId="11" fillId="8" borderId="5" xfId="0" applyFont="1" applyFill="1" applyBorder="1" applyAlignment="1">
      <alignment horizontal="center"/>
    </xf>
    <xf numFmtId="0" fontId="12" fillId="8" borderId="10" xfId="0" applyFont="1" applyFill="1" applyBorder="1" applyAlignment="1">
      <alignment horizontal="center"/>
    </xf>
    <xf numFmtId="0" fontId="13" fillId="8" borderId="10" xfId="0" applyFont="1" applyFill="1" applyBorder="1" applyAlignment="1">
      <alignment horizontal="center"/>
    </xf>
    <xf numFmtId="3" fontId="16" fillId="0" borderId="13" xfId="0" applyNumberFormat="1" applyFont="1" applyBorder="1" applyAlignment="1">
      <alignment horizontal="center"/>
    </xf>
    <xf numFmtId="164" fontId="16" fillId="0" borderId="13" xfId="0" applyNumberFormat="1" applyFont="1" applyBorder="1" applyAlignment="1">
      <alignment horizontal="center"/>
    </xf>
    <xf numFmtId="3" fontId="17" fillId="0" borderId="13" xfId="0" applyNumberFormat="1" applyFont="1" applyBorder="1" applyAlignment="1">
      <alignment horizontal="center"/>
    </xf>
    <xf numFmtId="1" fontId="17" fillId="0" borderId="13" xfId="0" applyNumberFormat="1" applyFont="1" applyBorder="1" applyAlignment="1">
      <alignment horizontal="center"/>
    </xf>
    <xf numFmtId="2" fontId="16" fillId="0" borderId="13" xfId="0" applyNumberFormat="1" applyFont="1" applyBorder="1" applyAlignment="1">
      <alignment horizontal="center"/>
    </xf>
    <xf numFmtId="2" fontId="7" fillId="0" borderId="13" xfId="0" applyNumberFormat="1" applyFont="1" applyBorder="1"/>
    <xf numFmtId="4" fontId="16" fillId="0" borderId="13" xfId="0" applyNumberFormat="1" applyFont="1" applyBorder="1" applyAlignment="1">
      <alignment horizontal="center"/>
    </xf>
    <xf numFmtId="0" fontId="9" fillId="2" borderId="14" xfId="0" applyFont="1" applyFill="1" applyBorder="1" applyAlignment="1">
      <alignment horizontal="center"/>
    </xf>
    <xf numFmtId="3" fontId="16" fillId="0" borderId="14" xfId="0" applyNumberFormat="1" applyFont="1" applyBorder="1" applyAlignment="1">
      <alignment horizontal="center"/>
    </xf>
    <xf numFmtId="166" fontId="17" fillId="0" borderId="15" xfId="0" applyNumberFormat="1" applyFont="1" applyBorder="1" applyAlignment="1">
      <alignment horizontal="center"/>
    </xf>
    <xf numFmtId="3" fontId="17" fillId="0" borderId="14" xfId="0" applyNumberFormat="1" applyFont="1" applyBorder="1" applyAlignment="1">
      <alignment horizontal="center"/>
    </xf>
    <xf numFmtId="3" fontId="16" fillId="9" borderId="14" xfId="0" applyNumberFormat="1" applyFont="1" applyFill="1" applyBorder="1" applyAlignment="1">
      <alignment horizontal="center"/>
    </xf>
    <xf numFmtId="1" fontId="17" fillId="0" borderId="14" xfId="0" applyNumberFormat="1" applyFont="1" applyBorder="1" applyAlignment="1">
      <alignment horizontal="center"/>
    </xf>
    <xf numFmtId="2" fontId="16" fillId="0" borderId="14" xfId="0" applyNumberFormat="1" applyFont="1" applyBorder="1" applyAlignment="1">
      <alignment horizontal="center"/>
    </xf>
    <xf numFmtId="4" fontId="16" fillId="0" borderId="16" xfId="0" applyNumberFormat="1" applyFont="1" applyBorder="1" applyAlignment="1">
      <alignment horizontal="center"/>
    </xf>
    <xf numFmtId="3" fontId="16" fillId="0" borderId="16" xfId="0" applyNumberFormat="1" applyFont="1" applyBorder="1" applyAlignment="1">
      <alignment horizontal="center"/>
    </xf>
    <xf numFmtId="0" fontId="7" fillId="0" borderId="16" xfId="0" applyFont="1" applyBorder="1"/>
    <xf numFmtId="2" fontId="7" fillId="0" borderId="14" xfId="0" applyNumberFormat="1" applyFont="1" applyBorder="1"/>
    <xf numFmtId="10" fontId="16" fillId="0" borderId="16" xfId="0" applyNumberFormat="1" applyFont="1" applyBorder="1" applyAlignment="1">
      <alignment horizontal="center"/>
    </xf>
    <xf numFmtId="164" fontId="16" fillId="0" borderId="14" xfId="0" applyNumberFormat="1" applyFont="1" applyBorder="1" applyAlignment="1">
      <alignment horizontal="center"/>
    </xf>
    <xf numFmtId="4" fontId="16" fillId="0" borderId="14" xfId="0" applyNumberFormat="1" applyFont="1" applyBorder="1" applyAlignment="1">
      <alignment horizontal="center"/>
    </xf>
    <xf numFmtId="9" fontId="17" fillId="0" borderId="14" xfId="0" applyNumberFormat="1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3" fontId="16" fillId="0" borderId="17" xfId="0" applyNumberFormat="1" applyFont="1" applyBorder="1" applyAlignment="1">
      <alignment horizontal="center"/>
    </xf>
    <xf numFmtId="166" fontId="17" fillId="0" borderId="18" xfId="0" applyNumberFormat="1" applyFont="1" applyBorder="1" applyAlignment="1">
      <alignment horizontal="center"/>
    </xf>
    <xf numFmtId="3" fontId="17" fillId="0" borderId="17" xfId="0" applyNumberFormat="1" applyFont="1" applyBorder="1" applyAlignment="1">
      <alignment horizontal="center"/>
    </xf>
    <xf numFmtId="1" fontId="17" fillId="0" borderId="17" xfId="0" applyNumberFormat="1" applyFont="1" applyBorder="1" applyAlignment="1">
      <alignment horizontal="center"/>
    </xf>
    <xf numFmtId="2" fontId="16" fillId="0" borderId="17" xfId="0" applyNumberFormat="1" applyFont="1" applyBorder="1" applyAlignment="1">
      <alignment horizontal="center"/>
    </xf>
    <xf numFmtId="2" fontId="16" fillId="0" borderId="19" xfId="0" applyNumberFormat="1" applyFont="1" applyBorder="1" applyAlignment="1">
      <alignment horizontal="center"/>
    </xf>
    <xf numFmtId="3" fontId="16" fillId="0" borderId="20" xfId="0" applyNumberFormat="1" applyFont="1" applyBorder="1" applyAlignment="1">
      <alignment horizontal="center"/>
    </xf>
    <xf numFmtId="0" fontId="7" fillId="0" borderId="20" xfId="0" applyFont="1" applyBorder="1"/>
    <xf numFmtId="2" fontId="7" fillId="0" borderId="17" xfId="0" applyNumberFormat="1" applyFont="1" applyBorder="1"/>
    <xf numFmtId="10" fontId="16" fillId="0" borderId="20" xfId="0" applyNumberFormat="1" applyFont="1" applyBorder="1" applyAlignment="1">
      <alignment horizontal="center"/>
    </xf>
    <xf numFmtId="164" fontId="16" fillId="0" borderId="17" xfId="0" applyNumberFormat="1" applyFont="1" applyBorder="1" applyAlignment="1">
      <alignment horizontal="center"/>
    </xf>
    <xf numFmtId="4" fontId="16" fillId="0" borderId="17" xfId="0" applyNumberFormat="1" applyFont="1" applyBorder="1" applyAlignment="1">
      <alignment horizontal="center"/>
    </xf>
    <xf numFmtId="0" fontId="8" fillId="8" borderId="21" xfId="0" applyFont="1" applyFill="1" applyBorder="1" applyAlignment="1">
      <alignment horizontal="left"/>
    </xf>
    <xf numFmtId="0" fontId="18" fillId="8" borderId="22" xfId="0" applyFont="1" applyFill="1" applyBorder="1" applyAlignment="1">
      <alignment horizontal="center"/>
    </xf>
    <xf numFmtId="3" fontId="16" fillId="8" borderId="22" xfId="0" applyNumberFormat="1" applyFont="1" applyFill="1" applyBorder="1" applyAlignment="1">
      <alignment horizontal="center"/>
    </xf>
    <xf numFmtId="4" fontId="16" fillId="8" borderId="22" xfId="0" applyNumberFormat="1" applyFont="1" applyFill="1" applyBorder="1" applyAlignment="1">
      <alignment horizontal="center"/>
    </xf>
    <xf numFmtId="10" fontId="16" fillId="8" borderId="22" xfId="0" applyNumberFormat="1" applyFont="1" applyFill="1" applyBorder="1" applyAlignment="1">
      <alignment horizontal="center"/>
    </xf>
    <xf numFmtId="166" fontId="16" fillId="8" borderId="22" xfId="0" applyNumberFormat="1" applyFont="1" applyFill="1" applyBorder="1" applyAlignment="1">
      <alignment horizontal="center"/>
    </xf>
    <xf numFmtId="3" fontId="16" fillId="8" borderId="23" xfId="0" applyNumberFormat="1" applyFont="1" applyFill="1" applyBorder="1" applyAlignment="1">
      <alignment horizontal="center"/>
    </xf>
    <xf numFmtId="4" fontId="17" fillId="8" borderId="21" xfId="0" applyNumberFormat="1" applyFont="1" applyFill="1" applyBorder="1" applyAlignment="1">
      <alignment horizontal="center"/>
    </xf>
    <xf numFmtId="4" fontId="17" fillId="8" borderId="22" xfId="0" applyNumberFormat="1" applyFont="1" applyFill="1" applyBorder="1" applyAlignment="1">
      <alignment horizontal="center"/>
    </xf>
    <xf numFmtId="4" fontId="16" fillId="8" borderId="23" xfId="0" applyNumberFormat="1" applyFont="1" applyFill="1" applyBorder="1" applyAlignment="1">
      <alignment horizontal="center"/>
    </xf>
    <xf numFmtId="4" fontId="16" fillId="8" borderId="24" xfId="0" applyNumberFormat="1" applyFont="1" applyFill="1" applyBorder="1" applyAlignment="1">
      <alignment horizontal="center"/>
    </xf>
    <xf numFmtId="166" fontId="16" fillId="8" borderId="25" xfId="0" applyNumberFormat="1" applyFont="1" applyFill="1" applyBorder="1" applyAlignment="1">
      <alignment horizontal="center"/>
    </xf>
    <xf numFmtId="2" fontId="16" fillId="8" borderId="23" xfId="0" applyNumberFormat="1" applyFont="1" applyFill="1" applyBorder="1" applyAlignment="1">
      <alignment horizontal="center"/>
    </xf>
    <xf numFmtId="164" fontId="16" fillId="8" borderId="23" xfId="0" applyNumberFormat="1" applyFont="1" applyFill="1" applyBorder="1" applyAlignment="1">
      <alignment horizontal="center"/>
    </xf>
    <xf numFmtId="166" fontId="16" fillId="8" borderId="23" xfId="0" applyNumberFormat="1" applyFont="1" applyFill="1" applyBorder="1" applyAlignment="1">
      <alignment horizontal="center"/>
    </xf>
    <xf numFmtId="3" fontId="16" fillId="8" borderId="24" xfId="0" applyNumberFormat="1" applyFont="1" applyFill="1" applyBorder="1" applyAlignment="1">
      <alignment horizontal="center"/>
    </xf>
    <xf numFmtId="0" fontId="8" fillId="8" borderId="26" xfId="0" applyFont="1" applyFill="1" applyBorder="1" applyAlignment="1">
      <alignment horizontal="left"/>
    </xf>
    <xf numFmtId="164" fontId="16" fillId="8" borderId="26" xfId="0" applyNumberFormat="1" applyFont="1" applyFill="1" applyBorder="1" applyAlignment="1">
      <alignment horizontal="center"/>
    </xf>
    <xf numFmtId="164" fontId="16" fillId="8" borderId="27" xfId="0" applyNumberFormat="1" applyFont="1" applyFill="1" applyBorder="1" applyAlignment="1">
      <alignment horizontal="center"/>
    </xf>
    <xf numFmtId="166" fontId="16" fillId="8" borderId="26" xfId="0" applyNumberFormat="1" applyFont="1" applyFill="1" applyBorder="1" applyAlignment="1">
      <alignment horizontal="center"/>
    </xf>
    <xf numFmtId="166" fontId="16" fillId="8" borderId="27" xfId="0" applyNumberFormat="1" applyFont="1" applyFill="1" applyBorder="1" applyAlignment="1">
      <alignment horizontal="center"/>
    </xf>
    <xf numFmtId="2" fontId="16" fillId="8" borderId="28" xfId="0" applyNumberFormat="1" applyFont="1" applyFill="1" applyBorder="1" applyAlignment="1">
      <alignment horizontal="center"/>
    </xf>
    <xf numFmtId="3" fontId="16" fillId="8" borderId="27" xfId="0" applyNumberFormat="1" applyFont="1" applyFill="1" applyBorder="1" applyAlignment="1">
      <alignment horizontal="center"/>
    </xf>
    <xf numFmtId="0" fontId="8" fillId="8" borderId="15" xfId="0" applyFont="1" applyFill="1" applyBorder="1" applyAlignment="1">
      <alignment horizontal="left"/>
    </xf>
    <xf numFmtId="3" fontId="16" fillId="8" borderId="14" xfId="0" applyNumberFormat="1" applyFont="1" applyFill="1" applyBorder="1" applyAlignment="1">
      <alignment horizontal="center"/>
    </xf>
    <xf numFmtId="166" fontId="16" fillId="8" borderId="14" xfId="0" applyNumberFormat="1" applyFont="1" applyFill="1" applyBorder="1" applyAlignment="1">
      <alignment horizontal="center"/>
    </xf>
    <xf numFmtId="3" fontId="16" fillId="8" borderId="29" xfId="0" applyNumberFormat="1" applyFont="1" applyFill="1" applyBorder="1" applyAlignment="1">
      <alignment horizontal="center"/>
    </xf>
    <xf numFmtId="164" fontId="16" fillId="8" borderId="15" xfId="0" applyNumberFormat="1" applyFont="1" applyFill="1" applyBorder="1" applyAlignment="1">
      <alignment horizontal="center"/>
    </xf>
    <xf numFmtId="166" fontId="16" fillId="8" borderId="29" xfId="0" applyNumberFormat="1" applyFont="1" applyFill="1" applyBorder="1" applyAlignment="1">
      <alignment horizontal="center"/>
    </xf>
    <xf numFmtId="4" fontId="16" fillId="8" borderId="16" xfId="0" applyNumberFormat="1" applyFont="1" applyFill="1" applyBorder="1" applyAlignment="1">
      <alignment horizontal="center"/>
    </xf>
    <xf numFmtId="166" fontId="16" fillId="8" borderId="15" xfId="0" applyNumberFormat="1" applyFont="1" applyFill="1" applyBorder="1" applyAlignment="1">
      <alignment horizontal="center"/>
    </xf>
    <xf numFmtId="166" fontId="16" fillId="8" borderId="16" xfId="0" applyNumberFormat="1" applyFont="1" applyFill="1" applyBorder="1" applyAlignment="1">
      <alignment horizontal="center"/>
    </xf>
    <xf numFmtId="2" fontId="16" fillId="8" borderId="30" xfId="0" applyNumberFormat="1" applyFont="1" applyFill="1" applyBorder="1" applyAlignment="1">
      <alignment horizontal="center"/>
    </xf>
    <xf numFmtId="2" fontId="16" fillId="8" borderId="29" xfId="0" applyNumberFormat="1" applyFont="1" applyFill="1" applyBorder="1" applyAlignment="1">
      <alignment horizontal="center"/>
    </xf>
    <xf numFmtId="164" fontId="16" fillId="8" borderId="29" xfId="0" applyNumberFormat="1" applyFont="1" applyFill="1" applyBorder="1" applyAlignment="1">
      <alignment horizontal="center"/>
    </xf>
    <xf numFmtId="4" fontId="16" fillId="8" borderId="14" xfId="0" applyNumberFormat="1" applyFont="1" applyFill="1" applyBorder="1" applyAlignment="1">
      <alignment horizontal="center"/>
    </xf>
    <xf numFmtId="3" fontId="16" fillId="8" borderId="16" xfId="0" applyNumberFormat="1" applyFont="1" applyFill="1" applyBorder="1" applyAlignment="1">
      <alignment horizontal="center"/>
    </xf>
    <xf numFmtId="0" fontId="8" fillId="8" borderId="31" xfId="0" applyFont="1" applyFill="1" applyBorder="1" applyAlignment="1">
      <alignment horizontal="left"/>
    </xf>
    <xf numFmtId="0" fontId="1" fillId="8" borderId="32" xfId="0" applyFont="1" applyFill="1" applyBorder="1" applyAlignment="1">
      <alignment horizontal="center"/>
    </xf>
    <xf numFmtId="3" fontId="16" fillId="8" borderId="32" xfId="0" applyNumberFormat="1" applyFont="1" applyFill="1" applyBorder="1" applyAlignment="1">
      <alignment horizontal="center"/>
    </xf>
    <xf numFmtId="166" fontId="16" fillId="8" borderId="32" xfId="0" applyNumberFormat="1" applyFont="1" applyFill="1" applyBorder="1" applyAlignment="1">
      <alignment horizontal="center"/>
    </xf>
    <xf numFmtId="3" fontId="16" fillId="8" borderId="33" xfId="0" applyNumberFormat="1" applyFont="1" applyFill="1" applyBorder="1" applyAlignment="1">
      <alignment horizontal="center"/>
    </xf>
    <xf numFmtId="164" fontId="16" fillId="8" borderId="31" xfId="0" applyNumberFormat="1" applyFont="1" applyFill="1" applyBorder="1" applyAlignment="1">
      <alignment horizontal="center"/>
    </xf>
    <xf numFmtId="166" fontId="16" fillId="8" borderId="33" xfId="0" applyNumberFormat="1" applyFont="1" applyFill="1" applyBorder="1" applyAlignment="1">
      <alignment horizontal="center"/>
    </xf>
    <xf numFmtId="4" fontId="16" fillId="8" borderId="34" xfId="0" applyNumberFormat="1" applyFont="1" applyFill="1" applyBorder="1" applyAlignment="1">
      <alignment horizontal="center"/>
    </xf>
    <xf numFmtId="166" fontId="16" fillId="8" borderId="31" xfId="0" applyNumberFormat="1" applyFont="1" applyFill="1" applyBorder="1" applyAlignment="1">
      <alignment horizontal="center"/>
    </xf>
    <xf numFmtId="166" fontId="16" fillId="8" borderId="34" xfId="0" applyNumberFormat="1" applyFont="1" applyFill="1" applyBorder="1" applyAlignment="1">
      <alignment horizontal="center"/>
    </xf>
    <xf numFmtId="2" fontId="16" fillId="8" borderId="35" xfId="0" applyNumberFormat="1" applyFont="1" applyFill="1" applyBorder="1" applyAlignment="1">
      <alignment horizontal="center"/>
    </xf>
    <xf numFmtId="2" fontId="16" fillId="8" borderId="33" xfId="0" applyNumberFormat="1" applyFont="1" applyFill="1" applyBorder="1" applyAlignment="1">
      <alignment horizontal="center"/>
    </xf>
    <xf numFmtId="164" fontId="16" fillId="8" borderId="33" xfId="0" applyNumberFormat="1" applyFont="1" applyFill="1" applyBorder="1" applyAlignment="1">
      <alignment horizontal="center"/>
    </xf>
    <xf numFmtId="4" fontId="16" fillId="8" borderId="32" xfId="0" applyNumberFormat="1" applyFont="1" applyFill="1" applyBorder="1" applyAlignment="1">
      <alignment horizontal="center"/>
    </xf>
    <xf numFmtId="3" fontId="16" fillId="8" borderId="34" xfId="0" applyNumberFormat="1" applyFont="1" applyFill="1" applyBorder="1" applyAlignment="1">
      <alignment horizontal="center"/>
    </xf>
    <xf numFmtId="0" fontId="8" fillId="8" borderId="36" xfId="0" applyFont="1" applyFill="1" applyBorder="1" applyAlignment="1">
      <alignment horizontal="left"/>
    </xf>
    <xf numFmtId="0" fontId="1" fillId="8" borderId="37" xfId="0" applyFont="1" applyFill="1" applyBorder="1" applyAlignment="1">
      <alignment horizontal="center"/>
    </xf>
    <xf numFmtId="3" fontId="16" fillId="0" borderId="38" xfId="0" applyNumberFormat="1" applyFont="1" applyBorder="1" applyAlignment="1">
      <alignment horizontal="center"/>
    </xf>
    <xf numFmtId="3" fontId="16" fillId="0" borderId="0" xfId="0" applyNumberFormat="1" applyFont="1" applyAlignment="1">
      <alignment horizontal="center"/>
    </xf>
    <xf numFmtId="3" fontId="17" fillId="0" borderId="0" xfId="0" applyNumberFormat="1" applyFont="1" applyAlignment="1">
      <alignment horizontal="center"/>
    </xf>
    <xf numFmtId="4" fontId="16" fillId="0" borderId="0" xfId="0" applyNumberFormat="1" applyFont="1" applyAlignment="1">
      <alignment horizontal="center"/>
    </xf>
    <xf numFmtId="0" fontId="1" fillId="8" borderId="14" xfId="0" applyFont="1" applyFill="1" applyBorder="1" applyAlignment="1">
      <alignment horizontal="center"/>
    </xf>
    <xf numFmtId="0" fontId="10" fillId="8" borderId="14" xfId="0" applyFont="1" applyFill="1" applyBorder="1" applyAlignment="1">
      <alignment horizontal="center"/>
    </xf>
    <xf numFmtId="0" fontId="8" fillId="8" borderId="15" xfId="0" quotePrefix="1" applyFont="1" applyFill="1" applyBorder="1" applyAlignment="1">
      <alignment horizontal="left"/>
    </xf>
    <xf numFmtId="3" fontId="16" fillId="0" borderId="34" xfId="0" applyNumberFormat="1" applyFont="1" applyBorder="1" applyAlignment="1">
      <alignment horizontal="center"/>
    </xf>
    <xf numFmtId="3" fontId="7" fillId="0" borderId="0" xfId="0" applyNumberFormat="1" applyFont="1" applyAlignment="1">
      <alignment horizontal="center"/>
    </xf>
    <xf numFmtId="3" fontId="19" fillId="0" borderId="0" xfId="0" applyNumberFormat="1" applyFont="1" applyAlignment="1">
      <alignment horizontal="center"/>
    </xf>
    <xf numFmtId="1" fontId="16" fillId="0" borderId="13" xfId="0" applyNumberFormat="1" applyFont="1" applyBorder="1" applyAlignment="1">
      <alignment horizontal="center"/>
    </xf>
    <xf numFmtId="1" fontId="16" fillId="0" borderId="14" xfId="0" applyNumberFormat="1" applyFont="1" applyBorder="1" applyAlignment="1">
      <alignment horizontal="center"/>
    </xf>
    <xf numFmtId="9" fontId="16" fillId="0" borderId="14" xfId="0" applyNumberFormat="1" applyFont="1" applyBorder="1" applyAlignment="1">
      <alignment horizontal="center"/>
    </xf>
    <xf numFmtId="164" fontId="16" fillId="8" borderId="22" xfId="0" applyNumberFormat="1" applyFont="1" applyFill="1" applyBorder="1" applyAlignment="1">
      <alignment horizontal="center"/>
    </xf>
    <xf numFmtId="1" fontId="16" fillId="8" borderId="22" xfId="0" applyNumberFormat="1" applyFont="1" applyFill="1" applyBorder="1" applyAlignment="1">
      <alignment horizontal="center"/>
    </xf>
    <xf numFmtId="166" fontId="16" fillId="8" borderId="24" xfId="0" applyNumberFormat="1" applyFont="1" applyFill="1" applyBorder="1" applyAlignment="1">
      <alignment horizontal="center"/>
    </xf>
    <xf numFmtId="2" fontId="16" fillId="8" borderId="2" xfId="0" applyNumberFormat="1" applyFont="1" applyFill="1" applyBorder="1" applyAlignment="1">
      <alignment horizontal="center"/>
    </xf>
    <xf numFmtId="10" fontId="17" fillId="8" borderId="22" xfId="0" applyNumberFormat="1" applyFont="1" applyFill="1" applyBorder="1" applyAlignment="1">
      <alignment horizontal="center"/>
    </xf>
    <xf numFmtId="0" fontId="7" fillId="0" borderId="13" xfId="0" applyFont="1" applyBorder="1"/>
    <xf numFmtId="164" fontId="7" fillId="0" borderId="13" xfId="0" applyNumberFormat="1" applyFont="1" applyBorder="1"/>
    <xf numFmtId="0" fontId="7" fillId="0" borderId="15" xfId="0" applyFont="1" applyBorder="1"/>
    <xf numFmtId="0" fontId="7" fillId="0" borderId="14" xfId="0" applyFont="1" applyBorder="1"/>
    <xf numFmtId="2" fontId="7" fillId="0" borderId="15" xfId="0" applyNumberFormat="1" applyFont="1" applyBorder="1"/>
    <xf numFmtId="164" fontId="7" fillId="0" borderId="14" xfId="0" applyNumberFormat="1" applyFont="1" applyBorder="1"/>
    <xf numFmtId="0" fontId="7" fillId="0" borderId="18" xfId="0" applyFont="1" applyBorder="1"/>
    <xf numFmtId="0" fontId="7" fillId="0" borderId="17" xfId="0" applyFont="1" applyBorder="1"/>
    <xf numFmtId="2" fontId="7" fillId="0" borderId="18" xfId="0" applyNumberFormat="1" applyFont="1" applyBorder="1"/>
    <xf numFmtId="164" fontId="7" fillId="0" borderId="17" xfId="0" applyNumberFormat="1" applyFont="1" applyBorder="1"/>
    <xf numFmtId="0" fontId="9" fillId="2" borderId="14" xfId="0" applyFont="1" applyFill="1" applyBorder="1"/>
    <xf numFmtId="0" fontId="20" fillId="0" borderId="0" xfId="0" applyFont="1"/>
    <xf numFmtId="0" fontId="7" fillId="0" borderId="0" xfId="0" applyFont="1" applyAlignment="1">
      <alignment horizontal="center" wrapText="1"/>
    </xf>
    <xf numFmtId="0" fontId="21" fillId="0" borderId="0" xfId="0" applyFont="1"/>
    <xf numFmtId="1" fontId="22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3" fillId="10" borderId="42" xfId="0" applyFont="1" applyFill="1" applyBorder="1" applyAlignment="1">
      <alignment horizontal="center" vertical="center"/>
    </xf>
    <xf numFmtId="0" fontId="23" fillId="10" borderId="43" xfId="0" applyFont="1" applyFill="1" applyBorder="1" applyAlignment="1">
      <alignment horizontal="center" vertical="center"/>
    </xf>
    <xf numFmtId="0" fontId="14" fillId="8" borderId="44" xfId="0" applyFont="1" applyFill="1" applyBorder="1" applyAlignment="1">
      <alignment horizontal="center"/>
    </xf>
    <xf numFmtId="0" fontId="14" fillId="8" borderId="43" xfId="0" applyFont="1" applyFill="1" applyBorder="1" applyAlignment="1">
      <alignment horizontal="center"/>
    </xf>
    <xf numFmtId="0" fontId="14" fillId="8" borderId="47" xfId="0" applyFont="1" applyFill="1" applyBorder="1" applyAlignment="1">
      <alignment horizontal="center"/>
    </xf>
    <xf numFmtId="0" fontId="14" fillId="8" borderId="43" xfId="0" applyFont="1" applyFill="1" applyBorder="1"/>
    <xf numFmtId="0" fontId="14" fillId="8" borderId="48" xfId="0" applyFont="1" applyFill="1" applyBorder="1" applyAlignment="1">
      <alignment horizontal="left" vertical="center"/>
    </xf>
    <xf numFmtId="0" fontId="14" fillId="8" borderId="49" xfId="0" applyFont="1" applyFill="1" applyBorder="1" applyAlignment="1">
      <alignment horizontal="center"/>
    </xf>
    <xf numFmtId="0" fontId="14" fillId="8" borderId="50" xfId="0" applyFont="1" applyFill="1" applyBorder="1" applyAlignment="1">
      <alignment horizontal="center"/>
    </xf>
    <xf numFmtId="0" fontId="14" fillId="8" borderId="51" xfId="0" applyFont="1" applyFill="1" applyBorder="1" applyAlignment="1">
      <alignment horizontal="center"/>
    </xf>
    <xf numFmtId="3" fontId="7" fillId="0" borderId="52" xfId="0" applyNumberFormat="1" applyFont="1" applyBorder="1" applyAlignment="1">
      <alignment horizontal="center"/>
    </xf>
    <xf numFmtId="3" fontId="7" fillId="0" borderId="53" xfId="0" applyNumberFormat="1" applyFont="1" applyBorder="1" applyAlignment="1">
      <alignment horizontal="center"/>
    </xf>
    <xf numFmtId="166" fontId="7" fillId="0" borderId="54" xfId="0" applyNumberFormat="1" applyFont="1" applyBorder="1" applyAlignment="1">
      <alignment horizontal="center"/>
    </xf>
    <xf numFmtId="0" fontId="7" fillId="0" borderId="52" xfId="0" applyFont="1" applyBorder="1" applyAlignment="1">
      <alignment horizontal="center"/>
    </xf>
    <xf numFmtId="2" fontId="7" fillId="0" borderId="52" xfId="0" applyNumberFormat="1" applyFont="1" applyBorder="1" applyAlignment="1">
      <alignment horizontal="center"/>
    </xf>
    <xf numFmtId="164" fontId="7" fillId="0" borderId="52" xfId="0" applyNumberFormat="1" applyFont="1" applyBorder="1" applyAlignment="1">
      <alignment horizontal="center"/>
    </xf>
    <xf numFmtId="166" fontId="7" fillId="0" borderId="52" xfId="0" applyNumberFormat="1" applyFont="1" applyBorder="1" applyAlignment="1">
      <alignment horizontal="center"/>
    </xf>
    <xf numFmtId="3" fontId="7" fillId="0" borderId="55" xfId="0" applyNumberFormat="1" applyFont="1" applyBorder="1" applyAlignment="1">
      <alignment horizontal="center"/>
    </xf>
    <xf numFmtId="0" fontId="7" fillId="0" borderId="55" xfId="0" applyFont="1" applyBorder="1" applyAlignment="1">
      <alignment horizontal="center"/>
    </xf>
    <xf numFmtId="164" fontId="7" fillId="0" borderId="55" xfId="0" applyNumberFormat="1" applyFont="1" applyBorder="1" applyAlignment="1">
      <alignment horizontal="center"/>
    </xf>
    <xf numFmtId="167" fontId="20" fillId="8" borderId="58" xfId="0" applyNumberFormat="1" applyFont="1" applyFill="1" applyBorder="1" applyAlignment="1">
      <alignment horizontal="right"/>
    </xf>
    <xf numFmtId="3" fontId="7" fillId="0" borderId="59" xfId="0" applyNumberFormat="1" applyFont="1" applyBorder="1" applyAlignment="1">
      <alignment horizontal="center"/>
    </xf>
    <xf numFmtId="3" fontId="7" fillId="0" borderId="59" xfId="0" applyNumberFormat="1" applyFont="1" applyBorder="1"/>
    <xf numFmtId="0" fontId="20" fillId="8" borderId="48" xfId="0" applyFont="1" applyFill="1" applyBorder="1" applyAlignment="1">
      <alignment horizontal="right"/>
    </xf>
    <xf numFmtId="3" fontId="7" fillId="0" borderId="56" xfId="0" applyNumberFormat="1" applyFont="1" applyBorder="1" applyAlignment="1">
      <alignment horizontal="center"/>
    </xf>
    <xf numFmtId="0" fontId="20" fillId="8" borderId="58" xfId="0" applyFont="1" applyFill="1" applyBorder="1" applyAlignment="1">
      <alignment horizontal="right"/>
    </xf>
    <xf numFmtId="0" fontId="20" fillId="8" borderId="60" xfId="0" applyFont="1" applyFill="1" applyBorder="1" applyAlignment="1">
      <alignment horizontal="right"/>
    </xf>
    <xf numFmtId="166" fontId="7" fillId="0" borderId="55" xfId="0" applyNumberFormat="1" applyFont="1" applyBorder="1" applyAlignment="1">
      <alignment horizontal="center"/>
    </xf>
    <xf numFmtId="166" fontId="7" fillId="0" borderId="56" xfId="0" applyNumberFormat="1" applyFont="1" applyBorder="1" applyAlignment="1">
      <alignment horizontal="center"/>
    </xf>
    <xf numFmtId="0" fontId="19" fillId="0" borderId="0" xfId="0" applyFont="1"/>
    <xf numFmtId="0" fontId="22" fillId="0" borderId="0" xfId="0" applyFont="1"/>
    <xf numFmtId="0" fontId="14" fillId="8" borderId="63" xfId="0" applyFont="1" applyFill="1" applyBorder="1" applyAlignment="1">
      <alignment horizontal="center" vertical="center" wrapText="1"/>
    </xf>
    <xf numFmtId="0" fontId="14" fillId="8" borderId="64" xfId="0" applyFont="1" applyFill="1" applyBorder="1" applyAlignment="1">
      <alignment horizontal="center" vertical="center" wrapText="1"/>
    </xf>
    <xf numFmtId="0" fontId="14" fillId="8" borderId="64" xfId="0" applyFont="1" applyFill="1" applyBorder="1" applyAlignment="1">
      <alignment horizontal="center" vertical="center"/>
    </xf>
    <xf numFmtId="0" fontId="14" fillId="8" borderId="65" xfId="0" applyFont="1" applyFill="1" applyBorder="1" applyAlignment="1">
      <alignment horizontal="center" vertical="center" wrapText="1"/>
    </xf>
    <xf numFmtId="0" fontId="14" fillId="8" borderId="65" xfId="0" applyFont="1" applyFill="1" applyBorder="1" applyAlignment="1">
      <alignment horizontal="center" vertical="center"/>
    </xf>
    <xf numFmtId="0" fontId="14" fillId="8" borderId="70" xfId="0" applyFont="1" applyFill="1" applyBorder="1" applyAlignment="1">
      <alignment horizontal="center" vertical="center"/>
    </xf>
    <xf numFmtId="0" fontId="14" fillId="8" borderId="71" xfId="0" applyFont="1" applyFill="1" applyBorder="1" applyAlignment="1">
      <alignment horizontal="center" vertical="center"/>
    </xf>
    <xf numFmtId="0" fontId="14" fillId="8" borderId="71" xfId="0" applyFont="1" applyFill="1" applyBorder="1" applyAlignment="1">
      <alignment horizontal="center" vertical="center" wrapText="1"/>
    </xf>
    <xf numFmtId="0" fontId="14" fillId="8" borderId="72" xfId="0" applyFont="1" applyFill="1" applyBorder="1" applyAlignment="1">
      <alignment horizontal="center" vertical="center"/>
    </xf>
    <xf numFmtId="0" fontId="14" fillId="8" borderId="73" xfId="0" applyFont="1" applyFill="1" applyBorder="1" applyAlignment="1">
      <alignment horizontal="center" vertical="center"/>
    </xf>
    <xf numFmtId="0" fontId="14" fillId="8" borderId="74" xfId="0" applyFont="1" applyFill="1" applyBorder="1" applyAlignment="1">
      <alignment horizontal="center" vertical="center"/>
    </xf>
    <xf numFmtId="0" fontId="14" fillId="8" borderId="76" xfId="0" applyFont="1" applyFill="1" applyBorder="1" applyAlignment="1">
      <alignment horizontal="center" vertical="center"/>
    </xf>
    <xf numFmtId="0" fontId="14" fillId="8" borderId="49" xfId="0" applyFont="1" applyFill="1" applyBorder="1" applyAlignment="1">
      <alignment horizontal="center" vertical="center"/>
    </xf>
    <xf numFmtId="0" fontId="14" fillId="8" borderId="51" xfId="0" applyFont="1" applyFill="1" applyBorder="1" applyAlignment="1">
      <alignment horizontal="center" vertical="center"/>
    </xf>
    <xf numFmtId="0" fontId="25" fillId="8" borderId="51" xfId="0" applyFont="1" applyFill="1" applyBorder="1" applyAlignment="1">
      <alignment horizontal="center"/>
    </xf>
    <xf numFmtId="0" fontId="14" fillId="8" borderId="77" xfId="0" applyFont="1" applyFill="1" applyBorder="1" applyAlignment="1">
      <alignment horizontal="center" vertical="center"/>
    </xf>
    <xf numFmtId="0" fontId="14" fillId="8" borderId="78" xfId="0" applyFont="1" applyFill="1" applyBorder="1" applyAlignment="1">
      <alignment horizontal="center" vertical="center"/>
    </xf>
    <xf numFmtId="0" fontId="14" fillId="8" borderId="79" xfId="0" applyFont="1" applyFill="1" applyBorder="1" applyAlignment="1">
      <alignment horizontal="center" vertical="center"/>
    </xf>
    <xf numFmtId="167" fontId="22" fillId="10" borderId="62" xfId="0" applyNumberFormat="1" applyFont="1" applyFill="1" applyBorder="1" applyAlignment="1">
      <alignment horizontal="left" vertical="center"/>
    </xf>
    <xf numFmtId="167" fontId="22" fillId="10" borderId="81" xfId="0" applyNumberFormat="1" applyFont="1" applyFill="1" applyBorder="1" applyAlignment="1">
      <alignment horizontal="left" vertical="center"/>
    </xf>
    <xf numFmtId="166" fontId="7" fillId="0" borderId="82" xfId="0" applyNumberFormat="1" applyFont="1" applyBorder="1" applyAlignment="1">
      <alignment horizontal="center"/>
    </xf>
    <xf numFmtId="3" fontId="7" fillId="0" borderId="80" xfId="0" applyNumberFormat="1" applyFont="1" applyBorder="1" applyAlignment="1">
      <alignment horizontal="center"/>
    </xf>
    <xf numFmtId="166" fontId="7" fillId="0" borderId="83" xfId="0" applyNumberFormat="1" applyFont="1" applyBorder="1" applyAlignment="1">
      <alignment horizontal="center"/>
    </xf>
    <xf numFmtId="166" fontId="7" fillId="0" borderId="84" xfId="0" applyNumberFormat="1" applyFont="1" applyBorder="1" applyAlignment="1">
      <alignment horizontal="center"/>
    </xf>
    <xf numFmtId="166" fontId="7" fillId="0" borderId="85" xfId="0" applyNumberFormat="1" applyFont="1" applyBorder="1" applyAlignment="1">
      <alignment horizontal="center"/>
    </xf>
    <xf numFmtId="3" fontId="7" fillId="0" borderId="84" xfId="0" applyNumberFormat="1" applyFont="1" applyBorder="1" applyAlignment="1">
      <alignment horizontal="center"/>
    </xf>
    <xf numFmtId="166" fontId="7" fillId="0" borderId="86" xfId="0" applyNumberFormat="1" applyFont="1" applyBorder="1" applyAlignment="1">
      <alignment horizontal="center"/>
    </xf>
    <xf numFmtId="3" fontId="7" fillId="0" borderId="57" xfId="0" applyNumberFormat="1" applyFont="1" applyBorder="1" applyAlignment="1">
      <alignment horizontal="center"/>
    </xf>
    <xf numFmtId="3" fontId="7" fillId="0" borderId="86" xfId="0" applyNumberFormat="1" applyFont="1" applyBorder="1" applyAlignment="1">
      <alignment horizontal="center"/>
    </xf>
    <xf numFmtId="166" fontId="7" fillId="0" borderId="87" xfId="0" applyNumberFormat="1" applyFont="1" applyBorder="1" applyAlignment="1">
      <alignment horizontal="center"/>
    </xf>
    <xf numFmtId="0" fontId="22" fillId="11" borderId="47" xfId="0" applyFont="1" applyFill="1" applyBorder="1" applyAlignment="1">
      <alignment horizontal="right" vertical="center"/>
    </xf>
    <xf numFmtId="0" fontId="22" fillId="10" borderId="47" xfId="0" applyFont="1" applyFill="1" applyBorder="1" applyAlignment="1">
      <alignment horizontal="left" vertical="center"/>
    </xf>
    <xf numFmtId="0" fontId="22" fillId="10" borderId="88" xfId="0" applyFont="1" applyFill="1" applyBorder="1" applyAlignment="1">
      <alignment horizontal="center" vertical="center"/>
    </xf>
    <xf numFmtId="0" fontId="22" fillId="10" borderId="60" xfId="0" applyFont="1" applyFill="1" applyBorder="1" applyAlignment="1">
      <alignment horizontal="center" vertical="center"/>
    </xf>
    <xf numFmtId="0" fontId="22" fillId="10" borderId="47" xfId="0" applyFont="1" applyFill="1" applyBorder="1" applyAlignment="1">
      <alignment horizontal="center" vertical="center"/>
    </xf>
    <xf numFmtId="0" fontId="14" fillId="8" borderId="47" xfId="0" applyFont="1" applyFill="1" applyBorder="1" applyAlignment="1">
      <alignment horizontal="left" vertical="center" wrapText="1"/>
    </xf>
    <xf numFmtId="0" fontId="14" fillId="0" borderId="41" xfId="0" applyFont="1" applyBorder="1" applyAlignment="1">
      <alignment horizontal="left" vertical="center"/>
    </xf>
    <xf numFmtId="0" fontId="14" fillId="0" borderId="49" xfId="0" applyFont="1" applyBorder="1" applyAlignment="1">
      <alignment horizontal="center" vertical="center"/>
    </xf>
    <xf numFmtId="0" fontId="14" fillId="0" borderId="93" xfId="0" applyFont="1" applyBorder="1" applyAlignment="1">
      <alignment horizontal="center" vertical="center"/>
    </xf>
    <xf numFmtId="0" fontId="14" fillId="0" borderId="60" xfId="0" applyFont="1" applyBorder="1" applyAlignment="1">
      <alignment horizontal="center" vertical="center"/>
    </xf>
    <xf numFmtId="3" fontId="14" fillId="8" borderId="94" xfId="0" applyNumberFormat="1" applyFont="1" applyFill="1" applyBorder="1" applyAlignment="1">
      <alignment horizontal="center"/>
    </xf>
    <xf numFmtId="3" fontId="14" fillId="8" borderId="95" xfId="0" applyNumberFormat="1" applyFont="1" applyFill="1" applyBorder="1" applyAlignment="1">
      <alignment horizontal="center"/>
    </xf>
    <xf numFmtId="168" fontId="7" fillId="8" borderId="58" xfId="0" applyNumberFormat="1" applyFont="1" applyFill="1" applyBorder="1" applyAlignment="1">
      <alignment horizontal="center"/>
    </xf>
    <xf numFmtId="168" fontId="7" fillId="8" borderId="48" xfId="0" applyNumberFormat="1" applyFont="1" applyFill="1" applyBorder="1" applyAlignment="1">
      <alignment horizontal="center"/>
    </xf>
    <xf numFmtId="3" fontId="7" fillId="8" borderId="96" xfId="0" applyNumberFormat="1" applyFont="1" applyFill="1" applyBorder="1" applyAlignment="1">
      <alignment horizontal="center"/>
    </xf>
    <xf numFmtId="168" fontId="7" fillId="0" borderId="82" xfId="0" applyNumberFormat="1" applyFont="1" applyBorder="1" applyAlignment="1">
      <alignment horizontal="center"/>
    </xf>
    <xf numFmtId="3" fontId="14" fillId="8" borderId="97" xfId="0" applyNumberFormat="1" applyFont="1" applyFill="1" applyBorder="1" applyAlignment="1">
      <alignment horizontal="center"/>
    </xf>
    <xf numFmtId="168" fontId="7" fillId="0" borderId="80" xfId="0" applyNumberFormat="1" applyFont="1" applyBorder="1" applyAlignment="1">
      <alignment horizontal="center"/>
    </xf>
    <xf numFmtId="3" fontId="7" fillId="8" borderId="94" xfId="0" applyNumberFormat="1" applyFont="1" applyFill="1" applyBorder="1" applyAlignment="1">
      <alignment horizontal="center"/>
    </xf>
    <xf numFmtId="168" fontId="7" fillId="0" borderId="84" xfId="0" applyNumberFormat="1" applyFont="1" applyBorder="1" applyAlignment="1">
      <alignment horizontal="center"/>
    </xf>
    <xf numFmtId="3" fontId="14" fillId="8" borderId="98" xfId="0" applyNumberFormat="1" applyFont="1" applyFill="1" applyBorder="1" applyAlignment="1">
      <alignment horizontal="center"/>
    </xf>
    <xf numFmtId="168" fontId="7" fillId="0" borderId="0" xfId="0" applyNumberFormat="1" applyFont="1" applyAlignment="1">
      <alignment horizontal="center"/>
    </xf>
    <xf numFmtId="168" fontId="7" fillId="0" borderId="86" xfId="0" applyNumberFormat="1" applyFont="1" applyBorder="1" applyAlignment="1">
      <alignment horizontal="center"/>
    </xf>
    <xf numFmtId="3" fontId="14" fillId="8" borderId="99" xfId="0" applyNumberFormat="1" applyFont="1" applyFill="1" applyBorder="1" applyAlignment="1">
      <alignment horizontal="center"/>
    </xf>
    <xf numFmtId="168" fontId="7" fillId="0" borderId="57" xfId="0" applyNumberFormat="1" applyFont="1" applyBorder="1" applyAlignment="1">
      <alignment horizontal="center"/>
    </xf>
    <xf numFmtId="0" fontId="26" fillId="0" borderId="0" xfId="0" applyFont="1"/>
    <xf numFmtId="0" fontId="27" fillId="0" borderId="0" xfId="0" applyFont="1" applyAlignment="1">
      <alignment horizontal="left" vertical="center"/>
    </xf>
    <xf numFmtId="0" fontId="23" fillId="10" borderId="58" xfId="0" applyFont="1" applyFill="1" applyBorder="1" applyAlignment="1">
      <alignment horizontal="left" vertical="center" wrapText="1"/>
    </xf>
    <xf numFmtId="0" fontId="14" fillId="12" borderId="100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14" fillId="14" borderId="111" xfId="0" applyFont="1" applyFill="1" applyBorder="1" applyAlignment="1">
      <alignment horizontal="center" vertical="center"/>
    </xf>
    <xf numFmtId="0" fontId="14" fillId="14" borderId="112" xfId="0" applyFont="1" applyFill="1" applyBorder="1" applyAlignment="1">
      <alignment horizontal="center" vertical="center"/>
    </xf>
    <xf numFmtId="0" fontId="14" fillId="14" borderId="113" xfId="0" applyFont="1" applyFill="1" applyBorder="1" applyAlignment="1">
      <alignment horizontal="center" vertical="center"/>
    </xf>
    <xf numFmtId="0" fontId="14" fillId="14" borderId="14" xfId="0" applyFont="1" applyFill="1" applyBorder="1" applyAlignment="1">
      <alignment horizontal="center" vertical="center"/>
    </xf>
    <xf numFmtId="0" fontId="14" fillId="14" borderId="114" xfId="0" applyFont="1" applyFill="1" applyBorder="1" applyAlignment="1">
      <alignment horizontal="center" vertical="center"/>
    </xf>
    <xf numFmtId="0" fontId="14" fillId="14" borderId="115" xfId="0" applyFont="1" applyFill="1" applyBorder="1" applyAlignment="1">
      <alignment horizontal="center" vertical="center"/>
    </xf>
    <xf numFmtId="0" fontId="14" fillId="14" borderId="29" xfId="0" applyFont="1" applyFill="1" applyBorder="1" applyAlignment="1">
      <alignment horizontal="center" vertical="center"/>
    </xf>
    <xf numFmtId="0" fontId="14" fillId="14" borderId="70" xfId="0" applyFont="1" applyFill="1" applyBorder="1" applyAlignment="1">
      <alignment horizontal="center" vertical="center"/>
    </xf>
    <xf numFmtId="0" fontId="14" fillId="14" borderId="71" xfId="0" applyFont="1" applyFill="1" applyBorder="1" applyAlignment="1">
      <alignment horizontal="center" vertical="center"/>
    </xf>
    <xf numFmtId="0" fontId="14" fillId="14" borderId="76" xfId="0" applyFont="1" applyFill="1" applyBorder="1" applyAlignment="1">
      <alignment horizontal="center" vertical="center"/>
    </xf>
    <xf numFmtId="0" fontId="14" fillId="14" borderId="116" xfId="0" applyFont="1" applyFill="1" applyBorder="1" applyAlignment="1">
      <alignment horizontal="center" vertical="center"/>
    </xf>
    <xf numFmtId="167" fontId="22" fillId="10" borderId="58" xfId="0" applyNumberFormat="1" applyFont="1" applyFill="1" applyBorder="1" applyAlignment="1">
      <alignment horizontal="left" vertical="center"/>
    </xf>
    <xf numFmtId="3" fontId="14" fillId="13" borderId="97" xfId="0" applyNumberFormat="1" applyFont="1" applyFill="1" applyBorder="1" applyAlignment="1">
      <alignment horizontal="center"/>
    </xf>
    <xf numFmtId="3" fontId="14" fillId="13" borderId="117" xfId="0" applyNumberFormat="1" applyFont="1" applyFill="1" applyBorder="1" applyAlignment="1">
      <alignment horizontal="center"/>
    </xf>
    <xf numFmtId="3" fontId="14" fillId="13" borderId="98" xfId="0" applyNumberFormat="1" applyFont="1" applyFill="1" applyBorder="1" applyAlignment="1">
      <alignment horizontal="center"/>
    </xf>
    <xf numFmtId="3" fontId="14" fillId="13" borderId="95" xfId="0" applyNumberFormat="1" applyFont="1" applyFill="1" applyBorder="1" applyAlignment="1">
      <alignment horizontal="center"/>
    </xf>
    <xf numFmtId="167" fontId="22" fillId="10" borderId="48" xfId="0" applyNumberFormat="1" applyFont="1" applyFill="1" applyBorder="1" applyAlignment="1">
      <alignment horizontal="left" vertical="center"/>
    </xf>
    <xf numFmtId="3" fontId="14" fillId="13" borderId="99" xfId="0" applyNumberFormat="1" applyFont="1" applyFill="1" applyBorder="1" applyAlignment="1">
      <alignment horizontal="center"/>
    </xf>
    <xf numFmtId="3" fontId="14" fillId="13" borderId="118" xfId="0" applyNumberFormat="1" applyFont="1" applyFill="1" applyBorder="1" applyAlignment="1">
      <alignment horizontal="center"/>
    </xf>
    <xf numFmtId="167" fontId="20" fillId="13" borderId="58" xfId="0" applyNumberFormat="1" applyFont="1" applyFill="1" applyBorder="1" applyAlignment="1">
      <alignment horizontal="right"/>
    </xf>
    <xf numFmtId="3" fontId="7" fillId="14" borderId="63" xfId="0" applyNumberFormat="1" applyFont="1" applyFill="1" applyBorder="1" applyAlignment="1">
      <alignment horizontal="center"/>
    </xf>
    <xf numFmtId="3" fontId="7" fillId="14" borderId="64" xfId="0" applyNumberFormat="1" applyFont="1" applyFill="1" applyBorder="1" applyAlignment="1">
      <alignment horizontal="center"/>
    </xf>
    <xf numFmtId="3" fontId="14" fillId="13" borderId="119" xfId="0" applyNumberFormat="1" applyFont="1" applyFill="1" applyBorder="1" applyAlignment="1">
      <alignment horizontal="center"/>
    </xf>
    <xf numFmtId="3" fontId="7" fillId="14" borderId="119" xfId="0" applyNumberFormat="1" applyFont="1" applyFill="1" applyBorder="1" applyAlignment="1">
      <alignment horizontal="center"/>
    </xf>
    <xf numFmtId="3" fontId="7" fillId="14" borderId="113" xfId="0" applyNumberFormat="1" applyFont="1" applyFill="1" applyBorder="1" applyAlignment="1">
      <alignment horizontal="center"/>
    </xf>
    <xf numFmtId="3" fontId="7" fillId="14" borderId="14" xfId="0" applyNumberFormat="1" applyFont="1" applyFill="1" applyBorder="1" applyAlignment="1">
      <alignment horizontal="center"/>
    </xf>
    <xf numFmtId="3" fontId="14" fillId="13" borderId="114" xfId="0" applyNumberFormat="1" applyFont="1" applyFill="1" applyBorder="1" applyAlignment="1">
      <alignment horizontal="center"/>
    </xf>
    <xf numFmtId="3" fontId="7" fillId="14" borderId="114" xfId="0" applyNumberFormat="1" applyFont="1" applyFill="1" applyBorder="1" applyAlignment="1">
      <alignment horizontal="center"/>
    </xf>
    <xf numFmtId="0" fontId="20" fillId="13" borderId="48" xfId="0" applyFont="1" applyFill="1" applyBorder="1" applyAlignment="1">
      <alignment horizontal="right"/>
    </xf>
    <xf numFmtId="3" fontId="7" fillId="14" borderId="70" xfId="0" applyNumberFormat="1" applyFont="1" applyFill="1" applyBorder="1" applyAlignment="1">
      <alignment horizontal="center"/>
    </xf>
    <xf numFmtId="3" fontId="7" fillId="14" borderId="71" xfId="0" applyNumberFormat="1" applyFont="1" applyFill="1" applyBorder="1" applyAlignment="1">
      <alignment horizontal="center"/>
    </xf>
    <xf numFmtId="3" fontId="14" fillId="13" borderId="76" xfId="0" applyNumberFormat="1" applyFont="1" applyFill="1" applyBorder="1" applyAlignment="1">
      <alignment horizontal="center"/>
    </xf>
    <xf numFmtId="3" fontId="7" fillId="14" borderId="76" xfId="0" applyNumberFormat="1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23" fillId="10" borderId="120" xfId="0" applyFont="1" applyFill="1" applyBorder="1" applyAlignment="1">
      <alignment horizontal="left" vertical="center" wrapText="1"/>
    </xf>
    <xf numFmtId="0" fontId="14" fillId="12" borderId="121" xfId="0" applyFont="1" applyFill="1" applyBorder="1" applyAlignment="1">
      <alignment horizontal="center" vertical="center" wrapText="1"/>
    </xf>
    <xf numFmtId="14" fontId="14" fillId="8" borderId="122" xfId="0" applyNumberFormat="1" applyFont="1" applyFill="1" applyBorder="1" applyAlignment="1">
      <alignment horizontal="center"/>
    </xf>
    <xf numFmtId="0" fontId="14" fillId="8" borderId="123" xfId="0" applyFont="1" applyFill="1" applyBorder="1" applyAlignment="1">
      <alignment horizontal="center"/>
    </xf>
    <xf numFmtId="0" fontId="14" fillId="8" borderId="124" xfId="0" applyFont="1" applyFill="1" applyBorder="1" applyAlignment="1">
      <alignment horizontal="center"/>
    </xf>
    <xf numFmtId="14" fontId="7" fillId="0" borderId="14" xfId="0" applyNumberFormat="1" applyFont="1" applyBorder="1"/>
    <xf numFmtId="4" fontId="7" fillId="0" borderId="54" xfId="0" applyNumberFormat="1" applyFont="1" applyBorder="1" applyAlignment="1">
      <alignment horizontal="center"/>
    </xf>
    <xf numFmtId="4" fontId="7" fillId="0" borderId="125" xfId="0" applyNumberFormat="1" applyFont="1" applyBorder="1" applyAlignment="1">
      <alignment horizontal="center"/>
    </xf>
    <xf numFmtId="4" fontId="7" fillId="0" borderId="52" xfId="0" applyNumberFormat="1" applyFont="1" applyBorder="1" applyAlignment="1">
      <alignment horizontal="center"/>
    </xf>
    <xf numFmtId="2" fontId="16" fillId="8" borderId="27" xfId="0" applyNumberFormat="1" applyFont="1" applyFill="1" applyBorder="1" applyAlignment="1">
      <alignment horizontal="center"/>
    </xf>
    <xf numFmtId="4" fontId="16" fillId="8" borderId="33" xfId="0" applyNumberFormat="1" applyFont="1" applyFill="1" applyBorder="1" applyAlignment="1">
      <alignment horizontal="center"/>
    </xf>
    <xf numFmtId="4" fontId="16" fillId="8" borderId="29" xfId="0" applyNumberFormat="1" applyFont="1" applyFill="1" applyBorder="1" applyAlignment="1">
      <alignment horizontal="center"/>
    </xf>
    <xf numFmtId="3" fontId="7" fillId="0" borderId="54" xfId="0" applyNumberFormat="1" applyFont="1" applyBorder="1" applyAlignment="1">
      <alignment horizontal="center"/>
    </xf>
    <xf numFmtId="3" fontId="7" fillId="0" borderId="126" xfId="0" applyNumberFormat="1" applyFont="1" applyBorder="1" applyAlignment="1">
      <alignment horizontal="center"/>
    </xf>
    <xf numFmtId="3" fontId="7" fillId="0" borderId="127" xfId="0" applyNumberFormat="1" applyFont="1" applyBorder="1" applyAlignment="1">
      <alignment horizontal="center"/>
    </xf>
    <xf numFmtId="166" fontId="7" fillId="0" borderId="127" xfId="0" applyNumberFormat="1" applyFont="1" applyBorder="1" applyAlignment="1">
      <alignment horizontal="center"/>
    </xf>
    <xf numFmtId="2" fontId="7" fillId="0" borderId="128" xfId="0" applyNumberFormat="1" applyFont="1" applyBorder="1" applyAlignment="1">
      <alignment horizontal="center"/>
    </xf>
    <xf numFmtId="2" fontId="7" fillId="0" borderId="89" xfId="0" applyNumberFormat="1" applyFont="1" applyBorder="1" applyAlignment="1">
      <alignment horizontal="center"/>
    </xf>
    <xf numFmtId="3" fontId="33" fillId="0" borderId="0" xfId="0" applyNumberFormat="1" applyFont="1" applyAlignment="1">
      <alignment horizontal="center"/>
    </xf>
    <xf numFmtId="1" fontId="7" fillId="0" borderId="52" xfId="0" applyNumberFormat="1" applyFont="1" applyBorder="1" applyAlignment="1">
      <alignment horizontal="center"/>
    </xf>
    <xf numFmtId="1" fontId="7" fillId="0" borderId="55" xfId="0" applyNumberFormat="1" applyFont="1" applyBorder="1" applyAlignment="1">
      <alignment horizontal="center"/>
    </xf>
    <xf numFmtId="3" fontId="7" fillId="0" borderId="94" xfId="0" applyNumberFormat="1" applyFont="1" applyBorder="1" applyAlignment="1">
      <alignment horizontal="center"/>
    </xf>
    <xf numFmtId="3" fontId="16" fillId="0" borderId="13" xfId="5" applyNumberFormat="1" applyFont="1" applyBorder="1" applyAlignment="1">
      <alignment horizontal="center"/>
    </xf>
    <xf numFmtId="164" fontId="16" fillId="0" borderId="13" xfId="5" applyNumberFormat="1" applyFont="1" applyBorder="1" applyAlignment="1">
      <alignment horizontal="center"/>
    </xf>
    <xf numFmtId="164" fontId="16" fillId="8" borderId="13" xfId="5" applyNumberFormat="1" applyFont="1" applyFill="1" applyBorder="1" applyAlignment="1">
      <alignment horizontal="center"/>
    </xf>
    <xf numFmtId="1" fontId="16" fillId="9" borderId="13" xfId="5" applyNumberFormat="1" applyFont="1" applyFill="1" applyBorder="1" applyAlignment="1">
      <alignment horizontal="center"/>
    </xf>
    <xf numFmtId="3" fontId="16" fillId="0" borderId="110" xfId="5" applyNumberFormat="1" applyFont="1" applyBorder="1" applyAlignment="1">
      <alignment horizontal="center"/>
    </xf>
    <xf numFmtId="3" fontId="16" fillId="8" borderId="13" xfId="5" applyNumberFormat="1" applyFont="1" applyFill="1" applyBorder="1" applyAlignment="1">
      <alignment horizontal="center"/>
    </xf>
    <xf numFmtId="1" fontId="16" fillId="0" borderId="13" xfId="5" applyNumberFormat="1" applyFont="1" applyBorder="1" applyAlignment="1">
      <alignment horizontal="center"/>
    </xf>
    <xf numFmtId="1" fontId="16" fillId="8" borderId="13" xfId="5" applyNumberFormat="1" applyFont="1" applyFill="1" applyBorder="1" applyAlignment="1">
      <alignment horizontal="center"/>
    </xf>
    <xf numFmtId="1" fontId="33" fillId="0" borderId="0" xfId="0" applyNumberFormat="1" applyFont="1" applyAlignment="1">
      <alignment horizontal="center"/>
    </xf>
    <xf numFmtId="1" fontId="36" fillId="0" borderId="14" xfId="0" applyNumberFormat="1" applyFont="1" applyBorder="1" applyAlignment="1">
      <alignment horizontal="center"/>
    </xf>
    <xf numFmtId="166" fontId="36" fillId="0" borderId="15" xfId="0" applyNumberFormat="1" applyFont="1" applyBorder="1" applyAlignment="1">
      <alignment horizontal="center"/>
    </xf>
    <xf numFmtId="164" fontId="1" fillId="3" borderId="6" xfId="0" applyNumberFormat="1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2" fillId="8" borderId="3" xfId="0" applyFont="1" applyFill="1" applyBorder="1" applyAlignment="1">
      <alignment horizontal="center"/>
    </xf>
    <xf numFmtId="0" fontId="13" fillId="8" borderId="3" xfId="0" applyFont="1" applyFill="1" applyBorder="1" applyAlignment="1">
      <alignment horizontal="center"/>
    </xf>
    <xf numFmtId="0" fontId="1" fillId="0" borderId="8" xfId="0" applyFont="1" applyBorder="1" applyAlignment="1">
      <alignment vertical="center"/>
    </xf>
    <xf numFmtId="0" fontId="9" fillId="2" borderId="3" xfId="0" applyFont="1" applyFill="1" applyBorder="1" applyAlignment="1">
      <alignment horizontal="center" wrapText="1"/>
    </xf>
    <xf numFmtId="164" fontId="1" fillId="3" borderId="4" xfId="0" applyNumberFormat="1" applyFont="1" applyFill="1" applyBorder="1" applyAlignment="1">
      <alignment horizontal="center"/>
    </xf>
    <xf numFmtId="164" fontId="1" fillId="3" borderId="4" xfId="0" applyNumberFormat="1" applyFont="1" applyFill="1" applyBorder="1" applyAlignment="1">
      <alignment horizontal="center" wrapText="1"/>
    </xf>
    <xf numFmtId="0" fontId="1" fillId="4" borderId="4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2" fontId="1" fillId="4" borderId="3" xfId="0" applyNumberFormat="1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 wrapText="1"/>
    </xf>
    <xf numFmtId="0" fontId="9" fillId="2" borderId="6" xfId="0" applyFont="1" applyFill="1" applyBorder="1" applyAlignment="1">
      <alignment horizontal="center"/>
    </xf>
    <xf numFmtId="0" fontId="9" fillId="2" borderId="62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/>
    </xf>
    <xf numFmtId="0" fontId="1" fillId="3" borderId="62" xfId="0" applyFont="1" applyFill="1" applyBorder="1" applyAlignment="1">
      <alignment horizontal="center"/>
    </xf>
    <xf numFmtId="164" fontId="1" fillId="3" borderId="3" xfId="0" applyNumberFormat="1" applyFont="1" applyFill="1" applyBorder="1" applyAlignment="1">
      <alignment vertical="center" wrapText="1"/>
    </xf>
    <xf numFmtId="0" fontId="1" fillId="4" borderId="6" xfId="0" applyFont="1" applyFill="1" applyBorder="1" applyAlignment="1">
      <alignment horizontal="center"/>
    </xf>
    <xf numFmtId="0" fontId="10" fillId="4" borderId="6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/>
    </xf>
    <xf numFmtId="0" fontId="1" fillId="4" borderId="62" xfId="0" applyFont="1" applyFill="1" applyBorder="1" applyAlignment="1">
      <alignment horizontal="center"/>
    </xf>
    <xf numFmtId="0" fontId="1" fillId="5" borderId="11" xfId="0" applyFont="1" applyFill="1" applyBorder="1"/>
    <xf numFmtId="0" fontId="1" fillId="6" borderId="11" xfId="0" applyFont="1" applyFill="1" applyBorder="1"/>
    <xf numFmtId="0" fontId="9" fillId="2" borderId="81" xfId="0" applyFont="1" applyFill="1" applyBorder="1" applyAlignment="1">
      <alignment horizontal="center" vertical="center"/>
    </xf>
    <xf numFmtId="0" fontId="1" fillId="3" borderId="6" xfId="0" quotePrefix="1" applyFont="1" applyFill="1" applyBorder="1" applyAlignment="1">
      <alignment horizontal="center"/>
    </xf>
    <xf numFmtId="0" fontId="1" fillId="3" borderId="89" xfId="0" quotePrefix="1" applyFont="1" applyFill="1" applyBorder="1" applyAlignment="1">
      <alignment horizontal="center"/>
    </xf>
    <xf numFmtId="0" fontId="8" fillId="3" borderId="62" xfId="0" applyFont="1" applyFill="1" applyBorder="1" applyAlignment="1">
      <alignment horizontal="center"/>
    </xf>
    <xf numFmtId="0" fontId="1" fillId="3" borderId="89" xfId="0" applyFont="1" applyFill="1" applyBorder="1" applyAlignment="1">
      <alignment horizontal="center"/>
    </xf>
    <xf numFmtId="164" fontId="1" fillId="3" borderId="62" xfId="0" applyNumberFormat="1" applyFont="1" applyFill="1" applyBorder="1" applyAlignment="1">
      <alignment horizontal="center"/>
    </xf>
    <xf numFmtId="164" fontId="1" fillId="3" borderId="89" xfId="0" applyNumberFormat="1" applyFont="1" applyFill="1" applyBorder="1" applyAlignment="1">
      <alignment horizontal="center"/>
    </xf>
    <xf numFmtId="164" fontId="1" fillId="3" borderId="11" xfId="0" applyNumberFormat="1" applyFont="1" applyFill="1" applyBorder="1" applyAlignment="1">
      <alignment horizontal="center"/>
    </xf>
    <xf numFmtId="0" fontId="1" fillId="4" borderId="89" xfId="0" applyFont="1" applyFill="1" applyBorder="1" applyAlignment="1">
      <alignment horizontal="center"/>
    </xf>
    <xf numFmtId="0" fontId="1" fillId="6" borderId="12" xfId="0" applyFont="1" applyFill="1" applyBorder="1" applyAlignment="1">
      <alignment horizontal="center" wrapText="1"/>
    </xf>
    <xf numFmtId="165" fontId="15" fillId="2" borderId="13" xfId="0" applyNumberFormat="1" applyFont="1" applyFill="1" applyBorder="1"/>
    <xf numFmtId="0" fontId="9" fillId="2" borderId="13" xfId="0" applyFont="1" applyFill="1" applyBorder="1" applyAlignment="1">
      <alignment horizontal="center"/>
    </xf>
    <xf numFmtId="10" fontId="16" fillId="8" borderId="13" xfId="0" applyNumberFormat="1" applyFont="1" applyFill="1" applyBorder="1" applyAlignment="1">
      <alignment horizontal="center"/>
    </xf>
    <xf numFmtId="164" fontId="16" fillId="8" borderId="13" xfId="0" applyNumberFormat="1" applyFont="1" applyFill="1" applyBorder="1" applyAlignment="1">
      <alignment horizontal="center"/>
    </xf>
    <xf numFmtId="1" fontId="16" fillId="9" borderId="13" xfId="0" applyNumberFormat="1" applyFont="1" applyFill="1" applyBorder="1" applyAlignment="1">
      <alignment horizontal="center"/>
    </xf>
    <xf numFmtId="3" fontId="16" fillId="0" borderId="110" xfId="0" applyNumberFormat="1" applyFont="1" applyBorder="1" applyAlignment="1">
      <alignment horizontal="center"/>
    </xf>
    <xf numFmtId="166" fontId="17" fillId="0" borderId="26" xfId="0" applyNumberFormat="1" applyFont="1" applyBorder="1" applyAlignment="1">
      <alignment horizontal="center"/>
    </xf>
    <xf numFmtId="3" fontId="16" fillId="9" borderId="13" xfId="0" applyNumberFormat="1" applyFont="1" applyFill="1" applyBorder="1" applyAlignment="1">
      <alignment horizontal="center"/>
    </xf>
    <xf numFmtId="2" fontId="16" fillId="0" borderId="110" xfId="0" applyNumberFormat="1" applyFont="1" applyBorder="1" applyAlignment="1">
      <alignment horizontal="center"/>
    </xf>
    <xf numFmtId="4" fontId="16" fillId="0" borderId="27" xfId="0" applyNumberFormat="1" applyFont="1" applyBorder="1" applyAlignment="1">
      <alignment horizontal="center"/>
    </xf>
    <xf numFmtId="3" fontId="16" fillId="0" borderId="27" xfId="0" applyNumberFormat="1" applyFont="1" applyBorder="1" applyAlignment="1">
      <alignment horizontal="center"/>
    </xf>
    <xf numFmtId="0" fontId="7" fillId="0" borderId="27" xfId="0" applyFont="1" applyBorder="1"/>
    <xf numFmtId="10" fontId="16" fillId="0" borderId="27" xfId="0" applyNumberFormat="1" applyFont="1" applyBorder="1" applyAlignment="1">
      <alignment horizontal="center"/>
    </xf>
    <xf numFmtId="2" fontId="16" fillId="0" borderId="29" xfId="0" applyNumberFormat="1" applyFont="1" applyBorder="1" applyAlignment="1">
      <alignment horizontal="center"/>
    </xf>
    <xf numFmtId="0" fontId="9" fillId="2" borderId="17" xfId="0" applyFont="1" applyFill="1" applyBorder="1" applyAlignment="1">
      <alignment horizontal="center"/>
    </xf>
    <xf numFmtId="3" fontId="16" fillId="9" borderId="17" xfId="0" applyNumberFormat="1" applyFont="1" applyFill="1" applyBorder="1" applyAlignment="1">
      <alignment horizontal="center"/>
    </xf>
    <xf numFmtId="0" fontId="18" fillId="8" borderId="13" xfId="0" applyFont="1" applyFill="1" applyBorder="1" applyAlignment="1">
      <alignment horizontal="center"/>
    </xf>
    <xf numFmtId="3" fontId="16" fillId="8" borderId="13" xfId="0" applyNumberFormat="1" applyFont="1" applyFill="1" applyBorder="1" applyAlignment="1">
      <alignment horizontal="center"/>
    </xf>
    <xf numFmtId="166" fontId="16" fillId="8" borderId="13" xfId="0" applyNumberFormat="1" applyFont="1" applyFill="1" applyBorder="1" applyAlignment="1">
      <alignment horizontal="center"/>
    </xf>
    <xf numFmtId="3" fontId="16" fillId="8" borderId="110" xfId="0" applyNumberFormat="1" applyFont="1" applyFill="1" applyBorder="1" applyAlignment="1">
      <alignment horizontal="center"/>
    </xf>
    <xf numFmtId="2" fontId="16" fillId="8" borderId="13" xfId="0" applyNumberFormat="1" applyFont="1" applyFill="1" applyBorder="1" applyAlignment="1">
      <alignment horizontal="center"/>
    </xf>
    <xf numFmtId="164" fontId="16" fillId="8" borderId="110" xfId="0" applyNumberFormat="1" applyFont="1" applyFill="1" applyBorder="1" applyAlignment="1">
      <alignment horizontal="center"/>
    </xf>
    <xf numFmtId="2" fontId="16" fillId="8" borderId="110" xfId="0" applyNumberFormat="1" applyFont="1" applyFill="1" applyBorder="1" applyAlignment="1">
      <alignment horizontal="center"/>
    </xf>
    <xf numFmtId="4" fontId="16" fillId="8" borderId="13" xfId="0" applyNumberFormat="1" applyFont="1" applyFill="1" applyBorder="1" applyAlignment="1">
      <alignment horizontal="center"/>
    </xf>
    <xf numFmtId="0" fontId="18" fillId="8" borderId="14" xfId="0" applyFont="1" applyFill="1" applyBorder="1" applyAlignment="1">
      <alignment horizontal="center"/>
    </xf>
    <xf numFmtId="1" fontId="16" fillId="8" borderId="13" xfId="0" applyNumberFormat="1" applyFont="1" applyFill="1" applyBorder="1" applyAlignment="1">
      <alignment horizontal="center"/>
    </xf>
    <xf numFmtId="0" fontId="7" fillId="0" borderId="26" xfId="0" applyFont="1" applyBorder="1"/>
    <xf numFmtId="2" fontId="7" fillId="0" borderId="26" xfId="0" applyNumberFormat="1" applyFont="1" applyBorder="1"/>
    <xf numFmtId="166" fontId="36" fillId="0" borderId="26" xfId="0" applyNumberFormat="1" applyFont="1" applyBorder="1" applyAlignment="1">
      <alignment horizontal="center"/>
    </xf>
    <xf numFmtId="0" fontId="9" fillId="2" borderId="17" xfId="0" applyFont="1" applyFill="1" applyBorder="1"/>
    <xf numFmtId="0" fontId="9" fillId="2" borderId="13" xfId="0" applyFont="1" applyFill="1" applyBorder="1"/>
    <xf numFmtId="0" fontId="23" fillId="10" borderId="69" xfId="0" applyFont="1" applyFill="1" applyBorder="1" applyAlignment="1">
      <alignment horizontal="center" vertical="center"/>
    </xf>
    <xf numFmtId="0" fontId="23" fillId="10" borderId="45" xfId="0" applyFont="1" applyFill="1" applyBorder="1" applyAlignment="1">
      <alignment horizontal="center" vertical="center"/>
    </xf>
    <xf numFmtId="0" fontId="23" fillId="10" borderId="101" xfId="0" applyFont="1" applyFill="1" applyBorder="1" applyAlignment="1">
      <alignment horizontal="center" vertical="center"/>
    </xf>
    <xf numFmtId="0" fontId="23" fillId="10" borderId="90" xfId="0" applyFont="1" applyFill="1" applyBorder="1" applyAlignment="1">
      <alignment horizontal="center" vertical="center"/>
    </xf>
    <xf numFmtId="0" fontId="14" fillId="8" borderId="55" xfId="0" applyFont="1" applyFill="1" applyBorder="1" applyAlignment="1">
      <alignment horizontal="center"/>
    </xf>
    <xf numFmtId="0" fontId="14" fillId="8" borderId="56" xfId="0" applyFont="1" applyFill="1" applyBorder="1" applyAlignment="1">
      <alignment horizontal="center"/>
    </xf>
    <xf numFmtId="0" fontId="14" fillId="8" borderId="57" xfId="0" applyFont="1" applyFill="1" applyBorder="1" applyAlignment="1">
      <alignment horizontal="center"/>
    </xf>
    <xf numFmtId="0" fontId="14" fillId="8" borderId="93" xfId="0" applyFont="1" applyFill="1" applyBorder="1" applyAlignment="1">
      <alignment horizontal="center"/>
    </xf>
    <xf numFmtId="167" fontId="24" fillId="10" borderId="91" xfId="0" applyNumberFormat="1" applyFont="1" applyFill="1" applyBorder="1" applyAlignment="1">
      <alignment horizontal="left" vertical="center"/>
    </xf>
    <xf numFmtId="3" fontId="7" fillId="0" borderId="117" xfId="0" applyNumberFormat="1" applyFont="1" applyBorder="1" applyAlignment="1">
      <alignment horizontal="center"/>
    </xf>
    <xf numFmtId="4" fontId="7" fillId="0" borderId="117" xfId="0" applyNumberFormat="1" applyFont="1" applyBorder="1" applyAlignment="1">
      <alignment horizontal="center"/>
    </xf>
    <xf numFmtId="166" fontId="7" fillId="0" borderId="117" xfId="0" applyNumberFormat="1" applyFont="1" applyBorder="1" applyAlignment="1">
      <alignment horizontal="center"/>
    </xf>
    <xf numFmtId="166" fontId="7" fillId="0" borderId="95" xfId="0" applyNumberFormat="1" applyFont="1" applyBorder="1" applyAlignment="1">
      <alignment horizontal="center"/>
    </xf>
    <xf numFmtId="2" fontId="7" fillId="0" borderId="95" xfId="0" applyNumberFormat="1" applyFont="1" applyBorder="1" applyAlignment="1">
      <alignment horizontal="center"/>
    </xf>
    <xf numFmtId="3" fontId="7" fillId="0" borderId="95" xfId="0" applyNumberFormat="1" applyFont="1" applyBorder="1" applyAlignment="1">
      <alignment horizontal="center"/>
    </xf>
    <xf numFmtId="4" fontId="7" fillId="0" borderId="95" xfId="0" applyNumberFormat="1" applyFont="1" applyBorder="1" applyAlignment="1">
      <alignment horizontal="center"/>
    </xf>
    <xf numFmtId="0" fontId="7" fillId="0" borderId="95" xfId="0" applyFont="1" applyBorder="1" applyAlignment="1">
      <alignment horizontal="center"/>
    </xf>
    <xf numFmtId="167" fontId="22" fillId="10" borderId="91" xfId="0" applyNumberFormat="1" applyFont="1" applyFill="1" applyBorder="1" applyAlignment="1">
      <alignment horizontal="left" vertical="center"/>
    </xf>
    <xf numFmtId="1" fontId="7" fillId="0" borderId="95" xfId="0" applyNumberFormat="1" applyFont="1" applyBorder="1" applyAlignment="1">
      <alignment horizontal="center"/>
    </xf>
    <xf numFmtId="164" fontId="7" fillId="0" borderId="95" xfId="0" applyNumberFormat="1" applyFont="1" applyBorder="1" applyAlignment="1">
      <alignment horizontal="center"/>
    </xf>
    <xf numFmtId="0" fontId="7" fillId="0" borderId="94" xfId="0" applyFont="1" applyBorder="1" applyAlignment="1">
      <alignment horizontal="center"/>
    </xf>
    <xf numFmtId="3" fontId="7" fillId="0" borderId="50" xfId="0" applyNumberFormat="1" applyFont="1" applyBorder="1" applyAlignment="1">
      <alignment horizontal="center"/>
    </xf>
    <xf numFmtId="1" fontId="7" fillId="0" borderId="118" xfId="0" applyNumberFormat="1" applyFont="1" applyBorder="1" applyAlignment="1">
      <alignment horizontal="center"/>
    </xf>
    <xf numFmtId="0" fontId="7" fillId="0" borderId="118" xfId="0" applyFont="1" applyBorder="1" applyAlignment="1">
      <alignment horizontal="center"/>
    </xf>
    <xf numFmtId="3" fontId="7" fillId="0" borderId="46" xfId="0" applyNumberFormat="1" applyFont="1" applyBorder="1"/>
    <xf numFmtId="3" fontId="7" fillId="0" borderId="96" xfId="0" applyNumberFormat="1" applyFont="1" applyBorder="1"/>
    <xf numFmtId="167" fontId="20" fillId="8" borderId="91" xfId="0" applyNumberFormat="1" applyFont="1" applyFill="1" applyBorder="1" applyAlignment="1">
      <alignment horizontal="right"/>
    </xf>
    <xf numFmtId="166" fontId="7" fillId="0" borderId="94" xfId="0" applyNumberFormat="1" applyFont="1" applyBorder="1" applyAlignment="1">
      <alignment horizontal="center"/>
    </xf>
    <xf numFmtId="0" fontId="20" fillId="8" borderId="91" xfId="0" applyFont="1" applyFill="1" applyBorder="1" applyAlignment="1">
      <alignment horizontal="right"/>
    </xf>
    <xf numFmtId="0" fontId="7" fillId="8" borderId="89" xfId="0" applyFont="1" applyFill="1" applyBorder="1"/>
    <xf numFmtId="0" fontId="14" fillId="8" borderId="45" xfId="0" applyFont="1" applyFill="1" applyBorder="1" applyAlignment="1">
      <alignment horizontal="center" vertical="center"/>
    </xf>
    <xf numFmtId="0" fontId="14" fillId="8" borderId="101" xfId="0" applyFont="1" applyFill="1" applyBorder="1" applyAlignment="1">
      <alignment horizontal="center" vertical="center"/>
    </xf>
    <xf numFmtId="0" fontId="14" fillId="8" borderId="45" xfId="0" applyFont="1" applyFill="1" applyBorder="1" applyAlignment="1">
      <alignment horizontal="center" vertical="center" wrapText="1"/>
    </xf>
    <xf numFmtId="0" fontId="14" fillId="8" borderId="101" xfId="0" applyFont="1" applyFill="1" applyBorder="1" applyAlignment="1">
      <alignment horizontal="center" vertical="center" wrapText="1"/>
    </xf>
    <xf numFmtId="0" fontId="14" fillId="8" borderId="57" xfId="0" applyFont="1" applyFill="1" applyBorder="1" applyAlignment="1">
      <alignment horizontal="center" vertical="center"/>
    </xf>
    <xf numFmtId="3" fontId="7" fillId="0" borderId="96" xfId="0" applyNumberFormat="1" applyFont="1" applyBorder="1" applyAlignment="1">
      <alignment horizontal="center"/>
    </xf>
    <xf numFmtId="4" fontId="7" fillId="0" borderId="94" xfId="0" applyNumberFormat="1" applyFont="1" applyBorder="1" applyAlignment="1">
      <alignment horizontal="center"/>
    </xf>
    <xf numFmtId="3" fontId="7" fillId="0" borderId="80" xfId="0" applyNumberFormat="1" applyFont="1" applyBorder="1"/>
    <xf numFmtId="166" fontId="7" fillId="0" borderId="96" xfId="0" applyNumberFormat="1" applyFont="1" applyBorder="1"/>
    <xf numFmtId="168" fontId="7" fillId="0" borderId="96" xfId="0" applyNumberFormat="1" applyFont="1" applyBorder="1"/>
    <xf numFmtId="166" fontId="7" fillId="0" borderId="46" xfId="0" applyNumberFormat="1" applyFont="1" applyBorder="1"/>
    <xf numFmtId="4" fontId="7" fillId="0" borderId="0" xfId="0" applyNumberFormat="1" applyFont="1" applyAlignment="1">
      <alignment horizontal="center"/>
    </xf>
    <xf numFmtId="2" fontId="7" fillId="0" borderId="62" xfId="0" applyNumberFormat="1" applyFont="1" applyBorder="1" applyAlignment="1">
      <alignment horizontal="center"/>
    </xf>
    <xf numFmtId="3" fontId="7" fillId="0" borderId="94" xfId="0" applyNumberFormat="1" applyFont="1" applyBorder="1"/>
    <xf numFmtId="2" fontId="7" fillId="0" borderId="94" xfId="0" applyNumberFormat="1" applyFont="1" applyBorder="1" applyAlignment="1">
      <alignment horizontal="center"/>
    </xf>
    <xf numFmtId="2" fontId="7" fillId="0" borderId="53" xfId="0" applyNumberFormat="1" applyFont="1" applyBorder="1" applyAlignment="1">
      <alignment horizontal="center"/>
    </xf>
    <xf numFmtId="0" fontId="7" fillId="0" borderId="94" xfId="0" applyFont="1" applyBorder="1"/>
    <xf numFmtId="0" fontId="7" fillId="0" borderId="53" xfId="0" applyFont="1" applyBorder="1"/>
    <xf numFmtId="3" fontId="7" fillId="0" borderId="0" xfId="0" applyNumberFormat="1" applyFont="1"/>
    <xf numFmtId="3" fontId="7" fillId="0" borderId="53" xfId="0" applyNumberFormat="1" applyFont="1" applyBorder="1"/>
    <xf numFmtId="166" fontId="7" fillId="0" borderId="94" xfId="0" applyNumberFormat="1" applyFont="1" applyBorder="1"/>
    <xf numFmtId="168" fontId="7" fillId="0" borderId="94" xfId="0" applyNumberFormat="1" applyFont="1" applyBorder="1"/>
    <xf numFmtId="166" fontId="7" fillId="0" borderId="53" xfId="0" applyNumberFormat="1" applyFont="1" applyBorder="1"/>
    <xf numFmtId="166" fontId="7" fillId="0" borderId="0" xfId="0" applyNumberFormat="1" applyFont="1"/>
    <xf numFmtId="169" fontId="7" fillId="0" borderId="94" xfId="0" applyNumberFormat="1" applyFont="1" applyBorder="1"/>
    <xf numFmtId="2" fontId="7" fillId="0" borderId="94" xfId="0" applyNumberFormat="1" applyFont="1" applyBorder="1"/>
    <xf numFmtId="3" fontId="7" fillId="0" borderId="56" xfId="0" applyNumberFormat="1" applyFont="1" applyBorder="1"/>
    <xf numFmtId="2" fontId="7" fillId="0" borderId="56" xfId="0" applyNumberFormat="1" applyFont="1" applyBorder="1" applyAlignment="1">
      <alignment horizontal="center"/>
    </xf>
    <xf numFmtId="2" fontId="7" fillId="0" borderId="50" xfId="0" applyNumberFormat="1" applyFont="1" applyBorder="1" applyAlignment="1">
      <alignment horizontal="center"/>
    </xf>
    <xf numFmtId="0" fontId="7" fillId="0" borderId="56" xfId="0" applyFont="1" applyBorder="1"/>
    <xf numFmtId="166" fontId="7" fillId="0" borderId="57" xfId="0" applyNumberFormat="1" applyFont="1" applyBorder="1"/>
    <xf numFmtId="166" fontId="7" fillId="0" borderId="118" xfId="0" applyNumberFormat="1" applyFont="1" applyBorder="1" applyAlignment="1">
      <alignment horizontal="center"/>
    </xf>
    <xf numFmtId="0" fontId="7" fillId="0" borderId="50" xfId="0" applyFont="1" applyBorder="1"/>
    <xf numFmtId="3" fontId="7" fillId="0" borderId="118" xfId="0" applyNumberFormat="1" applyFont="1" applyBorder="1" applyAlignment="1">
      <alignment horizontal="center"/>
    </xf>
    <xf numFmtId="3" fontId="7" fillId="0" borderId="57" xfId="0" applyNumberFormat="1" applyFont="1" applyBorder="1"/>
    <xf numFmtId="3" fontId="7" fillId="0" borderId="50" xfId="0" applyNumberFormat="1" applyFont="1" applyBorder="1"/>
    <xf numFmtId="166" fontId="7" fillId="0" borderId="56" xfId="0" applyNumberFormat="1" applyFont="1" applyBorder="1"/>
    <xf numFmtId="169" fontId="7" fillId="0" borderId="56" xfId="0" applyNumberFormat="1" applyFont="1" applyBorder="1"/>
    <xf numFmtId="166" fontId="7" fillId="0" borderId="50" xfId="0" applyNumberFormat="1" applyFont="1" applyBorder="1"/>
    <xf numFmtId="3" fontId="19" fillId="0" borderId="96" xfId="0" applyNumberFormat="1" applyFont="1" applyBorder="1" applyAlignment="1">
      <alignment horizontal="center"/>
    </xf>
    <xf numFmtId="3" fontId="7" fillId="0" borderId="46" xfId="0" applyNumberFormat="1" applyFont="1" applyBorder="1" applyAlignment="1">
      <alignment horizontal="center"/>
    </xf>
    <xf numFmtId="168" fontId="7" fillId="0" borderId="117" xfId="0" applyNumberFormat="1" applyFont="1" applyBorder="1" applyAlignment="1">
      <alignment horizontal="center"/>
    </xf>
    <xf numFmtId="166" fontId="7" fillId="0" borderId="97" xfId="0" applyNumberFormat="1" applyFont="1" applyBorder="1" applyAlignment="1">
      <alignment horizontal="center"/>
    </xf>
    <xf numFmtId="166" fontId="7" fillId="0" borderId="96" xfId="0" applyNumberFormat="1" applyFont="1" applyBorder="1" applyAlignment="1">
      <alignment horizontal="center"/>
    </xf>
    <xf numFmtId="168" fontId="7" fillId="0" borderId="95" xfId="0" applyNumberFormat="1" applyFont="1" applyBorder="1" applyAlignment="1">
      <alignment horizontal="center"/>
    </xf>
    <xf numFmtId="166" fontId="7" fillId="0" borderId="98" xfId="0" applyNumberFormat="1" applyFont="1" applyBorder="1" applyAlignment="1">
      <alignment horizontal="center"/>
    </xf>
    <xf numFmtId="4" fontId="7" fillId="0" borderId="118" xfId="0" applyNumberFormat="1" applyFont="1" applyBorder="1" applyAlignment="1">
      <alignment horizontal="center"/>
    </xf>
    <xf numFmtId="168" fontId="7" fillId="0" borderId="118" xfId="0" applyNumberFormat="1" applyFont="1" applyBorder="1" applyAlignment="1">
      <alignment horizontal="center"/>
    </xf>
    <xf numFmtId="166" fontId="7" fillId="0" borderId="99" xfId="0" applyNumberFormat="1" applyFont="1" applyBorder="1" applyAlignment="1">
      <alignment horizontal="center"/>
    </xf>
    <xf numFmtId="0" fontId="14" fillId="8" borderId="48" xfId="0" applyFont="1" applyFill="1" applyBorder="1" applyAlignment="1">
      <alignment horizontal="center" vertical="center" wrapText="1"/>
    </xf>
    <xf numFmtId="0" fontId="14" fillId="0" borderId="47" xfId="0" applyFont="1" applyBorder="1" applyAlignment="1">
      <alignment horizontal="center" vertical="center"/>
    </xf>
    <xf numFmtId="168" fontId="7" fillId="0" borderId="53" xfId="0" applyNumberFormat="1" applyFont="1" applyBorder="1" applyAlignment="1">
      <alignment horizontal="center"/>
    </xf>
    <xf numFmtId="3" fontId="7" fillId="0" borderId="62" xfId="0" applyNumberFormat="1" applyFont="1" applyBorder="1"/>
    <xf numFmtId="168" fontId="7" fillId="8" borderId="91" xfId="0" applyNumberFormat="1" applyFont="1" applyFill="1" applyBorder="1" applyAlignment="1">
      <alignment horizontal="center"/>
    </xf>
    <xf numFmtId="3" fontId="7" fillId="8" borderId="56" xfId="0" applyNumberFormat="1" applyFont="1" applyFill="1" applyBorder="1" applyAlignment="1">
      <alignment horizontal="center"/>
    </xf>
    <xf numFmtId="0" fontId="14" fillId="14" borderId="17" xfId="0" applyFont="1" applyFill="1" applyBorder="1" applyAlignment="1">
      <alignment horizontal="center" vertical="center"/>
    </xf>
    <xf numFmtId="3" fontId="7" fillId="0" borderId="97" xfId="0" applyNumberFormat="1" applyFont="1" applyBorder="1" applyAlignment="1">
      <alignment horizontal="center"/>
    </xf>
    <xf numFmtId="3" fontId="7" fillId="0" borderId="98" xfId="0" applyNumberFormat="1" applyFont="1" applyBorder="1" applyAlignment="1">
      <alignment horizontal="center"/>
    </xf>
    <xf numFmtId="3" fontId="7" fillId="0" borderId="99" xfId="0" applyNumberFormat="1" applyFont="1" applyBorder="1" applyAlignment="1">
      <alignment horizontal="center"/>
    </xf>
    <xf numFmtId="167" fontId="20" fillId="13" borderId="91" xfId="0" applyNumberFormat="1" applyFont="1" applyFill="1" applyBorder="1" applyAlignment="1">
      <alignment horizontal="right"/>
    </xf>
    <xf numFmtId="0" fontId="20" fillId="13" borderId="91" xfId="0" applyFont="1" applyFill="1" applyBorder="1" applyAlignment="1">
      <alignment horizontal="right"/>
    </xf>
    <xf numFmtId="0" fontId="16" fillId="0" borderId="15" xfId="0" applyFont="1" applyBorder="1"/>
    <xf numFmtId="0" fontId="16" fillId="0" borderId="13" xfId="0" applyFont="1" applyBorder="1"/>
    <xf numFmtId="0" fontId="16" fillId="0" borderId="27" xfId="0" applyFont="1" applyBorder="1"/>
    <xf numFmtId="0" fontId="16" fillId="0" borderId="17" xfId="0" applyFont="1" applyBorder="1"/>
    <xf numFmtId="0" fontId="16" fillId="0" borderId="20" xfId="0" applyFont="1" applyBorder="1"/>
    <xf numFmtId="0" fontId="33" fillId="0" borderId="0" xfId="0" applyFont="1" applyAlignment="1">
      <alignment horizontal="center"/>
    </xf>
    <xf numFmtId="0" fontId="0" fillId="0" borderId="129" xfId="0" applyBorder="1"/>
    <xf numFmtId="3" fontId="16" fillId="9" borderId="115" xfId="0" applyNumberFormat="1" applyFont="1" applyFill="1" applyBorder="1" applyAlignment="1">
      <alignment horizontal="center"/>
    </xf>
    <xf numFmtId="4" fontId="16" fillId="0" borderId="20" xfId="0" applyNumberFormat="1" applyFont="1" applyBorder="1" applyAlignment="1">
      <alignment horizontal="center"/>
    </xf>
    <xf numFmtId="164" fontId="16" fillId="0" borderId="14" xfId="0" applyNumberFormat="1" applyFont="1" applyBorder="1"/>
    <xf numFmtId="164" fontId="16" fillId="0" borderId="13" xfId="0" applyNumberFormat="1" applyFont="1" applyBorder="1"/>
    <xf numFmtId="2" fontId="16" fillId="0" borderId="14" xfId="0" applyNumberFormat="1" applyFont="1" applyBorder="1"/>
    <xf numFmtId="164" fontId="16" fillId="0" borderId="17" xfId="0" applyNumberFormat="1" applyFont="1" applyBorder="1"/>
    <xf numFmtId="0" fontId="16" fillId="0" borderId="26" xfId="0" applyFont="1" applyBorder="1"/>
    <xf numFmtId="0" fontId="16" fillId="0" borderId="14" xfId="0" applyFont="1" applyBorder="1"/>
    <xf numFmtId="0" fontId="16" fillId="0" borderId="16" xfId="0" applyFont="1" applyBorder="1"/>
    <xf numFmtId="0" fontId="16" fillId="0" borderId="16" xfId="0" applyFont="1" applyBorder="1" applyAlignment="1">
      <alignment horizontal="center"/>
    </xf>
    <xf numFmtId="0" fontId="16" fillId="0" borderId="18" xfId="0" applyFont="1" applyBorder="1"/>
    <xf numFmtId="2" fontId="16" fillId="0" borderId="15" xfId="0" applyNumberFormat="1" applyFont="1" applyBorder="1"/>
    <xf numFmtId="166" fontId="16" fillId="0" borderId="13" xfId="0" applyNumberFormat="1" applyFont="1" applyBorder="1" applyAlignment="1">
      <alignment horizontal="center"/>
    </xf>
    <xf numFmtId="170" fontId="16" fillId="0" borderId="13" xfId="0" applyNumberFormat="1" applyFont="1" applyBorder="1" applyAlignment="1">
      <alignment horizontal="center"/>
    </xf>
    <xf numFmtId="2" fontId="16" fillId="0" borderId="13" xfId="0" applyNumberFormat="1" applyFont="1" applyBorder="1"/>
    <xf numFmtId="3" fontId="37" fillId="0" borderId="130" xfId="0" applyNumberFormat="1" applyFont="1" applyBorder="1" applyAlignment="1">
      <alignment horizontal="center"/>
    </xf>
    <xf numFmtId="2" fontId="16" fillId="0" borderId="18" xfId="0" applyNumberFormat="1" applyFont="1" applyBorder="1"/>
    <xf numFmtId="2" fontId="16" fillId="0" borderId="17" xfId="0" applyNumberFormat="1" applyFont="1" applyBorder="1"/>
    <xf numFmtId="0" fontId="0" fillId="0" borderId="0" xfId="0" applyAlignment="1">
      <alignment horizontal="center"/>
    </xf>
    <xf numFmtId="0" fontId="16" fillId="0" borderId="15" xfId="0" applyFont="1" applyBorder="1" applyAlignment="1">
      <alignment horizontal="center"/>
    </xf>
    <xf numFmtId="0" fontId="16" fillId="0" borderId="14" xfId="0" applyFont="1" applyBorder="1" applyAlignment="1">
      <alignment horizontal="center"/>
    </xf>
    <xf numFmtId="2" fontId="16" fillId="0" borderId="26" xfId="0" applyNumberFormat="1" applyFont="1" applyBorder="1"/>
    <xf numFmtId="0" fontId="33" fillId="0" borderId="0" xfId="0" applyFont="1"/>
    <xf numFmtId="1" fontId="16" fillId="0" borderId="26" xfId="0" applyNumberFormat="1" applyFont="1" applyBorder="1" applyAlignment="1">
      <alignment horizontal="center"/>
    </xf>
    <xf numFmtId="1" fontId="16" fillId="0" borderId="29" xfId="0" applyNumberFormat="1" applyFont="1" applyBorder="1" applyAlignment="1">
      <alignment horizontal="center"/>
    </xf>
    <xf numFmtId="1" fontId="16" fillId="0" borderId="110" xfId="0" applyNumberFormat="1" applyFont="1" applyBorder="1" applyAlignment="1">
      <alignment horizontal="center"/>
    </xf>
    <xf numFmtId="1" fontId="7" fillId="0" borderId="94" xfId="0" applyNumberFormat="1" applyFont="1" applyBorder="1" applyAlignment="1">
      <alignment horizontal="center"/>
    </xf>
    <xf numFmtId="3" fontId="36" fillId="0" borderId="14" xfId="0" applyNumberFormat="1" applyFont="1" applyBorder="1" applyAlignment="1">
      <alignment horizontal="center"/>
    </xf>
    <xf numFmtId="166" fontId="16" fillId="0" borderId="16" xfId="0" applyNumberFormat="1" applyFont="1" applyBorder="1" applyAlignment="1">
      <alignment horizontal="center"/>
    </xf>
    <xf numFmtId="4" fontId="36" fillId="0" borderId="13" xfId="0" applyNumberFormat="1" applyFont="1" applyBorder="1" applyAlignment="1">
      <alignment horizontal="center"/>
    </xf>
    <xf numFmtId="4" fontId="36" fillId="0" borderId="14" xfId="0" applyNumberFormat="1" applyFont="1" applyBorder="1" applyAlignment="1">
      <alignment horizontal="center"/>
    </xf>
    <xf numFmtId="1" fontId="36" fillId="0" borderId="13" xfId="0" applyNumberFormat="1" applyFont="1" applyBorder="1" applyAlignment="1">
      <alignment horizontal="center"/>
    </xf>
    <xf numFmtId="1" fontId="36" fillId="0" borderId="17" xfId="0" applyNumberFormat="1" applyFont="1" applyBorder="1" applyAlignment="1">
      <alignment horizontal="center"/>
    </xf>
    <xf numFmtId="3" fontId="36" fillId="0" borderId="13" xfId="0" applyNumberFormat="1" applyFont="1" applyBorder="1" applyAlignment="1">
      <alignment horizontal="center"/>
    </xf>
    <xf numFmtId="166" fontId="36" fillId="0" borderId="13" xfId="0" applyNumberFormat="1" applyFont="1" applyBorder="1" applyAlignment="1">
      <alignment horizontal="center"/>
    </xf>
    <xf numFmtId="166" fontId="36" fillId="0" borderId="14" xfId="0" applyNumberFormat="1" applyFont="1" applyBorder="1" applyAlignment="1">
      <alignment horizontal="center"/>
    </xf>
    <xf numFmtId="166" fontId="36" fillId="0" borderId="18" xfId="0" applyNumberFormat="1" applyFont="1" applyBorder="1" applyAlignment="1">
      <alignment horizontal="center"/>
    </xf>
    <xf numFmtId="3" fontId="36" fillId="0" borderId="17" xfId="0" applyNumberFormat="1" applyFont="1" applyBorder="1" applyAlignment="1">
      <alignment horizontal="center"/>
    </xf>
    <xf numFmtId="166" fontId="36" fillId="0" borderId="17" xfId="0" applyNumberFormat="1" applyFont="1" applyBorder="1" applyAlignment="1">
      <alignment horizontal="center"/>
    </xf>
    <xf numFmtId="1" fontId="7" fillId="0" borderId="26" xfId="0" applyNumberFormat="1" applyFont="1" applyBorder="1"/>
    <xf numFmtId="1" fontId="7" fillId="0" borderId="15" xfId="0" applyNumberFormat="1" applyFont="1" applyBorder="1"/>
    <xf numFmtId="1" fontId="7" fillId="0" borderId="18" xfId="0" applyNumberFormat="1" applyFont="1" applyBorder="1"/>
    <xf numFmtId="2" fontId="7" fillId="0" borderId="55" xfId="0" applyNumberFormat="1" applyFont="1" applyBorder="1" applyAlignment="1">
      <alignment horizontal="center"/>
    </xf>
    <xf numFmtId="2" fontId="7" fillId="0" borderId="118" xfId="0" applyNumberFormat="1" applyFont="1" applyBorder="1" applyAlignment="1">
      <alignment horizontal="center"/>
    </xf>
    <xf numFmtId="4" fontId="7" fillId="0" borderId="56" xfId="0" applyNumberFormat="1" applyFont="1" applyBorder="1"/>
    <xf numFmtId="3" fontId="2" fillId="0" borderId="14" xfId="0" applyNumberFormat="1" applyFont="1" applyBorder="1" applyAlignment="1">
      <alignment horizontal="center"/>
    </xf>
    <xf numFmtId="0" fontId="0" fillId="0" borderId="132" xfId="0" applyBorder="1"/>
    <xf numFmtId="0" fontId="0" fillId="0" borderId="89" xfId="0" applyBorder="1"/>
    <xf numFmtId="4" fontId="16" fillId="0" borderId="134" xfId="0" applyNumberFormat="1" applyFont="1" applyBorder="1" applyAlignment="1">
      <alignment horizontal="center"/>
    </xf>
    <xf numFmtId="2" fontId="16" fillId="0" borderId="133" xfId="0" applyNumberFormat="1" applyFont="1" applyBorder="1"/>
    <xf numFmtId="10" fontId="16" fillId="0" borderId="133" xfId="0" applyNumberFormat="1" applyFont="1" applyBorder="1" applyAlignment="1">
      <alignment horizontal="center"/>
    </xf>
    <xf numFmtId="0" fontId="7" fillId="0" borderId="56" xfId="0" applyFont="1" applyBorder="1" applyAlignment="1">
      <alignment horizontal="center"/>
    </xf>
    <xf numFmtId="0" fontId="16" fillId="8" borderId="13" xfId="0" applyFont="1" applyFill="1" applyBorder="1" applyAlignment="1">
      <alignment horizontal="center"/>
    </xf>
    <xf numFmtId="0" fontId="16" fillId="8" borderId="14" xfId="0" applyFont="1" applyFill="1" applyBorder="1" applyAlignment="1">
      <alignment horizontal="center"/>
    </xf>
    <xf numFmtId="0" fontId="16" fillId="8" borderId="32" xfId="0" applyFont="1" applyFill="1" applyBorder="1" applyAlignment="1">
      <alignment horizontal="center"/>
    </xf>
    <xf numFmtId="0" fontId="16" fillId="8" borderId="22" xfId="0" applyFont="1" applyFill="1" applyBorder="1" applyAlignment="1">
      <alignment horizontal="center"/>
    </xf>
    <xf numFmtId="1" fontId="16" fillId="8" borderId="14" xfId="0" applyNumberFormat="1" applyFont="1" applyFill="1" applyBorder="1" applyAlignment="1">
      <alignment horizontal="center"/>
    </xf>
    <xf numFmtId="1" fontId="16" fillId="8" borderId="32" xfId="0" applyNumberFormat="1" applyFont="1" applyFill="1" applyBorder="1" applyAlignment="1">
      <alignment horizontal="center"/>
    </xf>
    <xf numFmtId="1" fontId="7" fillId="0" borderId="0" xfId="0" applyNumberFormat="1" applyFont="1" applyAlignment="1">
      <alignment horizontal="center"/>
    </xf>
    <xf numFmtId="1" fontId="7" fillId="0" borderId="57" xfId="0" applyNumberFormat="1" applyFont="1" applyBorder="1" applyAlignment="1">
      <alignment horizontal="center"/>
    </xf>
    <xf numFmtId="1" fontId="7" fillId="0" borderId="46" xfId="0" applyNumberFormat="1" applyFont="1" applyBorder="1"/>
    <xf numFmtId="1" fontId="7" fillId="0" borderId="53" xfId="0" applyNumberFormat="1" applyFont="1" applyBorder="1" applyAlignment="1">
      <alignment horizontal="center"/>
    </xf>
    <xf numFmtId="1" fontId="7" fillId="0" borderId="50" xfId="0" applyNumberFormat="1" applyFont="1" applyBorder="1" applyAlignment="1">
      <alignment horizontal="center"/>
    </xf>
    <xf numFmtId="1" fontId="7" fillId="0" borderId="131" xfId="0" applyNumberFormat="1" applyFont="1" applyBorder="1" applyAlignment="1">
      <alignment horizontal="center"/>
    </xf>
    <xf numFmtId="1" fontId="7" fillId="0" borderId="125" xfId="1" applyNumberFormat="1" applyFont="1" applyBorder="1" applyAlignment="1">
      <alignment horizontal="center"/>
    </xf>
    <xf numFmtId="0" fontId="34" fillId="0" borderId="0" xfId="0" applyFont="1"/>
    <xf numFmtId="0" fontId="6" fillId="0" borderId="0" xfId="0" applyFont="1"/>
    <xf numFmtId="0" fontId="1" fillId="4" borderId="11" xfId="0" applyFont="1" applyFill="1" applyBorder="1" applyAlignment="1">
      <alignment horizontal="center"/>
    </xf>
    <xf numFmtId="164" fontId="10" fillId="3" borderId="3" xfId="0" applyNumberFormat="1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/>
    </xf>
    <xf numFmtId="0" fontId="1" fillId="6" borderId="11" xfId="0" applyFont="1" applyFill="1" applyBorder="1" applyAlignment="1">
      <alignment horizontal="center"/>
    </xf>
    <xf numFmtId="0" fontId="1" fillId="15" borderId="4" xfId="0" applyFont="1" applyFill="1" applyBorder="1" applyAlignment="1">
      <alignment horizontal="center"/>
    </xf>
    <xf numFmtId="0" fontId="12" fillId="16" borderId="135" xfId="0" applyFont="1" applyFill="1" applyBorder="1" applyAlignment="1">
      <alignment horizontal="center"/>
    </xf>
    <xf numFmtId="0" fontId="13" fillId="16" borderId="135" xfId="0" applyFont="1" applyFill="1" applyBorder="1" applyAlignment="1">
      <alignment horizontal="center"/>
    </xf>
    <xf numFmtId="0" fontId="0" fillId="17" borderId="0" xfId="0" applyFill="1"/>
    <xf numFmtId="0" fontId="1" fillId="15" borderId="136" xfId="0" applyFont="1" applyFill="1" applyBorder="1" applyAlignment="1">
      <alignment horizontal="center"/>
    </xf>
    <xf numFmtId="0" fontId="6" fillId="17" borderId="137" xfId="0" applyFont="1" applyFill="1" applyBorder="1"/>
    <xf numFmtId="0" fontId="12" fillId="16" borderId="137" xfId="0" applyFont="1" applyFill="1" applyBorder="1" applyAlignment="1">
      <alignment horizontal="center"/>
    </xf>
    <xf numFmtId="0" fontId="13" fillId="16" borderId="137" xfId="0" applyFont="1" applyFill="1" applyBorder="1" applyAlignment="1">
      <alignment horizontal="center"/>
    </xf>
    <xf numFmtId="165" fontId="15" fillId="2" borderId="13" xfId="0" applyNumberFormat="1" applyFont="1" applyFill="1" applyBorder="1" applyAlignment="1">
      <alignment horizontal="right"/>
    </xf>
    <xf numFmtId="43" fontId="16" fillId="8" borderId="13" xfId="6" applyFont="1" applyFill="1" applyBorder="1" applyAlignment="1">
      <alignment horizontal="center"/>
    </xf>
    <xf numFmtId="43" fontId="16" fillId="0" borderId="16" xfId="6" applyFont="1" applyBorder="1" applyAlignment="1">
      <alignment horizontal="center"/>
    </xf>
    <xf numFmtId="43" fontId="16" fillId="0" borderId="14" xfId="6" applyFont="1" applyBorder="1" applyAlignment="1">
      <alignment horizontal="center"/>
    </xf>
    <xf numFmtId="43" fontId="16" fillId="8" borderId="23" xfId="6" applyFont="1" applyFill="1" applyBorder="1" applyAlignment="1">
      <alignment horizontal="center"/>
    </xf>
    <xf numFmtId="43" fontId="16" fillId="8" borderId="110" xfId="6" applyFont="1" applyFill="1" applyBorder="1" applyAlignment="1">
      <alignment horizontal="center"/>
    </xf>
    <xf numFmtId="43" fontId="16" fillId="8" borderId="29" xfId="6" applyFont="1" applyFill="1" applyBorder="1" applyAlignment="1">
      <alignment horizontal="center"/>
    </xf>
    <xf numFmtId="43" fontId="16" fillId="8" borderId="33" xfId="6" applyFont="1" applyFill="1" applyBorder="1" applyAlignment="1">
      <alignment horizontal="center"/>
    </xf>
    <xf numFmtId="166" fontId="17" fillId="0" borderId="13" xfId="0" applyNumberFormat="1" applyFont="1" applyBorder="1" applyAlignment="1">
      <alignment horizontal="center"/>
    </xf>
    <xf numFmtId="166" fontId="17" fillId="0" borderId="14" xfId="0" applyNumberFormat="1" applyFont="1" applyBorder="1" applyAlignment="1">
      <alignment horizontal="center"/>
    </xf>
    <xf numFmtId="3" fontId="16" fillId="0" borderId="0" xfId="0" applyNumberFormat="1" applyFont="1" applyAlignment="1">
      <alignment horizontal="center" wrapText="1"/>
    </xf>
    <xf numFmtId="3" fontId="16" fillId="0" borderId="0" xfId="0" applyNumberFormat="1" applyFont="1" applyAlignment="1">
      <alignment horizontal="center" vertical="center"/>
    </xf>
    <xf numFmtId="3" fontId="7" fillId="0" borderId="52" xfId="0" applyNumberFormat="1" applyFont="1" applyBorder="1" applyAlignment="1">
      <alignment horizontal="center" vertical="center"/>
    </xf>
    <xf numFmtId="3" fontId="7" fillId="0" borderId="94" xfId="0" applyNumberFormat="1" applyFont="1" applyBorder="1" applyAlignment="1">
      <alignment horizontal="center" vertical="center"/>
    </xf>
    <xf numFmtId="3" fontId="14" fillId="8" borderId="94" xfId="0" applyNumberFormat="1" applyFont="1" applyFill="1" applyBorder="1" applyAlignment="1">
      <alignment horizontal="center" vertical="center"/>
    </xf>
    <xf numFmtId="168" fontId="7" fillId="0" borderId="53" xfId="0" applyNumberFormat="1" applyFont="1" applyBorder="1" applyAlignment="1">
      <alignment horizontal="center" vertical="center"/>
    </xf>
    <xf numFmtId="3" fontId="14" fillId="8" borderId="95" xfId="0" applyNumberFormat="1" applyFont="1" applyFill="1" applyBorder="1" applyAlignment="1">
      <alignment horizontal="center" vertical="center"/>
    </xf>
    <xf numFmtId="168" fontId="7" fillId="8" borderId="91" xfId="0" applyNumberFormat="1" applyFont="1" applyFill="1" applyBorder="1" applyAlignment="1">
      <alignment horizontal="center" vertical="center"/>
    </xf>
    <xf numFmtId="3" fontId="7" fillId="0" borderId="62" xfId="0" applyNumberFormat="1" applyFont="1" applyBorder="1" applyAlignment="1">
      <alignment horizontal="center"/>
    </xf>
    <xf numFmtId="0" fontId="12" fillId="8" borderId="11" xfId="0" applyFont="1" applyFill="1" applyBorder="1" applyAlignment="1">
      <alignment horizontal="center"/>
    </xf>
    <xf numFmtId="3" fontId="16" fillId="0" borderId="13" xfId="7" applyNumberFormat="1" applyFont="1" applyBorder="1" applyAlignment="1">
      <alignment horizontal="center"/>
    </xf>
    <xf numFmtId="164" fontId="16" fillId="0" borderId="13" xfId="7" applyNumberFormat="1" applyFont="1" applyBorder="1" applyAlignment="1">
      <alignment horizontal="center"/>
    </xf>
    <xf numFmtId="2" fontId="16" fillId="0" borderId="13" xfId="7" applyNumberFormat="1" applyFont="1" applyBorder="1" applyAlignment="1">
      <alignment horizontal="center"/>
    </xf>
    <xf numFmtId="3" fontId="16" fillId="0" borderId="14" xfId="7" applyNumberFormat="1" applyFont="1" applyBorder="1" applyAlignment="1">
      <alignment horizontal="center"/>
    </xf>
    <xf numFmtId="3" fontId="17" fillId="0" borderId="14" xfId="7" applyNumberFormat="1" applyFont="1" applyBorder="1" applyAlignment="1">
      <alignment horizontal="center"/>
    </xf>
    <xf numFmtId="3" fontId="16" fillId="9" borderId="14" xfId="7" applyNumberFormat="1" applyFont="1" applyFill="1" applyBorder="1" applyAlignment="1">
      <alignment horizontal="center"/>
    </xf>
    <xf numFmtId="2" fontId="16" fillId="0" borderId="14" xfId="7" applyNumberFormat="1" applyFont="1" applyBorder="1" applyAlignment="1">
      <alignment horizontal="center"/>
    </xf>
    <xf numFmtId="4" fontId="16" fillId="0" borderId="16" xfId="7" applyNumberFormat="1" applyFont="1" applyBorder="1" applyAlignment="1">
      <alignment horizontal="center"/>
    </xf>
    <xf numFmtId="3" fontId="16" fillId="0" borderId="16" xfId="7" applyNumberFormat="1" applyFont="1" applyBorder="1" applyAlignment="1">
      <alignment horizontal="center"/>
    </xf>
    <xf numFmtId="0" fontId="7" fillId="0" borderId="16" xfId="7" applyFont="1" applyBorder="1"/>
    <xf numFmtId="2" fontId="7" fillId="0" borderId="14" xfId="7" applyNumberFormat="1" applyFont="1" applyBorder="1"/>
    <xf numFmtId="10" fontId="16" fillId="0" borderId="16" xfId="7" applyNumberFormat="1" applyFont="1" applyBorder="1" applyAlignment="1">
      <alignment horizontal="center"/>
    </xf>
    <xf numFmtId="164" fontId="16" fillId="0" borderId="14" xfId="7" applyNumberFormat="1" applyFont="1" applyBorder="1" applyAlignment="1">
      <alignment horizontal="center"/>
    </xf>
    <xf numFmtId="4" fontId="16" fillId="0" borderId="14" xfId="7" applyNumberFormat="1" applyFont="1" applyBorder="1" applyAlignment="1">
      <alignment horizontal="center"/>
    </xf>
    <xf numFmtId="166" fontId="36" fillId="0" borderId="15" xfId="7" applyNumberFormat="1" applyFont="1" applyBorder="1" applyAlignment="1">
      <alignment horizontal="center"/>
    </xf>
    <xf numFmtId="10" fontId="16" fillId="8" borderId="13" xfId="7" applyNumberFormat="1" applyFont="1" applyFill="1" applyBorder="1" applyAlignment="1">
      <alignment horizontal="center"/>
    </xf>
    <xf numFmtId="164" fontId="16" fillId="8" borderId="13" xfId="7" applyNumberFormat="1" applyFont="1" applyFill="1" applyBorder="1" applyAlignment="1">
      <alignment horizontal="center"/>
    </xf>
    <xf numFmtId="1" fontId="16" fillId="9" borderId="13" xfId="7" applyNumberFormat="1" applyFont="1" applyFill="1" applyBorder="1" applyAlignment="1">
      <alignment horizontal="center"/>
    </xf>
    <xf numFmtId="3" fontId="16" fillId="0" borderId="110" xfId="7" applyNumberFormat="1" applyFont="1" applyBorder="1" applyAlignment="1">
      <alignment horizontal="center"/>
    </xf>
    <xf numFmtId="2" fontId="16" fillId="0" borderId="29" xfId="7" applyNumberFormat="1" applyFont="1" applyBorder="1" applyAlignment="1">
      <alignment horizontal="center"/>
    </xf>
    <xf numFmtId="4" fontId="36" fillId="0" borderId="14" xfId="7" applyNumberFormat="1" applyFont="1" applyBorder="1" applyAlignment="1">
      <alignment horizontal="center"/>
    </xf>
    <xf numFmtId="171" fontId="16" fillId="0" borderId="16" xfId="7" applyNumberFormat="1" applyFont="1" applyBorder="1" applyAlignment="1">
      <alignment horizontal="center"/>
    </xf>
    <xf numFmtId="9" fontId="16" fillId="0" borderId="14" xfId="8" applyFont="1" applyBorder="1" applyAlignment="1">
      <alignment horizontal="center"/>
    </xf>
    <xf numFmtId="3" fontId="0" fillId="0" borderId="0" xfId="0" applyNumberFormat="1"/>
    <xf numFmtId="168" fontId="7" fillId="0" borderId="138" xfId="0" applyNumberFormat="1" applyFont="1" applyBorder="1" applyAlignment="1">
      <alignment horizontal="center"/>
    </xf>
    <xf numFmtId="168" fontId="7" fillId="0" borderId="139" xfId="0" applyNumberFormat="1" applyFont="1" applyBorder="1" applyAlignment="1">
      <alignment horizontal="center"/>
    </xf>
    <xf numFmtId="168" fontId="7" fillId="0" borderId="140" xfId="0" applyNumberFormat="1" applyFont="1" applyBorder="1" applyAlignment="1">
      <alignment horizontal="center"/>
    </xf>
    <xf numFmtId="0" fontId="9" fillId="2" borderId="110" xfId="0" applyFont="1" applyFill="1" applyBorder="1" applyAlignment="1">
      <alignment horizontal="center"/>
    </xf>
    <xf numFmtId="0" fontId="9" fillId="2" borderId="29" xfId="0" applyFont="1" applyFill="1" applyBorder="1" applyAlignment="1">
      <alignment horizontal="center"/>
    </xf>
    <xf numFmtId="0" fontId="9" fillId="2" borderId="19" xfId="0" applyFont="1" applyFill="1" applyBorder="1" applyAlignment="1">
      <alignment horizontal="center"/>
    </xf>
    <xf numFmtId="0" fontId="11" fillId="7" borderId="3" xfId="0" applyFont="1" applyFill="1" applyBorder="1" applyAlignment="1">
      <alignment horizontal="center"/>
    </xf>
    <xf numFmtId="0" fontId="11" fillId="8" borderId="12" xfId="0" applyFont="1" applyFill="1" applyBorder="1" applyAlignment="1">
      <alignment horizontal="center"/>
    </xf>
    <xf numFmtId="0" fontId="13" fillId="8" borderId="11" xfId="0" applyFont="1" applyFill="1" applyBorder="1" applyAlignment="1">
      <alignment horizontal="center"/>
    </xf>
    <xf numFmtId="3" fontId="16" fillId="8" borderId="141" xfId="0" applyNumberFormat="1" applyFont="1" applyFill="1" applyBorder="1" applyAlignment="1">
      <alignment horizontal="center"/>
    </xf>
    <xf numFmtId="4" fontId="16" fillId="8" borderId="141" xfId="0" applyNumberFormat="1" applyFont="1" applyFill="1" applyBorder="1" applyAlignment="1">
      <alignment horizontal="center"/>
    </xf>
    <xf numFmtId="164" fontId="16" fillId="8" borderId="141" xfId="0" applyNumberFormat="1" applyFont="1" applyFill="1" applyBorder="1" applyAlignment="1">
      <alignment horizontal="center"/>
    </xf>
    <xf numFmtId="1" fontId="16" fillId="8" borderId="141" xfId="0" applyNumberFormat="1" applyFont="1" applyFill="1" applyBorder="1" applyAlignment="1">
      <alignment horizontal="center"/>
    </xf>
    <xf numFmtId="166" fontId="16" fillId="8" borderId="141" xfId="0" applyNumberFormat="1" applyFont="1" applyFill="1" applyBorder="1" applyAlignment="1">
      <alignment horizontal="center"/>
    </xf>
    <xf numFmtId="3" fontId="16" fillId="8" borderId="142" xfId="0" applyNumberFormat="1" applyFont="1" applyFill="1" applyBorder="1" applyAlignment="1">
      <alignment horizontal="center"/>
    </xf>
    <xf numFmtId="4" fontId="17" fillId="8" borderId="143" xfId="0" applyNumberFormat="1" applyFont="1" applyFill="1" applyBorder="1" applyAlignment="1">
      <alignment horizontal="center"/>
    </xf>
    <xf numFmtId="4" fontId="17" fillId="8" borderId="141" xfId="0" applyNumberFormat="1" applyFont="1" applyFill="1" applyBorder="1" applyAlignment="1">
      <alignment horizontal="center"/>
    </xf>
    <xf numFmtId="10" fontId="17" fillId="8" borderId="141" xfId="0" applyNumberFormat="1" applyFont="1" applyFill="1" applyBorder="1" applyAlignment="1">
      <alignment horizontal="center"/>
    </xf>
    <xf numFmtId="4" fontId="16" fillId="8" borderId="142" xfId="0" applyNumberFormat="1" applyFont="1" applyFill="1" applyBorder="1" applyAlignment="1">
      <alignment horizontal="center"/>
    </xf>
    <xf numFmtId="4" fontId="16" fillId="8" borderId="144" xfId="0" applyNumberFormat="1" applyFont="1" applyFill="1" applyBorder="1" applyAlignment="1">
      <alignment horizontal="center"/>
    </xf>
    <xf numFmtId="166" fontId="16" fillId="8" borderId="9" xfId="0" applyNumberFormat="1" applyFont="1" applyFill="1" applyBorder="1" applyAlignment="1">
      <alignment horizontal="center"/>
    </xf>
    <xf numFmtId="166" fontId="16" fillId="8" borderId="142" xfId="0" applyNumberFormat="1" applyFont="1" applyFill="1" applyBorder="1" applyAlignment="1">
      <alignment horizontal="center"/>
    </xf>
    <xf numFmtId="166" fontId="16" fillId="8" borderId="144" xfId="0" applyNumberFormat="1" applyFont="1" applyFill="1" applyBorder="1" applyAlignment="1">
      <alignment horizontal="center"/>
    </xf>
    <xf numFmtId="2" fontId="16" fillId="8" borderId="10" xfId="0" applyNumberFormat="1" applyFont="1" applyFill="1" applyBorder="1" applyAlignment="1">
      <alignment horizontal="center"/>
    </xf>
    <xf numFmtId="2" fontId="16" fillId="8" borderId="142" xfId="0" applyNumberFormat="1" applyFont="1" applyFill="1" applyBorder="1" applyAlignment="1">
      <alignment horizontal="center"/>
    </xf>
    <xf numFmtId="164" fontId="16" fillId="8" borderId="142" xfId="0" applyNumberFormat="1" applyFont="1" applyFill="1" applyBorder="1" applyAlignment="1">
      <alignment horizontal="center"/>
    </xf>
    <xf numFmtId="10" fontId="16" fillId="8" borderId="142" xfId="0" applyNumberFormat="1" applyFont="1" applyFill="1" applyBorder="1" applyAlignment="1">
      <alignment horizontal="center"/>
    </xf>
    <xf numFmtId="3" fontId="16" fillId="8" borderId="144" xfId="0" applyNumberFormat="1" applyFont="1" applyFill="1" applyBorder="1" applyAlignment="1">
      <alignment horizontal="center"/>
    </xf>
    <xf numFmtId="0" fontId="33" fillId="0" borderId="89" xfId="0" applyFont="1" applyBorder="1" applyAlignment="1">
      <alignment horizontal="center" wrapText="1"/>
    </xf>
    <xf numFmtId="0" fontId="34" fillId="0" borderId="89" xfId="0" applyFont="1" applyBorder="1" applyAlignment="1">
      <alignment wrapText="1"/>
    </xf>
    <xf numFmtId="0" fontId="33" fillId="0" borderId="129" xfId="0" applyFont="1" applyBorder="1" applyAlignment="1">
      <alignment horizontal="center" wrapText="1"/>
    </xf>
    <xf numFmtId="0" fontId="34" fillId="18" borderId="129" xfId="0" applyFont="1" applyFill="1" applyBorder="1" applyAlignment="1">
      <alignment wrapText="1"/>
    </xf>
    <xf numFmtId="0" fontId="34" fillId="0" borderId="129" xfId="0" applyFont="1" applyBorder="1" applyAlignment="1">
      <alignment wrapText="1"/>
    </xf>
    <xf numFmtId="0" fontId="34" fillId="19" borderId="129" xfId="0" applyFont="1" applyFill="1" applyBorder="1" applyAlignment="1">
      <alignment wrapText="1"/>
    </xf>
    <xf numFmtId="0" fontId="34" fillId="20" borderId="129" xfId="0" applyFont="1" applyFill="1" applyBorder="1" applyAlignment="1">
      <alignment wrapText="1"/>
    </xf>
    <xf numFmtId="0" fontId="33" fillId="18" borderId="129" xfId="0" applyFont="1" applyFill="1" applyBorder="1" applyAlignment="1">
      <alignment horizontal="center" wrapText="1"/>
    </xf>
    <xf numFmtId="3" fontId="33" fillId="0" borderId="129" xfId="0" applyNumberFormat="1" applyFont="1" applyBorder="1" applyAlignment="1">
      <alignment horizontal="center" wrapText="1"/>
    </xf>
    <xf numFmtId="0" fontId="33" fillId="19" borderId="129" xfId="0" applyFont="1" applyFill="1" applyBorder="1" applyAlignment="1">
      <alignment horizontal="center" wrapText="1"/>
    </xf>
    <xf numFmtId="0" fontId="33" fillId="20" borderId="129" xfId="0" applyFont="1" applyFill="1" applyBorder="1" applyAlignment="1">
      <alignment horizontal="center" wrapText="1"/>
    </xf>
    <xf numFmtId="0" fontId="34" fillId="21" borderId="129" xfId="0" applyFont="1" applyFill="1" applyBorder="1" applyAlignment="1">
      <alignment wrapText="1"/>
    </xf>
    <xf numFmtId="0" fontId="34" fillId="0" borderId="145" xfId="0" applyFont="1" applyBorder="1" applyAlignment="1">
      <alignment wrapText="1"/>
    </xf>
    <xf numFmtId="0" fontId="34" fillId="0" borderId="146" xfId="0" applyFont="1" applyBorder="1" applyAlignment="1">
      <alignment wrapText="1"/>
    </xf>
    <xf numFmtId="0" fontId="33" fillId="19" borderId="129" xfId="0" applyFont="1" applyFill="1" applyBorder="1" applyAlignment="1">
      <alignment wrapText="1"/>
    </xf>
    <xf numFmtId="0" fontId="34" fillId="0" borderId="147" xfId="0" applyFont="1" applyBorder="1" applyAlignment="1">
      <alignment wrapText="1"/>
    </xf>
    <xf numFmtId="0" fontId="34" fillId="0" borderId="135" xfId="0" applyFont="1" applyBorder="1" applyAlignment="1">
      <alignment wrapText="1"/>
    </xf>
    <xf numFmtId="0" fontId="34" fillId="19" borderId="135" xfId="0" applyFont="1" applyFill="1" applyBorder="1" applyAlignment="1">
      <alignment wrapText="1"/>
    </xf>
    <xf numFmtId="0" fontId="34" fillId="0" borderId="148" xfId="0" applyFont="1" applyBorder="1" applyAlignment="1">
      <alignment wrapText="1"/>
    </xf>
    <xf numFmtId="0" fontId="34" fillId="19" borderId="148" xfId="0" applyFont="1" applyFill="1" applyBorder="1" applyAlignment="1">
      <alignment wrapText="1"/>
    </xf>
    <xf numFmtId="43" fontId="16" fillId="8" borderId="14" xfId="6" applyFont="1" applyFill="1" applyBorder="1" applyAlignment="1">
      <alignment horizontal="center"/>
    </xf>
    <xf numFmtId="43" fontId="16" fillId="8" borderId="32" xfId="6" applyFont="1" applyFill="1" applyBorder="1" applyAlignment="1">
      <alignment horizontal="center"/>
    </xf>
    <xf numFmtId="0" fontId="34" fillId="22" borderId="129" xfId="0" applyFont="1" applyFill="1" applyBorder="1" applyAlignment="1">
      <alignment wrapText="1"/>
    </xf>
    <xf numFmtId="0" fontId="33" fillId="22" borderId="129" xfId="0" applyFont="1" applyFill="1" applyBorder="1" applyAlignment="1">
      <alignment horizontal="center" wrapText="1"/>
    </xf>
    <xf numFmtId="0" fontId="33" fillId="23" borderId="129" xfId="0" applyFont="1" applyFill="1" applyBorder="1" applyAlignment="1">
      <alignment horizontal="center" wrapText="1"/>
    </xf>
    <xf numFmtId="166" fontId="7" fillId="0" borderId="0" xfId="0" applyNumberFormat="1" applyFont="1" applyAlignment="1">
      <alignment horizontal="center"/>
    </xf>
    <xf numFmtId="0" fontId="7" fillId="0" borderId="53" xfId="0" applyFont="1" applyBorder="1" applyAlignment="1">
      <alignment horizontal="center"/>
    </xf>
    <xf numFmtId="169" fontId="7" fillId="0" borderId="94" xfId="0" applyNumberFormat="1" applyFont="1" applyBorder="1" applyAlignment="1">
      <alignment horizontal="center"/>
    </xf>
    <xf numFmtId="166" fontId="7" fillId="0" borderId="53" xfId="0" applyNumberFormat="1" applyFont="1" applyBorder="1" applyAlignment="1">
      <alignment horizontal="center"/>
    </xf>
    <xf numFmtId="164" fontId="33" fillId="19" borderId="129" xfId="0" applyNumberFormat="1" applyFont="1" applyFill="1" applyBorder="1" applyAlignment="1">
      <alignment horizontal="center" wrapText="1"/>
    </xf>
    <xf numFmtId="164" fontId="34" fillId="19" borderId="129" xfId="0" applyNumberFormat="1" applyFont="1" applyFill="1" applyBorder="1" applyAlignment="1">
      <alignment wrapText="1"/>
    </xf>
    <xf numFmtId="3" fontId="17" fillId="0" borderId="109" xfId="0" applyNumberFormat="1" applyFont="1" applyBorder="1" applyAlignment="1">
      <alignment horizontal="center"/>
    </xf>
    <xf numFmtId="3" fontId="17" fillId="0" borderId="115" xfId="0" applyNumberFormat="1" applyFont="1" applyBorder="1" applyAlignment="1">
      <alignment horizontal="center"/>
    </xf>
    <xf numFmtId="3" fontId="16" fillId="0" borderId="103" xfId="0" applyNumberFormat="1" applyFont="1" applyBorder="1" applyAlignment="1">
      <alignment horizontal="center"/>
    </xf>
    <xf numFmtId="166" fontId="17" fillId="0" borderId="149" xfId="0" applyNumberFormat="1" applyFont="1" applyBorder="1" applyAlignment="1">
      <alignment horizontal="center"/>
    </xf>
    <xf numFmtId="3" fontId="17" fillId="0" borderId="103" xfId="0" applyNumberFormat="1" applyFont="1" applyBorder="1" applyAlignment="1">
      <alignment horizontal="center"/>
    </xf>
    <xf numFmtId="3" fontId="16" fillId="9" borderId="103" xfId="0" applyNumberFormat="1" applyFont="1" applyFill="1" applyBorder="1" applyAlignment="1">
      <alignment horizontal="center"/>
    </xf>
    <xf numFmtId="10" fontId="17" fillId="0" borderId="103" xfId="0" applyNumberFormat="1" applyFont="1" applyBorder="1" applyAlignment="1">
      <alignment horizontal="center"/>
    </xf>
    <xf numFmtId="2" fontId="16" fillId="0" borderId="103" xfId="0" applyNumberFormat="1" applyFont="1" applyBorder="1" applyAlignment="1">
      <alignment horizontal="center"/>
    </xf>
    <xf numFmtId="2" fontId="16" fillId="0" borderId="106" xfId="0" applyNumberFormat="1" applyFont="1" applyBorder="1" applyAlignment="1">
      <alignment horizontal="center"/>
    </xf>
    <xf numFmtId="3" fontId="16" fillId="0" borderId="150" xfId="0" applyNumberFormat="1" applyFont="1" applyBorder="1" applyAlignment="1">
      <alignment horizontal="center"/>
    </xf>
    <xf numFmtId="0" fontId="7" fillId="0" borderId="149" xfId="0" applyFont="1" applyBorder="1"/>
    <xf numFmtId="0" fontId="7" fillId="0" borderId="103" xfId="0" applyFont="1" applyBorder="1"/>
    <xf numFmtId="0" fontId="7" fillId="0" borderId="150" xfId="0" applyFont="1" applyBorder="1"/>
    <xf numFmtId="2" fontId="7" fillId="0" borderId="149" xfId="0" applyNumberFormat="1" applyFont="1" applyBorder="1"/>
    <xf numFmtId="2" fontId="7" fillId="0" borderId="103" xfId="0" applyNumberFormat="1" applyFont="1" applyBorder="1"/>
    <xf numFmtId="164" fontId="7" fillId="0" borderId="103" xfId="0" applyNumberFormat="1" applyFont="1" applyBorder="1"/>
    <xf numFmtId="10" fontId="7" fillId="0" borderId="103" xfId="0" applyNumberFormat="1" applyFont="1" applyBorder="1"/>
    <xf numFmtId="0" fontId="33" fillId="24" borderId="129" xfId="0" applyFont="1" applyFill="1" applyBorder="1" applyAlignment="1">
      <alignment horizontal="center" wrapText="1"/>
    </xf>
    <xf numFmtId="0" fontId="34" fillId="24" borderId="129" xfId="0" applyFont="1" applyFill="1" applyBorder="1" applyAlignment="1">
      <alignment wrapText="1"/>
    </xf>
    <xf numFmtId="0" fontId="33" fillId="25" borderId="129" xfId="0" applyFont="1" applyFill="1" applyBorder="1" applyAlignment="1">
      <alignment horizontal="center" wrapText="1"/>
    </xf>
    <xf numFmtId="3" fontId="33" fillId="25" borderId="129" xfId="0" applyNumberFormat="1" applyFont="1" applyFill="1" applyBorder="1" applyAlignment="1">
      <alignment horizontal="center" wrapText="1"/>
    </xf>
    <xf numFmtId="0" fontId="39" fillId="22" borderId="129" xfId="0" applyFont="1" applyFill="1" applyBorder="1" applyAlignment="1">
      <alignment wrapText="1"/>
    </xf>
    <xf numFmtId="0" fontId="40" fillId="22" borderId="129" xfId="0" applyFont="1" applyFill="1" applyBorder="1" applyAlignment="1">
      <alignment horizontal="center" wrapText="1"/>
    </xf>
    <xf numFmtId="0" fontId="9" fillId="2" borderId="4" xfId="0" applyFont="1" applyFill="1" applyBorder="1" applyAlignment="1">
      <alignment horizontal="center" vertical="center"/>
    </xf>
    <xf numFmtId="0" fontId="6" fillId="0" borderId="12" xfId="0" applyFont="1" applyBorder="1"/>
    <xf numFmtId="0" fontId="1" fillId="0" borderId="0" xfId="0" applyFont="1" applyAlignment="1">
      <alignment horizontal="center"/>
    </xf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7" xfId="0" applyFont="1" applyBorder="1" applyAlignment="1">
      <alignment horizontal="left"/>
    </xf>
    <xf numFmtId="0" fontId="6" fillId="0" borderId="7" xfId="0" applyFont="1" applyBorder="1"/>
    <xf numFmtId="0" fontId="1" fillId="0" borderId="25" xfId="0" applyFont="1" applyBorder="1" applyAlignment="1">
      <alignment horizontal="center" vertical="center"/>
    </xf>
    <xf numFmtId="0" fontId="6" fillId="0" borderId="8" xfId="0" applyFont="1" applyBorder="1"/>
    <xf numFmtId="0" fontId="8" fillId="0" borderId="25" xfId="0" applyFont="1" applyBorder="1" applyAlignment="1">
      <alignment horizontal="center" vertical="center"/>
    </xf>
    <xf numFmtId="0" fontId="6" fillId="0" borderId="5" xfId="0" applyFont="1" applyBorder="1"/>
    <xf numFmtId="0" fontId="1" fillId="6" borderId="4" xfId="0" applyFont="1" applyFill="1" applyBorder="1" applyAlignment="1">
      <alignment horizontal="center" wrapText="1"/>
    </xf>
    <xf numFmtId="0" fontId="6" fillId="0" borderId="1" xfId="0" applyFont="1" applyBorder="1"/>
    <xf numFmtId="2" fontId="1" fillId="6" borderId="8" xfId="0" applyNumberFormat="1" applyFont="1" applyFill="1" applyBorder="1" applyAlignment="1">
      <alignment horizontal="center" vertical="center"/>
    </xf>
    <xf numFmtId="0" fontId="10" fillId="6" borderId="9" xfId="0" applyFont="1" applyFill="1" applyBorder="1"/>
    <xf numFmtId="0" fontId="6" fillId="0" borderId="81" xfId="0" applyFont="1" applyBorder="1"/>
    <xf numFmtId="0" fontId="1" fillId="3" borderId="4" xfId="0" applyFont="1" applyFill="1" applyBorder="1" applyAlignment="1">
      <alignment horizontal="center"/>
    </xf>
    <xf numFmtId="0" fontId="1" fillId="3" borderId="4" xfId="0" quotePrefix="1" applyFont="1" applyFill="1" applyBorder="1" applyAlignment="1">
      <alignment horizontal="center"/>
    </xf>
    <xf numFmtId="164" fontId="1" fillId="3" borderId="4" xfId="0" applyNumberFormat="1" applyFont="1" applyFill="1" applyBorder="1" applyAlignment="1">
      <alignment horizontal="center"/>
    </xf>
    <xf numFmtId="164" fontId="1" fillId="3" borderId="6" xfId="0" applyNumberFormat="1" applyFont="1" applyFill="1" applyBorder="1" applyAlignment="1">
      <alignment horizontal="center"/>
    </xf>
    <xf numFmtId="0" fontId="6" fillId="0" borderId="62" xfId="0" applyFont="1" applyBorder="1"/>
    <xf numFmtId="0" fontId="6" fillId="0" borderId="89" xfId="0" applyFont="1" applyBorder="1"/>
    <xf numFmtId="0" fontId="1" fillId="4" borderId="11" xfId="0" applyFont="1" applyFill="1" applyBorder="1" applyAlignment="1">
      <alignment horizontal="center"/>
    </xf>
    <xf numFmtId="0" fontId="6" fillId="0" borderId="11" xfId="0" applyFont="1" applyBorder="1"/>
    <xf numFmtId="2" fontId="1" fillId="4" borderId="11" xfId="0" applyNumberFormat="1" applyFont="1" applyFill="1" applyBorder="1" applyAlignment="1">
      <alignment horizontal="center" wrapText="1"/>
    </xf>
    <xf numFmtId="164" fontId="1" fillId="3" borderId="3" xfId="0" applyNumberFormat="1" applyFont="1" applyFill="1" applyBorder="1" applyAlignment="1">
      <alignment horizontal="center" vertical="center" wrapText="1"/>
    </xf>
    <xf numFmtId="0" fontId="6" fillId="0" borderId="10" xfId="0" applyFont="1" applyBorder="1"/>
    <xf numFmtId="164" fontId="1" fillId="3" borderId="4" xfId="0" applyNumberFormat="1" applyFont="1" applyFill="1" applyBorder="1" applyAlignment="1">
      <alignment horizontal="center" vertical="center" wrapText="1"/>
    </xf>
    <xf numFmtId="0" fontId="6" fillId="0" borderId="9" xfId="0" applyFont="1" applyBorder="1"/>
    <xf numFmtId="0" fontId="1" fillId="4" borderId="2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/>
    </xf>
    <xf numFmtId="0" fontId="8" fillId="8" borderId="39" xfId="0" applyFont="1" applyFill="1" applyBorder="1" applyAlignment="1">
      <alignment horizontal="center"/>
    </xf>
    <xf numFmtId="0" fontId="6" fillId="0" borderId="40" xfId="0" applyFont="1" applyBorder="1"/>
    <xf numFmtId="0" fontId="1" fillId="15" borderId="3" xfId="0" applyFont="1" applyFill="1" applyBorder="1" applyAlignment="1">
      <alignment horizontal="center" vertical="center"/>
    </xf>
    <xf numFmtId="0" fontId="6" fillId="17" borderId="10" xfId="0" applyFont="1" applyFill="1" applyBorder="1"/>
    <xf numFmtId="0" fontId="11" fillId="15" borderId="129" xfId="0" applyFont="1" applyFill="1" applyBorder="1" applyAlignment="1">
      <alignment horizontal="center"/>
    </xf>
    <xf numFmtId="0" fontId="11" fillId="15" borderId="137" xfId="0" applyFont="1" applyFill="1" applyBorder="1" applyAlignment="1">
      <alignment horizontal="center"/>
    </xf>
    <xf numFmtId="0" fontId="12" fillId="8" borderId="3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 vertical="center"/>
    </xf>
    <xf numFmtId="0" fontId="12" fillId="8" borderId="11" xfId="0" applyFont="1" applyFill="1" applyBorder="1" applyAlignment="1">
      <alignment horizontal="center"/>
    </xf>
    <xf numFmtId="0" fontId="12" fillId="8" borderId="4" xfId="0" applyFont="1" applyFill="1" applyBorder="1" applyAlignment="1">
      <alignment horizontal="center"/>
    </xf>
    <xf numFmtId="0" fontId="13" fillId="8" borderId="3" xfId="0" applyFont="1" applyFill="1" applyBorder="1" applyAlignment="1">
      <alignment horizontal="center"/>
    </xf>
    <xf numFmtId="0" fontId="12" fillId="8" borderId="12" xfId="0" applyFont="1" applyFill="1" applyBorder="1" applyAlignment="1">
      <alignment horizontal="center"/>
    </xf>
    <xf numFmtId="0" fontId="6" fillId="0" borderId="6" xfId="0" applyFont="1" applyBorder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2" fillId="10" borderId="47" xfId="0" applyFont="1" applyFill="1" applyBorder="1" applyAlignment="1">
      <alignment horizontal="center"/>
    </xf>
    <xf numFmtId="0" fontId="6" fillId="0" borderId="88" xfId="0" applyFont="1" applyBorder="1"/>
    <xf numFmtId="0" fontId="22" fillId="10" borderId="120" xfId="0" applyFont="1" applyFill="1" applyBorder="1" applyAlignment="1">
      <alignment horizontal="center"/>
    </xf>
    <xf numFmtId="0" fontId="6" fillId="0" borderId="80" xfId="0" applyFont="1" applyBorder="1"/>
    <xf numFmtId="0" fontId="6" fillId="0" borderId="46" xfId="0" applyFont="1" applyBorder="1"/>
    <xf numFmtId="0" fontId="22" fillId="10" borderId="120" xfId="0" applyFont="1" applyFill="1" applyBorder="1" applyAlignment="1">
      <alignment horizontal="center" vertical="center"/>
    </xf>
    <xf numFmtId="0" fontId="6" fillId="0" borderId="41" xfId="0" applyFont="1" applyBorder="1"/>
    <xf numFmtId="0" fontId="6" fillId="0" borderId="50" xfId="0" applyFont="1" applyBorder="1"/>
    <xf numFmtId="0" fontId="22" fillId="10" borderId="80" xfId="0" applyFont="1" applyFill="1" applyBorder="1" applyAlignment="1">
      <alignment horizontal="center"/>
    </xf>
    <xf numFmtId="0" fontId="14" fillId="8" borderId="58" xfId="0" applyFont="1" applyFill="1" applyBorder="1" applyAlignment="1">
      <alignment horizontal="center" vertical="center"/>
    </xf>
    <xf numFmtId="0" fontId="6" fillId="0" borderId="48" xfId="0" applyFont="1" applyBorder="1"/>
    <xf numFmtId="0" fontId="14" fillId="8" borderId="65" xfId="0" applyFont="1" applyFill="1" applyBorder="1" applyAlignment="1">
      <alignment horizontal="center"/>
    </xf>
    <xf numFmtId="0" fontId="6" fillId="0" borderId="74" xfId="0" applyFont="1" applyBorder="1"/>
    <xf numFmtId="0" fontId="14" fillId="8" borderId="45" xfId="0" applyFont="1" applyFill="1" applyBorder="1" applyAlignment="1">
      <alignment horizontal="center"/>
    </xf>
    <xf numFmtId="0" fontId="6" fillId="0" borderId="72" xfId="0" applyFont="1" applyBorder="1"/>
    <xf numFmtId="0" fontId="14" fillId="8" borderId="46" xfId="0" applyFont="1" applyFill="1" applyBorder="1" applyAlignment="1">
      <alignment horizontal="center"/>
    </xf>
    <xf numFmtId="0" fontId="22" fillId="10" borderId="47" xfId="0" applyFont="1" applyFill="1" applyBorder="1" applyAlignment="1">
      <alignment horizontal="center" vertical="center"/>
    </xf>
    <xf numFmtId="0" fontId="6" fillId="0" borderId="61" xfId="0" applyFont="1" applyBorder="1"/>
    <xf numFmtId="0" fontId="14" fillId="8" borderId="66" xfId="0" applyFont="1" applyFill="1" applyBorder="1" applyAlignment="1">
      <alignment horizontal="center" vertical="center"/>
    </xf>
    <xf numFmtId="0" fontId="6" fillId="0" borderId="67" xfId="0" applyFont="1" applyBorder="1"/>
    <xf numFmtId="0" fontId="6" fillId="0" borderId="68" xfId="0" applyFont="1" applyBorder="1"/>
    <xf numFmtId="0" fontId="14" fillId="8" borderId="75" xfId="0" applyFont="1" applyFill="1" applyBorder="1" applyAlignment="1">
      <alignment horizontal="center" vertical="center"/>
    </xf>
    <xf numFmtId="0" fontId="6" fillId="0" borderId="116" xfId="0" applyFont="1" applyBorder="1"/>
    <xf numFmtId="0" fontId="22" fillId="10" borderId="88" xfId="0" applyFont="1" applyFill="1" applyBorder="1" applyAlignment="1">
      <alignment horizontal="center" vertical="center"/>
    </xf>
    <xf numFmtId="0" fontId="6" fillId="0" borderId="91" xfId="0" applyFont="1" applyBorder="1"/>
    <xf numFmtId="0" fontId="14" fillId="8" borderId="58" xfId="0" applyFont="1" applyFill="1" applyBorder="1" applyAlignment="1">
      <alignment horizontal="center" vertical="center" wrapText="1"/>
    </xf>
    <xf numFmtId="0" fontId="6" fillId="0" borderId="92" xfId="0" applyFont="1" applyBorder="1"/>
    <xf numFmtId="0" fontId="24" fillId="11" borderId="47" xfId="0" applyFont="1" applyFill="1" applyBorder="1" applyAlignment="1">
      <alignment horizontal="left" vertical="center"/>
    </xf>
    <xf numFmtId="0" fontId="24" fillId="11" borderId="47" xfId="0" applyFont="1" applyFill="1" applyBorder="1" applyAlignment="1">
      <alignment horizontal="center" vertical="center"/>
    </xf>
    <xf numFmtId="0" fontId="22" fillId="10" borderId="47" xfId="0" applyFont="1" applyFill="1" applyBorder="1" applyAlignment="1">
      <alignment horizontal="left" vertical="center"/>
    </xf>
    <xf numFmtId="0" fontId="24" fillId="10" borderId="88" xfId="0" applyFont="1" applyFill="1" applyBorder="1" applyAlignment="1">
      <alignment horizontal="center" vertical="center"/>
    </xf>
    <xf numFmtId="0" fontId="14" fillId="8" borderId="65" xfId="0" applyFont="1" applyFill="1" applyBorder="1" applyAlignment="1">
      <alignment horizontal="center" vertical="center" wrapText="1"/>
    </xf>
    <xf numFmtId="0" fontId="14" fillId="8" borderId="47" xfId="0" applyFont="1" applyFill="1" applyBorder="1" applyAlignment="1">
      <alignment horizontal="center" vertical="center" wrapText="1"/>
    </xf>
    <xf numFmtId="0" fontId="6" fillId="0" borderId="90" xfId="0" applyFont="1" applyBorder="1"/>
    <xf numFmtId="0" fontId="14" fillId="13" borderId="105" xfId="0" applyFont="1" applyFill="1" applyBorder="1" applyAlignment="1">
      <alignment horizontal="center" vertical="center" wrapText="1"/>
    </xf>
    <xf numFmtId="0" fontId="6" fillId="0" borderId="105" xfId="0" applyFont="1" applyBorder="1"/>
    <xf numFmtId="0" fontId="6" fillId="0" borderId="109" xfId="0" applyFont="1" applyBorder="1"/>
    <xf numFmtId="0" fontId="23" fillId="10" borderId="47" xfId="0" applyFont="1" applyFill="1" applyBorder="1" applyAlignment="1">
      <alignment horizontal="left" vertical="center" wrapText="1"/>
    </xf>
    <xf numFmtId="0" fontId="14" fillId="13" borderId="102" xfId="0" applyFont="1" applyFill="1" applyBorder="1" applyAlignment="1">
      <alignment horizontal="center" vertical="center"/>
    </xf>
    <xf numFmtId="0" fontId="6" fillId="0" borderId="102" xfId="0" applyFont="1" applyBorder="1"/>
    <xf numFmtId="0" fontId="6" fillId="0" borderId="107" xfId="0" applyFont="1" applyBorder="1"/>
    <xf numFmtId="0" fontId="14" fillId="13" borderId="103" xfId="0" applyFont="1" applyFill="1" applyBorder="1" applyAlignment="1">
      <alignment horizontal="center" vertical="center"/>
    </xf>
    <xf numFmtId="0" fontId="6" fillId="0" borderId="103" xfId="0" applyFont="1" applyBorder="1"/>
    <xf numFmtId="0" fontId="6" fillId="0" borderId="13" xfId="0" applyFont="1" applyBorder="1"/>
    <xf numFmtId="0" fontId="14" fillId="13" borderId="104" xfId="0" applyFont="1" applyFill="1" applyBorder="1" applyAlignment="1">
      <alignment horizontal="center" vertical="center" wrapText="1"/>
    </xf>
    <xf numFmtId="0" fontId="6" fillId="0" borderId="104" xfId="0" applyFont="1" applyBorder="1"/>
    <xf numFmtId="0" fontId="6" fillId="0" borderId="108" xfId="0" applyFont="1" applyBorder="1"/>
    <xf numFmtId="0" fontId="14" fillId="13" borderId="105" xfId="0" applyFont="1" applyFill="1" applyBorder="1" applyAlignment="1">
      <alignment horizontal="center" vertical="center"/>
    </xf>
    <xf numFmtId="0" fontId="14" fillId="13" borderId="106" xfId="0" applyFont="1" applyFill="1" applyBorder="1" applyAlignment="1">
      <alignment horizontal="center" vertical="center" wrapText="1"/>
    </xf>
    <xf numFmtId="0" fontId="6" fillId="0" borderId="106" xfId="0" applyFont="1" applyBorder="1"/>
    <xf numFmtId="0" fontId="6" fillId="0" borderId="110" xfId="0" applyFont="1" applyBorder="1"/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4" fillId="13" borderId="65" xfId="0" applyFont="1" applyFill="1" applyBorder="1" applyAlignment="1">
      <alignment horizontal="center" vertical="center"/>
    </xf>
    <xf numFmtId="0" fontId="14" fillId="13" borderId="45" xfId="0" applyFont="1" applyFill="1" applyBorder="1" applyAlignment="1">
      <alignment horizontal="center" vertical="center"/>
    </xf>
    <xf numFmtId="0" fontId="14" fillId="13" borderId="101" xfId="0" applyFont="1" applyFill="1" applyBorder="1" applyAlignment="1">
      <alignment horizontal="center" vertical="center" wrapText="1"/>
    </xf>
    <xf numFmtId="0" fontId="23" fillId="10" borderId="9" xfId="0" applyFont="1" applyFill="1" applyBorder="1" applyAlignment="1">
      <alignment horizontal="center" vertical="center"/>
    </xf>
    <xf numFmtId="2" fontId="33" fillId="0" borderId="129" xfId="0" applyNumberFormat="1" applyFont="1" applyBorder="1" applyAlignment="1">
      <alignment horizontal="center" wrapText="1"/>
    </xf>
  </cellXfs>
  <cellStyles count="14">
    <cellStyle name="Millares" xfId="6" builtinId="3"/>
    <cellStyle name="Millares 2" xfId="13" xr:uid="{A430C4D8-0ACC-467B-B75B-B7D76FA83CC2}"/>
    <cellStyle name="Normal" xfId="0" builtinId="0"/>
    <cellStyle name="Normal 2" xfId="2" xr:uid="{1DCBE037-6CE4-4570-A6D2-172E692AA642}"/>
    <cellStyle name="Normal 2 2" xfId="9" xr:uid="{82EC2759-8BA6-490E-BA69-7A5E18166F02}"/>
    <cellStyle name="Normal 3" xfId="3" xr:uid="{4E5C2D3E-25E3-4483-A645-CC9CDDE26AEF}"/>
    <cellStyle name="Normal 3 2" xfId="10" xr:uid="{ADEBEB1D-6F95-4DFF-9F52-83C15A27E76D}"/>
    <cellStyle name="Normal 4" xfId="4" xr:uid="{90BC13D2-4A7B-4B9D-B325-7DD66F11A4A9}"/>
    <cellStyle name="Normal 4 2" xfId="11" xr:uid="{CFD46FE5-3241-4F60-9916-262F76505874}"/>
    <cellStyle name="Normal 5" xfId="5" xr:uid="{43BE4490-5D56-4337-AA88-6248F0AB8317}"/>
    <cellStyle name="Normal 5 2" xfId="12" xr:uid="{5A090921-87A5-4886-8470-BB139CD1A465}"/>
    <cellStyle name="Normal 6" xfId="7" xr:uid="{F1A0D029-2128-4365-B21A-ED388AF1812A}"/>
    <cellStyle name="Porcentaje" xfId="1" builtinId="5"/>
    <cellStyle name="Porcentaje 2" xfId="8" xr:uid="{3AC3587A-EE6F-4DF1-ABB2-CB5154C7FF87}"/>
  </cellStyles>
  <dxfs count="32">
    <dxf>
      <fill>
        <patternFill patternType="solid">
          <fgColor rgb="FFD6E3BC"/>
          <bgColor rgb="FFD6E3BC"/>
        </patternFill>
      </fill>
    </dxf>
    <dxf>
      <fill>
        <patternFill patternType="solid">
          <fgColor rgb="FFCCC0D9"/>
          <bgColor rgb="FFCCC0D9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CCC0D9"/>
          <bgColor rgb="FFCCC0D9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CCC0D9"/>
          <bgColor rgb="FFCCC0D9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CCC0D9"/>
          <bgColor rgb="FFCCC0D9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CCC0D9"/>
          <bgColor rgb="FFCCC0D9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CCC0D9"/>
          <bgColor rgb="FFCCC0D9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CCC0D9"/>
          <bgColor rgb="FFCCC0D9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CCC0D9"/>
          <bgColor rgb="FFCCC0D9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CCC0D9"/>
          <bgColor rgb="FFCCC0D9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CCC0D9"/>
          <bgColor rgb="FFCCC0D9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CCC0D9"/>
          <bgColor rgb="FFCCC0D9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CCC0D9"/>
          <bgColor rgb="FFCCC0D9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CCC0D9"/>
          <bgColor rgb="FFCCC0D9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CCC0D9"/>
          <bgColor rgb="FFCCC0D9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CCC0D9"/>
          <bgColor rgb="FFCCC0D9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CCC0D9"/>
          <bgColor rgb="FFCCC0D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P48"/>
  <sheetViews>
    <sheetView topLeftCell="AJ1" zoomScale="55" zoomScaleNormal="55" workbookViewId="0">
      <selection activeCell="A9" sqref="A9:BP39"/>
    </sheetView>
  </sheetViews>
  <sheetFormatPr baseColWidth="10" defaultColWidth="12.5703125" defaultRowHeight="15" customHeight="1" x14ac:dyDescent="0.2"/>
  <cols>
    <col min="1" max="1" width="13.7109375" customWidth="1"/>
    <col min="2" max="2" width="10.28515625" customWidth="1"/>
    <col min="3" max="4" width="14.42578125" customWidth="1"/>
    <col min="5" max="6" width="8.7109375" customWidth="1"/>
    <col min="7" max="8" width="12.28515625" customWidth="1"/>
    <col min="9" max="10" width="8.7109375" customWidth="1"/>
    <col min="11" max="11" width="9.42578125" customWidth="1"/>
    <col min="12" max="13" width="8.7109375" customWidth="1"/>
    <col min="14" max="14" width="10" customWidth="1"/>
    <col min="15" max="16" width="8.7109375" customWidth="1"/>
    <col min="17" max="17" width="9.7109375" customWidth="1"/>
    <col min="18" max="27" width="8.7109375" customWidth="1"/>
    <col min="28" max="28" width="9.5703125" customWidth="1"/>
    <col min="29" max="30" width="8.7109375" customWidth="1"/>
    <col min="31" max="31" width="10" customWidth="1"/>
    <col min="32" max="32" width="15.28515625" customWidth="1"/>
    <col min="33" max="33" width="16.140625" customWidth="1"/>
    <col min="34" max="34" width="16.7109375" customWidth="1"/>
    <col min="35" max="35" width="27.85546875" customWidth="1"/>
    <col min="36" max="36" width="16.42578125" customWidth="1"/>
    <col min="37" max="37" width="16.28515625" customWidth="1"/>
    <col min="38" max="41" width="13.28515625" customWidth="1"/>
    <col min="42" max="43" width="12.28515625" customWidth="1"/>
    <col min="44" max="44" width="13" customWidth="1"/>
    <col min="45" max="45" width="11.7109375" customWidth="1"/>
    <col min="46" max="46" width="10.42578125" customWidth="1"/>
    <col min="47" max="47" width="10.28515625" customWidth="1"/>
    <col min="48" max="48" width="11.140625" customWidth="1"/>
    <col min="49" max="54" width="18.7109375" customWidth="1"/>
    <col min="55" max="55" width="12.7109375" customWidth="1"/>
    <col min="56" max="56" width="13.7109375" customWidth="1"/>
    <col min="57" max="57" width="13.42578125" customWidth="1"/>
    <col min="58" max="58" width="12.28515625" customWidth="1"/>
    <col min="59" max="62" width="18.28515625" customWidth="1"/>
    <col min="63" max="63" width="16.85546875" customWidth="1"/>
    <col min="64" max="64" width="11.140625" customWidth="1"/>
    <col min="65" max="65" width="17.7109375" customWidth="1"/>
    <col min="66" max="66" width="16.5703125" customWidth="1"/>
    <col min="67" max="67" width="14.85546875" customWidth="1"/>
    <col min="68" max="68" width="16.5703125" customWidth="1"/>
    <col min="69" max="88" width="11.42578125" customWidth="1"/>
  </cols>
  <sheetData>
    <row r="1" spans="1:68" ht="21" customHeight="1" x14ac:dyDescent="0.25">
      <c r="A1" s="681" t="s">
        <v>0</v>
      </c>
      <c r="B1" s="682"/>
      <c r="C1" s="683" t="s">
        <v>1</v>
      </c>
      <c r="D1" s="682"/>
      <c r="E1" s="682"/>
      <c r="F1" s="682"/>
      <c r="G1" s="682"/>
      <c r="H1" s="682"/>
      <c r="I1" s="682"/>
      <c r="J1" s="682"/>
      <c r="K1" s="682"/>
      <c r="L1" s="682"/>
      <c r="M1" s="682"/>
      <c r="N1" s="682"/>
      <c r="O1" s="682"/>
      <c r="P1" s="682"/>
      <c r="Q1" s="682"/>
      <c r="R1" s="2"/>
      <c r="S1" s="684" t="s">
        <v>2</v>
      </c>
      <c r="T1" s="682"/>
      <c r="U1" s="682"/>
      <c r="V1" s="682"/>
      <c r="W1" s="682"/>
      <c r="X1" s="682"/>
      <c r="Y1" s="682"/>
      <c r="Z1" s="682"/>
      <c r="AA1" s="682"/>
      <c r="AB1" s="682"/>
      <c r="AC1" s="682"/>
      <c r="AD1" s="682"/>
      <c r="AE1" s="682"/>
      <c r="AF1" s="682"/>
      <c r="AG1" s="682"/>
      <c r="AH1" s="682"/>
      <c r="AI1" s="682"/>
      <c r="AJ1" s="682"/>
      <c r="AK1" s="682"/>
      <c r="AL1" s="682"/>
      <c r="AM1" s="3"/>
      <c r="AN1" s="3"/>
      <c r="AO1" s="3"/>
      <c r="AP1" s="2"/>
      <c r="AQ1" s="1"/>
      <c r="AR1" s="4"/>
      <c r="AS1" s="5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3"/>
      <c r="BH1" s="6"/>
      <c r="BI1" s="6"/>
      <c r="BJ1" s="6"/>
      <c r="BK1" s="6"/>
      <c r="BL1" s="3"/>
      <c r="BM1" s="3"/>
      <c r="BN1" s="3"/>
      <c r="BO1" s="3"/>
      <c r="BP1" s="3"/>
    </row>
    <row r="2" spans="1:68" ht="21" customHeight="1" thickBot="1" x14ac:dyDescent="0.3">
      <c r="A2" s="684" t="s">
        <v>3</v>
      </c>
      <c r="B2" s="682"/>
      <c r="C2" s="682"/>
      <c r="D2" s="3"/>
      <c r="E2" s="685" t="s">
        <v>4</v>
      </c>
      <c r="F2" s="686"/>
      <c r="G2" s="686"/>
      <c r="H2" s="686"/>
      <c r="I2" s="686"/>
      <c r="J2" s="1"/>
      <c r="K2" s="1"/>
      <c r="L2" s="1"/>
      <c r="M2" s="1"/>
      <c r="N2" s="1"/>
      <c r="O2" s="1"/>
      <c r="P2" s="1"/>
      <c r="Q2" s="1"/>
      <c r="R2" s="2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6"/>
      <c r="AM2" s="6"/>
      <c r="AN2" s="6"/>
      <c r="AO2" s="3"/>
      <c r="AP2" s="2"/>
      <c r="AQ2" s="1"/>
      <c r="AR2" s="3"/>
      <c r="AS2" s="6"/>
      <c r="AT2" s="3"/>
      <c r="AU2" s="3"/>
      <c r="AV2" s="3"/>
      <c r="AW2" s="4"/>
      <c r="AX2" s="4"/>
      <c r="AY2" s="4"/>
      <c r="AZ2" s="4"/>
      <c r="BA2" s="4"/>
      <c r="BB2" s="4"/>
      <c r="BC2" s="4"/>
      <c r="BD2" s="4"/>
      <c r="BE2" s="4"/>
      <c r="BF2" s="4"/>
      <c r="BG2" s="3"/>
      <c r="BH2" s="6"/>
      <c r="BI2" s="6"/>
      <c r="BJ2" s="6"/>
      <c r="BK2" s="6"/>
      <c r="BL2" s="3"/>
      <c r="BM2" s="3"/>
      <c r="BN2" s="3"/>
      <c r="BO2" s="3"/>
      <c r="BP2" s="3"/>
    </row>
    <row r="3" spans="1:68" ht="18" customHeight="1" thickBot="1" x14ac:dyDescent="0.3">
      <c r="A3" s="7"/>
      <c r="B3" s="7"/>
      <c r="C3" s="8"/>
      <c r="D3" s="8"/>
      <c r="E3" s="687" t="s">
        <v>5</v>
      </c>
      <c r="F3" s="688"/>
      <c r="G3" s="688"/>
      <c r="H3" s="688"/>
      <c r="I3" s="688"/>
      <c r="J3" s="688"/>
      <c r="K3" s="688"/>
      <c r="L3" s="688"/>
      <c r="M3" s="688"/>
      <c r="N3" s="688"/>
      <c r="O3" s="688"/>
      <c r="P3" s="688"/>
      <c r="Q3" s="688"/>
      <c r="R3" s="688"/>
      <c r="S3" s="688"/>
      <c r="T3" s="688"/>
      <c r="U3" s="688"/>
      <c r="V3" s="688"/>
      <c r="W3" s="688"/>
      <c r="X3" s="688"/>
      <c r="Y3" s="688"/>
      <c r="Z3" s="688"/>
      <c r="AA3" s="688"/>
      <c r="AB3" s="688"/>
      <c r="AC3" s="688"/>
      <c r="AD3" s="688"/>
      <c r="AE3" s="688"/>
      <c r="AF3" s="688"/>
      <c r="AG3" s="688"/>
      <c r="AH3" s="688"/>
      <c r="AI3" s="688"/>
      <c r="AJ3" s="688"/>
      <c r="AK3" s="688"/>
      <c r="AL3" s="688"/>
      <c r="AM3" s="688"/>
      <c r="AN3" s="688"/>
      <c r="AO3" s="688"/>
      <c r="AP3" s="688"/>
      <c r="AQ3" s="688"/>
      <c r="AR3" s="688"/>
      <c r="AS3" s="688"/>
      <c r="AT3" s="314"/>
      <c r="AU3" s="314"/>
      <c r="AV3" s="314"/>
      <c r="AW3" s="314"/>
      <c r="AX3" s="314"/>
      <c r="AY3" s="314"/>
      <c r="AZ3" s="689" t="s">
        <v>6</v>
      </c>
      <c r="BA3" s="688"/>
      <c r="BB3" s="688"/>
      <c r="BC3" s="688"/>
      <c r="BD3" s="688"/>
      <c r="BE3" s="688"/>
      <c r="BF3" s="688"/>
      <c r="BG3" s="688"/>
      <c r="BH3" s="688"/>
      <c r="BI3" s="688"/>
      <c r="BJ3" s="688"/>
      <c r="BK3" s="688"/>
      <c r="BL3" s="688"/>
      <c r="BM3" s="688"/>
      <c r="BN3" s="688"/>
      <c r="BO3" s="688"/>
      <c r="BP3" s="690"/>
    </row>
    <row r="4" spans="1:68" ht="67.5" customHeight="1" thickBot="1" x14ac:dyDescent="0.4">
      <c r="A4" s="679" t="s">
        <v>7</v>
      </c>
      <c r="B4" s="680"/>
      <c r="C4" s="315" t="s">
        <v>8</v>
      </c>
      <c r="D4" s="315" t="s">
        <v>9</v>
      </c>
      <c r="E4" s="696" t="s">
        <v>10</v>
      </c>
      <c r="F4" s="680"/>
      <c r="G4" s="696" t="s">
        <v>11</v>
      </c>
      <c r="H4" s="680"/>
      <c r="I4" s="696" t="s">
        <v>12</v>
      </c>
      <c r="J4" s="692"/>
      <c r="K4" s="680"/>
      <c r="L4" s="696" t="s">
        <v>13</v>
      </c>
      <c r="M4" s="692"/>
      <c r="N4" s="680"/>
      <c r="O4" s="697" t="s">
        <v>14</v>
      </c>
      <c r="P4" s="692"/>
      <c r="Q4" s="680"/>
      <c r="R4" s="698" t="s">
        <v>15</v>
      </c>
      <c r="S4" s="680"/>
      <c r="T4" s="698" t="s">
        <v>16</v>
      </c>
      <c r="U4" s="680"/>
      <c r="V4" s="698" t="s">
        <v>17</v>
      </c>
      <c r="W4" s="680"/>
      <c r="X4" s="698" t="s">
        <v>18</v>
      </c>
      <c r="Y4" s="680"/>
      <c r="Z4" s="698" t="s">
        <v>19</v>
      </c>
      <c r="AA4" s="692"/>
      <c r="AB4" s="680"/>
      <c r="AC4" s="698" t="s">
        <v>20</v>
      </c>
      <c r="AD4" s="692"/>
      <c r="AE4" s="680"/>
      <c r="AF4" s="316" t="s">
        <v>21</v>
      </c>
      <c r="AG4" s="317" t="s">
        <v>22</v>
      </c>
      <c r="AH4" s="10" t="s">
        <v>23</v>
      </c>
      <c r="AI4" s="10" t="s">
        <v>24</v>
      </c>
      <c r="AJ4" s="705" t="s">
        <v>25</v>
      </c>
      <c r="AK4" s="707" t="s">
        <v>26</v>
      </c>
      <c r="AL4" s="318" t="s">
        <v>27</v>
      </c>
      <c r="AM4" s="318" t="s">
        <v>28</v>
      </c>
      <c r="AN4" s="318" t="s">
        <v>29</v>
      </c>
      <c r="AO4" s="318" t="s">
        <v>30</v>
      </c>
      <c r="AP4" s="319" t="s">
        <v>31</v>
      </c>
      <c r="AQ4" s="709" t="s">
        <v>32</v>
      </c>
      <c r="AR4" s="690"/>
      <c r="AS4" s="11" t="s">
        <v>33</v>
      </c>
      <c r="AT4" s="319" t="s">
        <v>34</v>
      </c>
      <c r="AU4" s="319" t="s">
        <v>35</v>
      </c>
      <c r="AV4" s="320" t="s">
        <v>36</v>
      </c>
      <c r="AW4" s="321" t="s">
        <v>37</v>
      </c>
      <c r="AX4" s="321" t="s">
        <v>38</v>
      </c>
      <c r="AY4" s="321" t="s">
        <v>39</v>
      </c>
      <c r="AZ4" s="322" t="s">
        <v>40</v>
      </c>
      <c r="BA4" s="323" t="s">
        <v>41</v>
      </c>
      <c r="BB4" s="323" t="s">
        <v>42</v>
      </c>
      <c r="BC4" s="691" t="s">
        <v>43</v>
      </c>
      <c r="BD4" s="692"/>
      <c r="BE4" s="692"/>
      <c r="BF4" s="680"/>
      <c r="BG4" s="693" t="s">
        <v>44</v>
      </c>
      <c r="BH4" s="688"/>
      <c r="BI4" s="688"/>
      <c r="BJ4" s="688"/>
      <c r="BK4" s="688"/>
      <c r="BL4" s="688"/>
      <c r="BM4" s="688"/>
      <c r="BN4" s="688"/>
      <c r="BO4" s="688"/>
      <c r="BP4" s="690"/>
    </row>
    <row r="5" spans="1:68" ht="57.75" customHeight="1" thickBot="1" x14ac:dyDescent="0.4">
      <c r="A5" s="324"/>
      <c r="B5" s="325"/>
      <c r="C5" s="326" t="s">
        <v>45</v>
      </c>
      <c r="D5" s="326" t="s">
        <v>45</v>
      </c>
      <c r="E5" s="710"/>
      <c r="F5" s="700"/>
      <c r="G5" s="710" t="s">
        <v>46</v>
      </c>
      <c r="H5" s="700"/>
      <c r="I5" s="710" t="s">
        <v>47</v>
      </c>
      <c r="J5" s="701"/>
      <c r="K5" s="327" t="s">
        <v>48</v>
      </c>
      <c r="L5" s="710" t="s">
        <v>49</v>
      </c>
      <c r="M5" s="701"/>
      <c r="N5" s="327" t="s">
        <v>48</v>
      </c>
      <c r="O5" s="710" t="s">
        <v>49</v>
      </c>
      <c r="P5" s="701"/>
      <c r="Q5" s="327" t="s">
        <v>48</v>
      </c>
      <c r="R5" s="699" t="s">
        <v>50</v>
      </c>
      <c r="S5" s="700"/>
      <c r="T5" s="699" t="s">
        <v>50</v>
      </c>
      <c r="U5" s="700"/>
      <c r="V5" s="699" t="s">
        <v>50</v>
      </c>
      <c r="W5" s="700"/>
      <c r="X5" s="699" t="s">
        <v>50</v>
      </c>
      <c r="Y5" s="700"/>
      <c r="Z5" s="699" t="s">
        <v>50</v>
      </c>
      <c r="AA5" s="701"/>
      <c r="AB5" s="327" t="s">
        <v>48</v>
      </c>
      <c r="AC5" s="699" t="s">
        <v>51</v>
      </c>
      <c r="AD5" s="701"/>
      <c r="AE5" s="327" t="s">
        <v>48</v>
      </c>
      <c r="AF5" s="310" t="s">
        <v>52</v>
      </c>
      <c r="AG5" s="310" t="s">
        <v>53</v>
      </c>
      <c r="AH5" s="328" t="s">
        <v>54</v>
      </c>
      <c r="AI5" s="328" t="s">
        <v>55</v>
      </c>
      <c r="AJ5" s="706"/>
      <c r="AK5" s="708"/>
      <c r="AL5" s="329" t="s">
        <v>56</v>
      </c>
      <c r="AM5" s="329" t="s">
        <v>56</v>
      </c>
      <c r="AN5" s="329" t="s">
        <v>56</v>
      </c>
      <c r="AO5" s="330"/>
      <c r="AP5" s="330"/>
      <c r="AQ5" s="319" t="s">
        <v>56</v>
      </c>
      <c r="AR5" s="331" t="s">
        <v>57</v>
      </c>
      <c r="AS5" s="332" t="s">
        <v>56</v>
      </c>
      <c r="AT5" s="702" t="s">
        <v>58</v>
      </c>
      <c r="AU5" s="702" t="s">
        <v>58</v>
      </c>
      <c r="AV5" s="704" t="s">
        <v>59</v>
      </c>
      <c r="AW5" s="333"/>
      <c r="AX5" s="333"/>
      <c r="AY5" s="333"/>
      <c r="AZ5" s="334"/>
      <c r="BA5" s="334"/>
      <c r="BB5" s="334"/>
      <c r="BC5" s="694"/>
      <c r="BD5" s="686"/>
      <c r="BE5" s="686"/>
      <c r="BF5" s="695"/>
      <c r="BG5" s="12" t="s">
        <v>60</v>
      </c>
      <c r="BH5" s="13" t="s">
        <v>61</v>
      </c>
      <c r="BI5" s="14" t="s">
        <v>62</v>
      </c>
      <c r="BJ5" s="14" t="s">
        <v>63</v>
      </c>
      <c r="BK5" s="14" t="s">
        <v>64</v>
      </c>
      <c r="BL5" s="15" t="s">
        <v>27</v>
      </c>
      <c r="BM5" s="14" t="s">
        <v>65</v>
      </c>
      <c r="BN5" s="12" t="s">
        <v>66</v>
      </c>
      <c r="BO5" s="12" t="s">
        <v>67</v>
      </c>
      <c r="BP5" s="12" t="s">
        <v>68</v>
      </c>
    </row>
    <row r="6" spans="1:68" ht="31.5" customHeight="1" thickBot="1" x14ac:dyDescent="0.3">
      <c r="A6" s="16"/>
      <c r="B6" s="335"/>
      <c r="C6" s="326" t="s">
        <v>69</v>
      </c>
      <c r="D6" s="326"/>
      <c r="E6" s="311" t="s">
        <v>70</v>
      </c>
      <c r="F6" s="327" t="s">
        <v>71</v>
      </c>
      <c r="G6" s="311" t="s">
        <v>70</v>
      </c>
      <c r="H6" s="327" t="s">
        <v>71</v>
      </c>
      <c r="I6" s="336" t="s">
        <v>72</v>
      </c>
      <c r="J6" s="337" t="s">
        <v>73</v>
      </c>
      <c r="K6" s="338" t="s">
        <v>74</v>
      </c>
      <c r="L6" s="311" t="s">
        <v>70</v>
      </c>
      <c r="M6" s="339" t="s">
        <v>71</v>
      </c>
      <c r="N6" s="338" t="s">
        <v>74</v>
      </c>
      <c r="O6" s="311" t="s">
        <v>70</v>
      </c>
      <c r="P6" s="339" t="s">
        <v>71</v>
      </c>
      <c r="Q6" s="338" t="s">
        <v>74</v>
      </c>
      <c r="R6" s="310" t="s">
        <v>70</v>
      </c>
      <c r="S6" s="340" t="s">
        <v>71</v>
      </c>
      <c r="T6" s="310" t="s">
        <v>70</v>
      </c>
      <c r="U6" s="340" t="s">
        <v>71</v>
      </c>
      <c r="V6" s="310" t="s">
        <v>70</v>
      </c>
      <c r="W6" s="340" t="s">
        <v>71</v>
      </c>
      <c r="X6" s="310" t="s">
        <v>70</v>
      </c>
      <c r="Y6" s="340" t="s">
        <v>71</v>
      </c>
      <c r="Z6" s="310" t="s">
        <v>70</v>
      </c>
      <c r="AA6" s="341" t="s">
        <v>71</v>
      </c>
      <c r="AB6" s="338" t="s">
        <v>74</v>
      </c>
      <c r="AC6" s="310" t="s">
        <v>70</v>
      </c>
      <c r="AD6" s="341" t="s">
        <v>71</v>
      </c>
      <c r="AE6" s="338" t="s">
        <v>74</v>
      </c>
      <c r="AF6" s="310" t="s">
        <v>71</v>
      </c>
      <c r="AG6" s="310" t="s">
        <v>71</v>
      </c>
      <c r="AH6" s="542" t="s">
        <v>75</v>
      </c>
      <c r="AI6" s="542" t="s">
        <v>75</v>
      </c>
      <c r="AJ6" s="342" t="s">
        <v>76</v>
      </c>
      <c r="AK6" s="310" t="s">
        <v>76</v>
      </c>
      <c r="AL6" s="329" t="s">
        <v>77</v>
      </c>
      <c r="AM6" s="329" t="s">
        <v>47</v>
      </c>
      <c r="AN6" s="329" t="s">
        <v>78</v>
      </c>
      <c r="AO6" s="329" t="s">
        <v>47</v>
      </c>
      <c r="AP6" s="329" t="s">
        <v>79</v>
      </c>
      <c r="AQ6" s="541" t="s">
        <v>47</v>
      </c>
      <c r="AR6" s="343" t="s">
        <v>47</v>
      </c>
      <c r="AS6" s="329" t="s">
        <v>48</v>
      </c>
      <c r="AT6" s="703"/>
      <c r="AU6" s="703"/>
      <c r="AV6" s="703"/>
      <c r="AW6" s="543" t="s">
        <v>80</v>
      </c>
      <c r="AX6" s="543" t="s">
        <v>80</v>
      </c>
      <c r="AY6" s="543" t="s">
        <v>80</v>
      </c>
      <c r="AZ6" s="544" t="s">
        <v>80</v>
      </c>
      <c r="BA6" s="544" t="s">
        <v>81</v>
      </c>
      <c r="BB6" s="544" t="s">
        <v>82</v>
      </c>
      <c r="BC6" s="322" t="s">
        <v>83</v>
      </c>
      <c r="BD6" s="322" t="s">
        <v>82</v>
      </c>
      <c r="BE6" s="322" t="s">
        <v>84</v>
      </c>
      <c r="BF6" s="322" t="s">
        <v>10</v>
      </c>
      <c r="BG6" s="344" t="s">
        <v>85</v>
      </c>
      <c r="BH6" s="344" t="s">
        <v>85</v>
      </c>
      <c r="BI6" s="344" t="s">
        <v>85</v>
      </c>
      <c r="BJ6" s="344" t="s">
        <v>85</v>
      </c>
      <c r="BK6" s="344" t="s">
        <v>85</v>
      </c>
      <c r="BL6" s="322" t="s">
        <v>77</v>
      </c>
      <c r="BM6" s="323" t="s">
        <v>78</v>
      </c>
      <c r="BN6" s="344" t="s">
        <v>80</v>
      </c>
      <c r="BO6" s="344" t="s">
        <v>86</v>
      </c>
      <c r="BP6" s="344" t="s">
        <v>48</v>
      </c>
    </row>
    <row r="7" spans="1:68" s="548" customFormat="1" ht="33.75" customHeight="1" x14ac:dyDescent="0.25">
      <c r="A7" s="713" t="s">
        <v>87</v>
      </c>
      <c r="B7" s="545" t="s">
        <v>88</v>
      </c>
      <c r="C7" s="715">
        <v>204</v>
      </c>
      <c r="D7" s="715"/>
      <c r="E7" s="546"/>
      <c r="F7" s="546"/>
      <c r="G7" s="546"/>
      <c r="H7" s="546"/>
      <c r="I7" s="546"/>
      <c r="J7" s="546">
        <v>35</v>
      </c>
      <c r="K7" s="546"/>
      <c r="L7" s="546"/>
      <c r="M7" s="546">
        <v>25</v>
      </c>
      <c r="N7" s="546"/>
      <c r="O7" s="546"/>
      <c r="P7" s="546">
        <v>125</v>
      </c>
      <c r="Q7" s="546"/>
      <c r="R7" s="546"/>
      <c r="S7" s="546"/>
      <c r="T7" s="546"/>
      <c r="U7" s="546"/>
      <c r="V7" s="546"/>
      <c r="W7" s="546"/>
      <c r="X7" s="546"/>
      <c r="Y7" s="546"/>
      <c r="Z7" s="546"/>
      <c r="AA7" s="546"/>
      <c r="AB7" s="546"/>
      <c r="AC7" s="546"/>
      <c r="AD7" s="546"/>
      <c r="AE7" s="546"/>
      <c r="AF7" s="546"/>
      <c r="AG7" s="546"/>
      <c r="AH7" s="546"/>
      <c r="AI7" s="546"/>
      <c r="AJ7" s="546"/>
      <c r="AK7" s="546"/>
      <c r="AL7" s="547"/>
      <c r="AM7" s="547"/>
      <c r="AN7" s="547"/>
      <c r="AO7" s="546"/>
      <c r="AP7" s="546"/>
      <c r="AQ7" s="546"/>
      <c r="AR7" s="546"/>
      <c r="AS7" s="547"/>
      <c r="AT7" s="546">
        <v>250</v>
      </c>
      <c r="AU7" s="546"/>
      <c r="AV7" s="546"/>
      <c r="AW7" s="546"/>
      <c r="AX7" s="546"/>
      <c r="AY7" s="546"/>
      <c r="AZ7" s="546"/>
      <c r="BA7" s="546"/>
      <c r="BB7" s="546"/>
      <c r="BC7" s="546"/>
      <c r="BD7" s="546"/>
      <c r="BE7" s="546"/>
      <c r="BF7" s="546"/>
      <c r="BG7" s="546"/>
      <c r="BH7" s="547"/>
      <c r="BI7" s="547"/>
      <c r="BJ7" s="547"/>
      <c r="BK7" s="547"/>
      <c r="BL7" s="546"/>
      <c r="BM7" s="546"/>
      <c r="BN7" s="546"/>
      <c r="BO7" s="546"/>
      <c r="BP7" s="546"/>
    </row>
    <row r="8" spans="1:68" s="548" customFormat="1" ht="33.75" customHeight="1" thickBot="1" x14ac:dyDescent="0.3">
      <c r="A8" s="714"/>
      <c r="B8" s="549" t="s">
        <v>89</v>
      </c>
      <c r="C8" s="716">
        <v>204</v>
      </c>
      <c r="D8" s="716"/>
      <c r="E8" s="550"/>
      <c r="F8" s="550"/>
      <c r="G8" s="551"/>
      <c r="H8" s="551"/>
      <c r="I8" s="550"/>
      <c r="J8" s="550"/>
      <c r="K8" s="550"/>
      <c r="L8" s="550"/>
      <c r="M8" s="550"/>
      <c r="N8" s="550"/>
      <c r="O8" s="550"/>
      <c r="P8" s="550"/>
      <c r="Q8" s="550"/>
      <c r="R8" s="550"/>
      <c r="S8" s="550"/>
      <c r="T8" s="550"/>
      <c r="U8" s="550"/>
      <c r="V8" s="550"/>
      <c r="W8" s="550"/>
      <c r="X8" s="550"/>
      <c r="Y8" s="550"/>
      <c r="Z8" s="550"/>
      <c r="AA8" s="550"/>
      <c r="AB8" s="550"/>
      <c r="AC8" s="550"/>
      <c r="AD8" s="550"/>
      <c r="AE8" s="550"/>
      <c r="AF8" s="551"/>
      <c r="AG8" s="551"/>
      <c r="AH8" s="550"/>
      <c r="AI8" s="550"/>
      <c r="AJ8" s="550"/>
      <c r="AK8" s="550"/>
      <c r="AL8" s="550"/>
      <c r="AM8" s="552"/>
      <c r="AN8" s="552"/>
      <c r="AO8" s="551"/>
      <c r="AP8" s="550"/>
      <c r="AQ8" s="550"/>
      <c r="AR8" s="550"/>
      <c r="AS8" s="550"/>
      <c r="AT8" s="550"/>
      <c r="AU8" s="550"/>
      <c r="AV8" s="550"/>
      <c r="AW8" s="550"/>
      <c r="AX8" s="550"/>
      <c r="AY8" s="550"/>
      <c r="AZ8" s="550"/>
      <c r="BA8" s="550"/>
      <c r="BB8" s="550"/>
      <c r="BC8" s="550"/>
      <c r="BD8" s="550"/>
      <c r="BE8" s="550"/>
      <c r="BF8" s="550"/>
      <c r="BG8" s="550"/>
      <c r="BH8" s="552"/>
      <c r="BI8" s="552"/>
      <c r="BJ8" s="552"/>
      <c r="BK8" s="552"/>
      <c r="BL8" s="550"/>
      <c r="BM8" s="550"/>
      <c r="BN8" s="550"/>
      <c r="BO8" s="550"/>
      <c r="BP8" s="550"/>
    </row>
    <row r="9" spans="1:68" ht="33.75" customHeight="1" x14ac:dyDescent="0.25">
      <c r="A9" s="345" t="s">
        <v>90</v>
      </c>
      <c r="B9" s="346">
        <v>1</v>
      </c>
      <c r="C9" s="29">
        <v>60</v>
      </c>
      <c r="D9" s="29"/>
      <c r="E9" s="30"/>
      <c r="F9" s="30"/>
      <c r="G9" s="29"/>
      <c r="H9" s="29"/>
      <c r="I9" s="30"/>
      <c r="J9" s="30"/>
      <c r="K9" s="526"/>
      <c r="L9" s="30"/>
      <c r="M9" s="30"/>
      <c r="N9" s="526"/>
      <c r="O9" s="30"/>
      <c r="P9" s="30"/>
      <c r="Q9" s="526"/>
      <c r="R9" s="30"/>
      <c r="S9" s="30"/>
      <c r="T9" s="30"/>
      <c r="U9" s="30"/>
      <c r="V9" s="30"/>
      <c r="W9" s="30"/>
      <c r="X9" s="30"/>
      <c r="Y9" s="30"/>
      <c r="Z9" s="348"/>
      <c r="AA9" s="348"/>
      <c r="AB9" s="526"/>
      <c r="AC9" s="30"/>
      <c r="AD9" s="30"/>
      <c r="AE9" s="526"/>
      <c r="AF9" s="29"/>
      <c r="AG9" s="29"/>
      <c r="AH9" s="349"/>
      <c r="AI9" s="29"/>
      <c r="AJ9" s="29"/>
      <c r="AK9" s="350"/>
      <c r="AL9" s="373"/>
      <c r="AM9" s="503"/>
      <c r="AN9" s="31"/>
      <c r="AO9" s="29"/>
      <c r="AP9" s="352"/>
      <c r="AQ9" s="352"/>
      <c r="AR9" s="352"/>
      <c r="AS9" s="32"/>
      <c r="AT9" s="33"/>
      <c r="AU9" s="353"/>
      <c r="AV9" s="354"/>
      <c r="AW9" s="355"/>
      <c r="AX9" s="355"/>
      <c r="AY9" s="356"/>
      <c r="AZ9" s="355"/>
      <c r="BA9" s="488"/>
      <c r="BB9" s="354"/>
      <c r="BC9" s="354"/>
      <c r="BD9" s="357"/>
      <c r="BE9" s="354"/>
      <c r="BF9" s="354"/>
      <c r="BG9" s="29"/>
      <c r="BH9" s="31"/>
      <c r="BI9" s="31"/>
      <c r="BJ9" s="31"/>
      <c r="BK9" s="31"/>
      <c r="BL9" s="30"/>
      <c r="BM9" s="35"/>
      <c r="BN9" s="29"/>
      <c r="BO9" s="29"/>
      <c r="BP9" s="355"/>
    </row>
    <row r="10" spans="1:68" ht="24.75" customHeight="1" x14ac:dyDescent="0.25">
      <c r="A10" s="345" t="s">
        <v>91</v>
      </c>
      <c r="B10" s="36">
        <v>2</v>
      </c>
      <c r="C10" s="37">
        <v>53</v>
      </c>
      <c r="D10" s="37"/>
      <c r="E10" s="30"/>
      <c r="F10" s="30"/>
      <c r="G10" s="29"/>
      <c r="H10" s="29"/>
      <c r="I10" s="30"/>
      <c r="J10" s="30"/>
      <c r="K10" s="526"/>
      <c r="L10" s="30"/>
      <c r="M10" s="30"/>
      <c r="N10" s="526"/>
      <c r="O10" s="30"/>
      <c r="P10" s="30"/>
      <c r="Q10" s="526"/>
      <c r="R10" s="30"/>
      <c r="S10" s="30"/>
      <c r="T10" s="30"/>
      <c r="U10" s="30"/>
      <c r="V10" s="30"/>
      <c r="W10" s="30"/>
      <c r="X10" s="30"/>
      <c r="Y10" s="30"/>
      <c r="Z10" s="348"/>
      <c r="AA10" s="348"/>
      <c r="AB10" s="526"/>
      <c r="AC10" s="30"/>
      <c r="AD10" s="30"/>
      <c r="AE10" s="526"/>
      <c r="AF10" s="29"/>
      <c r="AG10" s="29"/>
      <c r="AH10" s="349"/>
      <c r="AI10" s="29"/>
      <c r="AJ10" s="29"/>
      <c r="AK10" s="350"/>
      <c r="AL10" s="309">
        <v>14.8</v>
      </c>
      <c r="AM10" s="503">
        <v>1.33</v>
      </c>
      <c r="AN10" s="39"/>
      <c r="AO10" s="37">
        <v>900</v>
      </c>
      <c r="AP10" s="40"/>
      <c r="AQ10" s="40"/>
      <c r="AR10" s="40"/>
      <c r="AS10" s="41"/>
      <c r="AT10" s="42"/>
      <c r="AU10" s="358"/>
      <c r="AV10" s="43"/>
      <c r="AW10" s="44"/>
      <c r="AX10" s="44"/>
      <c r="AY10" s="45"/>
      <c r="AZ10" s="44"/>
      <c r="BA10" s="478"/>
      <c r="BB10" s="43"/>
      <c r="BC10" s="43"/>
      <c r="BD10" s="47"/>
      <c r="BE10" s="43"/>
      <c r="BF10" s="43"/>
      <c r="BG10" s="37"/>
      <c r="BH10" s="39"/>
      <c r="BI10" s="39"/>
      <c r="BJ10" s="39"/>
      <c r="BK10" s="39"/>
      <c r="BL10" s="48"/>
      <c r="BM10" s="49"/>
      <c r="BN10" s="37"/>
      <c r="BO10" s="37"/>
      <c r="BP10" s="44"/>
    </row>
    <row r="11" spans="1:68" ht="24.75" customHeight="1" x14ac:dyDescent="0.25">
      <c r="A11" s="345" t="s">
        <v>92</v>
      </c>
      <c r="B11" s="36">
        <v>3</v>
      </c>
      <c r="C11" s="37">
        <v>89</v>
      </c>
      <c r="D11" s="37"/>
      <c r="E11" s="30"/>
      <c r="F11" s="30"/>
      <c r="G11" s="29"/>
      <c r="H11" s="29"/>
      <c r="I11" s="30"/>
      <c r="J11" s="30"/>
      <c r="K11" s="526"/>
      <c r="L11" s="30"/>
      <c r="M11" s="30"/>
      <c r="N11" s="526"/>
      <c r="O11" s="30"/>
      <c r="P11" s="30"/>
      <c r="Q11" s="526"/>
      <c r="R11" s="30"/>
      <c r="S11" s="30"/>
      <c r="T11" s="30"/>
      <c r="U11" s="30"/>
      <c r="V11" s="30"/>
      <c r="W11" s="30"/>
      <c r="X11" s="30"/>
      <c r="Y11" s="30"/>
      <c r="Z11" s="348"/>
      <c r="AA11" s="348"/>
      <c r="AB11" s="526"/>
      <c r="AC11" s="30"/>
      <c r="AD11" s="30"/>
      <c r="AE11" s="526"/>
      <c r="AF11" s="29"/>
      <c r="AG11" s="29"/>
      <c r="AH11" s="349"/>
      <c r="AI11" s="29"/>
      <c r="AJ11" s="29"/>
      <c r="AK11" s="350"/>
      <c r="AL11" s="309">
        <v>14.8</v>
      </c>
      <c r="AM11" s="503">
        <v>4.1900000000000004</v>
      </c>
      <c r="AN11" s="39"/>
      <c r="AO11" s="37"/>
      <c r="AP11" s="40"/>
      <c r="AQ11" s="40"/>
      <c r="AR11" s="40"/>
      <c r="AS11" s="50"/>
      <c r="AT11" s="42"/>
      <c r="AU11" s="358"/>
      <c r="AV11" s="43"/>
      <c r="AW11" s="44"/>
      <c r="AX11" s="44"/>
      <c r="AY11" s="45"/>
      <c r="AZ11" s="44"/>
      <c r="BA11" s="478"/>
      <c r="BB11" s="43"/>
      <c r="BC11" s="43"/>
      <c r="BD11" s="47"/>
      <c r="BE11" s="43"/>
      <c r="BF11" s="43"/>
      <c r="BG11" s="37"/>
      <c r="BH11" s="39"/>
      <c r="BI11" s="39"/>
      <c r="BJ11" s="39"/>
      <c r="BK11" s="39"/>
      <c r="BL11" s="48"/>
      <c r="BM11" s="49"/>
      <c r="BN11" s="37"/>
      <c r="BO11" s="37"/>
      <c r="BP11" s="44"/>
    </row>
    <row r="12" spans="1:68" ht="24.75" customHeight="1" x14ac:dyDescent="0.25">
      <c r="A12" s="345" t="s">
        <v>93</v>
      </c>
      <c r="B12" s="36">
        <v>4</v>
      </c>
      <c r="C12" s="37">
        <v>90</v>
      </c>
      <c r="D12" s="37"/>
      <c r="E12" s="30"/>
      <c r="F12" s="30"/>
      <c r="G12" s="29"/>
      <c r="H12" s="29"/>
      <c r="I12" s="30"/>
      <c r="J12" s="30"/>
      <c r="K12" s="526"/>
      <c r="L12" s="30"/>
      <c r="M12" s="30"/>
      <c r="N12" s="526"/>
      <c r="O12" s="30"/>
      <c r="P12" s="30"/>
      <c r="Q12" s="526"/>
      <c r="R12" s="30"/>
      <c r="S12" s="30"/>
      <c r="T12" s="30"/>
      <c r="U12" s="30"/>
      <c r="V12" s="30"/>
      <c r="W12" s="30"/>
      <c r="X12" s="30"/>
      <c r="Y12" s="30"/>
      <c r="Z12" s="348"/>
      <c r="AA12" s="348"/>
      <c r="AB12" s="526"/>
      <c r="AC12" s="30"/>
      <c r="AD12" s="30"/>
      <c r="AE12" s="526"/>
      <c r="AF12" s="29"/>
      <c r="AG12" s="29"/>
      <c r="AH12" s="349"/>
      <c r="AI12" s="29"/>
      <c r="AJ12" s="29"/>
      <c r="AK12" s="350"/>
      <c r="AL12" s="309"/>
      <c r="AM12" s="503"/>
      <c r="AN12" s="39"/>
      <c r="AO12" s="37"/>
      <c r="AP12" s="40"/>
      <c r="AQ12" s="40"/>
      <c r="AR12" s="40"/>
      <c r="AS12" s="41"/>
      <c r="AT12" s="42"/>
      <c r="AU12" s="358"/>
      <c r="AV12" s="43"/>
      <c r="AW12" s="44"/>
      <c r="AX12" s="44"/>
      <c r="AY12" s="45"/>
      <c r="AZ12" s="44"/>
      <c r="BA12" s="478"/>
      <c r="BB12" s="43"/>
      <c r="BC12" s="43"/>
      <c r="BD12" s="47"/>
      <c r="BE12" s="43"/>
      <c r="BF12" s="43"/>
      <c r="BG12" s="37"/>
      <c r="BH12" s="39"/>
      <c r="BI12" s="39"/>
      <c r="BJ12" s="39"/>
      <c r="BK12" s="39"/>
      <c r="BL12" s="48"/>
      <c r="BM12" s="49"/>
      <c r="BN12" s="37"/>
      <c r="BO12" s="37"/>
      <c r="BP12" s="44"/>
    </row>
    <row r="13" spans="1:68" ht="24.75" customHeight="1" x14ac:dyDescent="0.25">
      <c r="A13" s="345" t="s">
        <v>94</v>
      </c>
      <c r="B13" s="36">
        <v>5</v>
      </c>
      <c r="C13" s="37">
        <v>67</v>
      </c>
      <c r="D13" s="37"/>
      <c r="E13" s="30">
        <v>7.4</v>
      </c>
      <c r="F13" s="30">
        <v>7</v>
      </c>
      <c r="G13" s="29">
        <v>2010</v>
      </c>
      <c r="H13" s="29">
        <v>1800</v>
      </c>
      <c r="I13" s="30">
        <v>260</v>
      </c>
      <c r="J13" s="30">
        <v>10</v>
      </c>
      <c r="K13" s="526">
        <v>96</v>
      </c>
      <c r="L13" s="30">
        <v>315</v>
      </c>
      <c r="M13" s="30">
        <v>8</v>
      </c>
      <c r="N13" s="526">
        <v>97</v>
      </c>
      <c r="O13" s="30">
        <v>590</v>
      </c>
      <c r="P13" s="30">
        <v>27</v>
      </c>
      <c r="Q13" s="526">
        <v>95</v>
      </c>
      <c r="R13" s="30">
        <v>102</v>
      </c>
      <c r="S13" s="30">
        <v>10</v>
      </c>
      <c r="T13" s="30">
        <v>71</v>
      </c>
      <c r="U13" s="30">
        <v>8</v>
      </c>
      <c r="V13" s="30">
        <v>0.7</v>
      </c>
      <c r="W13" s="30">
        <v>4</v>
      </c>
      <c r="X13" s="30">
        <v>0.2</v>
      </c>
      <c r="Y13" s="30">
        <v>0.2</v>
      </c>
      <c r="Z13" s="348">
        <v>102</v>
      </c>
      <c r="AA13" s="348">
        <v>12</v>
      </c>
      <c r="AB13" s="526">
        <v>88</v>
      </c>
      <c r="AC13" s="30">
        <v>7.1</v>
      </c>
      <c r="AD13" s="30">
        <v>5.5</v>
      </c>
      <c r="AE13" s="526">
        <v>23</v>
      </c>
      <c r="AF13" s="29"/>
      <c r="AG13" s="29"/>
      <c r="AH13" s="349" t="s">
        <v>95</v>
      </c>
      <c r="AI13" s="29" t="s">
        <v>96</v>
      </c>
      <c r="AJ13" s="29" t="s">
        <v>97</v>
      </c>
      <c r="AK13" s="350" t="s">
        <v>98</v>
      </c>
      <c r="AL13" s="309">
        <v>14.8</v>
      </c>
      <c r="AM13" s="503">
        <v>1.88</v>
      </c>
      <c r="AN13" s="39"/>
      <c r="AO13" s="37">
        <v>960</v>
      </c>
      <c r="AP13" s="40">
        <v>246</v>
      </c>
      <c r="AQ13" s="40">
        <v>3900</v>
      </c>
      <c r="AR13" s="40">
        <v>5400</v>
      </c>
      <c r="AS13" s="41">
        <v>93</v>
      </c>
      <c r="AT13" s="42">
        <v>3.79</v>
      </c>
      <c r="AU13" s="358">
        <v>78.23</v>
      </c>
      <c r="AV13" s="43">
        <v>6.9999999999999999E-4</v>
      </c>
      <c r="AW13" s="44"/>
      <c r="AX13" s="44"/>
      <c r="AY13" s="45"/>
      <c r="AZ13" s="44"/>
      <c r="BA13" s="478"/>
      <c r="BB13" s="43">
        <v>3.1</v>
      </c>
      <c r="BC13" s="43"/>
      <c r="BD13" s="47"/>
      <c r="BE13" s="43"/>
      <c r="BF13" s="43"/>
      <c r="BG13" s="37"/>
      <c r="BH13" s="39"/>
      <c r="BI13" s="39"/>
      <c r="BJ13" s="39"/>
      <c r="BK13" s="39"/>
      <c r="BL13" s="48"/>
      <c r="BM13" s="49"/>
      <c r="BN13" s="37"/>
      <c r="BO13" s="37"/>
      <c r="BP13" s="44"/>
    </row>
    <row r="14" spans="1:68" ht="24.75" customHeight="1" x14ac:dyDescent="0.25">
      <c r="A14" s="345" t="s">
        <v>99</v>
      </c>
      <c r="B14" s="36">
        <v>6</v>
      </c>
      <c r="C14" s="37">
        <v>68</v>
      </c>
      <c r="D14" s="37"/>
      <c r="E14" s="30"/>
      <c r="F14" s="30"/>
      <c r="G14" s="29"/>
      <c r="H14" s="29"/>
      <c r="I14" s="30"/>
      <c r="J14" s="30"/>
      <c r="K14" s="526"/>
      <c r="L14" s="30"/>
      <c r="M14" s="30"/>
      <c r="N14" s="526"/>
      <c r="O14" s="30"/>
      <c r="P14" s="30"/>
      <c r="Q14" s="526"/>
      <c r="R14" s="30"/>
      <c r="S14" s="30"/>
      <c r="T14" s="30"/>
      <c r="U14" s="30"/>
      <c r="V14" s="30"/>
      <c r="W14" s="30"/>
      <c r="X14" s="30"/>
      <c r="Y14" s="30"/>
      <c r="Z14" s="348"/>
      <c r="AA14" s="348"/>
      <c r="AB14" s="526"/>
      <c r="AC14" s="30"/>
      <c r="AD14" s="30"/>
      <c r="AE14" s="526"/>
      <c r="AF14" s="29"/>
      <c r="AG14" s="29"/>
      <c r="AH14" s="349"/>
      <c r="AI14" s="29"/>
      <c r="AJ14" s="29"/>
      <c r="AK14" s="350"/>
      <c r="AL14" s="309"/>
      <c r="AM14" s="503"/>
      <c r="AN14" s="39"/>
      <c r="AO14" s="37"/>
      <c r="AP14" s="40"/>
      <c r="AQ14" s="40"/>
      <c r="AR14" s="40"/>
      <c r="AS14" s="41"/>
      <c r="AT14" s="42"/>
      <c r="AU14" s="358"/>
      <c r="AV14" s="43"/>
      <c r="AW14" s="44"/>
      <c r="AX14" s="44"/>
      <c r="AY14" s="51"/>
      <c r="AZ14" s="44"/>
      <c r="BA14" s="478"/>
      <c r="BB14" s="43"/>
      <c r="BC14" s="43"/>
      <c r="BD14" s="47"/>
      <c r="BE14" s="43"/>
      <c r="BF14" s="43"/>
      <c r="BG14" s="37"/>
      <c r="BH14" s="39"/>
      <c r="BI14" s="39"/>
      <c r="BJ14" s="39"/>
      <c r="BK14" s="39"/>
      <c r="BL14" s="48"/>
      <c r="BM14" s="49"/>
      <c r="BN14" s="37"/>
      <c r="BO14" s="37"/>
      <c r="BP14" s="44"/>
    </row>
    <row r="15" spans="1:68" ht="24.75" customHeight="1" x14ac:dyDescent="0.25">
      <c r="A15" s="345" t="s">
        <v>100</v>
      </c>
      <c r="B15" s="36">
        <v>7</v>
      </c>
      <c r="C15" s="37">
        <v>68</v>
      </c>
      <c r="D15" s="37"/>
      <c r="E15" s="30"/>
      <c r="F15" s="30"/>
      <c r="G15" s="29"/>
      <c r="H15" s="29"/>
      <c r="I15" s="30"/>
      <c r="J15" s="30"/>
      <c r="K15" s="370"/>
      <c r="L15" s="30"/>
      <c r="M15" s="30"/>
      <c r="N15" s="365"/>
      <c r="O15" s="30"/>
      <c r="P15" s="30"/>
      <c r="Q15" s="370"/>
      <c r="R15" s="30"/>
      <c r="S15" s="30"/>
      <c r="T15" s="30"/>
      <c r="U15" s="30"/>
      <c r="V15" s="30"/>
      <c r="W15" s="30"/>
      <c r="X15" s="30"/>
      <c r="Y15" s="30"/>
      <c r="Z15" s="348"/>
      <c r="AA15" s="348"/>
      <c r="AB15" s="526"/>
      <c r="AC15" s="30"/>
      <c r="AD15" s="30"/>
      <c r="AE15" s="370"/>
      <c r="AF15" s="29"/>
      <c r="AG15" s="29"/>
      <c r="AH15" s="349"/>
      <c r="AI15" s="29"/>
      <c r="AJ15" s="29"/>
      <c r="AK15" s="350"/>
      <c r="AL15" s="309">
        <v>13.7</v>
      </c>
      <c r="AM15" s="503">
        <v>4.3</v>
      </c>
      <c r="AN15" s="39"/>
      <c r="AO15" s="37">
        <v>950</v>
      </c>
      <c r="AP15" s="40"/>
      <c r="AQ15" s="40"/>
      <c r="AR15" s="40"/>
      <c r="AS15" s="308"/>
      <c r="AT15" s="42"/>
      <c r="AU15" s="358"/>
      <c r="AV15" s="43"/>
      <c r="AW15" s="44"/>
      <c r="AX15" s="44"/>
      <c r="AY15" s="45"/>
      <c r="AZ15" s="44"/>
      <c r="BA15" s="478"/>
      <c r="BB15" s="43"/>
      <c r="BC15" s="43"/>
      <c r="BD15" s="523"/>
      <c r="BE15" s="522"/>
      <c r="BF15" s="43"/>
      <c r="BG15" s="37"/>
      <c r="BH15" s="39"/>
      <c r="BI15" s="39"/>
      <c r="BJ15" s="39"/>
      <c r="BK15" s="39"/>
      <c r="BL15" s="48"/>
      <c r="BM15" s="49"/>
      <c r="BN15" s="37"/>
      <c r="BO15" s="37"/>
      <c r="BP15" s="44"/>
    </row>
    <row r="16" spans="1:68" ht="24.75" customHeight="1" x14ac:dyDescent="0.25">
      <c r="A16" s="345" t="s">
        <v>90</v>
      </c>
      <c r="B16" s="36">
        <v>8</v>
      </c>
      <c r="C16" s="37">
        <v>65</v>
      </c>
      <c r="D16" s="37"/>
      <c r="E16" s="30"/>
      <c r="F16" s="30"/>
      <c r="G16" s="29"/>
      <c r="H16" s="29"/>
      <c r="I16" s="30"/>
      <c r="J16" s="30"/>
      <c r="K16" s="526"/>
      <c r="L16" s="30"/>
      <c r="M16" s="30"/>
      <c r="N16" s="526"/>
      <c r="O16" s="30"/>
      <c r="P16" s="30"/>
      <c r="Q16" s="526"/>
      <c r="R16" s="30"/>
      <c r="S16" s="30"/>
      <c r="T16" s="30"/>
      <c r="U16" s="30"/>
      <c r="V16" s="30"/>
      <c r="W16" s="30"/>
      <c r="X16" s="30"/>
      <c r="Y16" s="30"/>
      <c r="Z16" s="348"/>
      <c r="AA16" s="348"/>
      <c r="AB16" s="526"/>
      <c r="AC16" s="30"/>
      <c r="AD16" s="30"/>
      <c r="AE16" s="526"/>
      <c r="AF16" s="29"/>
      <c r="AG16" s="29"/>
      <c r="AH16" s="349"/>
      <c r="AI16" s="29"/>
      <c r="AJ16" s="29"/>
      <c r="AK16" s="350"/>
      <c r="AL16" s="309">
        <v>13.5</v>
      </c>
      <c r="AM16" s="503">
        <v>2.2999999999999998</v>
      </c>
      <c r="AN16" s="39"/>
      <c r="AO16" s="37">
        <v>950</v>
      </c>
      <c r="AP16" s="40"/>
      <c r="AQ16" s="40"/>
      <c r="AR16" s="40"/>
      <c r="AS16" s="41"/>
      <c r="AT16" s="42"/>
      <c r="AU16" s="358"/>
      <c r="AV16" s="43"/>
      <c r="AW16" s="44"/>
      <c r="AX16" s="44"/>
      <c r="AY16" s="45"/>
      <c r="AZ16" s="44"/>
      <c r="BA16" s="478"/>
      <c r="BB16" s="43"/>
      <c r="BC16" s="43"/>
      <c r="BD16" s="524"/>
      <c r="BE16" s="522"/>
      <c r="BF16" s="43"/>
      <c r="BG16" s="37"/>
      <c r="BH16" s="39"/>
      <c r="BI16" s="39"/>
      <c r="BJ16" s="39"/>
      <c r="BK16" s="39"/>
      <c r="BL16" s="48"/>
      <c r="BM16" s="49"/>
      <c r="BN16" s="37"/>
      <c r="BO16" s="37"/>
      <c r="BP16" s="44"/>
    </row>
    <row r="17" spans="1:68" ht="24.75" customHeight="1" x14ac:dyDescent="0.25">
      <c r="A17" s="345" t="s">
        <v>91</v>
      </c>
      <c r="B17" s="36">
        <v>9</v>
      </c>
      <c r="C17" s="37">
        <v>74</v>
      </c>
      <c r="D17" s="37"/>
      <c r="E17" s="30"/>
      <c r="F17" s="30"/>
      <c r="G17" s="29"/>
      <c r="H17" s="29"/>
      <c r="I17" s="30"/>
      <c r="J17" s="30"/>
      <c r="K17" s="526"/>
      <c r="L17" s="30"/>
      <c r="M17" s="30"/>
      <c r="N17" s="526"/>
      <c r="O17" s="30"/>
      <c r="P17" s="30"/>
      <c r="Q17" s="370"/>
      <c r="R17" s="30"/>
      <c r="S17" s="30"/>
      <c r="T17" s="30"/>
      <c r="U17" s="30"/>
      <c r="V17" s="30"/>
      <c r="W17" s="30"/>
      <c r="X17" s="30"/>
      <c r="Y17" s="30"/>
      <c r="Z17" s="348"/>
      <c r="AA17" s="348"/>
      <c r="AB17" s="526"/>
      <c r="AC17" s="30"/>
      <c r="AD17" s="30"/>
      <c r="AE17" s="526"/>
      <c r="AF17" s="29"/>
      <c r="AG17" s="29"/>
      <c r="AH17" s="349"/>
      <c r="AI17" s="29"/>
      <c r="AJ17" s="29"/>
      <c r="AK17" s="350"/>
      <c r="AL17" s="309">
        <v>13.7</v>
      </c>
      <c r="AM17" s="503">
        <v>1.91</v>
      </c>
      <c r="AN17" s="39"/>
      <c r="AO17" s="37">
        <v>800</v>
      </c>
      <c r="AP17" s="40"/>
      <c r="AQ17" s="40"/>
      <c r="AR17" s="40"/>
      <c r="AS17" s="41"/>
      <c r="AT17" s="42"/>
      <c r="AU17" s="358"/>
      <c r="AV17" s="43"/>
      <c r="AW17" s="44"/>
      <c r="AX17" s="44"/>
      <c r="AY17" s="45"/>
      <c r="AZ17" s="44"/>
      <c r="BA17" s="478"/>
      <c r="BB17" s="43"/>
      <c r="BC17" s="43"/>
      <c r="BD17" s="524"/>
      <c r="BE17" s="522"/>
      <c r="BF17" s="43"/>
      <c r="BG17" s="37"/>
      <c r="BH17" s="39"/>
      <c r="BI17" s="39"/>
      <c r="BJ17" s="39"/>
      <c r="BK17" s="39"/>
      <c r="BL17" s="48"/>
      <c r="BM17" s="49"/>
      <c r="BN17" s="37"/>
      <c r="BO17" s="37"/>
      <c r="BP17" s="44"/>
    </row>
    <row r="18" spans="1:68" ht="24.75" customHeight="1" x14ac:dyDescent="0.25">
      <c r="A18" s="345" t="s">
        <v>92</v>
      </c>
      <c r="B18" s="36">
        <v>10</v>
      </c>
      <c r="C18" s="37">
        <v>65</v>
      </c>
      <c r="D18" s="37"/>
      <c r="E18" s="30"/>
      <c r="F18" s="30"/>
      <c r="G18" s="29"/>
      <c r="H18" s="29"/>
      <c r="I18" s="30"/>
      <c r="J18" s="30"/>
      <c r="K18" s="526"/>
      <c r="L18" s="30"/>
      <c r="M18" s="30"/>
      <c r="N18" s="365"/>
      <c r="O18" s="30"/>
      <c r="P18" s="30"/>
      <c r="Q18" s="370"/>
      <c r="R18" s="30"/>
      <c r="S18" s="30"/>
      <c r="T18" s="30"/>
      <c r="U18" s="30"/>
      <c r="V18" s="30"/>
      <c r="W18" s="30"/>
      <c r="X18" s="30"/>
      <c r="Y18" s="30"/>
      <c r="Z18" s="348"/>
      <c r="AA18" s="348"/>
      <c r="AB18" s="526"/>
      <c r="AC18" s="30"/>
      <c r="AD18" s="30"/>
      <c r="AE18" s="526"/>
      <c r="AF18" s="29"/>
      <c r="AG18" s="29"/>
      <c r="AH18" s="349"/>
      <c r="AI18" s="29"/>
      <c r="AJ18" s="29"/>
      <c r="AK18" s="350"/>
      <c r="AL18" s="309">
        <v>13.6</v>
      </c>
      <c r="AM18" s="503">
        <v>1.45</v>
      </c>
      <c r="AN18" s="39"/>
      <c r="AO18" s="37">
        <v>850</v>
      </c>
      <c r="AP18" s="40"/>
      <c r="AQ18" s="40"/>
      <c r="AR18" s="40"/>
      <c r="AS18" s="41"/>
      <c r="AT18" s="42"/>
      <c r="AU18" s="358"/>
      <c r="AV18" s="43"/>
      <c r="AW18" s="44"/>
      <c r="AX18" s="44"/>
      <c r="AY18" s="45"/>
      <c r="AZ18" s="44"/>
      <c r="BA18" s="478"/>
      <c r="BB18" s="43"/>
      <c r="BC18" s="43"/>
      <c r="BD18" s="524"/>
      <c r="BE18" s="522"/>
      <c r="BF18" s="43"/>
      <c r="BG18" s="37"/>
      <c r="BH18" s="39"/>
      <c r="BI18" s="39"/>
      <c r="BJ18" s="39"/>
      <c r="BK18" s="39"/>
      <c r="BL18" s="48"/>
      <c r="BM18" s="49"/>
      <c r="BN18" s="37"/>
      <c r="BO18" s="37"/>
      <c r="BP18" s="44"/>
    </row>
    <row r="19" spans="1:68" ht="24.75" customHeight="1" x14ac:dyDescent="0.25">
      <c r="A19" s="345" t="s">
        <v>93</v>
      </c>
      <c r="B19" s="36">
        <v>11</v>
      </c>
      <c r="C19" s="37">
        <v>64</v>
      </c>
      <c r="D19" s="37"/>
      <c r="E19" s="30"/>
      <c r="F19" s="30"/>
      <c r="G19" s="29"/>
      <c r="H19" s="29"/>
      <c r="I19" s="30"/>
      <c r="J19" s="30"/>
      <c r="K19" s="526"/>
      <c r="L19" s="30"/>
      <c r="M19" s="30"/>
      <c r="N19" s="526"/>
      <c r="O19" s="30"/>
      <c r="P19" s="30"/>
      <c r="Q19" s="526"/>
      <c r="R19" s="30"/>
      <c r="S19" s="30"/>
      <c r="T19" s="30"/>
      <c r="U19" s="30"/>
      <c r="V19" s="30"/>
      <c r="W19" s="30"/>
      <c r="X19" s="30"/>
      <c r="Y19" s="30"/>
      <c r="Z19" s="348"/>
      <c r="AA19" s="348"/>
      <c r="AB19" s="526"/>
      <c r="AC19" s="30"/>
      <c r="AD19" s="30"/>
      <c r="AE19" s="526"/>
      <c r="AF19" s="29"/>
      <c r="AG19" s="29"/>
      <c r="AH19" s="349"/>
      <c r="AI19" s="29"/>
      <c r="AJ19" s="29"/>
      <c r="AK19" s="350"/>
      <c r="AL19" s="309"/>
      <c r="AM19" s="503"/>
      <c r="AN19" s="39"/>
      <c r="AO19" s="37"/>
      <c r="AP19" s="40"/>
      <c r="AQ19" s="40"/>
      <c r="AR19" s="40"/>
      <c r="AS19" s="50"/>
      <c r="AT19" s="42"/>
      <c r="AU19" s="358"/>
      <c r="AV19" s="43"/>
      <c r="AW19" s="44"/>
      <c r="AX19" s="44"/>
      <c r="AY19" s="45"/>
      <c r="AZ19" s="44"/>
      <c r="BA19" s="478"/>
      <c r="BB19" s="43"/>
      <c r="BC19" s="43"/>
      <c r="BD19" s="524"/>
      <c r="BE19" s="522"/>
      <c r="BF19" s="43"/>
      <c r="BG19" s="37"/>
      <c r="BH19" s="39"/>
      <c r="BI19" s="39"/>
      <c r="BJ19" s="39"/>
      <c r="BK19" s="39"/>
      <c r="BL19" s="48"/>
      <c r="BM19" s="49"/>
      <c r="BN19" s="37"/>
      <c r="BO19" s="37"/>
      <c r="BP19" s="44"/>
    </row>
    <row r="20" spans="1:68" ht="24.75" customHeight="1" x14ac:dyDescent="0.25">
      <c r="A20" s="345" t="s">
        <v>94</v>
      </c>
      <c r="B20" s="36">
        <v>12</v>
      </c>
      <c r="C20" s="37">
        <v>6</v>
      </c>
      <c r="D20" s="37"/>
      <c r="E20" s="30"/>
      <c r="F20" s="30"/>
      <c r="G20" s="29"/>
      <c r="H20" s="29"/>
      <c r="I20" s="30"/>
      <c r="J20" s="30"/>
      <c r="K20" s="526"/>
      <c r="L20" s="30"/>
      <c r="M20" s="30"/>
      <c r="N20" s="526"/>
      <c r="O20" s="30"/>
      <c r="P20" s="30"/>
      <c r="Q20" s="526"/>
      <c r="R20" s="30"/>
      <c r="S20" s="30"/>
      <c r="T20" s="30"/>
      <c r="U20" s="30"/>
      <c r="V20" s="30"/>
      <c r="W20" s="30"/>
      <c r="X20" s="30"/>
      <c r="Y20" s="30"/>
      <c r="Z20" s="348"/>
      <c r="AA20" s="348"/>
      <c r="AB20" s="526"/>
      <c r="AC20" s="30"/>
      <c r="AD20" s="30"/>
      <c r="AE20" s="526"/>
      <c r="AF20" s="29"/>
      <c r="AG20" s="29"/>
      <c r="AH20" s="349"/>
      <c r="AI20" s="29"/>
      <c r="AJ20" s="29"/>
      <c r="AK20" s="350"/>
      <c r="AL20" s="309">
        <v>13.9</v>
      </c>
      <c r="AM20" s="503">
        <v>1.65</v>
      </c>
      <c r="AN20" s="39"/>
      <c r="AO20" s="37">
        <v>920</v>
      </c>
      <c r="AP20" s="40"/>
      <c r="AQ20" s="40"/>
      <c r="AR20" s="40"/>
      <c r="AS20" s="41"/>
      <c r="AT20" s="42"/>
      <c r="AU20" s="358"/>
      <c r="AV20" s="43"/>
      <c r="AW20" s="44"/>
      <c r="AX20" s="44"/>
      <c r="AY20" s="45"/>
      <c r="AZ20" s="44"/>
      <c r="BA20" s="478"/>
      <c r="BB20" s="43"/>
      <c r="BC20" s="43"/>
      <c r="BD20" s="524"/>
      <c r="BE20" s="522"/>
      <c r="BF20" s="43"/>
      <c r="BG20" s="37"/>
      <c r="BH20" s="39"/>
      <c r="BI20" s="39"/>
      <c r="BJ20" s="39"/>
      <c r="BK20" s="39"/>
      <c r="BL20" s="48"/>
      <c r="BM20" s="49"/>
      <c r="BN20" s="37"/>
      <c r="BO20" s="37"/>
      <c r="BP20" s="44"/>
    </row>
    <row r="21" spans="1:68" ht="24.75" customHeight="1" x14ac:dyDescent="0.25">
      <c r="A21" s="345" t="s">
        <v>99</v>
      </c>
      <c r="B21" s="36">
        <v>13</v>
      </c>
      <c r="C21" s="37">
        <v>63</v>
      </c>
      <c r="D21" s="37"/>
      <c r="E21" s="30"/>
      <c r="F21" s="30"/>
      <c r="G21" s="29"/>
      <c r="H21" s="29"/>
      <c r="I21" s="30"/>
      <c r="J21" s="30"/>
      <c r="K21" s="526"/>
      <c r="L21" s="30"/>
      <c r="M21" s="30"/>
      <c r="N21" s="526"/>
      <c r="O21" s="30"/>
      <c r="P21" s="30"/>
      <c r="Q21" s="526"/>
      <c r="R21" s="30"/>
      <c r="S21" s="30"/>
      <c r="T21" s="30"/>
      <c r="U21" s="30"/>
      <c r="V21" s="30"/>
      <c r="W21" s="30"/>
      <c r="X21" s="30"/>
      <c r="Y21" s="30"/>
      <c r="Z21" s="348"/>
      <c r="AA21" s="348"/>
      <c r="AB21" s="526"/>
      <c r="AC21" s="30"/>
      <c r="AD21" s="30"/>
      <c r="AE21" s="526"/>
      <c r="AF21" s="29"/>
      <c r="AG21" s="29"/>
      <c r="AH21" s="349"/>
      <c r="AI21" s="29"/>
      <c r="AJ21" s="29"/>
      <c r="AK21" s="350"/>
      <c r="AL21" s="309"/>
      <c r="AM21" s="503"/>
      <c r="AN21" s="39"/>
      <c r="AO21" s="37"/>
      <c r="AP21" s="40"/>
      <c r="AQ21" s="40"/>
      <c r="AR21" s="40"/>
      <c r="AS21" s="41"/>
      <c r="AT21" s="42"/>
      <c r="AU21" s="358"/>
      <c r="AV21" s="43"/>
      <c r="AW21" s="44"/>
      <c r="AX21" s="44"/>
      <c r="AY21" s="45"/>
      <c r="AZ21" s="44"/>
      <c r="BA21" s="478"/>
      <c r="BB21" s="43"/>
      <c r="BC21" s="43"/>
      <c r="BD21" s="524"/>
      <c r="BE21" s="522"/>
      <c r="BF21" s="43"/>
      <c r="BG21" s="37"/>
      <c r="BH21" s="39"/>
      <c r="BI21" s="39"/>
      <c r="BJ21" s="39"/>
      <c r="BK21" s="39"/>
      <c r="BL21" s="48"/>
      <c r="BM21" s="49"/>
      <c r="BN21" s="37"/>
      <c r="BO21" s="37"/>
      <c r="BP21" s="44"/>
    </row>
    <row r="22" spans="1:68" ht="24.75" customHeight="1" x14ac:dyDescent="0.25">
      <c r="A22" s="345" t="s">
        <v>100</v>
      </c>
      <c r="B22" s="36">
        <v>14</v>
      </c>
      <c r="C22" s="37">
        <v>69</v>
      </c>
      <c r="D22" s="37"/>
      <c r="E22" s="30"/>
      <c r="F22" s="30"/>
      <c r="G22" s="29"/>
      <c r="H22" s="29"/>
      <c r="I22" s="30"/>
      <c r="J22" s="30"/>
      <c r="K22" s="370"/>
      <c r="L22" s="30"/>
      <c r="M22" s="30"/>
      <c r="N22" s="365"/>
      <c r="O22" s="30"/>
      <c r="P22" s="30"/>
      <c r="Q22" s="370"/>
      <c r="R22" s="30"/>
      <c r="S22" s="30"/>
      <c r="T22" s="30"/>
      <c r="U22" s="30"/>
      <c r="V22" s="30"/>
      <c r="W22" s="30"/>
      <c r="X22" s="30"/>
      <c r="Y22" s="30"/>
      <c r="Z22" s="348"/>
      <c r="AA22" s="348"/>
      <c r="AB22" s="526"/>
      <c r="AC22" s="30"/>
      <c r="AD22" s="30"/>
      <c r="AE22" s="526"/>
      <c r="AF22" s="29"/>
      <c r="AG22" s="29"/>
      <c r="AH22" s="349"/>
      <c r="AI22" s="29"/>
      <c r="AJ22" s="29"/>
      <c r="AK22" s="350"/>
      <c r="AL22" s="309">
        <v>14.4</v>
      </c>
      <c r="AM22" s="503">
        <v>4.3</v>
      </c>
      <c r="AN22" s="39"/>
      <c r="AO22" s="37">
        <v>900</v>
      </c>
      <c r="AP22" s="40"/>
      <c r="AQ22" s="40"/>
      <c r="AR22" s="40"/>
      <c r="AS22" s="308"/>
      <c r="AT22" s="42"/>
      <c r="AU22" s="358"/>
      <c r="AV22" s="43"/>
      <c r="AW22" s="44"/>
      <c r="AX22" s="44"/>
      <c r="AY22" s="45"/>
      <c r="AZ22" s="44"/>
      <c r="BA22" s="478"/>
      <c r="BB22" s="43"/>
      <c r="BC22" s="43">
        <v>3.22</v>
      </c>
      <c r="BD22" s="523">
        <v>16.100000000000001</v>
      </c>
      <c r="BE22" s="522">
        <v>89</v>
      </c>
      <c r="BF22" s="43">
        <v>7.7</v>
      </c>
      <c r="BG22" s="37"/>
      <c r="BH22" s="39"/>
      <c r="BI22" s="39"/>
      <c r="BJ22" s="39"/>
      <c r="BK22" s="39"/>
      <c r="BL22" s="48"/>
      <c r="BM22" s="49"/>
      <c r="BN22" s="37"/>
      <c r="BO22" s="37"/>
      <c r="BP22" s="44"/>
    </row>
    <row r="23" spans="1:68" ht="24.75" customHeight="1" x14ac:dyDescent="0.25">
      <c r="A23" s="345" t="s">
        <v>90</v>
      </c>
      <c r="B23" s="36">
        <v>15</v>
      </c>
      <c r="C23" s="37">
        <v>89</v>
      </c>
      <c r="D23" s="37"/>
      <c r="E23" s="30"/>
      <c r="F23" s="30"/>
      <c r="G23" s="29"/>
      <c r="H23" s="29"/>
      <c r="I23" s="30"/>
      <c r="J23" s="30"/>
      <c r="K23" s="526"/>
      <c r="L23" s="30"/>
      <c r="M23" s="30"/>
      <c r="N23" s="526"/>
      <c r="O23" s="30"/>
      <c r="P23" s="30"/>
      <c r="Q23" s="526"/>
      <c r="R23" s="30"/>
      <c r="S23" s="30"/>
      <c r="T23" s="30"/>
      <c r="U23" s="30"/>
      <c r="V23" s="30"/>
      <c r="W23" s="30"/>
      <c r="X23" s="30"/>
      <c r="Y23" s="30"/>
      <c r="Z23" s="348"/>
      <c r="AA23" s="348"/>
      <c r="AB23" s="526"/>
      <c r="AC23" s="30"/>
      <c r="AD23" s="30"/>
      <c r="AE23" s="526"/>
      <c r="AF23" s="29"/>
      <c r="AG23" s="29"/>
      <c r="AH23" s="349"/>
      <c r="AI23" s="29"/>
      <c r="AJ23" s="29"/>
      <c r="AK23" s="350"/>
      <c r="AL23" s="309">
        <v>14.4</v>
      </c>
      <c r="AM23" s="503">
        <v>1.54</v>
      </c>
      <c r="AN23" s="39"/>
      <c r="AO23" s="37">
        <v>920</v>
      </c>
      <c r="AP23" s="40"/>
      <c r="AQ23" s="40"/>
      <c r="AR23" s="40"/>
      <c r="AS23" s="41"/>
      <c r="AT23" s="42"/>
      <c r="AU23" s="358"/>
      <c r="AV23" s="43"/>
      <c r="AW23" s="44"/>
      <c r="AX23" s="44"/>
      <c r="AY23" s="45"/>
      <c r="AZ23" s="44"/>
      <c r="BA23" s="478"/>
      <c r="BB23" s="43"/>
      <c r="BC23" s="43"/>
      <c r="BD23" s="524"/>
      <c r="BE23" s="522"/>
      <c r="BF23" s="43"/>
      <c r="BG23" s="37"/>
      <c r="BH23" s="39"/>
      <c r="BI23" s="39"/>
      <c r="BJ23" s="39"/>
      <c r="BK23" s="39"/>
      <c r="BL23" s="48"/>
      <c r="BM23" s="49"/>
      <c r="BN23" s="37"/>
      <c r="BO23" s="37"/>
      <c r="BP23" s="44"/>
    </row>
    <row r="24" spans="1:68" ht="24.75" customHeight="1" x14ac:dyDescent="0.25">
      <c r="A24" s="345" t="s">
        <v>91</v>
      </c>
      <c r="B24" s="36">
        <v>16</v>
      </c>
      <c r="C24" s="37">
        <v>90</v>
      </c>
      <c r="D24" s="37"/>
      <c r="E24" s="30"/>
      <c r="F24" s="30"/>
      <c r="G24" s="29"/>
      <c r="H24" s="29"/>
      <c r="I24" s="30"/>
      <c r="J24" s="30"/>
      <c r="K24" s="526"/>
      <c r="L24" s="30"/>
      <c r="M24" s="30"/>
      <c r="N24" s="526"/>
      <c r="O24" s="30"/>
      <c r="P24" s="30"/>
      <c r="Q24" s="526"/>
      <c r="R24" s="30"/>
      <c r="S24" s="30"/>
      <c r="T24" s="30"/>
      <c r="U24" s="30"/>
      <c r="V24" s="30"/>
      <c r="W24" s="30"/>
      <c r="X24" s="30"/>
      <c r="Y24" s="30"/>
      <c r="Z24" s="348"/>
      <c r="AA24" s="348"/>
      <c r="AB24" s="526"/>
      <c r="AC24" s="30"/>
      <c r="AD24" s="30"/>
      <c r="AE24" s="526"/>
      <c r="AF24" s="29"/>
      <c r="AG24" s="29"/>
      <c r="AH24" s="349"/>
      <c r="AI24" s="29"/>
      <c r="AJ24" s="29"/>
      <c r="AK24" s="350"/>
      <c r="AL24" s="309"/>
      <c r="AM24" s="503"/>
      <c r="AN24" s="39"/>
      <c r="AO24" s="37"/>
      <c r="AP24" s="40"/>
      <c r="AQ24" s="40"/>
      <c r="AR24" s="40"/>
      <c r="AS24" s="41"/>
      <c r="AT24" s="42"/>
      <c r="AU24" s="358"/>
      <c r="AV24" s="43"/>
      <c r="AW24" s="44"/>
      <c r="AX24" s="44"/>
      <c r="AY24" s="45"/>
      <c r="AZ24" s="44"/>
      <c r="BA24" s="478"/>
      <c r="BB24" s="43"/>
      <c r="BC24" s="43"/>
      <c r="BD24" s="524"/>
      <c r="BE24" s="522"/>
      <c r="BF24" s="43"/>
      <c r="BG24" s="37"/>
      <c r="BH24" s="39"/>
      <c r="BI24" s="39"/>
      <c r="BJ24" s="39"/>
      <c r="BK24" s="39"/>
      <c r="BL24" s="48"/>
      <c r="BM24" s="49"/>
      <c r="BN24" s="37"/>
      <c r="BO24" s="37"/>
      <c r="BP24" s="44"/>
    </row>
    <row r="25" spans="1:68" ht="24.75" customHeight="1" x14ac:dyDescent="0.25">
      <c r="A25" s="345" t="s">
        <v>92</v>
      </c>
      <c r="B25" s="36">
        <v>17</v>
      </c>
      <c r="C25" s="37">
        <v>77</v>
      </c>
      <c r="D25" s="37"/>
      <c r="E25" s="30"/>
      <c r="F25" s="30"/>
      <c r="G25" s="29"/>
      <c r="H25" s="29"/>
      <c r="I25" s="30"/>
      <c r="J25" s="30"/>
      <c r="K25" s="526"/>
      <c r="L25" s="30"/>
      <c r="M25" s="30"/>
      <c r="N25" s="526"/>
      <c r="O25" s="30"/>
      <c r="P25" s="30"/>
      <c r="Q25" s="526"/>
      <c r="R25" s="30"/>
      <c r="S25" s="30"/>
      <c r="T25" s="30"/>
      <c r="U25" s="30"/>
      <c r="V25" s="30"/>
      <c r="W25" s="30"/>
      <c r="X25" s="30"/>
      <c r="Y25" s="30"/>
      <c r="Z25" s="348"/>
      <c r="AA25" s="348"/>
      <c r="AB25" s="526"/>
      <c r="AC25" s="30"/>
      <c r="AD25" s="30"/>
      <c r="AE25" s="526"/>
      <c r="AF25" s="29"/>
      <c r="AG25" s="29"/>
      <c r="AH25" s="349"/>
      <c r="AI25" s="29"/>
      <c r="AJ25" s="29"/>
      <c r="AK25" s="350"/>
      <c r="AL25" s="309">
        <v>14.6</v>
      </c>
      <c r="AM25" s="503">
        <v>1.94</v>
      </c>
      <c r="AN25" s="39"/>
      <c r="AO25" s="37"/>
      <c r="AP25" s="40"/>
      <c r="AQ25" s="40"/>
      <c r="AR25" s="40"/>
      <c r="AS25" s="50"/>
      <c r="AT25" s="42"/>
      <c r="AU25" s="358"/>
      <c r="AV25" s="43"/>
      <c r="AW25" s="44"/>
      <c r="AX25" s="44"/>
      <c r="AY25" s="45"/>
      <c r="AZ25" s="44"/>
      <c r="BA25" s="478"/>
      <c r="BB25" s="43"/>
      <c r="BC25" s="43"/>
      <c r="BD25" s="524"/>
      <c r="BE25" s="522"/>
      <c r="BF25" s="43"/>
      <c r="BG25" s="37"/>
      <c r="BH25" s="39"/>
      <c r="BI25" s="39"/>
      <c r="BJ25" s="39"/>
      <c r="BK25" s="39"/>
      <c r="BL25" s="48"/>
      <c r="BM25" s="49"/>
      <c r="BN25" s="37"/>
      <c r="BO25" s="37"/>
      <c r="BP25" s="44"/>
    </row>
    <row r="26" spans="1:68" ht="24.75" customHeight="1" x14ac:dyDescent="0.25">
      <c r="A26" s="345" t="s">
        <v>93</v>
      </c>
      <c r="B26" s="36">
        <v>18</v>
      </c>
      <c r="C26" s="37">
        <v>50</v>
      </c>
      <c r="D26" s="37"/>
      <c r="E26" s="30"/>
      <c r="F26" s="30"/>
      <c r="G26" s="29"/>
      <c r="H26" s="29"/>
      <c r="I26" s="30"/>
      <c r="J26" s="30"/>
      <c r="K26" s="526"/>
      <c r="L26" s="30"/>
      <c r="M26" s="30"/>
      <c r="N26" s="526"/>
      <c r="O26" s="30"/>
      <c r="P26" s="30"/>
      <c r="Q26" s="526"/>
      <c r="R26" s="30"/>
      <c r="S26" s="30"/>
      <c r="T26" s="30"/>
      <c r="U26" s="30"/>
      <c r="V26" s="30"/>
      <c r="W26" s="30"/>
      <c r="X26" s="30"/>
      <c r="Y26" s="30"/>
      <c r="Z26" s="348"/>
      <c r="AA26" s="348"/>
      <c r="AB26" s="526"/>
      <c r="AC26" s="30"/>
      <c r="AD26" s="30"/>
      <c r="AE26" s="526"/>
      <c r="AF26" s="29"/>
      <c r="AG26" s="29"/>
      <c r="AH26" s="349"/>
      <c r="AI26" s="29"/>
      <c r="AJ26" s="29"/>
      <c r="AK26" s="350"/>
      <c r="AL26" s="309"/>
      <c r="AM26" s="503"/>
      <c r="AN26" s="39"/>
      <c r="AO26" s="37"/>
      <c r="AP26" s="40"/>
      <c r="AQ26" s="40"/>
      <c r="AR26" s="40"/>
      <c r="AS26" s="41"/>
      <c r="AT26" s="42"/>
      <c r="AU26" s="358"/>
      <c r="AV26" s="43"/>
      <c r="AW26" s="44"/>
      <c r="AX26" s="44"/>
      <c r="AY26" s="45"/>
      <c r="AZ26" s="44"/>
      <c r="BA26" s="478"/>
      <c r="BB26" s="43"/>
      <c r="BC26" s="43"/>
      <c r="BD26" s="524"/>
      <c r="BE26" s="522"/>
      <c r="BF26" s="43"/>
      <c r="BG26" s="37"/>
      <c r="BH26" s="39"/>
      <c r="BI26" s="39"/>
      <c r="BJ26" s="39"/>
      <c r="BK26" s="39"/>
      <c r="BL26" s="48"/>
      <c r="BM26" s="49"/>
      <c r="BN26" s="37"/>
      <c r="BO26" s="37"/>
      <c r="BP26" s="44"/>
    </row>
    <row r="27" spans="1:68" ht="24.75" customHeight="1" x14ac:dyDescent="0.25">
      <c r="A27" s="345" t="s">
        <v>94</v>
      </c>
      <c r="B27" s="36">
        <v>19</v>
      </c>
      <c r="C27" s="37">
        <v>50</v>
      </c>
      <c r="D27" s="37"/>
      <c r="E27" s="30"/>
      <c r="F27" s="30"/>
      <c r="G27" s="29"/>
      <c r="H27" s="29"/>
      <c r="I27" s="30"/>
      <c r="J27" s="30"/>
      <c r="K27" s="526"/>
      <c r="L27" s="30"/>
      <c r="M27" s="30"/>
      <c r="N27" s="526"/>
      <c r="O27" s="30"/>
      <c r="P27" s="30"/>
      <c r="Q27" s="526"/>
      <c r="R27" s="30"/>
      <c r="S27" s="30"/>
      <c r="T27" s="30"/>
      <c r="U27" s="30"/>
      <c r="V27" s="30"/>
      <c r="W27" s="30"/>
      <c r="X27" s="30"/>
      <c r="Y27" s="30"/>
      <c r="Z27" s="348"/>
      <c r="AA27" s="348"/>
      <c r="AB27" s="526"/>
      <c r="AC27" s="30"/>
      <c r="AD27" s="30"/>
      <c r="AE27" s="526"/>
      <c r="AF27" s="29"/>
      <c r="AG27" s="29"/>
      <c r="AH27" s="349"/>
      <c r="AI27" s="29"/>
      <c r="AJ27" s="29"/>
      <c r="AK27" s="350"/>
      <c r="AL27" s="309"/>
      <c r="AM27" s="503"/>
      <c r="AN27" s="39"/>
      <c r="AO27" s="37"/>
      <c r="AP27" s="40"/>
      <c r="AQ27" s="40"/>
      <c r="AR27" s="40"/>
      <c r="AS27" s="41"/>
      <c r="AT27" s="42"/>
      <c r="AU27" s="358"/>
      <c r="AV27" s="43"/>
      <c r="AW27" s="44"/>
      <c r="AX27" s="44"/>
      <c r="AY27" s="45"/>
      <c r="AZ27" s="44"/>
      <c r="BA27" s="478"/>
      <c r="BB27" s="43"/>
      <c r="BC27" s="43"/>
      <c r="BD27" s="524"/>
      <c r="BE27" s="522"/>
      <c r="BF27" s="43"/>
      <c r="BG27" s="37"/>
      <c r="BH27" s="39"/>
      <c r="BI27" s="39"/>
      <c r="BJ27" s="39"/>
      <c r="BK27" s="39"/>
      <c r="BL27" s="48"/>
      <c r="BM27" s="49"/>
      <c r="BN27" s="37"/>
      <c r="BO27" s="37"/>
      <c r="BP27" s="44"/>
    </row>
    <row r="28" spans="1:68" ht="24.75" customHeight="1" x14ac:dyDescent="0.25">
      <c r="A28" s="345" t="s">
        <v>99</v>
      </c>
      <c r="B28" s="36">
        <v>20</v>
      </c>
      <c r="C28" s="37">
        <v>57</v>
      </c>
      <c r="D28" s="37"/>
      <c r="E28" s="30"/>
      <c r="F28" s="30"/>
      <c r="G28" s="29"/>
      <c r="H28" s="29"/>
      <c r="I28" s="30"/>
      <c r="J28" s="30"/>
      <c r="K28" s="526"/>
      <c r="L28" s="30"/>
      <c r="M28" s="30"/>
      <c r="N28" s="526"/>
      <c r="O28" s="30"/>
      <c r="P28" s="30"/>
      <c r="Q28" s="526"/>
      <c r="R28" s="30"/>
      <c r="S28" s="30"/>
      <c r="T28" s="30"/>
      <c r="U28" s="30"/>
      <c r="V28" s="30"/>
      <c r="W28" s="30"/>
      <c r="X28" s="30"/>
      <c r="Y28" s="30"/>
      <c r="Z28" s="348"/>
      <c r="AA28" s="348"/>
      <c r="AB28" s="526"/>
      <c r="AC28" s="30"/>
      <c r="AD28" s="30"/>
      <c r="AE28" s="526"/>
      <c r="AF28" s="29"/>
      <c r="AG28" s="29"/>
      <c r="AH28" s="349"/>
      <c r="AI28" s="29"/>
      <c r="AJ28" s="29"/>
      <c r="AK28" s="350"/>
      <c r="AL28" s="309">
        <v>13.9</v>
      </c>
      <c r="AM28" s="503">
        <v>0.39</v>
      </c>
      <c r="AN28" s="39"/>
      <c r="AO28" s="37">
        <v>950</v>
      </c>
      <c r="AP28" s="40"/>
      <c r="AQ28" s="40"/>
      <c r="AR28" s="40"/>
      <c r="AS28" s="41"/>
      <c r="AT28" s="42"/>
      <c r="AU28" s="358"/>
      <c r="AV28" s="43"/>
      <c r="AW28" s="44"/>
      <c r="AX28" s="44"/>
      <c r="AY28" s="45"/>
      <c r="AZ28" s="44"/>
      <c r="BA28" s="478"/>
      <c r="BB28" s="43"/>
      <c r="BC28" s="43"/>
      <c r="BD28" s="524"/>
      <c r="BE28" s="522"/>
      <c r="BF28" s="43"/>
      <c r="BG28" s="37"/>
      <c r="BH28" s="39"/>
      <c r="BI28" s="39"/>
      <c r="BJ28" s="39"/>
      <c r="BK28" s="39"/>
      <c r="BL28" s="48"/>
      <c r="BM28" s="49"/>
      <c r="BN28" s="37"/>
      <c r="BO28" s="37"/>
      <c r="BP28" s="44"/>
    </row>
    <row r="29" spans="1:68" ht="24.75" customHeight="1" x14ac:dyDescent="0.25">
      <c r="A29" s="345" t="s">
        <v>100</v>
      </c>
      <c r="B29" s="36">
        <v>21</v>
      </c>
      <c r="C29" s="37">
        <v>116</v>
      </c>
      <c r="D29" s="37"/>
      <c r="E29" s="30"/>
      <c r="F29" s="30"/>
      <c r="G29" s="29"/>
      <c r="H29" s="29"/>
      <c r="I29" s="30"/>
      <c r="J29" s="30"/>
      <c r="K29" s="370"/>
      <c r="L29" s="30"/>
      <c r="M29" s="30"/>
      <c r="N29" s="365"/>
      <c r="O29" s="30"/>
      <c r="P29" s="30"/>
      <c r="Q29" s="370"/>
      <c r="R29" s="30"/>
      <c r="S29" s="30"/>
      <c r="T29" s="30"/>
      <c r="U29" s="30"/>
      <c r="V29" s="30"/>
      <c r="W29" s="30"/>
      <c r="X29" s="30"/>
      <c r="Y29" s="30"/>
      <c r="Z29" s="348"/>
      <c r="AA29" s="348"/>
      <c r="AB29" s="526"/>
      <c r="AC29" s="30"/>
      <c r="AD29" s="30"/>
      <c r="AE29" s="526"/>
      <c r="AF29" s="29"/>
      <c r="AG29" s="29"/>
      <c r="AH29" s="349"/>
      <c r="AI29" s="29"/>
      <c r="AJ29" s="29"/>
      <c r="AK29" s="350"/>
      <c r="AL29" s="309">
        <v>13.6</v>
      </c>
      <c r="AM29" s="503">
        <v>3.02</v>
      </c>
      <c r="AN29" s="39"/>
      <c r="AO29" s="37">
        <v>900</v>
      </c>
      <c r="AP29" s="40"/>
      <c r="AQ29" s="40"/>
      <c r="AR29" s="40"/>
      <c r="AS29" s="308"/>
      <c r="AT29" s="42"/>
      <c r="AU29" s="358"/>
      <c r="AV29" s="43"/>
      <c r="AW29" s="44"/>
      <c r="AX29" s="44"/>
      <c r="AY29" s="45"/>
      <c r="AZ29" s="44"/>
      <c r="BA29" s="478"/>
      <c r="BB29" s="43"/>
      <c r="BC29" s="43"/>
      <c r="BD29" s="523"/>
      <c r="BE29" s="522"/>
      <c r="BF29" s="43"/>
      <c r="BG29" s="37"/>
      <c r="BH29" s="39"/>
      <c r="BI29" s="39"/>
      <c r="BJ29" s="39"/>
      <c r="BK29" s="39"/>
      <c r="BL29" s="48"/>
      <c r="BM29" s="49"/>
      <c r="BN29" s="37"/>
      <c r="BO29" s="37"/>
      <c r="BP29" s="44"/>
    </row>
    <row r="30" spans="1:68" ht="24.75" customHeight="1" x14ac:dyDescent="0.25">
      <c r="A30" s="345" t="s">
        <v>90</v>
      </c>
      <c r="B30" s="36">
        <v>22</v>
      </c>
      <c r="C30" s="37">
        <v>58</v>
      </c>
      <c r="D30" s="37"/>
      <c r="E30" s="30"/>
      <c r="F30" s="30"/>
      <c r="G30" s="29"/>
      <c r="H30" s="29"/>
      <c r="I30" s="30"/>
      <c r="J30" s="30"/>
      <c r="K30" s="526"/>
      <c r="L30" s="30"/>
      <c r="M30" s="30"/>
      <c r="N30" s="526"/>
      <c r="O30" s="30"/>
      <c r="P30" s="30"/>
      <c r="Q30" s="526"/>
      <c r="R30" s="30"/>
      <c r="S30" s="30"/>
      <c r="T30" s="30"/>
      <c r="U30" s="30"/>
      <c r="V30" s="30"/>
      <c r="W30" s="30"/>
      <c r="X30" s="30"/>
      <c r="Y30" s="30"/>
      <c r="Z30" s="348"/>
      <c r="AA30" s="348"/>
      <c r="AB30" s="526"/>
      <c r="AC30" s="30"/>
      <c r="AD30" s="30"/>
      <c r="AE30" s="526"/>
      <c r="AF30" s="29"/>
      <c r="AG30" s="29"/>
      <c r="AH30" s="349"/>
      <c r="AI30" s="29"/>
      <c r="AJ30" s="29"/>
      <c r="AK30" s="350"/>
      <c r="AL30" s="309">
        <v>14</v>
      </c>
      <c r="AM30" s="503">
        <v>3.03</v>
      </c>
      <c r="AN30" s="39"/>
      <c r="AO30" s="37">
        <v>900</v>
      </c>
      <c r="AP30" s="40"/>
      <c r="AQ30" s="40"/>
      <c r="AR30" s="40"/>
      <c r="AS30" s="41"/>
      <c r="AT30" s="42"/>
      <c r="AU30" s="358"/>
      <c r="AV30" s="43"/>
      <c r="AW30" s="44"/>
      <c r="AX30" s="44"/>
      <c r="AY30" s="45"/>
      <c r="AZ30" s="44"/>
      <c r="BA30" s="478"/>
      <c r="BB30" s="43"/>
      <c r="BC30" s="43"/>
      <c r="BD30" s="524"/>
      <c r="BE30" s="522"/>
      <c r="BF30" s="43"/>
      <c r="BG30" s="37"/>
      <c r="BH30" s="39"/>
      <c r="BI30" s="39"/>
      <c r="BJ30" s="39"/>
      <c r="BK30" s="39"/>
      <c r="BL30" s="48"/>
      <c r="BM30" s="49"/>
      <c r="BN30" s="37"/>
      <c r="BO30" s="37"/>
      <c r="BP30" s="44"/>
    </row>
    <row r="31" spans="1:68" ht="24.75" customHeight="1" x14ac:dyDescent="0.25">
      <c r="A31" s="345" t="s">
        <v>91</v>
      </c>
      <c r="B31" s="36">
        <v>23</v>
      </c>
      <c r="C31" s="37">
        <v>168</v>
      </c>
      <c r="D31" s="37"/>
      <c r="E31" s="30"/>
      <c r="F31" s="30"/>
      <c r="G31" s="29"/>
      <c r="H31" s="29"/>
      <c r="I31" s="30"/>
      <c r="J31" s="30"/>
      <c r="K31" s="526"/>
      <c r="L31" s="30"/>
      <c r="M31" s="30"/>
      <c r="N31" s="526"/>
      <c r="O31" s="30"/>
      <c r="P31" s="30"/>
      <c r="Q31" s="526"/>
      <c r="R31" s="30"/>
      <c r="S31" s="30"/>
      <c r="T31" s="30"/>
      <c r="U31" s="30"/>
      <c r="V31" s="30"/>
      <c r="W31" s="30"/>
      <c r="X31" s="30"/>
      <c r="Y31" s="30"/>
      <c r="Z31" s="348"/>
      <c r="AA31" s="348"/>
      <c r="AB31" s="526"/>
      <c r="AC31" s="30"/>
      <c r="AD31" s="30"/>
      <c r="AE31" s="526"/>
      <c r="AF31" s="29"/>
      <c r="AG31" s="29"/>
      <c r="AH31" s="349"/>
      <c r="AI31" s="29"/>
      <c r="AJ31" s="29"/>
      <c r="AK31" s="350"/>
      <c r="AL31" s="309">
        <v>14</v>
      </c>
      <c r="AM31" s="503">
        <v>2.48</v>
      </c>
      <c r="AN31" s="39"/>
      <c r="AO31" s="37">
        <v>940</v>
      </c>
      <c r="AP31" s="40"/>
      <c r="AQ31" s="40"/>
      <c r="AR31" s="40"/>
      <c r="AS31" s="41"/>
      <c r="AT31" s="42"/>
      <c r="AU31" s="358"/>
      <c r="AV31" s="43"/>
      <c r="AW31" s="44"/>
      <c r="AX31" s="44"/>
      <c r="AY31" s="45"/>
      <c r="AZ31" s="44"/>
      <c r="BA31" s="478"/>
      <c r="BB31" s="43"/>
      <c r="BC31" s="43"/>
      <c r="BD31" s="524"/>
      <c r="BE31" s="522"/>
      <c r="BF31" s="43"/>
      <c r="BG31" s="37"/>
      <c r="BH31" s="39"/>
      <c r="BI31" s="39"/>
      <c r="BJ31" s="39"/>
      <c r="BK31" s="39"/>
      <c r="BL31" s="48"/>
      <c r="BM31" s="49"/>
      <c r="BN31" s="37"/>
      <c r="BO31" s="37"/>
      <c r="BP31" s="44"/>
    </row>
    <row r="32" spans="1:68" ht="24.75" customHeight="1" x14ac:dyDescent="0.25">
      <c r="A32" s="345" t="s">
        <v>92</v>
      </c>
      <c r="B32" s="36">
        <v>24</v>
      </c>
      <c r="C32" s="37">
        <v>73</v>
      </c>
      <c r="D32" s="37"/>
      <c r="E32" s="30"/>
      <c r="F32" s="30"/>
      <c r="G32" s="29"/>
      <c r="H32" s="29"/>
      <c r="I32" s="30"/>
      <c r="J32" s="30"/>
      <c r="K32" s="526"/>
      <c r="L32" s="30"/>
      <c r="M32" s="30"/>
      <c r="N32" s="526"/>
      <c r="O32" s="30"/>
      <c r="P32" s="30"/>
      <c r="Q32" s="526"/>
      <c r="R32" s="30"/>
      <c r="S32" s="30"/>
      <c r="T32" s="30"/>
      <c r="U32" s="30"/>
      <c r="V32" s="30"/>
      <c r="W32" s="30"/>
      <c r="X32" s="30"/>
      <c r="Y32" s="30"/>
      <c r="Z32" s="348"/>
      <c r="AA32" s="348"/>
      <c r="AB32" s="526"/>
      <c r="AC32" s="30"/>
      <c r="AD32" s="30"/>
      <c r="AE32" s="526"/>
      <c r="AF32" s="29"/>
      <c r="AG32" s="29"/>
      <c r="AH32" s="349"/>
      <c r="AI32" s="29"/>
      <c r="AJ32" s="29"/>
      <c r="AK32" s="350"/>
      <c r="AL32" s="309">
        <v>13.3</v>
      </c>
      <c r="AM32" s="503">
        <v>3.94</v>
      </c>
      <c r="AN32" s="39"/>
      <c r="AO32" s="37"/>
      <c r="AP32" s="40"/>
      <c r="AQ32" s="40"/>
      <c r="AR32" s="40"/>
      <c r="AS32" s="50"/>
      <c r="AT32" s="42"/>
      <c r="AU32" s="358"/>
      <c r="AV32" s="43"/>
      <c r="AW32" s="44"/>
      <c r="AX32" s="44"/>
      <c r="AY32" s="45"/>
      <c r="AZ32" s="44"/>
      <c r="BA32" s="478"/>
      <c r="BB32" s="43"/>
      <c r="BC32" s="43"/>
      <c r="BD32" s="524"/>
      <c r="BE32" s="522"/>
      <c r="BF32" s="43"/>
      <c r="BG32" s="37"/>
      <c r="BH32" s="39"/>
      <c r="BI32" s="39"/>
      <c r="BJ32" s="39"/>
      <c r="BK32" s="39"/>
      <c r="BL32" s="48"/>
      <c r="BM32" s="49"/>
      <c r="BN32" s="37"/>
      <c r="BO32" s="37"/>
      <c r="BP32" s="44"/>
    </row>
    <row r="33" spans="1:68" ht="24.75" customHeight="1" x14ac:dyDescent="0.25">
      <c r="A33" s="345" t="s">
        <v>93</v>
      </c>
      <c r="B33" s="36">
        <v>25</v>
      </c>
      <c r="C33" s="37">
        <v>73</v>
      </c>
      <c r="D33" s="37"/>
      <c r="E33" s="30"/>
      <c r="F33" s="30"/>
      <c r="G33" s="29"/>
      <c r="H33" s="29"/>
      <c r="I33" s="30"/>
      <c r="J33" s="30"/>
      <c r="K33" s="526"/>
      <c r="L33" s="30"/>
      <c r="M33" s="30"/>
      <c r="N33" s="526"/>
      <c r="O33" s="30"/>
      <c r="P33" s="30"/>
      <c r="Q33" s="526"/>
      <c r="R33" s="30"/>
      <c r="S33" s="30"/>
      <c r="T33" s="30"/>
      <c r="U33" s="30"/>
      <c r="V33" s="30"/>
      <c r="W33" s="30"/>
      <c r="X33" s="30"/>
      <c r="Y33" s="30"/>
      <c r="Z33" s="348"/>
      <c r="AA33" s="348"/>
      <c r="AB33" s="526"/>
      <c r="AC33" s="30"/>
      <c r="AD33" s="30"/>
      <c r="AE33" s="526"/>
      <c r="AF33" s="29"/>
      <c r="AG33" s="29"/>
      <c r="AH33" s="349"/>
      <c r="AI33" s="29"/>
      <c r="AJ33" s="29"/>
      <c r="AK33" s="350"/>
      <c r="AL33" s="309"/>
      <c r="AM33" s="503"/>
      <c r="AN33" s="39"/>
      <c r="AO33" s="37"/>
      <c r="AP33" s="40"/>
      <c r="AQ33" s="40"/>
      <c r="AR33" s="40"/>
      <c r="AS33" s="41"/>
      <c r="AT33" s="42"/>
      <c r="AU33" s="358"/>
      <c r="AV33" s="43"/>
      <c r="AW33" s="44"/>
      <c r="AX33" s="44"/>
      <c r="AY33" s="45"/>
      <c r="AZ33" s="44"/>
      <c r="BA33" s="478"/>
      <c r="BB33" s="43"/>
      <c r="BC33" s="43"/>
      <c r="BD33" s="524"/>
      <c r="BE33" s="522"/>
      <c r="BF33" s="43"/>
      <c r="BG33" s="37"/>
      <c r="BH33" s="39"/>
      <c r="BI33" s="39"/>
      <c r="BJ33" s="39"/>
      <c r="BK33" s="39"/>
      <c r="BL33" s="48"/>
      <c r="BM33" s="49"/>
      <c r="BN33" s="37"/>
      <c r="BO33" s="37"/>
      <c r="BP33" s="44"/>
    </row>
    <row r="34" spans="1:68" ht="24.75" customHeight="1" x14ac:dyDescent="0.25">
      <c r="A34" s="345" t="s">
        <v>94</v>
      </c>
      <c r="B34" s="36">
        <v>26</v>
      </c>
      <c r="C34" s="37">
        <v>64</v>
      </c>
      <c r="D34" s="37"/>
      <c r="E34" s="30"/>
      <c r="F34" s="30"/>
      <c r="G34" s="29"/>
      <c r="H34" s="29"/>
      <c r="I34" s="30"/>
      <c r="J34" s="30"/>
      <c r="K34" s="526"/>
      <c r="L34" s="30"/>
      <c r="M34" s="30"/>
      <c r="N34" s="526"/>
      <c r="O34" s="30"/>
      <c r="P34" s="30"/>
      <c r="Q34" s="526"/>
      <c r="R34" s="30"/>
      <c r="S34" s="30"/>
      <c r="T34" s="30"/>
      <c r="U34" s="30"/>
      <c r="V34" s="30"/>
      <c r="W34" s="30"/>
      <c r="X34" s="30"/>
      <c r="Y34" s="30"/>
      <c r="Z34" s="348"/>
      <c r="AA34" s="348"/>
      <c r="AB34" s="526"/>
      <c r="AC34" s="30"/>
      <c r="AD34" s="30"/>
      <c r="AE34" s="526"/>
      <c r="AF34" s="29"/>
      <c r="AG34" s="29"/>
      <c r="AH34" s="349"/>
      <c r="AI34" s="29"/>
      <c r="AJ34" s="29"/>
      <c r="AK34" s="350"/>
      <c r="AL34" s="309">
        <v>13.2</v>
      </c>
      <c r="AM34" s="503">
        <v>2.44</v>
      </c>
      <c r="AN34" s="39"/>
      <c r="AO34" s="37">
        <v>940</v>
      </c>
      <c r="AP34" s="40"/>
      <c r="AQ34" s="40"/>
      <c r="AR34" s="40"/>
      <c r="AS34" s="41"/>
      <c r="AT34" s="42"/>
      <c r="AU34" s="358"/>
      <c r="AV34" s="43"/>
      <c r="AW34" s="44"/>
      <c r="AX34" s="44"/>
      <c r="AY34" s="45"/>
      <c r="AZ34" s="44"/>
      <c r="BA34" s="478"/>
      <c r="BB34" s="43"/>
      <c r="BC34" s="43"/>
      <c r="BD34" s="524"/>
      <c r="BE34" s="522"/>
      <c r="BF34" s="43"/>
      <c r="BG34" s="37"/>
      <c r="BH34" s="39"/>
      <c r="BI34" s="39"/>
      <c r="BJ34" s="39"/>
      <c r="BK34" s="39"/>
      <c r="BL34" s="48"/>
      <c r="BM34" s="49"/>
      <c r="BN34" s="37"/>
      <c r="BO34" s="37"/>
      <c r="BP34" s="44"/>
    </row>
    <row r="35" spans="1:68" ht="24.75" customHeight="1" x14ac:dyDescent="0.25">
      <c r="A35" s="345" t="s">
        <v>99</v>
      </c>
      <c r="B35" s="36">
        <v>27</v>
      </c>
      <c r="C35" s="37">
        <v>80</v>
      </c>
      <c r="D35" s="37"/>
      <c r="E35" s="30"/>
      <c r="F35" s="30"/>
      <c r="G35" s="29"/>
      <c r="H35" s="29"/>
      <c r="I35" s="30"/>
      <c r="J35" s="30"/>
      <c r="K35" s="526"/>
      <c r="L35" s="30"/>
      <c r="M35" s="30"/>
      <c r="N35" s="526"/>
      <c r="O35" s="30"/>
      <c r="P35" s="30"/>
      <c r="Q35" s="526"/>
      <c r="R35" s="30"/>
      <c r="S35" s="30"/>
      <c r="T35" s="30"/>
      <c r="U35" s="30"/>
      <c r="V35" s="30"/>
      <c r="W35" s="30"/>
      <c r="X35" s="30"/>
      <c r="Y35" s="30"/>
      <c r="Z35" s="348"/>
      <c r="AA35" s="348"/>
      <c r="AB35" s="526"/>
      <c r="AC35" s="30"/>
      <c r="AD35" s="30"/>
      <c r="AE35" s="526"/>
      <c r="AF35" s="29"/>
      <c r="AG35" s="29"/>
      <c r="AH35" s="349"/>
      <c r="AI35" s="29"/>
      <c r="AJ35" s="29"/>
      <c r="AK35" s="350"/>
      <c r="AL35" s="309">
        <v>13.6</v>
      </c>
      <c r="AM35" s="503">
        <v>3.74</v>
      </c>
      <c r="AN35" s="39"/>
      <c r="AO35" s="37">
        <v>910</v>
      </c>
      <c r="AP35" s="40"/>
      <c r="AQ35" s="40"/>
      <c r="AR35" s="40"/>
      <c r="AS35" s="41"/>
      <c r="AT35" s="42"/>
      <c r="AU35" s="358"/>
      <c r="AV35" s="43"/>
      <c r="AW35" s="44"/>
      <c r="AX35" s="44"/>
      <c r="AY35" s="45"/>
      <c r="AZ35" s="44"/>
      <c r="BA35" s="478"/>
      <c r="BB35" s="43"/>
      <c r="BC35" s="43"/>
      <c r="BD35" s="524"/>
      <c r="BE35" s="522"/>
      <c r="BF35" s="43"/>
      <c r="BG35" s="37"/>
      <c r="BH35" s="39"/>
      <c r="BI35" s="39"/>
      <c r="BJ35" s="39"/>
      <c r="BK35" s="39"/>
      <c r="BL35" s="48"/>
      <c r="BM35" s="49"/>
      <c r="BN35" s="37"/>
      <c r="BO35" s="37"/>
      <c r="BP35" s="44"/>
    </row>
    <row r="36" spans="1:68" ht="24.75" customHeight="1" x14ac:dyDescent="0.25">
      <c r="A36" s="345" t="s">
        <v>100</v>
      </c>
      <c r="B36" s="36">
        <v>28</v>
      </c>
      <c r="C36" s="37">
        <v>80</v>
      </c>
      <c r="D36" s="37"/>
      <c r="E36" s="30"/>
      <c r="F36" s="30"/>
      <c r="G36" s="29"/>
      <c r="H36" s="29"/>
      <c r="I36" s="30"/>
      <c r="J36" s="30"/>
      <c r="K36" s="370"/>
      <c r="L36" s="30"/>
      <c r="M36" s="30"/>
      <c r="N36" s="365"/>
      <c r="O36" s="30"/>
      <c r="P36" s="30"/>
      <c r="Q36" s="370"/>
      <c r="R36" s="30"/>
      <c r="S36" s="30"/>
      <c r="T36" s="30"/>
      <c r="U36" s="30"/>
      <c r="V36" s="30"/>
      <c r="W36" s="30"/>
      <c r="X36" s="30"/>
      <c r="Y36" s="30"/>
      <c r="Z36" s="348"/>
      <c r="AA36" s="348"/>
      <c r="AB36" s="526"/>
      <c r="AC36" s="30"/>
      <c r="AD36" s="30"/>
      <c r="AE36" s="526"/>
      <c r="AF36" s="29"/>
      <c r="AG36" s="29"/>
      <c r="AH36" s="349"/>
      <c r="AI36" s="29"/>
      <c r="AJ36" s="29"/>
      <c r="AK36" s="350"/>
      <c r="AL36" s="309"/>
      <c r="AM36" s="503"/>
      <c r="AN36" s="39"/>
      <c r="AO36" s="37"/>
      <c r="AP36" s="40"/>
      <c r="AQ36" s="40"/>
      <c r="AR36" s="40"/>
      <c r="AS36" s="308"/>
      <c r="AT36" s="42"/>
      <c r="AU36" s="358"/>
      <c r="AV36" s="43"/>
      <c r="AW36" s="44"/>
      <c r="AX36" s="44"/>
      <c r="AY36" s="45"/>
      <c r="AZ36" s="44"/>
      <c r="BA36" s="478"/>
      <c r="BB36" s="43"/>
      <c r="BC36" s="43"/>
      <c r="BD36" s="523"/>
      <c r="BE36" s="522"/>
      <c r="BF36" s="43"/>
      <c r="BG36" s="37"/>
      <c r="BH36" s="39"/>
      <c r="BI36" s="39"/>
      <c r="BJ36" s="39"/>
      <c r="BK36" s="39"/>
      <c r="BL36" s="48"/>
      <c r="BM36" s="49"/>
      <c r="BN36" s="37"/>
      <c r="BO36" s="37"/>
      <c r="BP36" s="44"/>
    </row>
    <row r="37" spans="1:68" ht="24.75" customHeight="1" x14ac:dyDescent="0.25">
      <c r="A37" s="345" t="s">
        <v>90</v>
      </c>
      <c r="B37" s="36">
        <v>29</v>
      </c>
      <c r="C37" s="37">
        <v>72</v>
      </c>
      <c r="D37" s="37"/>
      <c r="E37" s="30"/>
      <c r="F37" s="30"/>
      <c r="G37" s="29"/>
      <c r="H37" s="29"/>
      <c r="I37" s="30"/>
      <c r="J37" s="30"/>
      <c r="K37" s="526"/>
      <c r="L37" s="30"/>
      <c r="M37" s="30"/>
      <c r="N37" s="526"/>
      <c r="O37" s="30"/>
      <c r="P37" s="30"/>
      <c r="Q37" s="526"/>
      <c r="R37" s="30"/>
      <c r="S37" s="30"/>
      <c r="T37" s="30"/>
      <c r="U37" s="30"/>
      <c r="V37" s="30"/>
      <c r="W37" s="30"/>
      <c r="X37" s="30"/>
      <c r="Y37" s="30"/>
      <c r="Z37" s="348"/>
      <c r="AA37" s="348"/>
      <c r="AB37" s="526"/>
      <c r="AC37" s="30"/>
      <c r="AD37" s="30"/>
      <c r="AE37" s="526"/>
      <c r="AF37" s="29"/>
      <c r="AG37" s="29"/>
      <c r="AH37" s="349"/>
      <c r="AI37" s="29"/>
      <c r="AJ37" s="29"/>
      <c r="AK37" s="350"/>
      <c r="AL37" s="309">
        <v>13.6</v>
      </c>
      <c r="AM37" s="503">
        <v>1.66</v>
      </c>
      <c r="AN37" s="39"/>
      <c r="AO37" s="37">
        <v>920</v>
      </c>
      <c r="AP37" s="40"/>
      <c r="AQ37" s="40"/>
      <c r="AR37" s="40"/>
      <c r="AS37" s="41"/>
      <c r="AT37" s="42"/>
      <c r="AU37" s="358"/>
      <c r="AV37" s="43"/>
      <c r="AW37" s="44"/>
      <c r="AX37" s="44"/>
      <c r="AY37" s="45"/>
      <c r="AZ37" s="44"/>
      <c r="BA37" s="478"/>
      <c r="BB37" s="43"/>
      <c r="BC37" s="43"/>
      <c r="BD37" s="524"/>
      <c r="BE37" s="522"/>
      <c r="BF37" s="43"/>
      <c r="BG37" s="37"/>
      <c r="BH37" s="39"/>
      <c r="BI37" s="39"/>
      <c r="BJ37" s="39"/>
      <c r="BK37" s="39"/>
      <c r="BL37" s="48"/>
      <c r="BM37" s="49"/>
      <c r="BN37" s="37"/>
      <c r="BO37" s="37"/>
      <c r="BP37" s="44"/>
    </row>
    <row r="38" spans="1:68" ht="24.75" customHeight="1" x14ac:dyDescent="0.25">
      <c r="A38" s="345" t="s">
        <v>91</v>
      </c>
      <c r="B38" s="36">
        <v>30</v>
      </c>
      <c r="C38" s="37">
        <v>72</v>
      </c>
      <c r="D38" s="37"/>
      <c r="E38" s="30"/>
      <c r="F38" s="30"/>
      <c r="G38" s="29"/>
      <c r="H38" s="29"/>
      <c r="I38" s="30"/>
      <c r="J38" s="30"/>
      <c r="K38" s="526"/>
      <c r="L38" s="30"/>
      <c r="M38" s="30"/>
      <c r="N38" s="526"/>
      <c r="O38" s="30"/>
      <c r="P38" s="30"/>
      <c r="Q38" s="526"/>
      <c r="R38" s="30"/>
      <c r="S38" s="30"/>
      <c r="T38" s="30"/>
      <c r="U38" s="30"/>
      <c r="V38" s="30"/>
      <c r="W38" s="30"/>
      <c r="X38" s="30"/>
      <c r="Y38" s="30"/>
      <c r="Z38" s="348"/>
      <c r="AA38" s="348"/>
      <c r="AB38" s="526"/>
      <c r="AC38" s="30"/>
      <c r="AD38" s="30"/>
      <c r="AE38" s="526"/>
      <c r="AF38" s="29"/>
      <c r="AG38" s="29"/>
      <c r="AH38" s="349"/>
      <c r="AI38" s="29"/>
      <c r="AJ38" s="29"/>
      <c r="AK38" s="350"/>
      <c r="AL38" s="309"/>
      <c r="AM38" s="503"/>
      <c r="AN38" s="39"/>
      <c r="AO38" s="37"/>
      <c r="AP38" s="40"/>
      <c r="AQ38" s="40"/>
      <c r="AR38" s="40"/>
      <c r="AS38" s="50"/>
      <c r="AT38" s="42"/>
      <c r="AU38" s="358"/>
      <c r="AV38" s="43"/>
      <c r="AW38" s="44"/>
      <c r="AX38" s="44"/>
      <c r="AY38" s="45"/>
      <c r="AZ38" s="44"/>
      <c r="BA38" s="478"/>
      <c r="BB38" s="43"/>
      <c r="BC38" s="43"/>
      <c r="BD38" s="47"/>
      <c r="BE38" s="43"/>
      <c r="BF38" s="43"/>
      <c r="BG38" s="37"/>
      <c r="BH38" s="39"/>
      <c r="BI38" s="39"/>
      <c r="BJ38" s="39"/>
      <c r="BK38" s="39"/>
      <c r="BL38" s="48"/>
      <c r="BM38" s="49"/>
      <c r="BN38" s="37"/>
      <c r="BO38" s="37"/>
      <c r="BP38" s="44"/>
    </row>
    <row r="39" spans="1:68" ht="24.75" customHeight="1" thickBot="1" x14ac:dyDescent="0.3">
      <c r="A39" s="345" t="s">
        <v>92</v>
      </c>
      <c r="B39" s="359">
        <v>31</v>
      </c>
      <c r="C39" s="52">
        <v>70</v>
      </c>
      <c r="D39" s="52"/>
      <c r="E39" s="30"/>
      <c r="F39" s="30"/>
      <c r="G39" s="29"/>
      <c r="H39" s="29"/>
      <c r="I39" s="30"/>
      <c r="J39" s="30"/>
      <c r="K39" s="526"/>
      <c r="L39" s="30"/>
      <c r="M39" s="30"/>
      <c r="N39" s="526"/>
      <c r="O39" s="30"/>
      <c r="P39" s="30"/>
      <c r="Q39" s="526"/>
      <c r="R39" s="30"/>
      <c r="S39" s="30"/>
      <c r="T39" s="30"/>
      <c r="U39" s="30"/>
      <c r="V39" s="30"/>
      <c r="W39" s="30"/>
      <c r="X39" s="30"/>
      <c r="Y39" s="30"/>
      <c r="Z39" s="348"/>
      <c r="AA39" s="348"/>
      <c r="AB39" s="526"/>
      <c r="AC39" s="30"/>
      <c r="AD39" s="30"/>
      <c r="AE39" s="526"/>
      <c r="AF39" s="29"/>
      <c r="AG39" s="29"/>
      <c r="AH39" s="349"/>
      <c r="AI39" s="29"/>
      <c r="AJ39" s="29"/>
      <c r="AK39" s="350"/>
      <c r="AL39" s="309">
        <v>13.9</v>
      </c>
      <c r="AM39" s="503">
        <v>1.99</v>
      </c>
      <c r="AN39" s="54"/>
      <c r="AO39" s="52">
        <v>900</v>
      </c>
      <c r="AP39" s="360"/>
      <c r="AQ39" s="360"/>
      <c r="AR39" s="360"/>
      <c r="AS39" s="55"/>
      <c r="AT39" s="56"/>
      <c r="AU39" s="57"/>
      <c r="AV39" s="58"/>
      <c r="AW39" s="58"/>
      <c r="AX39" s="58"/>
      <c r="AY39" s="59"/>
      <c r="AZ39" s="58"/>
      <c r="BA39" s="491"/>
      <c r="BB39" s="58"/>
      <c r="BC39" s="58"/>
      <c r="BD39" s="61"/>
      <c r="BE39" s="58"/>
      <c r="BF39" s="58"/>
      <c r="BG39" s="52"/>
      <c r="BH39" s="54"/>
      <c r="BI39" s="54"/>
      <c r="BJ39" s="54"/>
      <c r="BK39" s="54"/>
      <c r="BL39" s="62"/>
      <c r="BM39" s="63"/>
      <c r="BN39" s="52"/>
      <c r="BO39" s="52"/>
      <c r="BP39" s="58"/>
    </row>
    <row r="40" spans="1:68" ht="24.75" customHeight="1" thickBot="1" x14ac:dyDescent="0.3">
      <c r="A40" s="64" t="s">
        <v>101</v>
      </c>
      <c r="B40" s="65"/>
      <c r="C40" s="66">
        <f t="shared" ref="C40:D40" si="0">+SUM(C9:C39)</f>
        <v>2240</v>
      </c>
      <c r="D40" s="66">
        <f t="shared" si="0"/>
        <v>0</v>
      </c>
      <c r="E40" s="67"/>
      <c r="F40" s="67"/>
      <c r="G40" s="67"/>
      <c r="H40" s="67"/>
      <c r="I40" s="66"/>
      <c r="J40" s="66"/>
      <c r="K40" s="68"/>
      <c r="L40" s="66"/>
      <c r="M40" s="66"/>
      <c r="N40" s="529"/>
      <c r="O40" s="66"/>
      <c r="P40" s="66"/>
      <c r="Q40" s="52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529"/>
      <c r="AC40" s="69"/>
      <c r="AD40" s="66"/>
      <c r="AE40" s="529"/>
      <c r="AF40" s="66"/>
      <c r="AG40" s="66"/>
      <c r="AH40" s="66"/>
      <c r="AI40" s="66"/>
      <c r="AJ40" s="66"/>
      <c r="AK40" s="70"/>
      <c r="AL40" s="71"/>
      <c r="AM40" s="72"/>
      <c r="AN40" s="72"/>
      <c r="AO40" s="67"/>
      <c r="AP40" s="69"/>
      <c r="AQ40" s="69"/>
      <c r="AR40" s="67"/>
      <c r="AS40" s="72"/>
      <c r="AT40" s="67"/>
      <c r="AU40" s="73"/>
      <c r="AV40" s="74"/>
      <c r="AW40" s="75">
        <f t="shared" ref="AW40:AZ40" si="1">SUM(AW9:AW39)</f>
        <v>0</v>
      </c>
      <c r="AX40" s="75">
        <f t="shared" si="1"/>
        <v>0</v>
      </c>
      <c r="AY40" s="75">
        <f t="shared" si="1"/>
        <v>0</v>
      </c>
      <c r="AZ40" s="75">
        <f t="shared" si="1"/>
        <v>0</v>
      </c>
      <c r="BA40" s="76"/>
      <c r="BB40" s="76"/>
      <c r="BC40" s="77">
        <f>+SUM(BC9:BC39)</f>
        <v>3.22</v>
      </c>
      <c r="BD40" s="77">
        <f>+SUM(BD9:BD39)</f>
        <v>16.100000000000001</v>
      </c>
      <c r="BE40" s="77">
        <f>+SUM(BE9:BE39)</f>
        <v>89</v>
      </c>
      <c r="BF40" s="77">
        <f t="shared" ref="BF40:BK40" si="2">+SUM(BF9:BF39)</f>
        <v>7.7</v>
      </c>
      <c r="BG40" s="70">
        <f t="shared" si="2"/>
        <v>0</v>
      </c>
      <c r="BH40" s="70">
        <f t="shared" si="2"/>
        <v>0</v>
      </c>
      <c r="BI40" s="70">
        <f t="shared" si="2"/>
        <v>0</v>
      </c>
      <c r="BJ40" s="70">
        <f t="shared" si="2"/>
        <v>0</v>
      </c>
      <c r="BK40" s="70">
        <f t="shared" si="2"/>
        <v>0</v>
      </c>
      <c r="BL40" s="78"/>
      <c r="BM40" s="73">
        <f t="shared" ref="BM40:BP40" si="3">+SUM(BM9:BM39)</f>
        <v>0</v>
      </c>
      <c r="BN40" s="70">
        <f t="shared" si="3"/>
        <v>0</v>
      </c>
      <c r="BO40" s="70">
        <f t="shared" si="3"/>
        <v>0</v>
      </c>
      <c r="BP40" s="79">
        <f t="shared" si="3"/>
        <v>0</v>
      </c>
    </row>
    <row r="41" spans="1:68" ht="24.75" customHeight="1" x14ac:dyDescent="0.25">
      <c r="A41" s="80" t="s">
        <v>102</v>
      </c>
      <c r="B41" s="361"/>
      <c r="C41" s="362">
        <f t="shared" ref="C41:AE41" si="4">+AVERAGE(C9:C39)</f>
        <v>72.258064516129039</v>
      </c>
      <c r="D41" s="362" t="e">
        <f t="shared" si="4"/>
        <v>#DIV/0!</v>
      </c>
      <c r="E41" s="362">
        <f t="shared" si="4"/>
        <v>7.4</v>
      </c>
      <c r="F41" s="362">
        <f t="shared" si="4"/>
        <v>7</v>
      </c>
      <c r="G41" s="362">
        <f t="shared" si="4"/>
        <v>2010</v>
      </c>
      <c r="H41" s="362">
        <f t="shared" si="4"/>
        <v>1800</v>
      </c>
      <c r="I41" s="362">
        <f t="shared" si="4"/>
        <v>260</v>
      </c>
      <c r="J41" s="362">
        <f t="shared" si="4"/>
        <v>10</v>
      </c>
      <c r="K41" s="370">
        <f>+AVERAGE(K9:K39)</f>
        <v>96</v>
      </c>
      <c r="L41" s="362">
        <f t="shared" si="4"/>
        <v>315</v>
      </c>
      <c r="M41" s="362">
        <f t="shared" si="4"/>
        <v>8</v>
      </c>
      <c r="N41" s="370">
        <f>+AVERAGE(N9:N39)</f>
        <v>97</v>
      </c>
      <c r="O41" s="362">
        <f t="shared" si="4"/>
        <v>590</v>
      </c>
      <c r="P41" s="362">
        <f t="shared" si="4"/>
        <v>27</v>
      </c>
      <c r="Q41" s="370">
        <f>+AVERAGE(Q9:Q39)</f>
        <v>95</v>
      </c>
      <c r="R41" s="362">
        <f t="shared" si="4"/>
        <v>102</v>
      </c>
      <c r="S41" s="362">
        <f t="shared" si="4"/>
        <v>10</v>
      </c>
      <c r="T41" s="362">
        <f t="shared" si="4"/>
        <v>71</v>
      </c>
      <c r="U41" s="362">
        <f t="shared" si="4"/>
        <v>8</v>
      </c>
      <c r="V41" s="362">
        <f t="shared" si="4"/>
        <v>0.7</v>
      </c>
      <c r="W41" s="362">
        <f t="shared" si="4"/>
        <v>4</v>
      </c>
      <c r="X41" s="362">
        <f t="shared" si="4"/>
        <v>0.2</v>
      </c>
      <c r="Y41" s="362">
        <f>+AVERAGE(Y9:Y39)</f>
        <v>0.2</v>
      </c>
      <c r="Z41" s="363">
        <f t="shared" si="4"/>
        <v>102</v>
      </c>
      <c r="AA41" s="363">
        <f t="shared" si="4"/>
        <v>12</v>
      </c>
      <c r="AB41" s="526">
        <f t="shared" si="4"/>
        <v>88</v>
      </c>
      <c r="AC41" s="363">
        <f t="shared" si="4"/>
        <v>7.1</v>
      </c>
      <c r="AD41" s="363">
        <f t="shared" si="4"/>
        <v>5.5</v>
      </c>
      <c r="AE41" s="370">
        <f t="shared" si="4"/>
        <v>23</v>
      </c>
      <c r="AF41" s="362"/>
      <c r="AG41" s="362"/>
      <c r="AH41" s="362"/>
      <c r="AI41" s="362"/>
      <c r="AJ41" s="362"/>
      <c r="AK41" s="364"/>
      <c r="AL41" s="81">
        <f t="shared" ref="AL41:BP41" si="5">+AVERAGE(AL9:AL39)</f>
        <v>13.965</v>
      </c>
      <c r="AM41" s="362">
        <f t="shared" si="5"/>
        <v>2.4739999999999993</v>
      </c>
      <c r="AN41" s="362" t="e">
        <f t="shared" si="5"/>
        <v>#DIV/0!</v>
      </c>
      <c r="AO41" s="362">
        <f t="shared" si="5"/>
        <v>912.35294117647061</v>
      </c>
      <c r="AP41" s="362">
        <f t="shared" si="5"/>
        <v>246</v>
      </c>
      <c r="AQ41" s="362">
        <f t="shared" si="5"/>
        <v>3900</v>
      </c>
      <c r="AR41" s="362">
        <f t="shared" si="5"/>
        <v>5400</v>
      </c>
      <c r="AS41" s="362">
        <f>+AVERAGE(AS9:AS39)</f>
        <v>93</v>
      </c>
      <c r="AT41" s="348">
        <f t="shared" si="5"/>
        <v>3.79</v>
      </c>
      <c r="AU41" s="366">
        <f t="shared" si="5"/>
        <v>78.23</v>
      </c>
      <c r="AV41" s="82">
        <f t="shared" si="5"/>
        <v>6.9999999999999999E-4</v>
      </c>
      <c r="AW41" s="83" t="e">
        <f t="shared" si="5"/>
        <v>#DIV/0!</v>
      </c>
      <c r="AX41" s="363" t="e">
        <f t="shared" si="5"/>
        <v>#DIV/0!</v>
      </c>
      <c r="AY41" s="84" t="e">
        <f t="shared" si="5"/>
        <v>#DIV/0!</v>
      </c>
      <c r="AZ41" s="85" t="e">
        <f t="shared" si="5"/>
        <v>#DIV/0!</v>
      </c>
      <c r="BA41" s="367" t="e">
        <f t="shared" si="5"/>
        <v>#DIV/0!</v>
      </c>
      <c r="BB41" s="367">
        <f t="shared" si="5"/>
        <v>3.1</v>
      </c>
      <c r="BC41" s="366">
        <f>+AVERAGE(BC9:BC39)</f>
        <v>3.22</v>
      </c>
      <c r="BD41" s="366">
        <f>+AVERAGE(BD9:BD39)</f>
        <v>16.100000000000001</v>
      </c>
      <c r="BE41" s="366">
        <f>+AVERAGE(BE9:BE39)</f>
        <v>89</v>
      </c>
      <c r="BF41" s="366">
        <f t="shared" si="5"/>
        <v>7.7</v>
      </c>
      <c r="BG41" s="362" t="e">
        <f t="shared" si="5"/>
        <v>#DIV/0!</v>
      </c>
      <c r="BH41" s="362" t="e">
        <f t="shared" si="5"/>
        <v>#DIV/0!</v>
      </c>
      <c r="BI41" s="362" t="e">
        <f t="shared" si="5"/>
        <v>#DIV/0!</v>
      </c>
      <c r="BJ41" s="362" t="e">
        <f t="shared" si="5"/>
        <v>#DIV/0!</v>
      </c>
      <c r="BK41" s="362" t="e">
        <f t="shared" si="5"/>
        <v>#DIV/0!</v>
      </c>
      <c r="BL41" s="363" t="e">
        <f t="shared" si="5"/>
        <v>#DIV/0!</v>
      </c>
      <c r="BM41" s="368" t="e">
        <f t="shared" si="5"/>
        <v>#DIV/0!</v>
      </c>
      <c r="BN41" s="362" t="e">
        <f t="shared" si="5"/>
        <v>#DIV/0!</v>
      </c>
      <c r="BO41" s="362" t="e">
        <f t="shared" si="5"/>
        <v>#DIV/0!</v>
      </c>
      <c r="BP41" s="86" t="e">
        <f t="shared" si="5"/>
        <v>#DIV/0!</v>
      </c>
    </row>
    <row r="42" spans="1:68" ht="24.75" customHeight="1" x14ac:dyDescent="0.25">
      <c r="A42" s="87" t="s">
        <v>103</v>
      </c>
      <c r="B42" s="369"/>
      <c r="C42" s="88">
        <f t="shared" ref="C42:AE42" si="6">+MIN(C9:C39)</f>
        <v>6</v>
      </c>
      <c r="D42" s="88">
        <f t="shared" si="6"/>
        <v>0</v>
      </c>
      <c r="E42" s="88">
        <f t="shared" si="6"/>
        <v>7.4</v>
      </c>
      <c r="F42" s="88">
        <f t="shared" si="6"/>
        <v>7</v>
      </c>
      <c r="G42" s="88">
        <f t="shared" si="6"/>
        <v>2010</v>
      </c>
      <c r="H42" s="88">
        <f t="shared" si="6"/>
        <v>1800</v>
      </c>
      <c r="I42" s="88">
        <f t="shared" si="6"/>
        <v>260</v>
      </c>
      <c r="J42" s="88">
        <f t="shared" si="6"/>
        <v>10</v>
      </c>
      <c r="K42" s="530">
        <f t="shared" si="6"/>
        <v>96</v>
      </c>
      <c r="L42" s="88">
        <f t="shared" si="6"/>
        <v>315</v>
      </c>
      <c r="M42" s="88">
        <f t="shared" si="6"/>
        <v>8</v>
      </c>
      <c r="N42" s="530">
        <f t="shared" ref="N42" si="7">+MIN(N9:N39)</f>
        <v>97</v>
      </c>
      <c r="O42" s="88">
        <f t="shared" si="6"/>
        <v>590</v>
      </c>
      <c r="P42" s="88">
        <f t="shared" si="6"/>
        <v>27</v>
      </c>
      <c r="Q42" s="530">
        <f t="shared" si="6"/>
        <v>95</v>
      </c>
      <c r="R42" s="88">
        <f t="shared" si="6"/>
        <v>102</v>
      </c>
      <c r="S42" s="88">
        <f t="shared" si="6"/>
        <v>10</v>
      </c>
      <c r="T42" s="88">
        <f t="shared" si="6"/>
        <v>71</v>
      </c>
      <c r="U42" s="88">
        <f t="shared" si="6"/>
        <v>8</v>
      </c>
      <c r="V42" s="88">
        <f t="shared" si="6"/>
        <v>0.7</v>
      </c>
      <c r="W42" s="88">
        <f t="shared" si="6"/>
        <v>4</v>
      </c>
      <c r="X42" s="88">
        <f t="shared" si="6"/>
        <v>0.2</v>
      </c>
      <c r="Y42" s="88">
        <f t="shared" si="6"/>
        <v>0.2</v>
      </c>
      <c r="Z42" s="89">
        <f t="shared" si="6"/>
        <v>102</v>
      </c>
      <c r="AA42" s="89">
        <f t="shared" si="6"/>
        <v>12</v>
      </c>
      <c r="AB42" s="527">
        <f t="shared" si="6"/>
        <v>88</v>
      </c>
      <c r="AC42" s="89">
        <f t="shared" si="6"/>
        <v>7.1</v>
      </c>
      <c r="AD42" s="89">
        <f t="shared" si="6"/>
        <v>5.5</v>
      </c>
      <c r="AE42" s="530">
        <f t="shared" si="6"/>
        <v>23</v>
      </c>
      <c r="AF42" s="88"/>
      <c r="AG42" s="88"/>
      <c r="AH42" s="88"/>
      <c r="AI42" s="88"/>
      <c r="AJ42" s="88"/>
      <c r="AK42" s="90"/>
      <c r="AL42" s="91">
        <f t="shared" ref="AL42:BP42" si="8">+MIN(AL9:AL39)</f>
        <v>13.2</v>
      </c>
      <c r="AM42" s="88">
        <f t="shared" si="8"/>
        <v>0.39</v>
      </c>
      <c r="AN42" s="88">
        <f t="shared" si="8"/>
        <v>0</v>
      </c>
      <c r="AO42" s="88">
        <f t="shared" si="8"/>
        <v>800</v>
      </c>
      <c r="AP42" s="88">
        <f t="shared" si="8"/>
        <v>246</v>
      </c>
      <c r="AQ42" s="88">
        <f t="shared" si="8"/>
        <v>3900</v>
      </c>
      <c r="AR42" s="88">
        <f t="shared" si="8"/>
        <v>5400</v>
      </c>
      <c r="AS42" s="88">
        <f>+MIN(AS9:AS39)</f>
        <v>93</v>
      </c>
      <c r="AT42" s="89">
        <f t="shared" si="8"/>
        <v>3.79</v>
      </c>
      <c r="AU42" s="92">
        <f t="shared" si="8"/>
        <v>78.23</v>
      </c>
      <c r="AV42" s="93">
        <f t="shared" si="8"/>
        <v>6.9999999999999999E-4</v>
      </c>
      <c r="AW42" s="94">
        <f t="shared" si="8"/>
        <v>0</v>
      </c>
      <c r="AX42" s="89">
        <f t="shared" si="8"/>
        <v>0</v>
      </c>
      <c r="AY42" s="95">
        <f t="shared" si="8"/>
        <v>0</v>
      </c>
      <c r="AZ42" s="96">
        <f t="shared" si="8"/>
        <v>0</v>
      </c>
      <c r="BA42" s="97">
        <f t="shared" si="8"/>
        <v>0</v>
      </c>
      <c r="BB42" s="97">
        <f t="shared" si="8"/>
        <v>3.1</v>
      </c>
      <c r="BC42" s="98">
        <f t="shared" si="8"/>
        <v>3.22</v>
      </c>
      <c r="BD42" s="98">
        <f t="shared" si="8"/>
        <v>16.100000000000001</v>
      </c>
      <c r="BE42" s="98">
        <f t="shared" si="8"/>
        <v>89</v>
      </c>
      <c r="BF42" s="98">
        <f t="shared" si="8"/>
        <v>7.7</v>
      </c>
      <c r="BG42" s="88">
        <f t="shared" si="8"/>
        <v>0</v>
      </c>
      <c r="BH42" s="88">
        <f t="shared" si="8"/>
        <v>0</v>
      </c>
      <c r="BI42" s="88">
        <f t="shared" si="8"/>
        <v>0</v>
      </c>
      <c r="BJ42" s="88">
        <f t="shared" si="8"/>
        <v>0</v>
      </c>
      <c r="BK42" s="88">
        <f t="shared" si="8"/>
        <v>0</v>
      </c>
      <c r="BL42" s="89">
        <f t="shared" si="8"/>
        <v>0</v>
      </c>
      <c r="BM42" s="99">
        <f t="shared" si="8"/>
        <v>0</v>
      </c>
      <c r="BN42" s="88">
        <f t="shared" si="8"/>
        <v>0</v>
      </c>
      <c r="BO42" s="88">
        <f t="shared" si="8"/>
        <v>0</v>
      </c>
      <c r="BP42" s="100">
        <f t="shared" si="8"/>
        <v>0</v>
      </c>
    </row>
    <row r="43" spans="1:68" ht="24.75" customHeight="1" x14ac:dyDescent="0.25">
      <c r="A43" s="101" t="s">
        <v>104</v>
      </c>
      <c r="B43" s="102"/>
      <c r="C43" s="103">
        <f t="shared" ref="C43:AE43" si="9">+MAX(C9:C39)</f>
        <v>168</v>
      </c>
      <c r="D43" s="103">
        <f t="shared" si="9"/>
        <v>0</v>
      </c>
      <c r="E43" s="103">
        <f t="shared" si="9"/>
        <v>7.4</v>
      </c>
      <c r="F43" s="103">
        <f t="shared" si="9"/>
        <v>7</v>
      </c>
      <c r="G43" s="103">
        <f t="shared" si="9"/>
        <v>2010</v>
      </c>
      <c r="H43" s="103">
        <f t="shared" si="9"/>
        <v>1800</v>
      </c>
      <c r="I43" s="103">
        <f t="shared" si="9"/>
        <v>260</v>
      </c>
      <c r="J43" s="103">
        <f t="shared" si="9"/>
        <v>10</v>
      </c>
      <c r="K43" s="531">
        <f t="shared" si="9"/>
        <v>96</v>
      </c>
      <c r="L43" s="103">
        <f t="shared" si="9"/>
        <v>315</v>
      </c>
      <c r="M43" s="103">
        <f t="shared" si="9"/>
        <v>8</v>
      </c>
      <c r="N43" s="531">
        <f t="shared" ref="N43" si="10">+MAX(N9:N39)</f>
        <v>97</v>
      </c>
      <c r="O43" s="103">
        <f t="shared" si="9"/>
        <v>590</v>
      </c>
      <c r="P43" s="103">
        <f t="shared" si="9"/>
        <v>27</v>
      </c>
      <c r="Q43" s="531">
        <f t="shared" si="9"/>
        <v>95</v>
      </c>
      <c r="R43" s="103">
        <f t="shared" si="9"/>
        <v>102</v>
      </c>
      <c r="S43" s="103">
        <f t="shared" si="9"/>
        <v>10</v>
      </c>
      <c r="T43" s="103">
        <f t="shared" si="9"/>
        <v>71</v>
      </c>
      <c r="U43" s="103">
        <f t="shared" si="9"/>
        <v>8</v>
      </c>
      <c r="V43" s="103">
        <f t="shared" si="9"/>
        <v>0.7</v>
      </c>
      <c r="W43" s="103">
        <f t="shared" si="9"/>
        <v>4</v>
      </c>
      <c r="X43" s="103">
        <f t="shared" si="9"/>
        <v>0.2</v>
      </c>
      <c r="Y43" s="103">
        <f t="shared" si="9"/>
        <v>0.2</v>
      </c>
      <c r="Z43" s="104">
        <f t="shared" si="9"/>
        <v>102</v>
      </c>
      <c r="AA43" s="104">
        <f t="shared" si="9"/>
        <v>12</v>
      </c>
      <c r="AB43" s="528">
        <f t="shared" si="9"/>
        <v>88</v>
      </c>
      <c r="AC43" s="104">
        <f t="shared" si="9"/>
        <v>7.1</v>
      </c>
      <c r="AD43" s="104">
        <f t="shared" si="9"/>
        <v>5.5</v>
      </c>
      <c r="AE43" s="531">
        <f t="shared" si="9"/>
        <v>23</v>
      </c>
      <c r="AF43" s="103"/>
      <c r="AG43" s="103"/>
      <c r="AH43" s="103"/>
      <c r="AI43" s="103"/>
      <c r="AJ43" s="103"/>
      <c r="AK43" s="105"/>
      <c r="AL43" s="106">
        <f t="shared" ref="AL43:BP43" si="11">+MAX(AL9:AL39)</f>
        <v>14.8</v>
      </c>
      <c r="AM43" s="103">
        <f t="shared" si="11"/>
        <v>4.3</v>
      </c>
      <c r="AN43" s="103">
        <f t="shared" si="11"/>
        <v>0</v>
      </c>
      <c r="AO43" s="103">
        <f t="shared" si="11"/>
        <v>960</v>
      </c>
      <c r="AP43" s="103">
        <f t="shared" si="11"/>
        <v>246</v>
      </c>
      <c r="AQ43" s="103">
        <f t="shared" si="11"/>
        <v>3900</v>
      </c>
      <c r="AR43" s="103">
        <f t="shared" si="11"/>
        <v>5400</v>
      </c>
      <c r="AS43" s="103">
        <f>+MAX(AS9:AS39)</f>
        <v>93</v>
      </c>
      <c r="AT43" s="104">
        <f t="shared" si="11"/>
        <v>3.79</v>
      </c>
      <c r="AU43" s="107">
        <f t="shared" si="11"/>
        <v>78.23</v>
      </c>
      <c r="AV43" s="108">
        <f t="shared" si="11"/>
        <v>6.9999999999999999E-4</v>
      </c>
      <c r="AW43" s="109">
        <f t="shared" si="11"/>
        <v>0</v>
      </c>
      <c r="AX43" s="104">
        <f t="shared" si="11"/>
        <v>0</v>
      </c>
      <c r="AY43" s="110">
        <f t="shared" si="11"/>
        <v>0</v>
      </c>
      <c r="AZ43" s="111">
        <f t="shared" si="11"/>
        <v>0</v>
      </c>
      <c r="BA43" s="112">
        <f t="shared" si="11"/>
        <v>0</v>
      </c>
      <c r="BB43" s="112">
        <f t="shared" si="11"/>
        <v>3.1</v>
      </c>
      <c r="BC43" s="113">
        <f>+MAX(BC9:BC39)</f>
        <v>3.22</v>
      </c>
      <c r="BD43" s="113">
        <f>+MAX(BD9:BD39)</f>
        <v>16.100000000000001</v>
      </c>
      <c r="BE43" s="113">
        <f t="shared" si="11"/>
        <v>89</v>
      </c>
      <c r="BF43" s="113">
        <f t="shared" si="11"/>
        <v>7.7</v>
      </c>
      <c r="BG43" s="103">
        <f t="shared" si="11"/>
        <v>0</v>
      </c>
      <c r="BH43" s="103">
        <f t="shared" si="11"/>
        <v>0</v>
      </c>
      <c r="BI43" s="103">
        <f t="shared" si="11"/>
        <v>0</v>
      </c>
      <c r="BJ43" s="103">
        <f t="shared" si="11"/>
        <v>0</v>
      </c>
      <c r="BK43" s="103">
        <f t="shared" si="11"/>
        <v>0</v>
      </c>
      <c r="BL43" s="104">
        <f t="shared" si="11"/>
        <v>0</v>
      </c>
      <c r="BM43" s="114">
        <f t="shared" si="11"/>
        <v>0</v>
      </c>
      <c r="BN43" s="103">
        <f t="shared" si="11"/>
        <v>0</v>
      </c>
      <c r="BO43" s="103">
        <f t="shared" si="11"/>
        <v>0</v>
      </c>
      <c r="BP43" s="115">
        <f t="shared" si="11"/>
        <v>0</v>
      </c>
    </row>
    <row r="44" spans="1:68" ht="24.75" customHeight="1" x14ac:dyDescent="0.25">
      <c r="A44" s="116" t="s">
        <v>105</v>
      </c>
      <c r="B44" s="117"/>
      <c r="C44" s="118"/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119"/>
      <c r="P44" s="119"/>
      <c r="Q44" s="119"/>
      <c r="R44" s="119"/>
      <c r="S44" s="119"/>
      <c r="T44" s="119"/>
      <c r="U44" s="119"/>
      <c r="V44" s="119"/>
      <c r="W44" s="119"/>
      <c r="X44" s="119"/>
      <c r="Y44" s="119"/>
      <c r="Z44" s="119"/>
      <c r="AA44" s="119"/>
      <c r="AB44" s="119"/>
      <c r="AC44" s="119"/>
      <c r="AD44" s="119"/>
      <c r="AE44" s="119"/>
      <c r="AF44" s="119"/>
      <c r="AG44" s="119"/>
      <c r="AH44" s="119"/>
      <c r="AI44" s="119"/>
      <c r="AJ44" s="119"/>
      <c r="AK44" s="119"/>
      <c r="AL44" s="120"/>
      <c r="AM44" s="120"/>
      <c r="AN44" s="120"/>
      <c r="AO44" s="119"/>
      <c r="AP44" s="119"/>
      <c r="AQ44" s="119"/>
      <c r="AR44" s="121"/>
      <c r="AS44" s="120"/>
      <c r="AT44" s="119"/>
      <c r="AU44" s="119"/>
      <c r="AV44" s="11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119"/>
      <c r="BH44" s="120"/>
      <c r="BI44" s="120"/>
      <c r="BJ44" s="120"/>
      <c r="BK44" s="120"/>
      <c r="BL44" s="119"/>
      <c r="BM44" s="119"/>
      <c r="BN44" s="119"/>
      <c r="BO44" s="119"/>
      <c r="BP44" s="119"/>
    </row>
    <row r="45" spans="1:68" ht="24.75" customHeight="1" x14ac:dyDescent="0.25">
      <c r="A45" s="87" t="s">
        <v>106</v>
      </c>
      <c r="B45" s="122"/>
      <c r="C45" s="44"/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O45" s="119"/>
      <c r="P45" s="119"/>
      <c r="Q45" s="119"/>
      <c r="R45" s="119"/>
      <c r="S45" s="119"/>
      <c r="T45" s="119"/>
      <c r="U45" s="119"/>
      <c r="V45" s="119"/>
      <c r="W45" s="119"/>
      <c r="X45" s="119"/>
      <c r="Y45" s="119"/>
      <c r="Z45" s="119"/>
      <c r="AA45" s="119"/>
      <c r="AB45" s="119"/>
      <c r="AC45" s="119"/>
      <c r="AD45" s="119"/>
      <c r="AE45" s="119"/>
      <c r="AF45" s="119"/>
      <c r="AG45" s="119"/>
      <c r="AH45" s="119"/>
      <c r="AI45" s="119"/>
      <c r="AJ45" s="119"/>
      <c r="AK45" s="119"/>
      <c r="AL45" s="120"/>
      <c r="AM45" s="120"/>
      <c r="AN45" s="120"/>
      <c r="AO45" s="119"/>
      <c r="AP45" s="119"/>
      <c r="AQ45" s="119"/>
      <c r="AR45" s="119"/>
      <c r="AS45" s="120"/>
      <c r="AT45" s="119"/>
      <c r="AU45" s="119"/>
      <c r="AV45" s="11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119"/>
      <c r="BH45" s="120"/>
      <c r="BI45" s="120"/>
      <c r="BJ45" s="120"/>
      <c r="BK45" s="120"/>
      <c r="BL45" s="119"/>
      <c r="BM45" s="119"/>
      <c r="BN45" s="119"/>
      <c r="BO45" s="119"/>
      <c r="BP45" s="119"/>
    </row>
    <row r="46" spans="1:68" ht="24.75" customHeight="1" x14ac:dyDescent="0.25">
      <c r="A46" s="87" t="s">
        <v>107</v>
      </c>
      <c r="B46" s="123"/>
      <c r="C46" s="44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19"/>
      <c r="AB46" s="119"/>
      <c r="AC46" s="119"/>
      <c r="AD46" s="119"/>
      <c r="AE46" s="119"/>
      <c r="AF46" s="119"/>
      <c r="AG46" s="119"/>
      <c r="AH46" s="119"/>
      <c r="AI46" s="119"/>
      <c r="AJ46" s="119"/>
      <c r="AK46" s="119"/>
      <c r="AL46" s="120"/>
      <c r="AM46" s="120"/>
      <c r="AN46" s="120"/>
      <c r="AO46" s="119"/>
      <c r="AP46" s="119"/>
      <c r="AQ46" s="119"/>
      <c r="AR46" s="119"/>
      <c r="AS46" s="120"/>
      <c r="AT46" s="119"/>
      <c r="AU46" s="119"/>
      <c r="AV46" s="11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119"/>
      <c r="BH46" s="120"/>
      <c r="BI46" s="120"/>
      <c r="BJ46" s="120"/>
      <c r="BK46" s="120"/>
      <c r="BL46" s="119"/>
      <c r="BM46" s="119"/>
      <c r="BN46" s="119"/>
      <c r="BO46" s="119"/>
      <c r="BP46" s="119"/>
    </row>
    <row r="47" spans="1:68" ht="24.75" customHeight="1" x14ac:dyDescent="0.25">
      <c r="A47" s="124" t="s">
        <v>108</v>
      </c>
      <c r="B47" s="122"/>
      <c r="C47" s="44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19"/>
      <c r="AB47" s="119"/>
      <c r="AC47" s="119"/>
      <c r="AD47" s="119"/>
      <c r="AE47" s="119"/>
      <c r="AF47" s="119"/>
      <c r="AG47" s="119"/>
      <c r="AH47" s="119"/>
      <c r="AI47" s="119"/>
      <c r="AJ47" s="119"/>
      <c r="AK47" s="119"/>
      <c r="AL47" s="120"/>
      <c r="AM47" s="120"/>
      <c r="AN47" s="120"/>
      <c r="AO47" s="119"/>
      <c r="AP47" s="119"/>
      <c r="AQ47" s="119"/>
      <c r="AR47" s="119"/>
      <c r="AS47" s="120"/>
      <c r="AT47" s="119"/>
      <c r="AU47" s="119"/>
      <c r="AV47" s="11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119"/>
      <c r="BH47" s="120"/>
      <c r="BI47" s="120"/>
      <c r="BJ47" s="120"/>
      <c r="BK47" s="120"/>
      <c r="BL47" s="119"/>
      <c r="BM47" s="119"/>
      <c r="BN47" s="119"/>
      <c r="BO47" s="119"/>
      <c r="BP47" s="119"/>
    </row>
    <row r="48" spans="1:68" ht="24.75" customHeight="1" x14ac:dyDescent="0.25">
      <c r="A48" s="711" t="s">
        <v>101</v>
      </c>
      <c r="B48" s="712"/>
      <c r="C48" s="125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19"/>
      <c r="AB48" s="119"/>
      <c r="AC48" s="119"/>
      <c r="AD48" s="119"/>
      <c r="AE48" s="119"/>
      <c r="AF48" s="119"/>
      <c r="AG48" s="119"/>
      <c r="AH48" s="119"/>
      <c r="AI48" s="119"/>
      <c r="AJ48" s="119"/>
      <c r="AK48" s="119"/>
      <c r="AL48" s="120"/>
      <c r="AM48" s="120"/>
      <c r="AN48" s="120"/>
      <c r="AO48" s="119"/>
      <c r="AP48" s="119"/>
      <c r="AQ48" s="119"/>
      <c r="AR48" s="119"/>
      <c r="AS48" s="120"/>
      <c r="AT48" s="119"/>
      <c r="AU48" s="119"/>
      <c r="AV48" s="126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126"/>
      <c r="BH48" s="127"/>
      <c r="BI48" s="127"/>
      <c r="BJ48" s="127"/>
      <c r="BK48" s="127"/>
      <c r="BL48" s="126"/>
      <c r="BM48" s="126"/>
      <c r="BN48" s="126"/>
      <c r="BO48" s="126"/>
      <c r="BP48" s="126"/>
    </row>
  </sheetData>
  <mergeCells count="43">
    <mergeCell ref="I5:J5"/>
    <mergeCell ref="L5:M5"/>
    <mergeCell ref="O5:P5"/>
    <mergeCell ref="R5:S5"/>
    <mergeCell ref="T5:U5"/>
    <mergeCell ref="E5:F5"/>
    <mergeCell ref="A48:B48"/>
    <mergeCell ref="G5:H5"/>
    <mergeCell ref="A7:A8"/>
    <mergeCell ref="C7:D7"/>
    <mergeCell ref="C8:D8"/>
    <mergeCell ref="AU5:AU6"/>
    <mergeCell ref="AV5:AV6"/>
    <mergeCell ref="V4:W4"/>
    <mergeCell ref="X4:Y4"/>
    <mergeCell ref="Z4:AB4"/>
    <mergeCell ref="AC4:AE4"/>
    <mergeCell ref="AJ4:AJ5"/>
    <mergeCell ref="AK4:AK5"/>
    <mergeCell ref="AQ4:AR4"/>
    <mergeCell ref="AZ3:BP3"/>
    <mergeCell ref="BC4:BF4"/>
    <mergeCell ref="BG4:BP4"/>
    <mergeCell ref="BC5:BF5"/>
    <mergeCell ref="E4:F4"/>
    <mergeCell ref="G4:H4"/>
    <mergeCell ref="I4:K4"/>
    <mergeCell ref="L4:N4"/>
    <mergeCell ref="O4:Q4"/>
    <mergeCell ref="R4:S4"/>
    <mergeCell ref="T4:U4"/>
    <mergeCell ref="V5:W5"/>
    <mergeCell ref="X5:Y5"/>
    <mergeCell ref="Z5:AA5"/>
    <mergeCell ref="AC5:AD5"/>
    <mergeCell ref="AT5:AT6"/>
    <mergeCell ref="A4:B4"/>
    <mergeCell ref="A1:B1"/>
    <mergeCell ref="C1:Q1"/>
    <mergeCell ref="S1:AL1"/>
    <mergeCell ref="A2:C2"/>
    <mergeCell ref="E2:I2"/>
    <mergeCell ref="E3:AS3"/>
  </mergeCells>
  <conditionalFormatting sqref="E9:AK39">
    <cfRule type="expression" dxfId="31" priority="1">
      <formula>IF(AND($AI9="H",$AH9="B"),1,0)</formula>
    </cfRule>
    <cfRule type="expression" dxfId="30" priority="2">
      <formula>IF($AI9="H",1,0)</formula>
    </cfRule>
  </conditionalFormatting>
  <dataValidations count="3">
    <dataValidation type="list" allowBlank="1" showErrorMessage="1" sqref="AJ9:AK39" xr:uid="{00000000-0002-0000-0000-000000000000}">
      <formula1>"Si,No"</formula1>
    </dataValidation>
    <dataValidation type="list" allowBlank="1" showErrorMessage="1" sqref="AH9:AH39" xr:uid="{00000000-0002-0000-0000-000001000000}">
      <formula1>"P,I,B"</formula1>
    </dataValidation>
    <dataValidation type="list" allowBlank="1" showErrorMessage="1" sqref="AI9:AI39" xr:uid="{00000000-0002-0000-0000-000002000000}">
      <formula1>"H,NH"</formula1>
    </dataValidation>
  </dataValidations>
  <pageMargins left="0.39370078740157483" right="0.39370078740157483" top="0.59055118110236227" bottom="0.39370078740157483" header="0" footer="0"/>
  <pageSetup paperSize="9" scale="13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BP48"/>
  <sheetViews>
    <sheetView topLeftCell="A7" zoomScale="60" zoomScaleNormal="60" workbookViewId="0">
      <selection activeCell="S37" sqref="S37"/>
    </sheetView>
  </sheetViews>
  <sheetFormatPr baseColWidth="10" defaultColWidth="12.5703125" defaultRowHeight="15" customHeight="1" x14ac:dyDescent="0.2"/>
  <cols>
    <col min="1" max="1" width="13.7109375" customWidth="1"/>
    <col min="2" max="2" width="10.28515625" customWidth="1"/>
    <col min="3" max="4" width="14.42578125" customWidth="1"/>
    <col min="5" max="6" width="8.7109375" customWidth="1"/>
    <col min="7" max="8" width="12.28515625" customWidth="1"/>
    <col min="9" max="30" width="8.7109375" customWidth="1"/>
    <col min="31" max="31" width="10" customWidth="1"/>
    <col min="32" max="32" width="13.140625" customWidth="1"/>
    <col min="33" max="33" width="16.140625" customWidth="1"/>
    <col min="34" max="34" width="16.7109375" customWidth="1"/>
    <col min="35" max="35" width="27.85546875" customWidth="1"/>
    <col min="36" max="36" width="16.42578125" customWidth="1"/>
    <col min="37" max="37" width="16.28515625" customWidth="1"/>
    <col min="38" max="41" width="13.28515625" customWidth="1"/>
    <col min="42" max="43" width="12.28515625" customWidth="1"/>
    <col min="44" max="44" width="13" customWidth="1"/>
    <col min="45" max="45" width="11.7109375" customWidth="1"/>
    <col min="46" max="46" width="10.42578125" customWidth="1"/>
    <col min="47" max="47" width="10.28515625" customWidth="1"/>
    <col min="48" max="48" width="11.140625" customWidth="1"/>
    <col min="49" max="54" width="18.7109375" customWidth="1"/>
    <col min="55" max="55" width="12.7109375" customWidth="1"/>
    <col min="56" max="56" width="13.7109375" customWidth="1"/>
    <col min="57" max="57" width="13.42578125" customWidth="1"/>
    <col min="58" max="58" width="12.28515625" customWidth="1"/>
    <col min="59" max="62" width="18.28515625" customWidth="1"/>
    <col min="63" max="63" width="16.85546875" customWidth="1"/>
    <col min="64" max="64" width="11.140625" customWidth="1"/>
    <col min="65" max="65" width="17.7109375" customWidth="1"/>
    <col min="66" max="66" width="16.5703125" customWidth="1"/>
    <col min="67" max="67" width="14.85546875" customWidth="1"/>
    <col min="68" max="68" width="16.5703125" customWidth="1"/>
    <col min="69" max="88" width="11.42578125" customWidth="1"/>
  </cols>
  <sheetData>
    <row r="1" spans="1:68" ht="21" customHeight="1" x14ac:dyDescent="0.25">
      <c r="A1" s="681" t="s">
        <v>0</v>
      </c>
      <c r="B1" s="682"/>
      <c r="C1" s="683"/>
      <c r="D1" s="682"/>
      <c r="E1" s="682"/>
      <c r="F1" s="682"/>
      <c r="G1" s="682"/>
      <c r="H1" s="682"/>
      <c r="I1" s="682"/>
      <c r="J1" s="682"/>
      <c r="K1" s="682"/>
      <c r="L1" s="682"/>
      <c r="M1" s="682"/>
      <c r="N1" s="682"/>
      <c r="O1" s="682"/>
      <c r="P1" s="682"/>
      <c r="Q1" s="682"/>
      <c r="R1" s="2"/>
      <c r="S1" s="684" t="s">
        <v>2</v>
      </c>
      <c r="T1" s="682"/>
      <c r="U1" s="682"/>
      <c r="V1" s="682"/>
      <c r="W1" s="682"/>
      <c r="X1" s="682"/>
      <c r="Y1" s="682"/>
      <c r="Z1" s="682"/>
      <c r="AA1" s="682"/>
      <c r="AB1" s="682"/>
      <c r="AC1" s="682"/>
      <c r="AD1" s="682"/>
      <c r="AE1" s="682"/>
      <c r="AF1" s="682"/>
      <c r="AG1" s="682"/>
      <c r="AH1" s="682"/>
      <c r="AI1" s="682"/>
      <c r="AJ1" s="682"/>
      <c r="AK1" s="682"/>
      <c r="AL1" s="682"/>
      <c r="AM1" s="3"/>
      <c r="AN1" s="3"/>
      <c r="AO1" s="3"/>
      <c r="AP1" s="2"/>
      <c r="AQ1" s="1"/>
      <c r="AR1" s="4"/>
      <c r="AS1" s="5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3"/>
      <c r="BH1" s="6"/>
      <c r="BI1" s="6"/>
      <c r="BJ1" s="6"/>
      <c r="BK1" s="6"/>
      <c r="BL1" s="3"/>
      <c r="BM1" s="3"/>
      <c r="BN1" s="3"/>
      <c r="BO1" s="3"/>
      <c r="BP1" s="3"/>
    </row>
    <row r="2" spans="1:68" ht="21" customHeight="1" x14ac:dyDescent="0.25">
      <c r="A2" s="684" t="s">
        <v>137</v>
      </c>
      <c r="B2" s="682"/>
      <c r="C2" s="682"/>
      <c r="D2" s="3"/>
      <c r="E2" s="685" t="s">
        <v>118</v>
      </c>
      <c r="F2" s="686"/>
      <c r="G2" s="686"/>
      <c r="H2" s="686"/>
      <c r="I2" s="686"/>
      <c r="J2" s="1"/>
      <c r="K2" s="1"/>
      <c r="L2" s="1"/>
      <c r="M2" s="1"/>
      <c r="N2" s="1"/>
      <c r="O2" s="1"/>
      <c r="P2" s="1"/>
      <c r="Q2" s="1"/>
      <c r="R2" s="2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6"/>
      <c r="AM2" s="6"/>
      <c r="AN2" s="6"/>
      <c r="AO2" s="3"/>
      <c r="AP2" s="2"/>
      <c r="AQ2" s="1"/>
      <c r="AR2" s="3"/>
      <c r="AS2" s="6"/>
      <c r="AT2" s="3"/>
      <c r="AU2" s="3"/>
      <c r="AV2" s="3"/>
      <c r="AW2" s="4"/>
      <c r="AX2" s="4"/>
      <c r="AY2" s="4"/>
      <c r="AZ2" s="4"/>
      <c r="BA2" s="4"/>
      <c r="BB2" s="4"/>
      <c r="BC2" s="4"/>
      <c r="BD2" s="4"/>
      <c r="BE2" s="4"/>
      <c r="BF2" s="4"/>
      <c r="BG2" s="3"/>
      <c r="BH2" s="6"/>
      <c r="BI2" s="6"/>
      <c r="BJ2" s="6"/>
      <c r="BK2" s="6"/>
      <c r="BL2" s="3"/>
      <c r="BM2" s="3"/>
      <c r="BN2" s="3"/>
      <c r="BO2" s="3"/>
      <c r="BP2" s="3"/>
    </row>
    <row r="3" spans="1:68" ht="18" customHeight="1" x14ac:dyDescent="0.25">
      <c r="A3" s="7"/>
      <c r="B3" s="7"/>
      <c r="C3" s="8"/>
      <c r="D3" s="8"/>
      <c r="E3" s="687" t="s">
        <v>5</v>
      </c>
      <c r="F3" s="688"/>
      <c r="G3" s="688"/>
      <c r="H3" s="688"/>
      <c r="I3" s="688"/>
      <c r="J3" s="688"/>
      <c r="K3" s="688"/>
      <c r="L3" s="688"/>
      <c r="M3" s="688"/>
      <c r="N3" s="688"/>
      <c r="O3" s="688"/>
      <c r="P3" s="688"/>
      <c r="Q3" s="688"/>
      <c r="R3" s="688"/>
      <c r="S3" s="688"/>
      <c r="T3" s="688"/>
      <c r="U3" s="688"/>
      <c r="V3" s="688"/>
      <c r="W3" s="688"/>
      <c r="X3" s="688"/>
      <c r="Y3" s="688"/>
      <c r="Z3" s="688"/>
      <c r="AA3" s="688"/>
      <c r="AB3" s="688"/>
      <c r="AC3" s="688"/>
      <c r="AD3" s="688"/>
      <c r="AE3" s="688"/>
      <c r="AF3" s="688"/>
      <c r="AG3" s="688"/>
      <c r="AH3" s="688"/>
      <c r="AI3" s="688"/>
      <c r="AJ3" s="688"/>
      <c r="AK3" s="688"/>
      <c r="AL3" s="688"/>
      <c r="AM3" s="688"/>
      <c r="AN3" s="688"/>
      <c r="AO3" s="688"/>
      <c r="AP3" s="688"/>
      <c r="AQ3" s="688"/>
      <c r="AR3" s="688"/>
      <c r="AS3" s="688"/>
      <c r="AT3" s="314"/>
      <c r="AU3" s="314"/>
      <c r="AV3" s="314"/>
      <c r="AW3" s="314"/>
      <c r="AX3" s="314"/>
      <c r="AY3" s="314"/>
      <c r="AZ3" s="689" t="s">
        <v>6</v>
      </c>
      <c r="BA3" s="688"/>
      <c r="BB3" s="688"/>
      <c r="BC3" s="688"/>
      <c r="BD3" s="688"/>
      <c r="BE3" s="688"/>
      <c r="BF3" s="688"/>
      <c r="BG3" s="688"/>
      <c r="BH3" s="688"/>
      <c r="BI3" s="688"/>
      <c r="BJ3" s="688"/>
      <c r="BK3" s="688"/>
      <c r="BL3" s="688"/>
      <c r="BM3" s="688"/>
      <c r="BN3" s="688"/>
      <c r="BO3" s="688"/>
      <c r="BP3" s="690"/>
    </row>
    <row r="4" spans="1:68" ht="67.5" customHeight="1" x14ac:dyDescent="0.35">
      <c r="A4" s="679" t="s">
        <v>7</v>
      </c>
      <c r="B4" s="680"/>
      <c r="C4" s="315" t="s">
        <v>8</v>
      </c>
      <c r="D4" s="315" t="s">
        <v>9</v>
      </c>
      <c r="E4" s="696" t="s">
        <v>10</v>
      </c>
      <c r="F4" s="680"/>
      <c r="G4" s="696" t="s">
        <v>11</v>
      </c>
      <c r="H4" s="680"/>
      <c r="I4" s="696" t="s">
        <v>12</v>
      </c>
      <c r="J4" s="692"/>
      <c r="K4" s="680"/>
      <c r="L4" s="696" t="s">
        <v>13</v>
      </c>
      <c r="M4" s="692"/>
      <c r="N4" s="680"/>
      <c r="O4" s="697" t="s">
        <v>14</v>
      </c>
      <c r="P4" s="692"/>
      <c r="Q4" s="680"/>
      <c r="R4" s="698" t="s">
        <v>15</v>
      </c>
      <c r="S4" s="680"/>
      <c r="T4" s="698" t="s">
        <v>16</v>
      </c>
      <c r="U4" s="680"/>
      <c r="V4" s="698" t="s">
        <v>17</v>
      </c>
      <c r="W4" s="680"/>
      <c r="X4" s="698" t="s">
        <v>18</v>
      </c>
      <c r="Y4" s="680"/>
      <c r="Z4" s="698" t="s">
        <v>19</v>
      </c>
      <c r="AA4" s="692"/>
      <c r="AB4" s="680"/>
      <c r="AC4" s="698" t="s">
        <v>20</v>
      </c>
      <c r="AD4" s="692"/>
      <c r="AE4" s="680"/>
      <c r="AF4" s="316" t="s">
        <v>21</v>
      </c>
      <c r="AG4" s="317" t="s">
        <v>22</v>
      </c>
      <c r="AH4" s="10" t="s">
        <v>23</v>
      </c>
      <c r="AI4" s="10" t="s">
        <v>24</v>
      </c>
      <c r="AJ4" s="705" t="s">
        <v>25</v>
      </c>
      <c r="AK4" s="707" t="s">
        <v>26</v>
      </c>
      <c r="AL4" s="318" t="s">
        <v>27</v>
      </c>
      <c r="AM4" s="318" t="s">
        <v>28</v>
      </c>
      <c r="AN4" s="318" t="s">
        <v>29</v>
      </c>
      <c r="AO4" s="318" t="s">
        <v>30</v>
      </c>
      <c r="AP4" s="319" t="s">
        <v>31</v>
      </c>
      <c r="AQ4" s="709" t="s">
        <v>32</v>
      </c>
      <c r="AR4" s="690"/>
      <c r="AS4" s="11" t="s">
        <v>33</v>
      </c>
      <c r="AT4" s="319" t="s">
        <v>34</v>
      </c>
      <c r="AU4" s="319" t="s">
        <v>35</v>
      </c>
      <c r="AV4" s="320" t="s">
        <v>36</v>
      </c>
      <c r="AW4" s="321" t="s">
        <v>37</v>
      </c>
      <c r="AX4" s="321" t="s">
        <v>38</v>
      </c>
      <c r="AY4" s="321" t="s">
        <v>39</v>
      </c>
      <c r="AZ4" s="322" t="s">
        <v>40</v>
      </c>
      <c r="BA4" s="323" t="s">
        <v>41</v>
      </c>
      <c r="BB4" s="323" t="s">
        <v>42</v>
      </c>
      <c r="BC4" s="691" t="s">
        <v>43</v>
      </c>
      <c r="BD4" s="692"/>
      <c r="BE4" s="692"/>
      <c r="BF4" s="680"/>
      <c r="BG4" s="693" t="s">
        <v>44</v>
      </c>
      <c r="BH4" s="688"/>
      <c r="BI4" s="688"/>
      <c r="BJ4" s="688"/>
      <c r="BK4" s="688"/>
      <c r="BL4" s="688"/>
      <c r="BM4" s="688"/>
      <c r="BN4" s="688"/>
      <c r="BO4" s="688"/>
      <c r="BP4" s="690"/>
    </row>
    <row r="5" spans="1:68" ht="57.75" customHeight="1" x14ac:dyDescent="0.35">
      <c r="A5" s="324"/>
      <c r="B5" s="325"/>
      <c r="C5" s="326" t="s">
        <v>45</v>
      </c>
      <c r="D5" s="326" t="s">
        <v>45</v>
      </c>
      <c r="E5" s="710"/>
      <c r="F5" s="700"/>
      <c r="G5" s="710" t="s">
        <v>46</v>
      </c>
      <c r="H5" s="700"/>
      <c r="I5" s="710" t="s">
        <v>47</v>
      </c>
      <c r="J5" s="701"/>
      <c r="K5" s="327" t="s">
        <v>48</v>
      </c>
      <c r="L5" s="710" t="s">
        <v>49</v>
      </c>
      <c r="M5" s="701"/>
      <c r="N5" s="327" t="s">
        <v>48</v>
      </c>
      <c r="O5" s="710" t="s">
        <v>49</v>
      </c>
      <c r="P5" s="701"/>
      <c r="Q5" s="327" t="s">
        <v>48</v>
      </c>
      <c r="R5" s="699" t="s">
        <v>50</v>
      </c>
      <c r="S5" s="700"/>
      <c r="T5" s="699" t="s">
        <v>50</v>
      </c>
      <c r="U5" s="700"/>
      <c r="V5" s="699" t="s">
        <v>50</v>
      </c>
      <c r="W5" s="700"/>
      <c r="X5" s="699" t="s">
        <v>50</v>
      </c>
      <c r="Y5" s="700"/>
      <c r="Z5" s="699" t="s">
        <v>50</v>
      </c>
      <c r="AA5" s="701"/>
      <c r="AB5" s="327" t="s">
        <v>48</v>
      </c>
      <c r="AC5" s="699" t="s">
        <v>51</v>
      </c>
      <c r="AD5" s="701"/>
      <c r="AE5" s="327" t="s">
        <v>48</v>
      </c>
      <c r="AF5" s="310" t="s">
        <v>52</v>
      </c>
      <c r="AG5" s="310" t="s">
        <v>53</v>
      </c>
      <c r="AH5" s="328" t="s">
        <v>54</v>
      </c>
      <c r="AI5" s="328" t="s">
        <v>55</v>
      </c>
      <c r="AJ5" s="706"/>
      <c r="AK5" s="708"/>
      <c r="AL5" s="329" t="s">
        <v>56</v>
      </c>
      <c r="AM5" s="329" t="s">
        <v>56</v>
      </c>
      <c r="AN5" s="329" t="s">
        <v>56</v>
      </c>
      <c r="AO5" s="330"/>
      <c r="AP5" s="330"/>
      <c r="AQ5" s="319" t="s">
        <v>56</v>
      </c>
      <c r="AR5" s="331" t="s">
        <v>57</v>
      </c>
      <c r="AS5" s="332" t="s">
        <v>56</v>
      </c>
      <c r="AT5" s="702" t="s">
        <v>58</v>
      </c>
      <c r="AU5" s="702" t="s">
        <v>58</v>
      </c>
      <c r="AV5" s="704" t="s">
        <v>59</v>
      </c>
      <c r="AW5" s="333"/>
      <c r="AX5" s="333"/>
      <c r="AY5" s="333"/>
      <c r="AZ5" s="334"/>
      <c r="BA5" s="334"/>
      <c r="BB5" s="334"/>
      <c r="BC5" s="694"/>
      <c r="BD5" s="686"/>
      <c r="BE5" s="686"/>
      <c r="BF5" s="695"/>
      <c r="BG5" s="12" t="s">
        <v>60</v>
      </c>
      <c r="BH5" s="13" t="s">
        <v>61</v>
      </c>
      <c r="BI5" s="14" t="s">
        <v>62</v>
      </c>
      <c r="BJ5" s="14" t="s">
        <v>63</v>
      </c>
      <c r="BK5" s="14" t="s">
        <v>64</v>
      </c>
      <c r="BL5" s="15" t="s">
        <v>27</v>
      </c>
      <c r="BM5" s="14" t="s">
        <v>65</v>
      </c>
      <c r="BN5" s="12" t="s">
        <v>66</v>
      </c>
      <c r="BO5" s="12" t="s">
        <v>67</v>
      </c>
      <c r="BP5" s="12" t="s">
        <v>68</v>
      </c>
    </row>
    <row r="6" spans="1:68" ht="31.5" customHeight="1" x14ac:dyDescent="0.25">
      <c r="A6" s="16"/>
      <c r="B6" s="335"/>
      <c r="C6" s="17" t="s">
        <v>69</v>
      </c>
      <c r="D6" s="17"/>
      <c r="E6" s="311" t="s">
        <v>70</v>
      </c>
      <c r="F6" s="327" t="s">
        <v>71</v>
      </c>
      <c r="G6" s="311" t="s">
        <v>70</v>
      </c>
      <c r="H6" s="327" t="s">
        <v>71</v>
      </c>
      <c r="I6" s="336" t="s">
        <v>72</v>
      </c>
      <c r="J6" s="337" t="s">
        <v>73</v>
      </c>
      <c r="K6" s="338" t="s">
        <v>74</v>
      </c>
      <c r="L6" s="311" t="s">
        <v>70</v>
      </c>
      <c r="M6" s="339" t="s">
        <v>71</v>
      </c>
      <c r="N6" s="338" t="s">
        <v>74</v>
      </c>
      <c r="O6" s="311" t="s">
        <v>70</v>
      </c>
      <c r="P6" s="339" t="s">
        <v>71</v>
      </c>
      <c r="Q6" s="338" t="s">
        <v>74</v>
      </c>
      <c r="R6" s="310" t="s">
        <v>70</v>
      </c>
      <c r="S6" s="340" t="s">
        <v>71</v>
      </c>
      <c r="T6" s="310" t="s">
        <v>70</v>
      </c>
      <c r="U6" s="340" t="s">
        <v>71</v>
      </c>
      <c r="V6" s="310" t="s">
        <v>70</v>
      </c>
      <c r="W6" s="340" t="s">
        <v>71</v>
      </c>
      <c r="X6" s="310" t="s">
        <v>70</v>
      </c>
      <c r="Y6" s="340" t="s">
        <v>71</v>
      </c>
      <c r="Z6" s="310" t="s">
        <v>70</v>
      </c>
      <c r="AA6" s="341" t="s">
        <v>71</v>
      </c>
      <c r="AB6" s="338" t="s">
        <v>74</v>
      </c>
      <c r="AC6" s="310" t="s">
        <v>70</v>
      </c>
      <c r="AD6" s="341" t="s">
        <v>71</v>
      </c>
      <c r="AE6" s="338" t="s">
        <v>74</v>
      </c>
      <c r="AF6" s="310" t="s">
        <v>71</v>
      </c>
      <c r="AG6" s="310" t="s">
        <v>71</v>
      </c>
      <c r="AH6" s="18" t="s">
        <v>75</v>
      </c>
      <c r="AI6" s="18" t="s">
        <v>75</v>
      </c>
      <c r="AJ6" s="342" t="s">
        <v>76</v>
      </c>
      <c r="AK6" s="310" t="s">
        <v>76</v>
      </c>
      <c r="AL6" s="329" t="s">
        <v>77</v>
      </c>
      <c r="AM6" s="329" t="s">
        <v>47</v>
      </c>
      <c r="AN6" s="329" t="s">
        <v>78</v>
      </c>
      <c r="AO6" s="329" t="s">
        <v>47</v>
      </c>
      <c r="AP6" s="329" t="s">
        <v>79</v>
      </c>
      <c r="AQ6" s="19" t="s">
        <v>47</v>
      </c>
      <c r="AR6" s="343" t="s">
        <v>47</v>
      </c>
      <c r="AS6" s="329" t="s">
        <v>48</v>
      </c>
      <c r="AT6" s="703"/>
      <c r="AU6" s="703"/>
      <c r="AV6" s="706"/>
      <c r="AW6" s="20" t="s">
        <v>80</v>
      </c>
      <c r="AX6" s="20" t="s">
        <v>80</v>
      </c>
      <c r="AY6" s="20" t="s">
        <v>80</v>
      </c>
      <c r="AZ6" s="21" t="s">
        <v>80</v>
      </c>
      <c r="BA6" s="21" t="s">
        <v>81</v>
      </c>
      <c r="BB6" s="21" t="s">
        <v>82</v>
      </c>
      <c r="BC6" s="322" t="s">
        <v>83</v>
      </c>
      <c r="BD6" s="322" t="s">
        <v>82</v>
      </c>
      <c r="BE6" s="322" t="s">
        <v>84</v>
      </c>
      <c r="BF6" s="322" t="s">
        <v>10</v>
      </c>
      <c r="BG6" s="344" t="s">
        <v>85</v>
      </c>
      <c r="BH6" s="344" t="s">
        <v>85</v>
      </c>
      <c r="BI6" s="344" t="s">
        <v>85</v>
      </c>
      <c r="BJ6" s="344" t="s">
        <v>85</v>
      </c>
      <c r="BK6" s="344" t="s">
        <v>85</v>
      </c>
      <c r="BL6" s="322" t="s">
        <v>77</v>
      </c>
      <c r="BM6" s="323" t="s">
        <v>78</v>
      </c>
      <c r="BN6" s="344" t="s">
        <v>80</v>
      </c>
      <c r="BO6" s="344" t="s">
        <v>86</v>
      </c>
      <c r="BP6" s="344" t="s">
        <v>48</v>
      </c>
    </row>
    <row r="7" spans="1:68" ht="33.75" customHeight="1" x14ac:dyDescent="0.25">
      <c r="A7" s="718" t="s">
        <v>87</v>
      </c>
      <c r="B7" s="22" t="s">
        <v>88</v>
      </c>
      <c r="C7" s="23"/>
      <c r="D7" s="24"/>
      <c r="E7" s="717"/>
      <c r="F7" s="717"/>
      <c r="G7" s="312"/>
      <c r="H7" s="312"/>
      <c r="I7" s="717"/>
      <c r="J7" s="717">
        <v>35</v>
      </c>
      <c r="K7" s="717"/>
      <c r="L7" s="717"/>
      <c r="M7" s="717">
        <v>25</v>
      </c>
      <c r="N7" s="717"/>
      <c r="O7" s="717"/>
      <c r="P7" s="717">
        <v>125</v>
      </c>
      <c r="Q7" s="717"/>
      <c r="R7" s="717"/>
      <c r="S7" s="717"/>
      <c r="T7" s="717"/>
      <c r="U7" s="717"/>
      <c r="V7" s="717"/>
      <c r="W7" s="717"/>
      <c r="X7" s="717"/>
      <c r="Y7" s="717"/>
      <c r="Z7" s="717"/>
      <c r="AA7" s="717"/>
      <c r="AB7" s="717"/>
      <c r="AC7" s="717"/>
      <c r="AD7" s="717"/>
      <c r="AE7" s="717"/>
      <c r="AF7" s="312"/>
      <c r="AG7" s="312"/>
      <c r="AH7" s="719"/>
      <c r="AI7" s="717"/>
      <c r="AJ7" s="717"/>
      <c r="AK7" s="720"/>
      <c r="AL7" s="721"/>
      <c r="AM7" s="313"/>
      <c r="AN7" s="313"/>
      <c r="AO7" s="312"/>
      <c r="AP7" s="717"/>
      <c r="AQ7" s="717"/>
      <c r="AR7" s="717"/>
      <c r="AS7" s="721"/>
      <c r="AT7" s="717">
        <v>250</v>
      </c>
      <c r="AU7" s="717"/>
      <c r="AV7" s="717"/>
      <c r="AW7" s="717"/>
      <c r="AX7" s="717"/>
      <c r="AY7" s="717"/>
      <c r="AZ7" s="717"/>
      <c r="BA7" s="717"/>
      <c r="BB7" s="717"/>
      <c r="BC7" s="717"/>
      <c r="BD7" s="717"/>
      <c r="BE7" s="717"/>
      <c r="BF7" s="717"/>
      <c r="BG7" s="722"/>
      <c r="BH7" s="313"/>
      <c r="BI7" s="313"/>
      <c r="BJ7" s="313"/>
      <c r="BK7" s="313"/>
      <c r="BL7" s="717"/>
      <c r="BM7" s="717"/>
      <c r="BN7" s="717"/>
      <c r="BO7" s="717"/>
      <c r="BP7" s="717"/>
    </row>
    <row r="8" spans="1:68" ht="33.75" customHeight="1" x14ac:dyDescent="0.25">
      <c r="A8" s="706"/>
      <c r="B8" s="22" t="s">
        <v>89</v>
      </c>
      <c r="C8" s="23"/>
      <c r="D8" s="26"/>
      <c r="E8" s="706"/>
      <c r="F8" s="706"/>
      <c r="G8" s="27"/>
      <c r="H8" s="27"/>
      <c r="I8" s="706"/>
      <c r="J8" s="706"/>
      <c r="K8" s="706"/>
      <c r="L8" s="706"/>
      <c r="M8" s="706"/>
      <c r="N8" s="706"/>
      <c r="O8" s="706"/>
      <c r="P8" s="706"/>
      <c r="Q8" s="706"/>
      <c r="R8" s="706"/>
      <c r="S8" s="706"/>
      <c r="T8" s="706"/>
      <c r="U8" s="706"/>
      <c r="V8" s="706"/>
      <c r="W8" s="706"/>
      <c r="X8" s="706"/>
      <c r="Y8" s="706"/>
      <c r="Z8" s="706"/>
      <c r="AA8" s="706"/>
      <c r="AB8" s="706"/>
      <c r="AC8" s="706"/>
      <c r="AD8" s="706"/>
      <c r="AE8" s="706"/>
      <c r="AF8" s="27"/>
      <c r="AG8" s="27"/>
      <c r="AH8" s="706"/>
      <c r="AI8" s="706"/>
      <c r="AJ8" s="706"/>
      <c r="AK8" s="708"/>
      <c r="AL8" s="706"/>
      <c r="AM8" s="28"/>
      <c r="AN8" s="28"/>
      <c r="AO8" s="27"/>
      <c r="AP8" s="706"/>
      <c r="AQ8" s="706"/>
      <c r="AR8" s="706"/>
      <c r="AS8" s="706"/>
      <c r="AT8" s="706"/>
      <c r="AU8" s="706"/>
      <c r="AV8" s="706"/>
      <c r="AW8" s="706"/>
      <c r="AX8" s="706"/>
      <c r="AY8" s="706"/>
      <c r="AZ8" s="706"/>
      <c r="BA8" s="706"/>
      <c r="BB8" s="706"/>
      <c r="BC8" s="706"/>
      <c r="BD8" s="706"/>
      <c r="BE8" s="706"/>
      <c r="BF8" s="706"/>
      <c r="BG8" s="695"/>
      <c r="BH8" s="28"/>
      <c r="BI8" s="28"/>
      <c r="BJ8" s="28"/>
      <c r="BK8" s="28"/>
      <c r="BL8" s="706"/>
      <c r="BM8" s="706"/>
      <c r="BN8" s="706"/>
      <c r="BO8" s="706"/>
      <c r="BP8" s="706"/>
    </row>
    <row r="9" spans="1:68" ht="24.75" customHeight="1" x14ac:dyDescent="0.25">
      <c r="A9" s="375" t="s">
        <v>136</v>
      </c>
      <c r="B9" s="346">
        <v>1</v>
      </c>
      <c r="C9" s="29"/>
      <c r="D9" s="29"/>
      <c r="E9" s="30"/>
      <c r="F9" s="30"/>
      <c r="G9" s="29"/>
      <c r="H9" s="29"/>
      <c r="I9" s="128"/>
      <c r="J9" s="128"/>
      <c r="K9" s="370" t="str">
        <f t="shared" ref="K9:K39" si="0">IF(AND(I9&lt;&gt;"",J9&lt;&gt;""),(I9-J9)/I9*100,"")</f>
        <v/>
      </c>
      <c r="L9" s="128"/>
      <c r="M9" s="128"/>
      <c r="N9" s="370" t="str">
        <f t="shared" ref="N9:N39" si="1">IF(AND(L9&lt;&gt;"",M9&lt;&gt;""),(L9-M9)/L9*100,"")</f>
        <v/>
      </c>
      <c r="O9" s="128"/>
      <c r="P9" s="128"/>
      <c r="Q9" s="370" t="str">
        <f t="shared" ref="Q9:Q39" si="2">IF(AND(O9&lt;&gt;"",P9&lt;&gt;""),(O9-P9)/O9*100,"")</f>
        <v/>
      </c>
      <c r="R9" s="128"/>
      <c r="S9" s="128"/>
      <c r="T9" s="30"/>
      <c r="U9" s="30"/>
      <c r="V9" s="30"/>
      <c r="W9" s="30"/>
      <c r="X9" s="33"/>
      <c r="Y9" s="33"/>
      <c r="Z9" s="348"/>
      <c r="AA9" s="348"/>
      <c r="AB9" s="370" t="str">
        <f t="shared" ref="AB9:AB39" si="3">IF(AND(Z9&lt;&gt;"",AA9&lt;&gt;""),(Z9-AA9)/Z9*100,"")</f>
        <v/>
      </c>
      <c r="AC9" s="30"/>
      <c r="AD9" s="30"/>
      <c r="AE9" s="362" t="str">
        <f>IF(AND(AC9&lt;&gt;"",AD9&lt;&gt;""),(AC9-AD9)/AC9*100,"")</f>
        <v/>
      </c>
      <c r="AF9" s="29"/>
      <c r="AG9" s="507"/>
      <c r="AH9" s="349"/>
      <c r="AI9" s="29"/>
      <c r="AJ9" s="29"/>
      <c r="AK9" s="350"/>
      <c r="AL9" s="373"/>
      <c r="AM9" s="503"/>
      <c r="AN9" s="31"/>
      <c r="AO9" s="29"/>
      <c r="AP9" s="40"/>
      <c r="AQ9" s="352"/>
      <c r="AR9" s="352"/>
      <c r="AS9" s="505"/>
      <c r="AT9" s="33"/>
      <c r="AU9" s="353"/>
      <c r="AV9" s="354"/>
      <c r="AW9" s="371"/>
      <c r="AX9" s="136"/>
      <c r="AY9" s="356"/>
      <c r="AZ9" s="372"/>
      <c r="BA9" s="34"/>
      <c r="BB9" s="34"/>
      <c r="BC9" s="137"/>
      <c r="BD9" s="137"/>
      <c r="BE9" s="137"/>
      <c r="BF9" s="137"/>
      <c r="BG9" s="29"/>
      <c r="BH9" s="31"/>
      <c r="BI9" s="31"/>
      <c r="BJ9" s="31"/>
      <c r="BK9" s="31"/>
      <c r="BL9" s="30"/>
      <c r="BM9" s="35"/>
      <c r="BN9" s="29"/>
      <c r="BO9" s="29"/>
      <c r="BP9" s="355"/>
    </row>
    <row r="10" spans="1:68" ht="24.75" customHeight="1" x14ac:dyDescent="0.25">
      <c r="A10" s="146" t="s">
        <v>129</v>
      </c>
      <c r="B10" s="36">
        <v>2</v>
      </c>
      <c r="C10" s="37"/>
      <c r="D10" s="37"/>
      <c r="E10" s="30"/>
      <c r="F10" s="30"/>
      <c r="G10" s="29"/>
      <c r="H10" s="29"/>
      <c r="I10" s="128"/>
      <c r="J10" s="128"/>
      <c r="K10" s="370" t="str">
        <f t="shared" si="0"/>
        <v/>
      </c>
      <c r="L10" s="128"/>
      <c r="M10" s="128"/>
      <c r="N10" s="370" t="str">
        <f t="shared" si="1"/>
        <v/>
      </c>
      <c r="O10" s="128"/>
      <c r="P10" s="128"/>
      <c r="Q10" s="370" t="str">
        <f>IF(AND(O10&lt;&gt;"",P10&lt;&gt;""),(O10-P10)/O10*100,"")</f>
        <v/>
      </c>
      <c r="R10" s="128"/>
      <c r="S10" s="128"/>
      <c r="T10" s="30"/>
      <c r="U10" s="30"/>
      <c r="V10" s="30"/>
      <c r="W10" s="30"/>
      <c r="X10" s="30"/>
      <c r="Y10" s="30"/>
      <c r="Z10" s="348" t="str">
        <f t="shared" ref="Z10:AA10" si="4">IF(AND(R10&lt;&gt;"",V10&lt;&gt;"",X10&lt;&gt;""),R10+V10+X10,"")</f>
        <v/>
      </c>
      <c r="AA10" s="348" t="str">
        <f t="shared" si="4"/>
        <v/>
      </c>
      <c r="AB10" s="370" t="str">
        <f t="shared" si="3"/>
        <v/>
      </c>
      <c r="AC10" s="30"/>
      <c r="AD10" s="30"/>
      <c r="AE10" s="362" t="str">
        <f t="shared" ref="AE10:AE39" si="5">IF(AND(AC10&lt;&gt;"",AD10&lt;&gt;""),(AC10-AD10)/AC10*100,"")</f>
        <v/>
      </c>
      <c r="AF10" s="29"/>
      <c r="AG10" s="507"/>
      <c r="AH10" s="349"/>
      <c r="AI10" s="29"/>
      <c r="AJ10" s="29"/>
      <c r="AK10" s="350"/>
      <c r="AL10" s="309"/>
      <c r="AM10" s="503"/>
      <c r="AN10" s="39"/>
      <c r="AO10" s="37"/>
      <c r="AP10" s="40"/>
      <c r="AQ10" s="40"/>
      <c r="AR10" s="40"/>
      <c r="AS10" s="308"/>
      <c r="AT10" s="33"/>
      <c r="AU10" s="358"/>
      <c r="AV10" s="44"/>
      <c r="AW10" s="138"/>
      <c r="AX10" s="139"/>
      <c r="AY10" s="45"/>
      <c r="AZ10" s="140"/>
      <c r="BA10" s="46"/>
      <c r="BB10" s="46"/>
      <c r="BC10" s="141"/>
      <c r="BD10" s="141"/>
      <c r="BE10" s="141"/>
      <c r="BF10" s="141"/>
      <c r="BG10" s="37"/>
      <c r="BH10" s="39"/>
      <c r="BI10" s="39"/>
      <c r="BJ10" s="39"/>
      <c r="BK10" s="39"/>
      <c r="BL10" s="48"/>
      <c r="BM10" s="49"/>
      <c r="BN10" s="37"/>
      <c r="BO10" s="37"/>
      <c r="BP10" s="44"/>
    </row>
    <row r="11" spans="1:68" ht="24.75" customHeight="1" x14ac:dyDescent="0.25">
      <c r="A11" s="375" t="s">
        <v>130</v>
      </c>
      <c r="B11" s="36">
        <v>3</v>
      </c>
      <c r="C11" s="37"/>
      <c r="D11" s="37"/>
      <c r="E11" s="30"/>
      <c r="F11" s="30"/>
      <c r="G11" s="29"/>
      <c r="H11" s="29"/>
      <c r="I11" s="128"/>
      <c r="J11" s="128"/>
      <c r="K11" s="370" t="str">
        <f t="shared" si="0"/>
        <v/>
      </c>
      <c r="L11" s="128"/>
      <c r="M11" s="128"/>
      <c r="N11" s="370" t="str">
        <f t="shared" si="1"/>
        <v/>
      </c>
      <c r="O11" s="128"/>
      <c r="P11" s="128"/>
      <c r="Q11" s="370" t="str">
        <f t="shared" si="2"/>
        <v/>
      </c>
      <c r="R11" s="128"/>
      <c r="S11" s="128"/>
      <c r="T11" s="30"/>
      <c r="U11" s="30"/>
      <c r="V11" s="30"/>
      <c r="W11" s="30"/>
      <c r="X11" s="30"/>
      <c r="Y11" s="30"/>
      <c r="Z11" s="348" t="str">
        <f t="shared" ref="Z11:AA11" si="6">IF(AND(R11&lt;&gt;"",V11&lt;&gt;"",X11&lt;&gt;""),R11+V11+X11,"")</f>
        <v/>
      </c>
      <c r="AA11" s="348" t="str">
        <f t="shared" si="6"/>
        <v/>
      </c>
      <c r="AB11" s="370" t="str">
        <f t="shared" si="3"/>
        <v/>
      </c>
      <c r="AC11" s="30"/>
      <c r="AD11" s="30"/>
      <c r="AE11" s="362" t="str">
        <f t="shared" si="5"/>
        <v/>
      </c>
      <c r="AF11" s="29"/>
      <c r="AG11" s="507"/>
      <c r="AH11" s="349"/>
      <c r="AI11" s="29"/>
      <c r="AJ11" s="29"/>
      <c r="AK11" s="350"/>
      <c r="AL11" s="309"/>
      <c r="AM11" s="503"/>
      <c r="AN11" s="39"/>
      <c r="AO11" s="37"/>
      <c r="AP11" s="40"/>
      <c r="AQ11" s="40"/>
      <c r="AR11" s="40"/>
      <c r="AS11" s="308"/>
      <c r="AT11" s="33"/>
      <c r="AU11" s="358"/>
      <c r="AV11" s="44"/>
      <c r="AW11" s="138"/>
      <c r="AX11" s="139"/>
      <c r="AY11" s="45"/>
      <c r="AZ11" s="140"/>
      <c r="BA11" s="46"/>
      <c r="BB11" s="46"/>
      <c r="BC11" s="141"/>
      <c r="BD11" s="141"/>
      <c r="BE11" s="141"/>
      <c r="BF11" s="141"/>
      <c r="BG11" s="37"/>
      <c r="BH11" s="39"/>
      <c r="BI11" s="39"/>
      <c r="BJ11" s="39"/>
      <c r="BK11" s="39"/>
      <c r="BL11" s="48"/>
      <c r="BM11" s="49"/>
      <c r="BN11" s="37"/>
      <c r="BO11" s="37"/>
      <c r="BP11" s="44"/>
    </row>
    <row r="12" spans="1:68" ht="24.75" customHeight="1" x14ac:dyDescent="0.25">
      <c r="A12" s="146" t="s">
        <v>131</v>
      </c>
      <c r="B12" s="36">
        <v>4</v>
      </c>
      <c r="C12" s="37"/>
      <c r="D12" s="37"/>
      <c r="E12" s="30"/>
      <c r="F12" s="30"/>
      <c r="G12" s="29"/>
      <c r="H12" s="29"/>
      <c r="I12" s="128"/>
      <c r="J12" s="128"/>
      <c r="K12" s="370" t="str">
        <f t="shared" si="0"/>
        <v/>
      </c>
      <c r="L12" s="128"/>
      <c r="M12" s="128"/>
      <c r="N12" s="370" t="str">
        <f t="shared" si="1"/>
        <v/>
      </c>
      <c r="O12" s="128"/>
      <c r="P12" s="128"/>
      <c r="Q12" s="370" t="str">
        <f t="shared" si="2"/>
        <v/>
      </c>
      <c r="R12" s="128"/>
      <c r="S12" s="128"/>
      <c r="T12" s="30"/>
      <c r="U12" s="30"/>
      <c r="V12" s="30"/>
      <c r="W12" s="30"/>
      <c r="X12" s="30"/>
      <c r="Y12" s="30"/>
      <c r="Z12" s="348" t="str">
        <f t="shared" ref="Z12:AA12" si="7">IF(AND(R12&lt;&gt;"",V12&lt;&gt;"",X12&lt;&gt;""),R12+V12+X12,"")</f>
        <v/>
      </c>
      <c r="AA12" s="348" t="str">
        <f t="shared" si="7"/>
        <v/>
      </c>
      <c r="AB12" s="370" t="str">
        <f t="shared" si="3"/>
        <v/>
      </c>
      <c r="AC12" s="30"/>
      <c r="AD12" s="30"/>
      <c r="AE12" s="362" t="str">
        <f t="shared" si="5"/>
        <v/>
      </c>
      <c r="AF12" s="29"/>
      <c r="AG12" s="507"/>
      <c r="AH12" s="349"/>
      <c r="AI12" s="29"/>
      <c r="AJ12" s="29"/>
      <c r="AK12" s="350"/>
      <c r="AL12" s="309"/>
      <c r="AM12" s="503"/>
      <c r="AN12" s="39"/>
      <c r="AO12" s="37"/>
      <c r="AP12" s="40"/>
      <c r="AQ12" s="40"/>
      <c r="AR12" s="40"/>
      <c r="AS12" s="308"/>
      <c r="AT12" s="33"/>
      <c r="AU12" s="358"/>
      <c r="AV12" s="44"/>
      <c r="AW12" s="138"/>
      <c r="AX12" s="139"/>
      <c r="AY12" s="45"/>
      <c r="AZ12" s="140"/>
      <c r="BA12" s="46"/>
      <c r="BB12" s="46"/>
      <c r="BC12" s="141"/>
      <c r="BD12" s="141"/>
      <c r="BE12" s="141"/>
      <c r="BF12" s="141"/>
      <c r="BG12" s="37"/>
      <c r="BH12" s="39"/>
      <c r="BI12" s="39"/>
      <c r="BJ12" s="39"/>
      <c r="BK12" s="39"/>
      <c r="BL12" s="48"/>
      <c r="BM12" s="49"/>
      <c r="BN12" s="37"/>
      <c r="BO12" s="37"/>
      <c r="BP12" s="44"/>
    </row>
    <row r="13" spans="1:68" ht="24.75" customHeight="1" x14ac:dyDescent="0.25">
      <c r="A13" s="146" t="s">
        <v>124</v>
      </c>
      <c r="B13" s="36">
        <v>5</v>
      </c>
      <c r="C13" s="37"/>
      <c r="D13" s="37"/>
      <c r="E13" s="30"/>
      <c r="F13" s="30"/>
      <c r="G13" s="29"/>
      <c r="H13" s="29"/>
      <c r="I13" s="128"/>
      <c r="J13" s="128"/>
      <c r="K13" s="370" t="str">
        <f t="shared" si="0"/>
        <v/>
      </c>
      <c r="L13" s="128"/>
      <c r="M13" s="128"/>
      <c r="N13" s="370" t="str">
        <f t="shared" si="1"/>
        <v/>
      </c>
      <c r="O13" s="128"/>
      <c r="P13" s="128"/>
      <c r="Q13" s="370" t="str">
        <f t="shared" si="2"/>
        <v/>
      </c>
      <c r="R13" s="128"/>
      <c r="S13" s="128"/>
      <c r="T13" s="30"/>
      <c r="U13" s="30"/>
      <c r="V13" s="30"/>
      <c r="W13" s="30"/>
      <c r="X13" s="30"/>
      <c r="Y13" s="30"/>
      <c r="Z13" s="348" t="str">
        <f t="shared" ref="Z13:AA13" si="8">IF(AND(R13&lt;&gt;"",V13&lt;&gt;"",X13&lt;&gt;""),R13+V13+X13,"")</f>
        <v/>
      </c>
      <c r="AA13" s="348" t="str">
        <f t="shared" si="8"/>
        <v/>
      </c>
      <c r="AB13" s="370" t="str">
        <f t="shared" si="3"/>
        <v/>
      </c>
      <c r="AC13" s="30"/>
      <c r="AD13" s="30"/>
      <c r="AE13" s="362" t="str">
        <f t="shared" si="5"/>
        <v/>
      </c>
      <c r="AF13" s="29"/>
      <c r="AG13" s="507"/>
      <c r="AH13" s="349"/>
      <c r="AI13" s="29"/>
      <c r="AJ13" s="29"/>
      <c r="AK13" s="350"/>
      <c r="AL13" s="309"/>
      <c r="AM13" s="503"/>
      <c r="AN13" s="39"/>
      <c r="AO13" s="37"/>
      <c r="AP13" s="40"/>
      <c r="AQ13" s="40"/>
      <c r="AR13" s="40"/>
      <c r="AS13" s="308"/>
      <c r="AT13" s="33"/>
      <c r="AU13" s="358"/>
      <c r="AV13" s="44"/>
      <c r="AW13" s="138"/>
      <c r="AX13" s="139"/>
      <c r="AY13" s="45"/>
      <c r="AZ13" s="140"/>
      <c r="BA13" s="46"/>
      <c r="BB13" s="46"/>
      <c r="BC13" s="141"/>
      <c r="BD13" s="141"/>
      <c r="BE13" s="141"/>
      <c r="BF13" s="141"/>
      <c r="BG13" s="37"/>
      <c r="BH13" s="39"/>
      <c r="BI13" s="39"/>
      <c r="BJ13" s="39"/>
      <c r="BK13" s="39"/>
      <c r="BL13" s="48"/>
      <c r="BM13" s="49"/>
      <c r="BN13" s="37"/>
      <c r="BO13" s="37"/>
      <c r="BP13" s="44"/>
    </row>
    <row r="14" spans="1:68" ht="24.75" customHeight="1" x14ac:dyDescent="0.25">
      <c r="A14" s="146" t="s">
        <v>126</v>
      </c>
      <c r="B14" s="36">
        <v>6</v>
      </c>
      <c r="C14" s="37"/>
      <c r="D14" s="37"/>
      <c r="E14" s="30"/>
      <c r="F14" s="30"/>
      <c r="G14" s="29"/>
      <c r="H14" s="29"/>
      <c r="I14" s="128"/>
      <c r="J14" s="128"/>
      <c r="K14" s="370" t="str">
        <f t="shared" si="0"/>
        <v/>
      </c>
      <c r="L14" s="128"/>
      <c r="M14" s="128"/>
      <c r="N14" s="370" t="str">
        <f t="shared" si="1"/>
        <v/>
      </c>
      <c r="O14" s="128"/>
      <c r="P14" s="128"/>
      <c r="Q14" s="370" t="str">
        <f t="shared" si="2"/>
        <v/>
      </c>
      <c r="R14" s="128"/>
      <c r="S14" s="128"/>
      <c r="T14" s="30"/>
      <c r="U14" s="30"/>
      <c r="V14" s="30"/>
      <c r="W14" s="30"/>
      <c r="X14" s="30"/>
      <c r="Y14" s="30"/>
      <c r="Z14" s="348" t="str">
        <f t="shared" ref="Z14:AA14" si="9">IF(AND(R14&lt;&gt;"",V14&lt;&gt;"",X14&lt;&gt;""),R14+V14+X14,"")</f>
        <v/>
      </c>
      <c r="AA14" s="348" t="str">
        <f t="shared" si="9"/>
        <v/>
      </c>
      <c r="AB14" s="370" t="str">
        <f t="shared" si="3"/>
        <v/>
      </c>
      <c r="AC14" s="30"/>
      <c r="AD14" s="30"/>
      <c r="AE14" s="362" t="str">
        <f t="shared" si="5"/>
        <v/>
      </c>
      <c r="AF14" s="29"/>
      <c r="AG14" s="507"/>
      <c r="AH14" s="349"/>
      <c r="AI14" s="29"/>
      <c r="AJ14" s="29"/>
      <c r="AK14" s="350"/>
      <c r="AL14" s="309"/>
      <c r="AM14" s="503"/>
      <c r="AN14" s="39"/>
      <c r="AO14" s="37"/>
      <c r="AP14" s="40"/>
      <c r="AQ14" s="40"/>
      <c r="AR14" s="40"/>
      <c r="AS14" s="308"/>
      <c r="AT14" s="33"/>
      <c r="AU14" s="358"/>
      <c r="AV14" s="44"/>
      <c r="AW14" s="138"/>
      <c r="AX14" s="139"/>
      <c r="AY14" s="51"/>
      <c r="AZ14" s="140"/>
      <c r="BA14" s="46"/>
      <c r="BB14" s="46"/>
      <c r="BC14" s="141"/>
      <c r="BD14" s="141"/>
      <c r="BE14" s="141"/>
      <c r="BF14" s="141"/>
      <c r="BG14" s="37"/>
      <c r="BH14" s="39"/>
      <c r="BI14" s="39"/>
      <c r="BJ14" s="39"/>
      <c r="BK14" s="39"/>
      <c r="BL14" s="48"/>
      <c r="BM14" s="49"/>
      <c r="BN14" s="37"/>
      <c r="BO14" s="37"/>
      <c r="BP14" s="44"/>
    </row>
    <row r="15" spans="1:68" ht="24.75" customHeight="1" x14ac:dyDescent="0.25">
      <c r="A15" s="146" t="s">
        <v>127</v>
      </c>
      <c r="B15" s="36">
        <v>7</v>
      </c>
      <c r="C15" s="37"/>
      <c r="D15" s="37"/>
      <c r="E15" s="30"/>
      <c r="F15" s="30"/>
      <c r="G15" s="29"/>
      <c r="H15" s="29"/>
      <c r="I15" s="128"/>
      <c r="J15" s="128"/>
      <c r="K15" s="370" t="str">
        <f t="shared" si="0"/>
        <v/>
      </c>
      <c r="L15" s="128"/>
      <c r="M15" s="128"/>
      <c r="N15" s="370" t="str">
        <f t="shared" si="1"/>
        <v/>
      </c>
      <c r="O15" s="128"/>
      <c r="P15" s="128"/>
      <c r="Q15" s="370" t="str">
        <f t="shared" si="2"/>
        <v/>
      </c>
      <c r="R15" s="128"/>
      <c r="S15" s="128"/>
      <c r="T15" s="30"/>
      <c r="U15" s="30"/>
      <c r="V15" s="30"/>
      <c r="W15" s="30"/>
      <c r="X15" s="30"/>
      <c r="Y15" s="30"/>
      <c r="Z15" s="348" t="str">
        <f t="shared" ref="Z15:AA15" si="10">IF(AND(R15&lt;&gt;"",V15&lt;&gt;"",X15&lt;&gt;""),R15+V15+X15,"")</f>
        <v/>
      </c>
      <c r="AA15" s="348" t="str">
        <f t="shared" si="10"/>
        <v/>
      </c>
      <c r="AB15" s="370" t="str">
        <f t="shared" si="3"/>
        <v/>
      </c>
      <c r="AC15" s="30"/>
      <c r="AD15" s="30"/>
      <c r="AE15" s="362" t="str">
        <f t="shared" si="5"/>
        <v/>
      </c>
      <c r="AF15" s="29"/>
      <c r="AG15" s="507"/>
      <c r="AH15" s="349"/>
      <c r="AI15" s="29"/>
      <c r="AJ15" s="29"/>
      <c r="AK15" s="350"/>
      <c r="AL15" s="309"/>
      <c r="AM15" s="503"/>
      <c r="AN15" s="39"/>
      <c r="AO15" s="37"/>
      <c r="AP15" s="40"/>
      <c r="AQ15" s="40"/>
      <c r="AR15" s="40"/>
      <c r="AS15" s="308"/>
      <c r="AT15" s="33"/>
      <c r="AU15" s="358"/>
      <c r="AV15" s="44"/>
      <c r="AW15" s="138"/>
      <c r="AX15" s="139"/>
      <c r="AY15" s="45"/>
      <c r="AZ15" s="140"/>
      <c r="BA15" s="46"/>
      <c r="BB15" s="46"/>
      <c r="BC15" s="141"/>
      <c r="BD15" s="141"/>
      <c r="BE15" s="141"/>
      <c r="BF15" s="141"/>
      <c r="BG15" s="37"/>
      <c r="BH15" s="39"/>
      <c r="BI15" s="39"/>
      <c r="BJ15" s="39"/>
      <c r="BK15" s="39"/>
      <c r="BL15" s="48"/>
      <c r="BM15" s="49"/>
      <c r="BN15" s="37"/>
      <c r="BO15" s="37"/>
      <c r="BP15" s="44"/>
    </row>
    <row r="16" spans="1:68" ht="24.75" customHeight="1" x14ac:dyDescent="0.25">
      <c r="A16" s="146" t="s">
        <v>128</v>
      </c>
      <c r="B16" s="36">
        <v>8</v>
      </c>
      <c r="C16" s="37"/>
      <c r="D16" s="37"/>
      <c r="E16" s="30"/>
      <c r="F16" s="30"/>
      <c r="G16" s="29"/>
      <c r="H16" s="29"/>
      <c r="I16" s="128"/>
      <c r="J16" s="128"/>
      <c r="K16" s="370" t="str">
        <f t="shared" si="0"/>
        <v/>
      </c>
      <c r="L16" s="128"/>
      <c r="M16" s="128"/>
      <c r="N16" s="370" t="str">
        <f t="shared" si="1"/>
        <v/>
      </c>
      <c r="O16" s="128"/>
      <c r="P16" s="128"/>
      <c r="Q16" s="370" t="str">
        <f t="shared" si="2"/>
        <v/>
      </c>
      <c r="R16" s="128"/>
      <c r="S16" s="128"/>
      <c r="T16" s="30"/>
      <c r="U16" s="30"/>
      <c r="V16" s="30"/>
      <c r="W16" s="30"/>
      <c r="X16" s="30"/>
      <c r="Y16" s="30"/>
      <c r="Z16" s="348" t="str">
        <f t="shared" ref="Z16:AA16" si="11">IF(AND(R16&lt;&gt;"",V16&lt;&gt;"",X16&lt;&gt;""),R16+V16+X16,"")</f>
        <v/>
      </c>
      <c r="AA16" s="348" t="str">
        <f t="shared" si="11"/>
        <v/>
      </c>
      <c r="AB16" s="370" t="str">
        <f t="shared" si="3"/>
        <v/>
      </c>
      <c r="AC16" s="30"/>
      <c r="AD16" s="30"/>
      <c r="AE16" s="362" t="str">
        <f t="shared" si="5"/>
        <v/>
      </c>
      <c r="AF16" s="29"/>
      <c r="AG16" s="507"/>
      <c r="AH16" s="349"/>
      <c r="AI16" s="29"/>
      <c r="AJ16" s="29"/>
      <c r="AK16" s="350"/>
      <c r="AL16" s="309"/>
      <c r="AM16" s="503"/>
      <c r="AN16" s="39"/>
      <c r="AO16" s="37"/>
      <c r="AP16" s="40"/>
      <c r="AQ16" s="40"/>
      <c r="AR16" s="40"/>
      <c r="AS16" s="308"/>
      <c r="AT16" s="33"/>
      <c r="AU16" s="358"/>
      <c r="AV16" s="43"/>
      <c r="AW16" s="138"/>
      <c r="AX16" s="139"/>
      <c r="AY16" s="45"/>
      <c r="AZ16" s="140"/>
      <c r="BA16" s="46"/>
      <c r="BB16" s="46"/>
      <c r="BC16" s="141"/>
      <c r="BD16" s="141"/>
      <c r="BE16" s="141"/>
      <c r="BF16" s="141"/>
      <c r="BG16" s="37"/>
      <c r="BH16" s="39"/>
      <c r="BI16" s="39"/>
      <c r="BJ16" s="39"/>
      <c r="BK16" s="39"/>
      <c r="BL16" s="48"/>
      <c r="BM16" s="49"/>
      <c r="BN16" s="37"/>
      <c r="BO16" s="37"/>
      <c r="BP16" s="44"/>
    </row>
    <row r="17" spans="1:68" ht="24.75" customHeight="1" x14ac:dyDescent="0.25">
      <c r="A17" s="146" t="s">
        <v>129</v>
      </c>
      <c r="B17" s="36">
        <v>9</v>
      </c>
      <c r="C17" s="37"/>
      <c r="D17" s="37"/>
      <c r="E17" s="30"/>
      <c r="F17" s="30"/>
      <c r="G17" s="29"/>
      <c r="H17" s="29"/>
      <c r="I17" s="128"/>
      <c r="J17" s="128"/>
      <c r="K17" s="370" t="str">
        <f t="shared" si="0"/>
        <v/>
      </c>
      <c r="L17" s="128"/>
      <c r="M17" s="128"/>
      <c r="N17" s="370" t="str">
        <f t="shared" si="1"/>
        <v/>
      </c>
      <c r="O17" s="128"/>
      <c r="P17" s="128"/>
      <c r="Q17" s="370" t="str">
        <f t="shared" si="2"/>
        <v/>
      </c>
      <c r="R17" s="128"/>
      <c r="S17" s="128"/>
      <c r="T17" s="30"/>
      <c r="U17" s="30"/>
      <c r="V17" s="30"/>
      <c r="W17" s="30"/>
      <c r="X17" s="30"/>
      <c r="Y17" s="30"/>
      <c r="Z17" s="348" t="str">
        <f t="shared" ref="Z17:AA17" si="12">IF(AND(R17&lt;&gt;"",V17&lt;&gt;"",X17&lt;&gt;""),R17+V17+X17,"")</f>
        <v/>
      </c>
      <c r="AA17" s="348" t="str">
        <f t="shared" si="12"/>
        <v/>
      </c>
      <c r="AB17" s="370" t="str">
        <f t="shared" si="3"/>
        <v/>
      </c>
      <c r="AC17" s="30"/>
      <c r="AD17" s="30"/>
      <c r="AE17" s="362" t="str">
        <f t="shared" si="5"/>
        <v/>
      </c>
      <c r="AF17" s="29"/>
      <c r="AG17" s="507"/>
      <c r="AH17" s="349"/>
      <c r="AI17" s="29"/>
      <c r="AJ17" s="29"/>
      <c r="AK17" s="350"/>
      <c r="AL17" s="309"/>
      <c r="AM17" s="503"/>
      <c r="AN17" s="39"/>
      <c r="AO17" s="37"/>
      <c r="AP17" s="40"/>
      <c r="AQ17" s="40"/>
      <c r="AR17" s="40"/>
      <c r="AS17" s="308"/>
      <c r="AT17" s="33"/>
      <c r="AU17" s="358"/>
      <c r="AV17" s="502"/>
      <c r="AW17" s="138"/>
      <c r="AX17" s="139"/>
      <c r="AY17" s="45"/>
      <c r="AZ17" s="140"/>
      <c r="BA17" s="46"/>
      <c r="BB17" s="46"/>
      <c r="BC17" s="141"/>
      <c r="BD17" s="141"/>
      <c r="BE17" s="141"/>
      <c r="BF17" s="141"/>
      <c r="BG17" s="37"/>
      <c r="BH17" s="39"/>
      <c r="BI17" s="39"/>
      <c r="BJ17" s="39"/>
      <c r="BK17" s="39"/>
      <c r="BL17" s="48"/>
      <c r="BM17" s="49"/>
      <c r="BN17" s="37"/>
      <c r="BO17" s="37"/>
      <c r="BP17" s="44"/>
    </row>
    <row r="18" spans="1:68" ht="24.75" customHeight="1" x14ac:dyDescent="0.25">
      <c r="A18" s="146" t="s">
        <v>130</v>
      </c>
      <c r="B18" s="36">
        <v>10</v>
      </c>
      <c r="C18" s="37"/>
      <c r="D18" s="37"/>
      <c r="E18" s="30"/>
      <c r="F18" s="30"/>
      <c r="G18" s="29"/>
      <c r="H18" s="29"/>
      <c r="I18" s="128"/>
      <c r="J18" s="128"/>
      <c r="K18" s="370" t="str">
        <f t="shared" si="0"/>
        <v/>
      </c>
      <c r="L18" s="128"/>
      <c r="M18" s="128"/>
      <c r="N18" s="370" t="str">
        <f t="shared" si="1"/>
        <v/>
      </c>
      <c r="O18" s="128"/>
      <c r="P18" s="128"/>
      <c r="Q18" s="370" t="str">
        <f t="shared" si="2"/>
        <v/>
      </c>
      <c r="R18" s="128"/>
      <c r="S18" s="128"/>
      <c r="T18" s="30"/>
      <c r="U18" s="30"/>
      <c r="V18" s="30"/>
      <c r="W18" s="30"/>
      <c r="X18" s="30"/>
      <c r="Y18" s="30"/>
      <c r="Z18" s="348" t="str">
        <f t="shared" ref="Z18:AA18" si="13">IF(AND(R18&lt;&gt;"",V18&lt;&gt;"",X18&lt;&gt;""),R18+V18+X18,"")</f>
        <v/>
      </c>
      <c r="AA18" s="348" t="str">
        <f t="shared" si="13"/>
        <v/>
      </c>
      <c r="AB18" s="370" t="str">
        <f t="shared" si="3"/>
        <v/>
      </c>
      <c r="AC18" s="30"/>
      <c r="AD18" s="30"/>
      <c r="AE18" s="362" t="str">
        <f t="shared" si="5"/>
        <v/>
      </c>
      <c r="AF18" s="29"/>
      <c r="AG18" s="507"/>
      <c r="AH18" s="349"/>
      <c r="AI18" s="29"/>
      <c r="AJ18" s="29"/>
      <c r="AK18" s="350"/>
      <c r="AL18" s="309"/>
      <c r="AM18" s="503"/>
      <c r="AN18" s="39"/>
      <c r="AO18" s="37"/>
      <c r="AP18" s="40"/>
      <c r="AQ18" s="40"/>
      <c r="AR18" s="40"/>
      <c r="AS18" s="308"/>
      <c r="AT18" s="33"/>
      <c r="AU18" s="358"/>
      <c r="AV18" s="502"/>
      <c r="AW18" s="138"/>
      <c r="AX18" s="139"/>
      <c r="AY18" s="45"/>
      <c r="AZ18" s="140"/>
      <c r="BA18" s="46"/>
      <c r="BB18" s="46"/>
      <c r="BC18" s="141"/>
      <c r="BD18" s="141"/>
      <c r="BE18" s="141"/>
      <c r="BF18" s="141"/>
      <c r="BG18" s="37"/>
      <c r="BH18" s="39"/>
      <c r="BI18" s="39"/>
      <c r="BJ18" s="39"/>
      <c r="BK18" s="39"/>
      <c r="BL18" s="48"/>
      <c r="BM18" s="49"/>
      <c r="BN18" s="37"/>
      <c r="BO18" s="37"/>
      <c r="BP18" s="44"/>
    </row>
    <row r="19" spans="1:68" ht="24.75" customHeight="1" x14ac:dyDescent="0.25">
      <c r="A19" s="146" t="s">
        <v>131</v>
      </c>
      <c r="B19" s="36">
        <v>11</v>
      </c>
      <c r="C19" s="37"/>
      <c r="D19" s="37"/>
      <c r="E19" s="30"/>
      <c r="F19" s="30"/>
      <c r="G19" s="29"/>
      <c r="H19" s="29"/>
      <c r="I19" s="128"/>
      <c r="J19" s="128"/>
      <c r="K19" s="370" t="str">
        <f t="shared" si="0"/>
        <v/>
      </c>
      <c r="L19" s="128"/>
      <c r="M19" s="128"/>
      <c r="N19" s="370" t="str">
        <f t="shared" si="1"/>
        <v/>
      </c>
      <c r="O19" s="128"/>
      <c r="P19" s="128"/>
      <c r="Q19" s="370" t="str">
        <f t="shared" si="2"/>
        <v/>
      </c>
      <c r="R19" s="128"/>
      <c r="S19" s="128"/>
      <c r="T19" s="30"/>
      <c r="U19" s="30"/>
      <c r="V19" s="30"/>
      <c r="W19" s="30"/>
      <c r="X19" s="30"/>
      <c r="Y19" s="30"/>
      <c r="Z19" s="348" t="str">
        <f t="shared" ref="Z19:AA19" si="14">IF(AND(R19&lt;&gt;"",V19&lt;&gt;"",X19&lt;&gt;""),R19+V19+X19,"")</f>
        <v/>
      </c>
      <c r="AA19" s="348" t="str">
        <f t="shared" si="14"/>
        <v/>
      </c>
      <c r="AB19" s="370" t="str">
        <f t="shared" si="3"/>
        <v/>
      </c>
      <c r="AC19" s="30"/>
      <c r="AD19" s="30"/>
      <c r="AE19" s="362" t="str">
        <f t="shared" si="5"/>
        <v/>
      </c>
      <c r="AF19" s="29"/>
      <c r="AG19" s="507"/>
      <c r="AH19" s="349"/>
      <c r="AI19" s="29"/>
      <c r="AJ19" s="29"/>
      <c r="AK19" s="350"/>
      <c r="AL19" s="309"/>
      <c r="AM19" s="503"/>
      <c r="AN19" s="39"/>
      <c r="AO19" s="37"/>
      <c r="AP19" s="40"/>
      <c r="AQ19" s="40"/>
      <c r="AR19" s="40"/>
      <c r="AS19" s="308"/>
      <c r="AT19" s="33"/>
      <c r="AU19" s="358"/>
      <c r="AV19" s="502"/>
      <c r="AW19" s="138"/>
      <c r="AX19" s="139"/>
      <c r="AY19" s="45"/>
      <c r="AZ19" s="140"/>
      <c r="BA19" s="46"/>
      <c r="BB19" s="46"/>
      <c r="BC19" s="141"/>
      <c r="BD19" s="141"/>
      <c r="BE19" s="141"/>
      <c r="BF19" s="141"/>
      <c r="BG19" s="37"/>
      <c r="BH19" s="39"/>
      <c r="BI19" s="39"/>
      <c r="BJ19" s="39"/>
      <c r="BK19" s="39"/>
      <c r="BL19" s="48"/>
      <c r="BM19" s="49"/>
      <c r="BN19" s="37"/>
      <c r="BO19" s="37"/>
      <c r="BP19" s="44"/>
    </row>
    <row r="20" spans="1:68" ht="24.75" customHeight="1" x14ac:dyDescent="0.25">
      <c r="A20" s="146" t="s">
        <v>124</v>
      </c>
      <c r="B20" s="36">
        <v>12</v>
      </c>
      <c r="C20" s="37"/>
      <c r="D20" s="37"/>
      <c r="E20" s="30"/>
      <c r="F20" s="30"/>
      <c r="G20" s="29"/>
      <c r="H20" s="29"/>
      <c r="I20" s="128"/>
      <c r="J20" s="128"/>
      <c r="K20" s="370" t="str">
        <f t="shared" si="0"/>
        <v/>
      </c>
      <c r="L20" s="128"/>
      <c r="M20" s="128"/>
      <c r="N20" s="370" t="str">
        <f t="shared" si="1"/>
        <v/>
      </c>
      <c r="O20" s="128"/>
      <c r="P20" s="128"/>
      <c r="Q20" s="370" t="str">
        <f t="shared" si="2"/>
        <v/>
      </c>
      <c r="R20" s="128"/>
      <c r="S20" s="128"/>
      <c r="T20" s="30"/>
      <c r="U20" s="30"/>
      <c r="V20" s="30"/>
      <c r="W20" s="30"/>
      <c r="X20" s="30"/>
      <c r="Y20" s="30"/>
      <c r="Z20" s="348" t="str">
        <f t="shared" ref="Z20:AA20" si="15">IF(AND(R20&lt;&gt;"",V20&lt;&gt;"",X20&lt;&gt;""),R20+V20+X20,"")</f>
        <v/>
      </c>
      <c r="AA20" s="348" t="str">
        <f t="shared" si="15"/>
        <v/>
      </c>
      <c r="AB20" s="370" t="str">
        <f t="shared" si="3"/>
        <v/>
      </c>
      <c r="AC20" s="30"/>
      <c r="AD20" s="30"/>
      <c r="AE20" s="362" t="str">
        <f t="shared" si="5"/>
        <v/>
      </c>
      <c r="AF20" s="29"/>
      <c r="AG20" s="507"/>
      <c r="AH20" s="349"/>
      <c r="AI20" s="29"/>
      <c r="AJ20" s="29"/>
      <c r="AK20" s="350"/>
      <c r="AL20" s="309"/>
      <c r="AM20" s="504"/>
      <c r="AN20" s="39"/>
      <c r="AO20" s="37"/>
      <c r="AP20" s="40"/>
      <c r="AQ20" s="40"/>
      <c r="AR20" s="40"/>
      <c r="AS20" s="308"/>
      <c r="AT20" s="33"/>
      <c r="AU20" s="358"/>
      <c r="AV20" s="502"/>
      <c r="AW20" s="138"/>
      <c r="AX20" s="139"/>
      <c r="AY20" s="45"/>
      <c r="AZ20" s="140"/>
      <c r="BA20" s="46"/>
      <c r="BB20" s="46"/>
      <c r="BC20" s="141"/>
      <c r="BD20" s="141"/>
      <c r="BE20" s="141"/>
      <c r="BF20" s="141"/>
      <c r="BG20" s="37"/>
      <c r="BH20" s="39"/>
      <c r="BI20" s="39"/>
      <c r="BJ20" s="39"/>
      <c r="BK20" s="39"/>
      <c r="BL20" s="48"/>
      <c r="BM20" s="49"/>
      <c r="BN20" s="37"/>
      <c r="BO20" s="37"/>
      <c r="BP20" s="44"/>
    </row>
    <row r="21" spans="1:68" ht="24.75" customHeight="1" x14ac:dyDescent="0.25">
      <c r="A21" s="146" t="s">
        <v>126</v>
      </c>
      <c r="B21" s="36">
        <v>13</v>
      </c>
      <c r="C21" s="37"/>
      <c r="D21" s="37"/>
      <c r="E21" s="30"/>
      <c r="F21" s="30"/>
      <c r="G21" s="29"/>
      <c r="H21" s="29"/>
      <c r="I21" s="128"/>
      <c r="J21" s="128"/>
      <c r="K21" s="370" t="str">
        <f t="shared" si="0"/>
        <v/>
      </c>
      <c r="L21" s="128"/>
      <c r="M21" s="128"/>
      <c r="N21" s="370" t="str">
        <f t="shared" si="1"/>
        <v/>
      </c>
      <c r="O21" s="128"/>
      <c r="P21" s="128"/>
      <c r="Q21" s="370" t="str">
        <f t="shared" si="2"/>
        <v/>
      </c>
      <c r="R21" s="128"/>
      <c r="S21" s="128"/>
      <c r="T21" s="30"/>
      <c r="U21" s="30"/>
      <c r="V21" s="30"/>
      <c r="W21" s="30"/>
      <c r="X21" s="30"/>
      <c r="Y21" s="30"/>
      <c r="Z21" s="348" t="str">
        <f t="shared" ref="Z21:AA21" si="16">IF(AND(R21&lt;&gt;"",V21&lt;&gt;"",X21&lt;&gt;""),R21+V21+X21,"")</f>
        <v/>
      </c>
      <c r="AA21" s="348" t="str">
        <f t="shared" si="16"/>
        <v/>
      </c>
      <c r="AB21" s="370" t="str">
        <f t="shared" si="3"/>
        <v/>
      </c>
      <c r="AC21" s="30"/>
      <c r="AD21" s="30"/>
      <c r="AE21" s="362" t="str">
        <f t="shared" si="5"/>
        <v/>
      </c>
      <c r="AF21" s="29"/>
      <c r="AG21" s="507"/>
      <c r="AH21" s="349"/>
      <c r="AI21" s="29"/>
      <c r="AJ21" s="29"/>
      <c r="AK21" s="350"/>
      <c r="AL21" s="309"/>
      <c r="AM21" s="504"/>
      <c r="AN21" s="39"/>
      <c r="AO21" s="37"/>
      <c r="AP21" s="40"/>
      <c r="AQ21" s="40"/>
      <c r="AR21" s="40"/>
      <c r="AS21" s="308"/>
      <c r="AT21" s="33"/>
      <c r="AU21" s="358"/>
      <c r="AV21" s="502"/>
      <c r="AW21" s="138"/>
      <c r="AX21" s="139"/>
      <c r="AY21" s="45"/>
      <c r="AZ21" s="140"/>
      <c r="BA21" s="46"/>
      <c r="BB21" s="46"/>
      <c r="BC21" s="141"/>
      <c r="BD21" s="141"/>
      <c r="BE21" s="141"/>
      <c r="BF21" s="141"/>
      <c r="BG21" s="37"/>
      <c r="BH21" s="39"/>
      <c r="BI21" s="39"/>
      <c r="BJ21" s="39"/>
      <c r="BK21" s="39"/>
      <c r="BL21" s="48"/>
      <c r="BM21" s="49"/>
      <c r="BN21" s="37"/>
      <c r="BO21" s="37"/>
      <c r="BP21" s="44"/>
    </row>
    <row r="22" spans="1:68" ht="24.75" customHeight="1" x14ac:dyDescent="0.25">
      <c r="A22" s="146" t="s">
        <v>127</v>
      </c>
      <c r="B22" s="36">
        <v>14</v>
      </c>
      <c r="C22" s="37"/>
      <c r="D22" s="37"/>
      <c r="E22" s="30"/>
      <c r="F22" s="30"/>
      <c r="G22" s="29"/>
      <c r="H22" s="29"/>
      <c r="I22" s="128"/>
      <c r="J22" s="128"/>
      <c r="K22" s="370" t="str">
        <f t="shared" si="0"/>
        <v/>
      </c>
      <c r="L22" s="128"/>
      <c r="M22" s="128"/>
      <c r="N22" s="370" t="str">
        <f t="shared" si="1"/>
        <v/>
      </c>
      <c r="O22" s="128"/>
      <c r="P22" s="128"/>
      <c r="Q22" s="370" t="str">
        <f t="shared" si="2"/>
        <v/>
      </c>
      <c r="R22" s="128"/>
      <c r="S22" s="128"/>
      <c r="T22" s="30"/>
      <c r="U22" s="30"/>
      <c r="V22" s="30"/>
      <c r="W22" s="30"/>
      <c r="X22" s="30"/>
      <c r="Y22" s="30"/>
      <c r="Z22" s="348" t="str">
        <f t="shared" ref="Z22:AA22" si="17">IF(AND(R22&lt;&gt;"",V22&lt;&gt;"",X22&lt;&gt;""),R22+V22+X22,"")</f>
        <v/>
      </c>
      <c r="AA22" s="348" t="str">
        <f t="shared" si="17"/>
        <v/>
      </c>
      <c r="AB22" s="370" t="str">
        <f t="shared" si="3"/>
        <v/>
      </c>
      <c r="AC22" s="30"/>
      <c r="AD22" s="30"/>
      <c r="AE22" s="362" t="str">
        <f t="shared" si="5"/>
        <v/>
      </c>
      <c r="AF22" s="29"/>
      <c r="AG22" s="507"/>
      <c r="AH22" s="349"/>
      <c r="AI22" s="29"/>
      <c r="AJ22" s="29"/>
      <c r="AK22" s="350"/>
      <c r="AL22" s="309"/>
      <c r="AM22" s="504"/>
      <c r="AN22" s="39"/>
      <c r="AO22" s="37"/>
      <c r="AP22" s="40"/>
      <c r="AQ22" s="40"/>
      <c r="AR22" s="40"/>
      <c r="AS22" s="308"/>
      <c r="AT22" s="42"/>
      <c r="AU22" s="358"/>
      <c r="AV22" s="502"/>
      <c r="AW22" s="138"/>
      <c r="AX22" s="139"/>
      <c r="AY22" s="45"/>
      <c r="AZ22" s="140"/>
      <c r="BA22" s="46"/>
      <c r="BB22" s="46"/>
      <c r="BC22" s="141"/>
      <c r="BD22" s="141"/>
      <c r="BE22" s="141"/>
      <c r="BF22" s="141"/>
      <c r="BG22" s="37"/>
      <c r="BH22" s="39"/>
      <c r="BI22" s="39"/>
      <c r="BJ22" s="39"/>
      <c r="BK22" s="39"/>
      <c r="BL22" s="48"/>
      <c r="BM22" s="49"/>
      <c r="BN22" s="37"/>
      <c r="BO22" s="37"/>
      <c r="BP22" s="44"/>
    </row>
    <row r="23" spans="1:68" ht="24.75" customHeight="1" x14ac:dyDescent="0.25">
      <c r="A23" s="146" t="s">
        <v>128</v>
      </c>
      <c r="B23" s="36">
        <v>15</v>
      </c>
      <c r="C23" s="37"/>
      <c r="D23" s="37"/>
      <c r="E23" s="30"/>
      <c r="F23" s="30"/>
      <c r="G23" s="29"/>
      <c r="H23" s="29"/>
      <c r="I23" s="128"/>
      <c r="J23" s="128"/>
      <c r="K23" s="370" t="str">
        <f t="shared" si="0"/>
        <v/>
      </c>
      <c r="L23" s="128"/>
      <c r="M23" s="128"/>
      <c r="N23" s="370" t="str">
        <f t="shared" si="1"/>
        <v/>
      </c>
      <c r="O23" s="128"/>
      <c r="P23" s="128"/>
      <c r="Q23" s="370" t="str">
        <f t="shared" si="2"/>
        <v/>
      </c>
      <c r="R23" s="128"/>
      <c r="S23" s="128"/>
      <c r="T23" s="30"/>
      <c r="U23" s="30"/>
      <c r="V23" s="30"/>
      <c r="W23" s="30"/>
      <c r="X23" s="30"/>
      <c r="Y23" s="30"/>
      <c r="Z23" s="348" t="str">
        <f t="shared" ref="Z23:AA23" si="18">IF(AND(R23&lt;&gt;"",V23&lt;&gt;"",X23&lt;&gt;""),R23+V23+X23,"")</f>
        <v/>
      </c>
      <c r="AA23" s="348" t="str">
        <f t="shared" si="18"/>
        <v/>
      </c>
      <c r="AB23" s="370" t="str">
        <f t="shared" si="3"/>
        <v/>
      </c>
      <c r="AC23" s="30"/>
      <c r="AD23" s="30"/>
      <c r="AE23" s="362" t="str">
        <f t="shared" si="5"/>
        <v/>
      </c>
      <c r="AF23" s="29"/>
      <c r="AG23" s="507"/>
      <c r="AH23" s="349"/>
      <c r="AI23" s="29"/>
      <c r="AJ23" s="29"/>
      <c r="AK23" s="350"/>
      <c r="AL23" s="309"/>
      <c r="AM23" s="504"/>
      <c r="AN23" s="39"/>
      <c r="AO23" s="37"/>
      <c r="AP23" s="40"/>
      <c r="AQ23" s="40"/>
      <c r="AR23" s="40"/>
      <c r="AS23" s="308"/>
      <c r="AT23" s="42"/>
      <c r="AU23" s="358"/>
      <c r="AV23" s="43"/>
      <c r="AW23" s="138"/>
      <c r="AX23" s="139"/>
      <c r="AY23" s="45"/>
      <c r="AZ23" s="140"/>
      <c r="BA23" s="46"/>
      <c r="BB23" s="46"/>
      <c r="BC23" s="141"/>
      <c r="BD23" s="141"/>
      <c r="BE23" s="141"/>
      <c r="BF23" s="141"/>
      <c r="BG23" s="37"/>
      <c r="BH23" s="39"/>
      <c r="BI23" s="39"/>
      <c r="BJ23" s="39"/>
      <c r="BK23" s="39"/>
      <c r="BL23" s="48"/>
      <c r="BM23" s="49"/>
      <c r="BN23" s="37"/>
      <c r="BO23" s="37"/>
      <c r="BP23" s="44"/>
    </row>
    <row r="24" spans="1:68" ht="24.75" customHeight="1" x14ac:dyDescent="0.25">
      <c r="A24" s="146" t="s">
        <v>129</v>
      </c>
      <c r="B24" s="36">
        <v>16</v>
      </c>
      <c r="C24" s="37"/>
      <c r="D24" s="37"/>
      <c r="E24" s="30"/>
      <c r="F24" s="30"/>
      <c r="G24" s="29"/>
      <c r="H24" s="29"/>
      <c r="I24" s="128"/>
      <c r="J24" s="128"/>
      <c r="K24" s="370" t="str">
        <f t="shared" si="0"/>
        <v/>
      </c>
      <c r="L24" s="128"/>
      <c r="M24" s="128"/>
      <c r="N24" s="370" t="str">
        <f t="shared" si="1"/>
        <v/>
      </c>
      <c r="O24" s="128"/>
      <c r="P24" s="128"/>
      <c r="Q24" s="370" t="str">
        <f t="shared" si="2"/>
        <v/>
      </c>
      <c r="R24" s="128"/>
      <c r="S24" s="128"/>
      <c r="T24" s="30"/>
      <c r="U24" s="30"/>
      <c r="V24" s="30"/>
      <c r="W24" s="30"/>
      <c r="X24" s="30"/>
      <c r="Y24" s="30"/>
      <c r="Z24" s="348" t="str">
        <f t="shared" ref="Z24:AA24" si="19">IF(AND(R24&lt;&gt;"",V24&lt;&gt;"",X24&lt;&gt;""),R24+V24+X24,"")</f>
        <v/>
      </c>
      <c r="AA24" s="348" t="str">
        <f t="shared" si="19"/>
        <v/>
      </c>
      <c r="AB24" s="370" t="str">
        <f t="shared" si="3"/>
        <v/>
      </c>
      <c r="AC24" s="30"/>
      <c r="AD24" s="30"/>
      <c r="AE24" s="362" t="str">
        <f t="shared" si="5"/>
        <v/>
      </c>
      <c r="AF24" s="29"/>
      <c r="AG24" s="507"/>
      <c r="AH24" s="349"/>
      <c r="AI24" s="29"/>
      <c r="AJ24" s="29"/>
      <c r="AK24" s="350"/>
      <c r="AL24" s="309"/>
      <c r="AM24" s="504"/>
      <c r="AN24" s="39"/>
      <c r="AO24" s="37"/>
      <c r="AP24" s="40"/>
      <c r="AQ24" s="40"/>
      <c r="AR24" s="40"/>
      <c r="AS24" s="308"/>
      <c r="AT24" s="42"/>
      <c r="AU24" s="358"/>
      <c r="AV24" s="502"/>
      <c r="AW24" s="138"/>
      <c r="AX24" s="139"/>
      <c r="AY24" s="45"/>
      <c r="AZ24" s="140"/>
      <c r="BA24" s="46"/>
      <c r="BB24" s="46"/>
      <c r="BC24" s="141"/>
      <c r="BD24" s="141"/>
      <c r="BE24" s="141"/>
      <c r="BF24" s="141"/>
      <c r="BG24" s="37"/>
      <c r="BH24" s="39"/>
      <c r="BI24" s="39"/>
      <c r="BJ24" s="39"/>
      <c r="BK24" s="39"/>
      <c r="BL24" s="48"/>
      <c r="BM24" s="49"/>
      <c r="BN24" s="37"/>
      <c r="BO24" s="37"/>
      <c r="BP24" s="44"/>
    </row>
    <row r="25" spans="1:68" ht="24.75" customHeight="1" x14ac:dyDescent="0.25">
      <c r="A25" s="146" t="s">
        <v>130</v>
      </c>
      <c r="B25" s="36">
        <v>17</v>
      </c>
      <c r="C25" s="37"/>
      <c r="D25" s="37"/>
      <c r="E25" s="30"/>
      <c r="F25" s="30"/>
      <c r="G25" s="29"/>
      <c r="H25" s="29"/>
      <c r="I25" s="128"/>
      <c r="J25" s="128"/>
      <c r="K25" s="370" t="str">
        <f t="shared" si="0"/>
        <v/>
      </c>
      <c r="L25" s="128"/>
      <c r="M25" s="128"/>
      <c r="N25" s="370" t="str">
        <f t="shared" si="1"/>
        <v/>
      </c>
      <c r="O25" s="128"/>
      <c r="P25" s="128"/>
      <c r="Q25" s="370" t="str">
        <f t="shared" si="2"/>
        <v/>
      </c>
      <c r="R25" s="128"/>
      <c r="S25" s="128"/>
      <c r="T25" s="30"/>
      <c r="U25" s="30"/>
      <c r="V25" s="30"/>
      <c r="W25" s="30"/>
      <c r="X25" s="30"/>
      <c r="Y25" s="30"/>
      <c r="Z25" s="348" t="str">
        <f t="shared" ref="Z25:AA25" si="20">IF(AND(R25&lt;&gt;"",V25&lt;&gt;"",X25&lt;&gt;""),R25+V25+X25,"")</f>
        <v/>
      </c>
      <c r="AA25" s="348" t="str">
        <f t="shared" si="20"/>
        <v/>
      </c>
      <c r="AB25" s="370" t="str">
        <f t="shared" si="3"/>
        <v/>
      </c>
      <c r="AC25" s="30"/>
      <c r="AD25" s="30"/>
      <c r="AE25" s="362" t="str">
        <f t="shared" si="5"/>
        <v/>
      </c>
      <c r="AF25" s="29"/>
      <c r="AG25" s="507"/>
      <c r="AH25" s="349"/>
      <c r="AI25" s="29"/>
      <c r="AJ25" s="29"/>
      <c r="AK25" s="350"/>
      <c r="AL25" s="309"/>
      <c r="AM25" s="504"/>
      <c r="AN25" s="39"/>
      <c r="AO25" s="37"/>
      <c r="AP25" s="40"/>
      <c r="AQ25" s="40"/>
      <c r="AR25" s="40"/>
      <c r="AS25" s="308"/>
      <c r="AT25" s="42"/>
      <c r="AU25" s="358"/>
      <c r="AV25" s="502"/>
      <c r="AW25" s="138"/>
      <c r="AX25" s="139"/>
      <c r="AY25" s="45"/>
      <c r="AZ25" s="140"/>
      <c r="BA25" s="46"/>
      <c r="BB25" s="46"/>
      <c r="BC25" s="141"/>
      <c r="BD25" s="141"/>
      <c r="BE25" s="141"/>
      <c r="BF25" s="141"/>
      <c r="BG25" s="37"/>
      <c r="BH25" s="39"/>
      <c r="BI25" s="39"/>
      <c r="BJ25" s="39"/>
      <c r="BK25" s="39"/>
      <c r="BL25" s="48"/>
      <c r="BM25" s="49"/>
      <c r="BN25" s="37"/>
      <c r="BO25" s="37"/>
      <c r="BP25" s="44"/>
    </row>
    <row r="26" spans="1:68" ht="24.75" customHeight="1" x14ac:dyDescent="0.25">
      <c r="A26" s="146" t="s">
        <v>131</v>
      </c>
      <c r="B26" s="36">
        <v>18</v>
      </c>
      <c r="C26" s="37"/>
      <c r="D26" s="37"/>
      <c r="E26" s="30"/>
      <c r="F26" s="30"/>
      <c r="G26" s="29"/>
      <c r="H26" s="29"/>
      <c r="I26" s="128"/>
      <c r="J26" s="128"/>
      <c r="K26" s="370" t="str">
        <f t="shared" si="0"/>
        <v/>
      </c>
      <c r="L26" s="128"/>
      <c r="M26" s="128"/>
      <c r="N26" s="370" t="str">
        <f t="shared" si="1"/>
        <v/>
      </c>
      <c r="O26" s="128"/>
      <c r="P26" s="128"/>
      <c r="Q26" s="370" t="str">
        <f t="shared" si="2"/>
        <v/>
      </c>
      <c r="R26" s="128"/>
      <c r="S26" s="128"/>
      <c r="T26" s="30"/>
      <c r="U26" s="30"/>
      <c r="V26" s="30"/>
      <c r="W26" s="30"/>
      <c r="X26" s="30"/>
      <c r="Y26" s="30"/>
      <c r="Z26" s="348" t="str">
        <f t="shared" ref="Z26:AA26" si="21">IF(AND(R26&lt;&gt;"",V26&lt;&gt;"",X26&lt;&gt;""),R26+V26+X26,"")</f>
        <v/>
      </c>
      <c r="AA26" s="348" t="str">
        <f t="shared" si="21"/>
        <v/>
      </c>
      <c r="AB26" s="370" t="str">
        <f t="shared" si="3"/>
        <v/>
      </c>
      <c r="AC26" s="30"/>
      <c r="AD26" s="30"/>
      <c r="AE26" s="362" t="str">
        <f t="shared" si="5"/>
        <v/>
      </c>
      <c r="AF26" s="29"/>
      <c r="AG26" s="507"/>
      <c r="AH26" s="349"/>
      <c r="AI26" s="29"/>
      <c r="AJ26" s="29"/>
      <c r="AK26" s="350"/>
      <c r="AL26" s="309"/>
      <c r="AM26" s="504"/>
      <c r="AN26" s="39"/>
      <c r="AO26" s="37"/>
      <c r="AP26" s="40"/>
      <c r="AQ26" s="40"/>
      <c r="AR26" s="40"/>
      <c r="AS26" s="308"/>
      <c r="AT26" s="42"/>
      <c r="AU26" s="358"/>
      <c r="AV26" s="502"/>
      <c r="AW26" s="138"/>
      <c r="AX26" s="139"/>
      <c r="AY26" s="45"/>
      <c r="AZ26" s="140"/>
      <c r="BA26" s="46"/>
      <c r="BB26" s="46"/>
      <c r="BC26" s="141"/>
      <c r="BD26" s="141"/>
      <c r="BE26" s="141"/>
      <c r="BF26" s="141"/>
      <c r="BG26" s="37"/>
      <c r="BH26" s="39"/>
      <c r="BI26" s="39"/>
      <c r="BJ26" s="39"/>
      <c r="BK26" s="39"/>
      <c r="BL26" s="48"/>
      <c r="BM26" s="49"/>
      <c r="BN26" s="37"/>
      <c r="BO26" s="37"/>
      <c r="BP26" s="44"/>
    </row>
    <row r="27" spans="1:68" ht="24.75" customHeight="1" x14ac:dyDescent="0.25">
      <c r="A27" s="146" t="s">
        <v>124</v>
      </c>
      <c r="B27" s="36">
        <v>19</v>
      </c>
      <c r="C27" s="37"/>
      <c r="D27" s="37"/>
      <c r="E27" s="30"/>
      <c r="F27" s="30"/>
      <c r="G27" s="29"/>
      <c r="H27" s="29"/>
      <c r="I27" s="128"/>
      <c r="J27" s="128"/>
      <c r="K27" s="370" t="str">
        <f t="shared" si="0"/>
        <v/>
      </c>
      <c r="L27" s="128"/>
      <c r="M27" s="128"/>
      <c r="N27" s="370" t="str">
        <f t="shared" si="1"/>
        <v/>
      </c>
      <c r="O27" s="128"/>
      <c r="P27" s="128"/>
      <c r="Q27" s="370" t="str">
        <f t="shared" si="2"/>
        <v/>
      </c>
      <c r="R27" s="128"/>
      <c r="S27" s="128"/>
      <c r="T27" s="30"/>
      <c r="U27" s="30"/>
      <c r="V27" s="30"/>
      <c r="W27" s="30"/>
      <c r="X27" s="30"/>
      <c r="Y27" s="30"/>
      <c r="Z27" s="348" t="str">
        <f t="shared" ref="Z27:AA27" si="22">IF(AND(R27&lt;&gt;"",V27&lt;&gt;"",X27&lt;&gt;""),R27+V27+X27,"")</f>
        <v/>
      </c>
      <c r="AA27" s="348" t="str">
        <f t="shared" si="22"/>
        <v/>
      </c>
      <c r="AB27" s="370" t="str">
        <f t="shared" si="3"/>
        <v/>
      </c>
      <c r="AC27" s="30"/>
      <c r="AD27" s="30"/>
      <c r="AE27" s="362" t="str">
        <f t="shared" si="5"/>
        <v/>
      </c>
      <c r="AF27" s="29"/>
      <c r="AG27" s="507"/>
      <c r="AH27" s="349"/>
      <c r="AI27" s="29"/>
      <c r="AJ27" s="29"/>
      <c r="AK27" s="350"/>
      <c r="AL27" s="309"/>
      <c r="AM27" s="504"/>
      <c r="AN27" s="39"/>
      <c r="AO27" s="37"/>
      <c r="AP27" s="40"/>
      <c r="AQ27" s="40"/>
      <c r="AR27" s="40"/>
      <c r="AS27" s="308"/>
      <c r="AT27" s="42"/>
      <c r="AU27" s="358"/>
      <c r="AV27" s="502"/>
      <c r="AW27" s="138"/>
      <c r="AX27" s="139"/>
      <c r="AY27" s="45"/>
      <c r="AZ27" s="140"/>
      <c r="BA27" s="46"/>
      <c r="BB27" s="46"/>
      <c r="BC27" s="141"/>
      <c r="BD27" s="141"/>
      <c r="BE27" s="141"/>
      <c r="BF27" s="141"/>
      <c r="BG27" s="37"/>
      <c r="BH27" s="39"/>
      <c r="BI27" s="39"/>
      <c r="BJ27" s="39"/>
      <c r="BK27" s="39"/>
      <c r="BL27" s="48"/>
      <c r="BM27" s="49"/>
      <c r="BN27" s="37"/>
      <c r="BO27" s="37"/>
      <c r="BP27" s="44"/>
    </row>
    <row r="28" spans="1:68" ht="24.75" customHeight="1" x14ac:dyDescent="0.25">
      <c r="A28" s="146" t="s">
        <v>126</v>
      </c>
      <c r="B28" s="36">
        <v>20</v>
      </c>
      <c r="C28" s="37"/>
      <c r="D28" s="37"/>
      <c r="E28" s="30"/>
      <c r="F28" s="30"/>
      <c r="G28" s="29"/>
      <c r="H28" s="29"/>
      <c r="I28" s="128"/>
      <c r="J28" s="128"/>
      <c r="K28" s="370" t="str">
        <f t="shared" si="0"/>
        <v/>
      </c>
      <c r="L28" s="128"/>
      <c r="M28" s="128"/>
      <c r="N28" s="370" t="str">
        <f t="shared" si="1"/>
        <v/>
      </c>
      <c r="O28" s="128"/>
      <c r="P28" s="128"/>
      <c r="Q28" s="370" t="str">
        <f t="shared" si="2"/>
        <v/>
      </c>
      <c r="R28" s="128"/>
      <c r="S28" s="128"/>
      <c r="T28" s="30"/>
      <c r="U28" s="30"/>
      <c r="V28" s="30"/>
      <c r="W28" s="30"/>
      <c r="X28" s="30"/>
      <c r="Y28" s="30"/>
      <c r="Z28" s="348" t="str">
        <f t="shared" ref="Z28:AA28" si="23">IF(AND(R28&lt;&gt;"",V28&lt;&gt;"",X28&lt;&gt;""),R28+V28+X28,"")</f>
        <v/>
      </c>
      <c r="AA28" s="348" t="str">
        <f t="shared" si="23"/>
        <v/>
      </c>
      <c r="AB28" s="370" t="str">
        <f t="shared" si="3"/>
        <v/>
      </c>
      <c r="AC28" s="30"/>
      <c r="AD28" s="30"/>
      <c r="AE28" s="362" t="str">
        <f t="shared" si="5"/>
        <v/>
      </c>
      <c r="AF28" s="29"/>
      <c r="AG28" s="507"/>
      <c r="AH28" s="349"/>
      <c r="AI28" s="29"/>
      <c r="AJ28" s="29"/>
      <c r="AK28" s="350"/>
      <c r="AL28" s="309"/>
      <c r="AM28" s="504"/>
      <c r="AN28" s="39"/>
      <c r="AO28" s="37"/>
      <c r="AP28" s="40"/>
      <c r="AQ28" s="40"/>
      <c r="AR28" s="40"/>
      <c r="AS28" s="308"/>
      <c r="AT28" s="42"/>
      <c r="AU28" s="358"/>
      <c r="AV28" s="502"/>
      <c r="AW28" s="138"/>
      <c r="AX28" s="139"/>
      <c r="AY28" s="45"/>
      <c r="AZ28" s="140"/>
      <c r="BA28" s="46"/>
      <c r="BB28" s="46"/>
      <c r="BC28" s="141"/>
      <c r="BD28" s="141"/>
      <c r="BE28" s="141"/>
      <c r="BF28" s="141"/>
      <c r="BG28" s="37"/>
      <c r="BH28" s="39"/>
      <c r="BI28" s="39"/>
      <c r="BJ28" s="39"/>
      <c r="BK28" s="39"/>
      <c r="BL28" s="48"/>
      <c r="BM28" s="49"/>
      <c r="BN28" s="37"/>
      <c r="BO28" s="37"/>
      <c r="BP28" s="44"/>
    </row>
    <row r="29" spans="1:68" ht="24.75" customHeight="1" x14ac:dyDescent="0.25">
      <c r="A29" s="146" t="s">
        <v>127</v>
      </c>
      <c r="B29" s="36">
        <v>21</v>
      </c>
      <c r="C29" s="37"/>
      <c r="D29" s="37"/>
      <c r="E29" s="30"/>
      <c r="F29" s="30"/>
      <c r="G29" s="29"/>
      <c r="H29" s="29"/>
      <c r="I29" s="128"/>
      <c r="J29" s="128"/>
      <c r="K29" s="370" t="str">
        <f t="shared" si="0"/>
        <v/>
      </c>
      <c r="L29" s="128"/>
      <c r="M29" s="128"/>
      <c r="N29" s="370" t="str">
        <f t="shared" si="1"/>
        <v/>
      </c>
      <c r="O29" s="128"/>
      <c r="P29" s="128"/>
      <c r="Q29" s="370" t="str">
        <f t="shared" si="2"/>
        <v/>
      </c>
      <c r="R29" s="128"/>
      <c r="S29" s="128"/>
      <c r="T29" s="30"/>
      <c r="U29" s="30"/>
      <c r="V29" s="30"/>
      <c r="W29" s="30"/>
      <c r="X29" s="30"/>
      <c r="Y29" s="30"/>
      <c r="Z29" s="348" t="str">
        <f t="shared" ref="Z29:AA29" si="24">IF(AND(R29&lt;&gt;"",V29&lt;&gt;"",X29&lt;&gt;""),R29+V29+X29,"")</f>
        <v/>
      </c>
      <c r="AA29" s="348" t="str">
        <f t="shared" si="24"/>
        <v/>
      </c>
      <c r="AB29" s="370" t="str">
        <f t="shared" si="3"/>
        <v/>
      </c>
      <c r="AC29" s="30"/>
      <c r="AD29" s="30"/>
      <c r="AE29" s="362" t="str">
        <f t="shared" si="5"/>
        <v/>
      </c>
      <c r="AF29" s="29"/>
      <c r="AG29" s="507"/>
      <c r="AH29" s="349"/>
      <c r="AI29" s="29"/>
      <c r="AJ29" s="29"/>
      <c r="AK29" s="350"/>
      <c r="AL29" s="309"/>
      <c r="AM29" s="504"/>
      <c r="AN29" s="39"/>
      <c r="AO29" s="37"/>
      <c r="AP29" s="40"/>
      <c r="AQ29" s="40"/>
      <c r="AR29" s="40"/>
      <c r="AS29" s="308"/>
      <c r="AT29" s="42"/>
      <c r="AU29" s="358"/>
      <c r="AV29" s="502"/>
      <c r="AW29" s="138"/>
      <c r="AX29" s="139"/>
      <c r="AY29" s="45"/>
      <c r="AZ29" s="140"/>
      <c r="BA29" s="46"/>
      <c r="BB29" s="46"/>
      <c r="BC29" s="141"/>
      <c r="BD29" s="141"/>
      <c r="BE29" s="141"/>
      <c r="BF29" s="141"/>
      <c r="BG29" s="37"/>
      <c r="BH29" s="39"/>
      <c r="BI29" s="39"/>
      <c r="BJ29" s="39"/>
      <c r="BK29" s="39"/>
      <c r="BL29" s="48"/>
      <c r="BM29" s="49"/>
      <c r="BN29" s="37"/>
      <c r="BO29" s="37"/>
      <c r="BP29" s="44"/>
    </row>
    <row r="30" spans="1:68" ht="24.75" customHeight="1" x14ac:dyDescent="0.25">
      <c r="A30" s="146" t="s">
        <v>128</v>
      </c>
      <c r="B30" s="36">
        <v>22</v>
      </c>
      <c r="C30" s="37"/>
      <c r="D30" s="37"/>
      <c r="E30" s="30"/>
      <c r="F30" s="30"/>
      <c r="G30" s="29"/>
      <c r="H30" s="29"/>
      <c r="I30" s="128"/>
      <c r="J30" s="128"/>
      <c r="K30" s="370" t="str">
        <f>IF(AND(I30&lt;&gt;"",J30&lt;&gt;""),(I30-J30)/I30*100,"")</f>
        <v/>
      </c>
      <c r="L30" s="128"/>
      <c r="M30" s="128"/>
      <c r="N30" s="370" t="str">
        <f t="shared" si="1"/>
        <v/>
      </c>
      <c r="O30" s="128"/>
      <c r="P30" s="128"/>
      <c r="Q30" s="370" t="str">
        <f t="shared" si="2"/>
        <v/>
      </c>
      <c r="R30" s="128"/>
      <c r="S30" s="128"/>
      <c r="T30" s="30"/>
      <c r="U30" s="30"/>
      <c r="V30" s="30"/>
      <c r="W30" s="30"/>
      <c r="X30" s="30"/>
      <c r="Y30" s="30"/>
      <c r="Z30" s="348" t="str">
        <f t="shared" ref="Z30:AA30" si="25">IF(AND(R30&lt;&gt;"",V30&lt;&gt;"",X30&lt;&gt;""),R30+V30+X30,"")</f>
        <v/>
      </c>
      <c r="AA30" s="348" t="str">
        <f t="shared" si="25"/>
        <v/>
      </c>
      <c r="AB30" s="370" t="str">
        <f t="shared" si="3"/>
        <v/>
      </c>
      <c r="AC30" s="30"/>
      <c r="AD30" s="30"/>
      <c r="AE30" s="362" t="str">
        <f t="shared" si="5"/>
        <v/>
      </c>
      <c r="AF30" s="29"/>
      <c r="AG30" s="507"/>
      <c r="AH30" s="349"/>
      <c r="AI30" s="29"/>
      <c r="AJ30" s="29"/>
      <c r="AK30" s="350"/>
      <c r="AL30" s="309"/>
      <c r="AM30" s="504"/>
      <c r="AN30" s="39"/>
      <c r="AO30" s="37"/>
      <c r="AP30" s="40"/>
      <c r="AQ30" s="40"/>
      <c r="AR30" s="40"/>
      <c r="AS30" s="308"/>
      <c r="AT30" s="42"/>
      <c r="AU30" s="358"/>
      <c r="AV30" s="43"/>
      <c r="AW30" s="138"/>
      <c r="AX30" s="139"/>
      <c r="AY30" s="45"/>
      <c r="AZ30" s="140"/>
      <c r="BA30" s="46"/>
      <c r="BB30" s="46"/>
      <c r="BC30" s="141"/>
      <c r="BD30" s="141"/>
      <c r="BE30" s="141"/>
      <c r="BF30" s="141"/>
      <c r="BG30" s="37"/>
      <c r="BH30" s="39"/>
      <c r="BI30" s="39"/>
      <c r="BJ30" s="39"/>
      <c r="BK30" s="39"/>
      <c r="BL30" s="48"/>
      <c r="BM30" s="49"/>
      <c r="BN30" s="37"/>
      <c r="BO30" s="37"/>
      <c r="BP30" s="44"/>
    </row>
    <row r="31" spans="1:68" ht="24.75" customHeight="1" x14ac:dyDescent="0.25">
      <c r="A31" s="146" t="s">
        <v>129</v>
      </c>
      <c r="B31" s="36">
        <v>23</v>
      </c>
      <c r="C31" s="37"/>
      <c r="D31" s="37"/>
      <c r="E31" s="30"/>
      <c r="F31" s="30"/>
      <c r="G31" s="29"/>
      <c r="H31" s="29"/>
      <c r="I31" s="128"/>
      <c r="J31" s="128"/>
      <c r="K31" s="370" t="str">
        <f t="shared" si="0"/>
        <v/>
      </c>
      <c r="L31" s="128"/>
      <c r="M31" s="128"/>
      <c r="N31" s="370" t="str">
        <f t="shared" si="1"/>
        <v/>
      </c>
      <c r="O31" s="128"/>
      <c r="P31" s="128"/>
      <c r="Q31" s="370" t="str">
        <f t="shared" si="2"/>
        <v/>
      </c>
      <c r="R31" s="128"/>
      <c r="S31" s="128"/>
      <c r="T31" s="30"/>
      <c r="U31" s="30"/>
      <c r="V31" s="30"/>
      <c r="W31" s="30"/>
      <c r="X31" s="30"/>
      <c r="Y31" s="30"/>
      <c r="Z31" s="348" t="str">
        <f t="shared" ref="Z31:AA31" si="26">IF(AND(R31&lt;&gt;"",V31&lt;&gt;"",X31&lt;&gt;""),R31+V31+X31,"")</f>
        <v/>
      </c>
      <c r="AA31" s="348" t="str">
        <f t="shared" si="26"/>
        <v/>
      </c>
      <c r="AB31" s="370" t="str">
        <f t="shared" si="3"/>
        <v/>
      </c>
      <c r="AC31" s="30"/>
      <c r="AD31" s="30"/>
      <c r="AE31" s="362" t="str">
        <f t="shared" si="5"/>
        <v/>
      </c>
      <c r="AF31" s="29"/>
      <c r="AG31" s="507"/>
      <c r="AH31" s="349"/>
      <c r="AI31" s="29"/>
      <c r="AJ31" s="29"/>
      <c r="AK31" s="350"/>
      <c r="AL31" s="309"/>
      <c r="AM31" s="504"/>
      <c r="AN31" s="39"/>
      <c r="AO31" s="37"/>
      <c r="AP31" s="40"/>
      <c r="AQ31" s="40"/>
      <c r="AR31" s="40"/>
      <c r="AS31" s="308"/>
      <c r="AT31" s="42"/>
      <c r="AU31" s="358"/>
      <c r="AV31" s="44"/>
      <c r="AW31" s="138"/>
      <c r="AX31" s="139"/>
      <c r="AY31" s="45"/>
      <c r="AZ31" s="140"/>
      <c r="BA31" s="46"/>
      <c r="BB31" s="46"/>
      <c r="BC31" s="141"/>
      <c r="BD31" s="141"/>
      <c r="BE31" s="141"/>
      <c r="BF31" s="141"/>
      <c r="BG31" s="37"/>
      <c r="BH31" s="39"/>
      <c r="BI31" s="39"/>
      <c r="BJ31" s="39"/>
      <c r="BK31" s="39"/>
      <c r="BL31" s="48"/>
      <c r="BM31" s="49"/>
      <c r="BN31" s="37"/>
      <c r="BO31" s="37"/>
      <c r="BP31" s="44"/>
    </row>
    <row r="32" spans="1:68" ht="24.75" customHeight="1" x14ac:dyDescent="0.25">
      <c r="A32" s="146" t="s">
        <v>130</v>
      </c>
      <c r="B32" s="36">
        <v>24</v>
      </c>
      <c r="C32" s="37"/>
      <c r="D32" s="37"/>
      <c r="E32" s="30"/>
      <c r="F32" s="30"/>
      <c r="G32" s="29"/>
      <c r="H32" s="29"/>
      <c r="I32" s="128"/>
      <c r="J32" s="128"/>
      <c r="K32" s="370" t="str">
        <f t="shared" si="0"/>
        <v/>
      </c>
      <c r="L32" s="128"/>
      <c r="M32" s="128"/>
      <c r="N32" s="370" t="str">
        <f t="shared" si="1"/>
        <v/>
      </c>
      <c r="O32" s="128"/>
      <c r="P32" s="128"/>
      <c r="Q32" s="370" t="str">
        <f t="shared" si="2"/>
        <v/>
      </c>
      <c r="R32" s="128"/>
      <c r="S32" s="128"/>
      <c r="T32" s="30"/>
      <c r="U32" s="30"/>
      <c r="V32" s="30"/>
      <c r="W32" s="30"/>
      <c r="X32" s="30"/>
      <c r="Y32" s="30"/>
      <c r="Z32" s="348" t="str">
        <f t="shared" ref="Z32:AA32" si="27">IF(AND(R32&lt;&gt;"",V32&lt;&gt;"",X32&lt;&gt;""),R32+V32+X32,"")</f>
        <v/>
      </c>
      <c r="AA32" s="348" t="str">
        <f t="shared" si="27"/>
        <v/>
      </c>
      <c r="AB32" s="370" t="str">
        <f t="shared" si="3"/>
        <v/>
      </c>
      <c r="AC32" s="30"/>
      <c r="AD32" s="30"/>
      <c r="AE32" s="362" t="str">
        <f t="shared" si="5"/>
        <v/>
      </c>
      <c r="AF32" s="29"/>
      <c r="AG32" s="507"/>
      <c r="AH32" s="349"/>
      <c r="AI32" s="29"/>
      <c r="AJ32" s="29"/>
      <c r="AK32" s="350"/>
      <c r="AL32" s="309"/>
      <c r="AM32" s="504"/>
      <c r="AN32" s="39"/>
      <c r="AO32" s="37"/>
      <c r="AP32" s="40"/>
      <c r="AQ32" s="40"/>
      <c r="AR32" s="40"/>
      <c r="AS32" s="308"/>
      <c r="AT32" s="42"/>
      <c r="AU32" s="358"/>
      <c r="AV32" s="44"/>
      <c r="AW32" s="138"/>
      <c r="AX32" s="139"/>
      <c r="AY32" s="45"/>
      <c r="AZ32" s="140"/>
      <c r="BA32" s="46"/>
      <c r="BB32" s="46"/>
      <c r="BC32" s="141"/>
      <c r="BD32" s="141"/>
      <c r="BE32" s="141"/>
      <c r="BF32" s="141"/>
      <c r="BG32" s="37"/>
      <c r="BH32" s="39"/>
      <c r="BI32" s="39"/>
      <c r="BJ32" s="39"/>
      <c r="BK32" s="39"/>
      <c r="BL32" s="48"/>
      <c r="BM32" s="49"/>
      <c r="BN32" s="37"/>
      <c r="BO32" s="37"/>
      <c r="BP32" s="44"/>
    </row>
    <row r="33" spans="1:68" ht="24.75" customHeight="1" x14ac:dyDescent="0.25">
      <c r="A33" s="146" t="s">
        <v>131</v>
      </c>
      <c r="B33" s="36">
        <v>25</v>
      </c>
      <c r="C33" s="37"/>
      <c r="D33" s="37"/>
      <c r="E33" s="30"/>
      <c r="F33" s="30"/>
      <c r="G33" s="29"/>
      <c r="H33" s="29"/>
      <c r="I33" s="128"/>
      <c r="J33" s="128"/>
      <c r="K33" s="370" t="str">
        <f t="shared" si="0"/>
        <v/>
      </c>
      <c r="L33" s="128"/>
      <c r="M33" s="128"/>
      <c r="N33" s="370" t="str">
        <f t="shared" si="1"/>
        <v/>
      </c>
      <c r="O33" s="128"/>
      <c r="P33" s="128"/>
      <c r="Q33" s="370" t="str">
        <f t="shared" si="2"/>
        <v/>
      </c>
      <c r="R33" s="128"/>
      <c r="S33" s="128"/>
      <c r="T33" s="30"/>
      <c r="U33" s="30"/>
      <c r="V33" s="30"/>
      <c r="W33" s="30"/>
      <c r="X33" s="30"/>
      <c r="Y33" s="30"/>
      <c r="Z33" s="348" t="str">
        <f t="shared" ref="Z33:AA33" si="28">IF(AND(R33&lt;&gt;"",V33&lt;&gt;"",X33&lt;&gt;""),R33+V33+X33,"")</f>
        <v/>
      </c>
      <c r="AA33" s="348" t="str">
        <f t="shared" si="28"/>
        <v/>
      </c>
      <c r="AB33" s="370" t="str">
        <f t="shared" si="3"/>
        <v/>
      </c>
      <c r="AC33" s="30"/>
      <c r="AD33" s="30"/>
      <c r="AE33" s="362" t="str">
        <f t="shared" si="5"/>
        <v/>
      </c>
      <c r="AF33" s="29"/>
      <c r="AG33" s="507"/>
      <c r="AH33" s="349"/>
      <c r="AI33" s="29"/>
      <c r="AJ33" s="29"/>
      <c r="AK33" s="350"/>
      <c r="AL33" s="309"/>
      <c r="AM33" s="504"/>
      <c r="AN33" s="39"/>
      <c r="AO33" s="37"/>
      <c r="AP33" s="40"/>
      <c r="AQ33" s="40"/>
      <c r="AR33" s="40"/>
      <c r="AS33" s="308"/>
      <c r="AT33" s="42"/>
      <c r="AU33" s="358"/>
      <c r="AV33" s="44"/>
      <c r="AW33" s="138"/>
      <c r="AX33" s="139"/>
      <c r="AY33" s="45"/>
      <c r="AZ33" s="140"/>
      <c r="BA33" s="46"/>
      <c r="BB33" s="46"/>
      <c r="BC33" s="141"/>
      <c r="BD33" s="141"/>
      <c r="BE33" s="141"/>
      <c r="BF33" s="141"/>
      <c r="BG33" s="37"/>
      <c r="BH33" s="39"/>
      <c r="BI33" s="39"/>
      <c r="BJ33" s="39"/>
      <c r="BK33" s="39"/>
      <c r="BL33" s="48"/>
      <c r="BM33" s="49"/>
      <c r="BN33" s="37"/>
      <c r="BO33" s="37"/>
      <c r="BP33" s="44"/>
    </row>
    <row r="34" spans="1:68" ht="24.75" customHeight="1" x14ac:dyDescent="0.25">
      <c r="A34" s="146" t="s">
        <v>124</v>
      </c>
      <c r="B34" s="36">
        <v>26</v>
      </c>
      <c r="C34" s="37"/>
      <c r="D34" s="37"/>
      <c r="E34" s="30"/>
      <c r="F34" s="30"/>
      <c r="G34" s="29"/>
      <c r="H34" s="29"/>
      <c r="I34" s="128"/>
      <c r="J34" s="128"/>
      <c r="K34" s="370" t="str">
        <f t="shared" si="0"/>
        <v/>
      </c>
      <c r="L34" s="128"/>
      <c r="M34" s="128"/>
      <c r="N34" s="370" t="str">
        <f t="shared" si="1"/>
        <v/>
      </c>
      <c r="O34" s="128"/>
      <c r="P34" s="128"/>
      <c r="Q34" s="370" t="str">
        <f t="shared" si="2"/>
        <v/>
      </c>
      <c r="R34" s="128"/>
      <c r="S34" s="128"/>
      <c r="T34" s="30"/>
      <c r="U34" s="30"/>
      <c r="V34" s="30"/>
      <c r="W34" s="30"/>
      <c r="X34" s="30"/>
      <c r="Y34" s="30"/>
      <c r="Z34" s="348" t="str">
        <f t="shared" ref="Z34:AA34" si="29">IF(AND(R34&lt;&gt;"",V34&lt;&gt;"",X34&lt;&gt;""),R34+V34+X34,"")</f>
        <v/>
      </c>
      <c r="AA34" s="348" t="str">
        <f t="shared" si="29"/>
        <v/>
      </c>
      <c r="AB34" s="370" t="str">
        <f t="shared" si="3"/>
        <v/>
      </c>
      <c r="AC34" s="30"/>
      <c r="AD34" s="30"/>
      <c r="AE34" s="362" t="str">
        <f t="shared" si="5"/>
        <v/>
      </c>
      <c r="AF34" s="29"/>
      <c r="AG34" s="507"/>
      <c r="AH34" s="349"/>
      <c r="AI34" s="29"/>
      <c r="AJ34" s="29"/>
      <c r="AK34" s="350"/>
      <c r="AL34" s="309"/>
      <c r="AM34" s="504"/>
      <c r="AN34" s="39"/>
      <c r="AO34" s="37"/>
      <c r="AP34" s="40"/>
      <c r="AQ34" s="40"/>
      <c r="AR34" s="40"/>
      <c r="AS34" s="308"/>
      <c r="AT34" s="42"/>
      <c r="AU34" s="358"/>
      <c r="AV34" s="44"/>
      <c r="AW34" s="138"/>
      <c r="AX34" s="139"/>
      <c r="AY34" s="45"/>
      <c r="AZ34" s="140"/>
      <c r="BA34" s="46"/>
      <c r="BB34" s="46"/>
      <c r="BC34" s="141"/>
      <c r="BD34" s="141"/>
      <c r="BE34" s="141"/>
      <c r="BF34" s="141"/>
      <c r="BG34" s="37"/>
      <c r="BH34" s="39"/>
      <c r="BI34" s="39"/>
      <c r="BJ34" s="39"/>
      <c r="BK34" s="39"/>
      <c r="BL34" s="48"/>
      <c r="BM34" s="49"/>
      <c r="BN34" s="37"/>
      <c r="BO34" s="37"/>
      <c r="BP34" s="44"/>
    </row>
    <row r="35" spans="1:68" ht="24.75" customHeight="1" x14ac:dyDescent="0.25">
      <c r="A35" s="146" t="s">
        <v>126</v>
      </c>
      <c r="B35" s="36">
        <v>27</v>
      </c>
      <c r="C35" s="37"/>
      <c r="D35" s="37"/>
      <c r="E35" s="30"/>
      <c r="F35" s="30"/>
      <c r="G35" s="29"/>
      <c r="H35" s="29"/>
      <c r="I35" s="128"/>
      <c r="J35" s="128"/>
      <c r="K35" s="370" t="str">
        <f t="shared" si="0"/>
        <v/>
      </c>
      <c r="L35" s="128"/>
      <c r="M35" s="128"/>
      <c r="N35" s="370" t="str">
        <f t="shared" si="1"/>
        <v/>
      </c>
      <c r="O35" s="128"/>
      <c r="P35" s="128"/>
      <c r="Q35" s="370" t="str">
        <f t="shared" si="2"/>
        <v/>
      </c>
      <c r="R35" s="128"/>
      <c r="S35" s="128"/>
      <c r="T35" s="30"/>
      <c r="U35" s="30"/>
      <c r="V35" s="30"/>
      <c r="W35" s="30"/>
      <c r="X35" s="30"/>
      <c r="Y35" s="30"/>
      <c r="Z35" s="348" t="str">
        <f t="shared" ref="Z35:AA35" si="30">IF(AND(R35&lt;&gt;"",V35&lt;&gt;"",X35&lt;&gt;""),R35+V35+X35,"")</f>
        <v/>
      </c>
      <c r="AA35" s="348" t="str">
        <f t="shared" si="30"/>
        <v/>
      </c>
      <c r="AB35" s="370" t="str">
        <f t="shared" si="3"/>
        <v/>
      </c>
      <c r="AC35" s="30"/>
      <c r="AD35" s="30"/>
      <c r="AE35" s="362" t="str">
        <f t="shared" si="5"/>
        <v/>
      </c>
      <c r="AF35" s="29"/>
      <c r="AG35" s="507"/>
      <c r="AH35" s="349"/>
      <c r="AI35" s="29"/>
      <c r="AJ35" s="29"/>
      <c r="AK35" s="350"/>
      <c r="AL35" s="309"/>
      <c r="AM35" s="504"/>
      <c r="AN35" s="39"/>
      <c r="AO35" s="37"/>
      <c r="AP35" s="40"/>
      <c r="AQ35" s="40"/>
      <c r="AR35" s="40"/>
      <c r="AS35" s="308"/>
      <c r="AT35" s="42"/>
      <c r="AU35" s="358"/>
      <c r="AV35" s="44"/>
      <c r="AW35" s="138"/>
      <c r="AX35" s="139"/>
      <c r="AY35" s="45"/>
      <c r="AZ35" s="140"/>
      <c r="BA35" s="46"/>
      <c r="BB35" s="46"/>
      <c r="BC35" s="141"/>
      <c r="BD35" s="141"/>
      <c r="BE35" s="141"/>
      <c r="BF35" s="141"/>
      <c r="BG35" s="37"/>
      <c r="BH35" s="39"/>
      <c r="BI35" s="39"/>
      <c r="BJ35" s="39"/>
      <c r="BK35" s="39"/>
      <c r="BL35" s="48"/>
      <c r="BM35" s="49"/>
      <c r="BN35" s="37"/>
      <c r="BO35" s="37"/>
      <c r="BP35" s="44"/>
    </row>
    <row r="36" spans="1:68" ht="24.75" customHeight="1" x14ac:dyDescent="0.25">
      <c r="A36" s="146" t="s">
        <v>127</v>
      </c>
      <c r="B36" s="36">
        <v>28</v>
      </c>
      <c r="C36" s="37"/>
      <c r="D36" s="37"/>
      <c r="E36" s="30"/>
      <c r="F36" s="30"/>
      <c r="G36" s="29"/>
      <c r="H36" s="29"/>
      <c r="I36" s="128"/>
      <c r="J36" s="128"/>
      <c r="K36" s="370" t="str">
        <f t="shared" si="0"/>
        <v/>
      </c>
      <c r="L36" s="128"/>
      <c r="M36" s="128"/>
      <c r="N36" s="370" t="str">
        <f t="shared" si="1"/>
        <v/>
      </c>
      <c r="O36" s="128"/>
      <c r="P36" s="128"/>
      <c r="Q36" s="370" t="str">
        <f t="shared" si="2"/>
        <v/>
      </c>
      <c r="R36" s="128"/>
      <c r="S36" s="128"/>
      <c r="T36" s="30"/>
      <c r="U36" s="30"/>
      <c r="V36" s="30"/>
      <c r="W36" s="30"/>
      <c r="X36" s="30"/>
      <c r="Y36" s="30"/>
      <c r="Z36" s="348" t="str">
        <f t="shared" ref="Z36:AA36" si="31">IF(AND(R36&lt;&gt;"",V36&lt;&gt;"",X36&lt;&gt;""),R36+V36+X36,"")</f>
        <v/>
      </c>
      <c r="AA36" s="348" t="str">
        <f t="shared" si="31"/>
        <v/>
      </c>
      <c r="AB36" s="370" t="str">
        <f t="shared" si="3"/>
        <v/>
      </c>
      <c r="AC36" s="30"/>
      <c r="AD36" s="30"/>
      <c r="AE36" s="362" t="str">
        <f t="shared" si="5"/>
        <v/>
      </c>
      <c r="AF36" s="29"/>
      <c r="AG36" s="507"/>
      <c r="AH36" s="349"/>
      <c r="AI36" s="29"/>
      <c r="AJ36" s="29"/>
      <c r="AK36" s="350"/>
      <c r="AL36" s="309"/>
      <c r="AM36" s="504"/>
      <c r="AN36" s="39"/>
      <c r="AO36" s="37"/>
      <c r="AP36" s="40"/>
      <c r="AQ36" s="40"/>
      <c r="AR36" s="40"/>
      <c r="AS36" s="308"/>
      <c r="AT36" s="42"/>
      <c r="AU36" s="358"/>
      <c r="AV36" s="44"/>
      <c r="AW36" s="138"/>
      <c r="AX36" s="139"/>
      <c r="AY36" s="45"/>
      <c r="AZ36" s="140"/>
      <c r="BA36" s="46"/>
      <c r="BB36" s="46"/>
      <c r="BC36" s="141"/>
      <c r="BD36" s="141"/>
      <c r="BE36" s="141"/>
      <c r="BF36" s="141"/>
      <c r="BG36" s="37"/>
      <c r="BH36" s="39"/>
      <c r="BI36" s="39"/>
      <c r="BJ36" s="39"/>
      <c r="BK36" s="39"/>
      <c r="BL36" s="48"/>
      <c r="BM36" s="49"/>
      <c r="BN36" s="37"/>
      <c r="BO36" s="37"/>
      <c r="BP36" s="44"/>
    </row>
    <row r="37" spans="1:68" ht="24.75" customHeight="1" x14ac:dyDescent="0.25">
      <c r="A37" s="146" t="s">
        <v>128</v>
      </c>
      <c r="B37" s="36">
        <v>29</v>
      </c>
      <c r="C37" s="37"/>
      <c r="D37" s="37"/>
      <c r="E37" s="30"/>
      <c r="F37" s="30"/>
      <c r="G37" s="29"/>
      <c r="H37" s="29"/>
      <c r="I37" s="128"/>
      <c r="J37" s="128"/>
      <c r="K37" s="370" t="str">
        <f>IF(AND(I37&lt;&gt;"",J37&lt;&gt;""),(I37-J37)/I37*100,"")</f>
        <v/>
      </c>
      <c r="L37" s="128"/>
      <c r="M37" s="128"/>
      <c r="N37" s="370" t="str">
        <f t="shared" si="1"/>
        <v/>
      </c>
      <c r="O37" s="128"/>
      <c r="P37" s="128"/>
      <c r="Q37" s="370" t="str">
        <f>IF(AND(O37&lt;&gt;"",P37&lt;&gt;""),(O37-P37)/O37*100,"")</f>
        <v/>
      </c>
      <c r="R37" s="128"/>
      <c r="S37" s="128"/>
      <c r="T37" s="30"/>
      <c r="U37" s="30"/>
      <c r="V37" s="30"/>
      <c r="W37" s="30"/>
      <c r="X37" s="30"/>
      <c r="Y37" s="30"/>
      <c r="Z37" s="348" t="str">
        <f t="shared" ref="Z37:AA37" si="32">IF(AND(R37&lt;&gt;"",V37&lt;&gt;"",X37&lt;&gt;""),R37+V37+X37,"")</f>
        <v/>
      </c>
      <c r="AA37" s="348" t="str">
        <f t="shared" si="32"/>
        <v/>
      </c>
      <c r="AB37" s="370" t="str">
        <f t="shared" si="3"/>
        <v/>
      </c>
      <c r="AC37" s="30"/>
      <c r="AD37" s="30"/>
      <c r="AE37" s="362" t="str">
        <f t="shared" si="5"/>
        <v/>
      </c>
      <c r="AF37" s="29"/>
      <c r="AG37" s="507"/>
      <c r="AH37" s="349"/>
      <c r="AI37" s="29"/>
      <c r="AJ37" s="29"/>
      <c r="AK37" s="350"/>
      <c r="AL37" s="309"/>
      <c r="AM37" s="504"/>
      <c r="AN37" s="39"/>
      <c r="AO37" s="37"/>
      <c r="AP37" s="40"/>
      <c r="AQ37" s="40"/>
      <c r="AR37" s="40"/>
      <c r="AS37" s="308"/>
      <c r="AT37" s="42"/>
      <c r="AU37" s="358"/>
      <c r="AV37" s="43"/>
      <c r="AW37" s="138"/>
      <c r="AX37" s="139"/>
      <c r="AY37" s="45"/>
      <c r="AZ37" s="140"/>
      <c r="BA37" s="46"/>
      <c r="BB37" s="46"/>
      <c r="BC37" s="141"/>
      <c r="BD37" s="141"/>
      <c r="BE37" s="141"/>
      <c r="BF37" s="141"/>
      <c r="BG37" s="37"/>
      <c r="BH37" s="39"/>
      <c r="BI37" s="39"/>
      <c r="BJ37" s="39"/>
      <c r="BK37" s="39"/>
      <c r="BL37" s="48"/>
      <c r="BM37" s="49"/>
      <c r="BN37" s="37"/>
      <c r="BO37" s="37"/>
      <c r="BP37" s="44"/>
    </row>
    <row r="38" spans="1:68" ht="24.75" customHeight="1" x14ac:dyDescent="0.25">
      <c r="A38" s="146" t="s">
        <v>129</v>
      </c>
      <c r="B38" s="36">
        <v>30</v>
      </c>
      <c r="C38" s="37"/>
      <c r="D38" s="37"/>
      <c r="E38" s="30"/>
      <c r="F38" s="30"/>
      <c r="G38" s="29"/>
      <c r="H38" s="29"/>
      <c r="I38" s="128"/>
      <c r="J38" s="128"/>
      <c r="K38" s="370" t="str">
        <f t="shared" si="0"/>
        <v/>
      </c>
      <c r="L38" s="128"/>
      <c r="M38" s="128"/>
      <c r="N38" s="370" t="str">
        <f t="shared" si="1"/>
        <v/>
      </c>
      <c r="O38" s="128"/>
      <c r="P38" s="128"/>
      <c r="Q38" s="370" t="str">
        <f t="shared" si="2"/>
        <v/>
      </c>
      <c r="R38" s="128"/>
      <c r="S38" s="128"/>
      <c r="T38" s="30"/>
      <c r="U38" s="30"/>
      <c r="V38" s="30"/>
      <c r="W38" s="30"/>
      <c r="X38" s="30"/>
      <c r="Y38" s="30"/>
      <c r="Z38" s="348" t="str">
        <f t="shared" ref="Z38:AA38" si="33">IF(AND(R38&lt;&gt;"",V38&lt;&gt;"",X38&lt;&gt;""),R38+V38+X38,"")</f>
        <v/>
      </c>
      <c r="AA38" s="348" t="str">
        <f t="shared" si="33"/>
        <v/>
      </c>
      <c r="AB38" s="370" t="str">
        <f t="shared" si="3"/>
        <v/>
      </c>
      <c r="AC38" s="30"/>
      <c r="AD38" s="30"/>
      <c r="AE38" s="362" t="str">
        <f t="shared" si="5"/>
        <v/>
      </c>
      <c r="AF38" s="29"/>
      <c r="AG38" s="507"/>
      <c r="AH38" s="349"/>
      <c r="AI38" s="29"/>
      <c r="AJ38" s="29"/>
      <c r="AK38" s="350"/>
      <c r="AL38" s="309"/>
      <c r="AM38" s="504"/>
      <c r="AN38" s="39"/>
      <c r="AO38" s="37"/>
      <c r="AP38" s="40"/>
      <c r="AQ38" s="40"/>
      <c r="AR38" s="40"/>
      <c r="AS38" s="308"/>
      <c r="AT38" s="42"/>
      <c r="AU38" s="358"/>
      <c r="AV38" s="44"/>
      <c r="AW38" s="138"/>
      <c r="AX38" s="139"/>
      <c r="AY38" s="45"/>
      <c r="AZ38" s="140"/>
      <c r="BA38" s="46"/>
      <c r="BB38" s="46"/>
      <c r="BC38" s="141"/>
      <c r="BD38" s="141"/>
      <c r="BE38" s="141"/>
      <c r="BF38" s="141"/>
      <c r="BG38" s="37"/>
      <c r="BH38" s="39"/>
      <c r="BI38" s="39"/>
      <c r="BJ38" s="39"/>
      <c r="BK38" s="39"/>
      <c r="BL38" s="48"/>
      <c r="BM38" s="49"/>
      <c r="BN38" s="37"/>
      <c r="BO38" s="37"/>
      <c r="BP38" s="44"/>
    </row>
    <row r="39" spans="1:68" ht="24.75" customHeight="1" x14ac:dyDescent="0.25">
      <c r="A39" s="146" t="s">
        <v>130</v>
      </c>
      <c r="B39" s="359">
        <v>31</v>
      </c>
      <c r="C39" s="52"/>
      <c r="D39" s="52"/>
      <c r="E39" s="30"/>
      <c r="F39" s="30"/>
      <c r="G39" s="29"/>
      <c r="H39" s="29"/>
      <c r="I39" s="128"/>
      <c r="J39" s="128"/>
      <c r="K39" s="370" t="str">
        <f t="shared" si="0"/>
        <v/>
      </c>
      <c r="L39" s="128"/>
      <c r="M39" s="128"/>
      <c r="N39" s="370" t="str">
        <f t="shared" si="1"/>
        <v/>
      </c>
      <c r="O39" s="128"/>
      <c r="P39" s="128"/>
      <c r="Q39" s="370" t="str">
        <f t="shared" si="2"/>
        <v/>
      </c>
      <c r="R39" s="128"/>
      <c r="S39" s="128"/>
      <c r="T39" s="30"/>
      <c r="U39" s="30"/>
      <c r="V39" s="30"/>
      <c r="W39" s="30"/>
      <c r="X39" s="30"/>
      <c r="Y39" s="30"/>
      <c r="Z39" s="348" t="str">
        <f t="shared" ref="Z39:AA39" si="34">IF(AND(R39&lt;&gt;"",V39&lt;&gt;"",X39&lt;&gt;""),R39+V39+X39,"")</f>
        <v/>
      </c>
      <c r="AA39" s="348" t="str">
        <f t="shared" si="34"/>
        <v/>
      </c>
      <c r="AB39" s="370" t="str">
        <f t="shared" si="3"/>
        <v/>
      </c>
      <c r="AC39" s="30"/>
      <c r="AD39" s="30"/>
      <c r="AE39" s="362" t="str">
        <f t="shared" si="5"/>
        <v/>
      </c>
      <c r="AF39" s="29"/>
      <c r="AG39" s="507"/>
      <c r="AH39" s="349"/>
      <c r="AI39" s="29"/>
      <c r="AJ39" s="29"/>
      <c r="AK39" s="350"/>
      <c r="AL39" s="309"/>
      <c r="AM39" s="504"/>
      <c r="AN39" s="54"/>
      <c r="AO39" s="52"/>
      <c r="AP39" s="360"/>
      <c r="AQ39" s="360"/>
      <c r="AR39" s="360"/>
      <c r="AS39" s="506"/>
      <c r="AT39" s="42"/>
      <c r="AU39" s="57"/>
      <c r="AV39" s="58"/>
      <c r="AW39" s="142"/>
      <c r="AX39" s="143"/>
      <c r="AY39" s="59"/>
      <c r="AZ39" s="144"/>
      <c r="BA39" s="60"/>
      <c r="BB39" s="60"/>
      <c r="BC39" s="145"/>
      <c r="BD39" s="145"/>
      <c r="BE39" s="145"/>
      <c r="BF39" s="145"/>
      <c r="BG39" s="52"/>
      <c r="BH39" s="54"/>
      <c r="BI39" s="54"/>
      <c r="BJ39" s="54"/>
      <c r="BK39" s="54"/>
      <c r="BL39" s="62"/>
      <c r="BM39" s="63"/>
      <c r="BN39" s="52"/>
      <c r="BO39" s="52"/>
      <c r="BP39" s="58"/>
    </row>
    <row r="40" spans="1:68" ht="24.75" customHeight="1" x14ac:dyDescent="0.25">
      <c r="A40" s="64" t="s">
        <v>101</v>
      </c>
      <c r="B40" s="65"/>
      <c r="C40" s="66">
        <f t="shared" ref="C40:D40" si="35">+SUM(C9:C39)</f>
        <v>0</v>
      </c>
      <c r="D40" s="66">
        <f t="shared" si="35"/>
        <v>0</v>
      </c>
      <c r="E40" s="67"/>
      <c r="F40" s="67"/>
      <c r="G40" s="67"/>
      <c r="H40" s="67"/>
      <c r="I40" s="66"/>
      <c r="J40" s="66"/>
      <c r="K40" s="131"/>
      <c r="L40" s="66"/>
      <c r="M40" s="66"/>
      <c r="N40" s="131"/>
      <c r="O40" s="66"/>
      <c r="P40" s="66"/>
      <c r="Q40" s="132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6"/>
      <c r="AE40" s="66"/>
      <c r="AF40" s="66"/>
      <c r="AG40" s="66"/>
      <c r="AH40" s="66"/>
      <c r="AI40" s="66"/>
      <c r="AJ40" s="66"/>
      <c r="AK40" s="70"/>
      <c r="AL40" s="71"/>
      <c r="AM40" s="72"/>
      <c r="AN40" s="72"/>
      <c r="AO40" s="67"/>
      <c r="AP40" s="69"/>
      <c r="AQ40" s="69"/>
      <c r="AR40" s="67"/>
      <c r="AS40" s="72"/>
      <c r="AT40" s="67"/>
      <c r="AU40" s="73"/>
      <c r="AV40" s="74"/>
      <c r="AW40" s="75">
        <f t="shared" ref="AW40:AY40" si="36">+SUM(AW9:AW39)</f>
        <v>0</v>
      </c>
      <c r="AX40" s="78">
        <f t="shared" si="36"/>
        <v>0</v>
      </c>
      <c r="AY40" s="133">
        <f t="shared" si="36"/>
        <v>0</v>
      </c>
      <c r="AZ40" s="134"/>
      <c r="BA40" s="76"/>
      <c r="BB40" s="76"/>
      <c r="BC40" s="77">
        <f t="shared" ref="BC40:BK40" si="37">+SUM(BC9:BC39)</f>
        <v>0</v>
      </c>
      <c r="BD40" s="77">
        <f t="shared" si="37"/>
        <v>0</v>
      </c>
      <c r="BE40" s="77">
        <f t="shared" si="37"/>
        <v>0</v>
      </c>
      <c r="BF40" s="77">
        <f t="shared" si="37"/>
        <v>0</v>
      </c>
      <c r="BG40" s="70">
        <f t="shared" si="37"/>
        <v>0</v>
      </c>
      <c r="BH40" s="70">
        <f t="shared" si="37"/>
        <v>0</v>
      </c>
      <c r="BI40" s="70">
        <f t="shared" si="37"/>
        <v>0</v>
      </c>
      <c r="BJ40" s="70">
        <f t="shared" si="37"/>
        <v>0</v>
      </c>
      <c r="BK40" s="70">
        <f t="shared" si="37"/>
        <v>0</v>
      </c>
      <c r="BL40" s="78"/>
      <c r="BM40" s="73">
        <f t="shared" ref="BM40:BP40" si="38">+SUM(BM9:BM39)</f>
        <v>0</v>
      </c>
      <c r="BN40" s="70">
        <f t="shared" si="38"/>
        <v>0</v>
      </c>
      <c r="BO40" s="70">
        <f t="shared" si="38"/>
        <v>0</v>
      </c>
      <c r="BP40" s="79">
        <f t="shared" si="38"/>
        <v>0</v>
      </c>
    </row>
    <row r="41" spans="1:68" ht="24.75" customHeight="1" x14ac:dyDescent="0.25">
      <c r="A41" s="80" t="s">
        <v>102</v>
      </c>
      <c r="B41" s="361"/>
      <c r="C41" s="362" t="e">
        <f t="shared" ref="C41:AE41" si="39">+AVERAGE(C9:C39)</f>
        <v>#DIV/0!</v>
      </c>
      <c r="D41" s="362" t="e">
        <f t="shared" si="39"/>
        <v>#DIV/0!</v>
      </c>
      <c r="E41" s="362" t="e">
        <f t="shared" si="39"/>
        <v>#DIV/0!</v>
      </c>
      <c r="F41" s="362" t="e">
        <f t="shared" si="39"/>
        <v>#DIV/0!</v>
      </c>
      <c r="G41" s="362" t="e">
        <f t="shared" si="39"/>
        <v>#DIV/0!</v>
      </c>
      <c r="H41" s="362" t="e">
        <f t="shared" si="39"/>
        <v>#DIV/0!</v>
      </c>
      <c r="I41" s="362" t="e">
        <f t="shared" si="39"/>
        <v>#DIV/0!</v>
      </c>
      <c r="J41" s="362" t="e">
        <f t="shared" si="39"/>
        <v>#DIV/0!</v>
      </c>
      <c r="K41" s="362" t="e">
        <f t="shared" si="39"/>
        <v>#DIV/0!</v>
      </c>
      <c r="L41" s="362" t="e">
        <f t="shared" si="39"/>
        <v>#DIV/0!</v>
      </c>
      <c r="M41" s="362" t="e">
        <f t="shared" si="39"/>
        <v>#DIV/0!</v>
      </c>
      <c r="N41" s="362" t="e">
        <f t="shared" si="39"/>
        <v>#DIV/0!</v>
      </c>
      <c r="O41" s="362" t="e">
        <f t="shared" si="39"/>
        <v>#DIV/0!</v>
      </c>
      <c r="P41" s="362" t="e">
        <f t="shared" si="39"/>
        <v>#DIV/0!</v>
      </c>
      <c r="Q41" s="362" t="e">
        <f t="shared" si="39"/>
        <v>#DIV/0!</v>
      </c>
      <c r="R41" s="362" t="e">
        <f t="shared" si="39"/>
        <v>#DIV/0!</v>
      </c>
      <c r="S41" s="362" t="e">
        <f t="shared" si="39"/>
        <v>#DIV/0!</v>
      </c>
      <c r="T41" s="362" t="e">
        <f t="shared" si="39"/>
        <v>#DIV/0!</v>
      </c>
      <c r="U41" s="362" t="e">
        <f t="shared" si="39"/>
        <v>#DIV/0!</v>
      </c>
      <c r="V41" s="362" t="e">
        <f t="shared" si="39"/>
        <v>#DIV/0!</v>
      </c>
      <c r="W41" s="362" t="e">
        <f t="shared" si="39"/>
        <v>#DIV/0!</v>
      </c>
      <c r="X41" s="362" t="e">
        <f t="shared" si="39"/>
        <v>#DIV/0!</v>
      </c>
      <c r="Y41" s="362" t="e">
        <f t="shared" si="39"/>
        <v>#DIV/0!</v>
      </c>
      <c r="Z41" s="363" t="e">
        <f t="shared" si="39"/>
        <v>#DIV/0!</v>
      </c>
      <c r="AA41" s="363" t="e">
        <f t="shared" si="39"/>
        <v>#DIV/0!</v>
      </c>
      <c r="AB41" s="363" t="e">
        <f t="shared" si="39"/>
        <v>#DIV/0!</v>
      </c>
      <c r="AC41" s="363" t="e">
        <f t="shared" si="39"/>
        <v>#DIV/0!</v>
      </c>
      <c r="AD41" s="363" t="e">
        <f t="shared" si="39"/>
        <v>#DIV/0!</v>
      </c>
      <c r="AE41" s="363" t="e">
        <f t="shared" si="39"/>
        <v>#DIV/0!</v>
      </c>
      <c r="AF41" s="362"/>
      <c r="AG41" s="362"/>
      <c r="AH41" s="362"/>
      <c r="AI41" s="362"/>
      <c r="AJ41" s="362"/>
      <c r="AK41" s="364"/>
      <c r="AL41" s="81" t="e">
        <f t="shared" ref="AL41:BP41" si="40">+AVERAGE(AL9:AL39)</f>
        <v>#DIV/0!</v>
      </c>
      <c r="AM41" s="362" t="e">
        <f t="shared" si="40"/>
        <v>#DIV/0!</v>
      </c>
      <c r="AN41" s="362" t="e">
        <f t="shared" si="40"/>
        <v>#DIV/0!</v>
      </c>
      <c r="AO41" s="362" t="e">
        <f t="shared" si="40"/>
        <v>#DIV/0!</v>
      </c>
      <c r="AP41" s="362" t="e">
        <f t="shared" si="40"/>
        <v>#DIV/0!</v>
      </c>
      <c r="AQ41" s="362" t="e">
        <f t="shared" si="40"/>
        <v>#DIV/0!</v>
      </c>
      <c r="AR41" s="362" t="e">
        <f t="shared" si="40"/>
        <v>#DIV/0!</v>
      </c>
      <c r="AS41" s="370" t="e">
        <f t="shared" si="40"/>
        <v>#DIV/0!</v>
      </c>
      <c r="AT41" s="348" t="e">
        <f t="shared" si="40"/>
        <v>#DIV/0!</v>
      </c>
      <c r="AU41" s="366" t="e">
        <f t="shared" si="40"/>
        <v>#DIV/0!</v>
      </c>
      <c r="AV41" s="82" t="e">
        <f t="shared" si="40"/>
        <v>#DIV/0!</v>
      </c>
      <c r="AW41" s="83" t="e">
        <f t="shared" si="40"/>
        <v>#DIV/0!</v>
      </c>
      <c r="AX41" s="363" t="e">
        <f t="shared" si="40"/>
        <v>#DIV/0!</v>
      </c>
      <c r="AY41" s="84" t="e">
        <f t="shared" si="40"/>
        <v>#DIV/0!</v>
      </c>
      <c r="AZ41" s="85" t="e">
        <f t="shared" si="40"/>
        <v>#DIV/0!</v>
      </c>
      <c r="BA41" s="367" t="e">
        <f t="shared" si="40"/>
        <v>#DIV/0!</v>
      </c>
      <c r="BB41" s="367" t="e">
        <f t="shared" si="40"/>
        <v>#DIV/0!</v>
      </c>
      <c r="BC41" s="366" t="e">
        <f t="shared" si="40"/>
        <v>#DIV/0!</v>
      </c>
      <c r="BD41" s="366" t="e">
        <f t="shared" si="40"/>
        <v>#DIV/0!</v>
      </c>
      <c r="BE41" s="366" t="e">
        <f t="shared" si="40"/>
        <v>#DIV/0!</v>
      </c>
      <c r="BF41" s="366" t="e">
        <f t="shared" si="40"/>
        <v>#DIV/0!</v>
      </c>
      <c r="BG41" s="362" t="e">
        <f t="shared" si="40"/>
        <v>#DIV/0!</v>
      </c>
      <c r="BH41" s="362" t="e">
        <f t="shared" si="40"/>
        <v>#DIV/0!</v>
      </c>
      <c r="BI41" s="362" t="e">
        <f t="shared" si="40"/>
        <v>#DIV/0!</v>
      </c>
      <c r="BJ41" s="362" t="e">
        <f t="shared" si="40"/>
        <v>#DIV/0!</v>
      </c>
      <c r="BK41" s="362" t="e">
        <f t="shared" si="40"/>
        <v>#DIV/0!</v>
      </c>
      <c r="BL41" s="363" t="e">
        <f t="shared" si="40"/>
        <v>#DIV/0!</v>
      </c>
      <c r="BM41" s="368" t="e">
        <f t="shared" si="40"/>
        <v>#DIV/0!</v>
      </c>
      <c r="BN41" s="362" t="e">
        <f t="shared" si="40"/>
        <v>#DIV/0!</v>
      </c>
      <c r="BO41" s="362" t="e">
        <f t="shared" si="40"/>
        <v>#DIV/0!</v>
      </c>
      <c r="BP41" s="86" t="e">
        <f t="shared" si="40"/>
        <v>#DIV/0!</v>
      </c>
    </row>
    <row r="42" spans="1:68" ht="24.75" customHeight="1" x14ac:dyDescent="0.25">
      <c r="A42" s="87" t="s">
        <v>103</v>
      </c>
      <c r="B42" s="369"/>
      <c r="C42" s="88">
        <f t="shared" ref="C42:AE42" si="41">+MIN(C9:C39)</f>
        <v>0</v>
      </c>
      <c r="D42" s="88">
        <f t="shared" si="41"/>
        <v>0</v>
      </c>
      <c r="E42" s="88">
        <f t="shared" si="41"/>
        <v>0</v>
      </c>
      <c r="F42" s="88">
        <f t="shared" si="41"/>
        <v>0</v>
      </c>
      <c r="G42" s="88">
        <f t="shared" si="41"/>
        <v>0</v>
      </c>
      <c r="H42" s="88">
        <f t="shared" si="41"/>
        <v>0</v>
      </c>
      <c r="I42" s="88">
        <f t="shared" si="41"/>
        <v>0</v>
      </c>
      <c r="J42" s="88">
        <f t="shared" si="41"/>
        <v>0</v>
      </c>
      <c r="K42" s="88">
        <f t="shared" si="41"/>
        <v>0</v>
      </c>
      <c r="L42" s="88">
        <f t="shared" si="41"/>
        <v>0</v>
      </c>
      <c r="M42" s="88">
        <f t="shared" si="41"/>
        <v>0</v>
      </c>
      <c r="N42" s="88">
        <f t="shared" si="41"/>
        <v>0</v>
      </c>
      <c r="O42" s="88">
        <f t="shared" si="41"/>
        <v>0</v>
      </c>
      <c r="P42" s="88">
        <f t="shared" si="41"/>
        <v>0</v>
      </c>
      <c r="Q42" s="88">
        <f t="shared" si="41"/>
        <v>0</v>
      </c>
      <c r="R42" s="88">
        <f t="shared" si="41"/>
        <v>0</v>
      </c>
      <c r="S42" s="88">
        <f t="shared" si="41"/>
        <v>0</v>
      </c>
      <c r="T42" s="88">
        <f t="shared" si="41"/>
        <v>0</v>
      </c>
      <c r="U42" s="88">
        <f t="shared" si="41"/>
        <v>0</v>
      </c>
      <c r="V42" s="88">
        <f t="shared" si="41"/>
        <v>0</v>
      </c>
      <c r="W42" s="88">
        <f t="shared" si="41"/>
        <v>0</v>
      </c>
      <c r="X42" s="88">
        <f t="shared" si="41"/>
        <v>0</v>
      </c>
      <c r="Y42" s="88">
        <f t="shared" si="41"/>
        <v>0</v>
      </c>
      <c r="Z42" s="89">
        <f t="shared" si="41"/>
        <v>0</v>
      </c>
      <c r="AA42" s="89">
        <f t="shared" si="41"/>
        <v>0</v>
      </c>
      <c r="AB42" s="89">
        <f t="shared" si="41"/>
        <v>0</v>
      </c>
      <c r="AC42" s="89">
        <f t="shared" si="41"/>
        <v>0</v>
      </c>
      <c r="AD42" s="89">
        <f t="shared" si="41"/>
        <v>0</v>
      </c>
      <c r="AE42" s="89">
        <f t="shared" si="41"/>
        <v>0</v>
      </c>
      <c r="AF42" s="88"/>
      <c r="AG42" s="88"/>
      <c r="AH42" s="88"/>
      <c r="AI42" s="88"/>
      <c r="AJ42" s="88"/>
      <c r="AK42" s="90"/>
      <c r="AL42" s="91">
        <f t="shared" ref="AL42:BP42" si="42">+MIN(AL9:AL39)</f>
        <v>0</v>
      </c>
      <c r="AM42" s="88">
        <f t="shared" si="42"/>
        <v>0</v>
      </c>
      <c r="AN42" s="88">
        <f t="shared" si="42"/>
        <v>0</v>
      </c>
      <c r="AO42" s="88">
        <f t="shared" si="42"/>
        <v>0</v>
      </c>
      <c r="AP42" s="88">
        <f t="shared" si="42"/>
        <v>0</v>
      </c>
      <c r="AQ42" s="88">
        <f t="shared" si="42"/>
        <v>0</v>
      </c>
      <c r="AR42" s="88">
        <f t="shared" si="42"/>
        <v>0</v>
      </c>
      <c r="AS42" s="88">
        <f t="shared" si="42"/>
        <v>0</v>
      </c>
      <c r="AT42" s="89">
        <f t="shared" si="42"/>
        <v>0</v>
      </c>
      <c r="AU42" s="92">
        <f t="shared" si="42"/>
        <v>0</v>
      </c>
      <c r="AV42" s="93">
        <f t="shared" si="42"/>
        <v>0</v>
      </c>
      <c r="AW42" s="94">
        <f t="shared" si="42"/>
        <v>0</v>
      </c>
      <c r="AX42" s="89">
        <f t="shared" si="42"/>
        <v>0</v>
      </c>
      <c r="AY42" s="95">
        <f t="shared" si="42"/>
        <v>0</v>
      </c>
      <c r="AZ42" s="96">
        <f t="shared" si="42"/>
        <v>0</v>
      </c>
      <c r="BA42" s="97">
        <f t="shared" si="42"/>
        <v>0</v>
      </c>
      <c r="BB42" s="97">
        <f t="shared" si="42"/>
        <v>0</v>
      </c>
      <c r="BC42" s="98">
        <f t="shared" si="42"/>
        <v>0</v>
      </c>
      <c r="BD42" s="98">
        <f t="shared" si="42"/>
        <v>0</v>
      </c>
      <c r="BE42" s="98">
        <f t="shared" si="42"/>
        <v>0</v>
      </c>
      <c r="BF42" s="98">
        <f t="shared" si="42"/>
        <v>0</v>
      </c>
      <c r="BG42" s="88">
        <f t="shared" si="42"/>
        <v>0</v>
      </c>
      <c r="BH42" s="88">
        <f t="shared" si="42"/>
        <v>0</v>
      </c>
      <c r="BI42" s="88">
        <f t="shared" si="42"/>
        <v>0</v>
      </c>
      <c r="BJ42" s="88">
        <f t="shared" si="42"/>
        <v>0</v>
      </c>
      <c r="BK42" s="88">
        <f t="shared" si="42"/>
        <v>0</v>
      </c>
      <c r="BL42" s="89">
        <f t="shared" si="42"/>
        <v>0</v>
      </c>
      <c r="BM42" s="99">
        <f t="shared" si="42"/>
        <v>0</v>
      </c>
      <c r="BN42" s="88">
        <f t="shared" si="42"/>
        <v>0</v>
      </c>
      <c r="BO42" s="88">
        <f t="shared" si="42"/>
        <v>0</v>
      </c>
      <c r="BP42" s="100">
        <f t="shared" si="42"/>
        <v>0</v>
      </c>
    </row>
    <row r="43" spans="1:68" ht="24.75" customHeight="1" x14ac:dyDescent="0.25">
      <c r="A43" s="101" t="s">
        <v>104</v>
      </c>
      <c r="B43" s="102"/>
      <c r="C43" s="103">
        <f t="shared" ref="C43:AE43" si="43">+MAX(C9:C39)</f>
        <v>0</v>
      </c>
      <c r="D43" s="103">
        <f t="shared" si="43"/>
        <v>0</v>
      </c>
      <c r="E43" s="103">
        <f t="shared" si="43"/>
        <v>0</v>
      </c>
      <c r="F43" s="103">
        <f t="shared" si="43"/>
        <v>0</v>
      </c>
      <c r="G43" s="103">
        <f t="shared" si="43"/>
        <v>0</v>
      </c>
      <c r="H43" s="103">
        <f t="shared" si="43"/>
        <v>0</v>
      </c>
      <c r="I43" s="103">
        <f t="shared" si="43"/>
        <v>0</v>
      </c>
      <c r="J43" s="103">
        <f t="shared" si="43"/>
        <v>0</v>
      </c>
      <c r="K43" s="103">
        <f t="shared" si="43"/>
        <v>0</v>
      </c>
      <c r="L43" s="103">
        <f t="shared" si="43"/>
        <v>0</v>
      </c>
      <c r="M43" s="103">
        <f t="shared" si="43"/>
        <v>0</v>
      </c>
      <c r="N43" s="103">
        <f t="shared" si="43"/>
        <v>0</v>
      </c>
      <c r="O43" s="103">
        <f t="shared" si="43"/>
        <v>0</v>
      </c>
      <c r="P43" s="103">
        <f t="shared" si="43"/>
        <v>0</v>
      </c>
      <c r="Q43" s="103">
        <f t="shared" si="43"/>
        <v>0</v>
      </c>
      <c r="R43" s="103">
        <f t="shared" si="43"/>
        <v>0</v>
      </c>
      <c r="S43" s="103">
        <f t="shared" si="43"/>
        <v>0</v>
      </c>
      <c r="T43" s="103">
        <f t="shared" si="43"/>
        <v>0</v>
      </c>
      <c r="U43" s="103">
        <f t="shared" si="43"/>
        <v>0</v>
      </c>
      <c r="V43" s="103">
        <f t="shared" si="43"/>
        <v>0</v>
      </c>
      <c r="W43" s="103">
        <f t="shared" si="43"/>
        <v>0</v>
      </c>
      <c r="X43" s="103">
        <f t="shared" si="43"/>
        <v>0</v>
      </c>
      <c r="Y43" s="103">
        <f t="shared" si="43"/>
        <v>0</v>
      </c>
      <c r="Z43" s="104">
        <f t="shared" si="43"/>
        <v>0</v>
      </c>
      <c r="AA43" s="104">
        <f t="shared" si="43"/>
        <v>0</v>
      </c>
      <c r="AB43" s="104">
        <f t="shared" si="43"/>
        <v>0</v>
      </c>
      <c r="AC43" s="104">
        <f t="shared" si="43"/>
        <v>0</v>
      </c>
      <c r="AD43" s="104">
        <f t="shared" si="43"/>
        <v>0</v>
      </c>
      <c r="AE43" s="104">
        <f t="shared" si="43"/>
        <v>0</v>
      </c>
      <c r="AF43" s="103"/>
      <c r="AG43" s="103"/>
      <c r="AH43" s="103"/>
      <c r="AI43" s="103"/>
      <c r="AJ43" s="103"/>
      <c r="AK43" s="105"/>
      <c r="AL43" s="106">
        <f t="shared" ref="AL43:BP43" si="44">+MAX(AL9:AL39)</f>
        <v>0</v>
      </c>
      <c r="AM43" s="103">
        <f t="shared" si="44"/>
        <v>0</v>
      </c>
      <c r="AN43" s="103">
        <f t="shared" si="44"/>
        <v>0</v>
      </c>
      <c r="AO43" s="103">
        <f t="shared" si="44"/>
        <v>0</v>
      </c>
      <c r="AP43" s="103">
        <f t="shared" si="44"/>
        <v>0</v>
      </c>
      <c r="AQ43" s="103">
        <f t="shared" si="44"/>
        <v>0</v>
      </c>
      <c r="AR43" s="103">
        <f t="shared" si="44"/>
        <v>0</v>
      </c>
      <c r="AS43" s="103">
        <f t="shared" si="44"/>
        <v>0</v>
      </c>
      <c r="AT43" s="104">
        <f t="shared" si="44"/>
        <v>0</v>
      </c>
      <c r="AU43" s="107">
        <f t="shared" si="44"/>
        <v>0</v>
      </c>
      <c r="AV43" s="108">
        <f t="shared" si="44"/>
        <v>0</v>
      </c>
      <c r="AW43" s="109">
        <f t="shared" si="44"/>
        <v>0</v>
      </c>
      <c r="AX43" s="104">
        <f t="shared" si="44"/>
        <v>0</v>
      </c>
      <c r="AY43" s="110">
        <f t="shared" si="44"/>
        <v>0</v>
      </c>
      <c r="AZ43" s="111">
        <f t="shared" si="44"/>
        <v>0</v>
      </c>
      <c r="BA43" s="112">
        <f t="shared" si="44"/>
        <v>0</v>
      </c>
      <c r="BB43" s="112">
        <f t="shared" si="44"/>
        <v>0</v>
      </c>
      <c r="BC43" s="113">
        <f t="shared" si="44"/>
        <v>0</v>
      </c>
      <c r="BD43" s="113">
        <f t="shared" si="44"/>
        <v>0</v>
      </c>
      <c r="BE43" s="113">
        <f t="shared" si="44"/>
        <v>0</v>
      </c>
      <c r="BF43" s="113">
        <f t="shared" si="44"/>
        <v>0</v>
      </c>
      <c r="BG43" s="103">
        <f t="shared" si="44"/>
        <v>0</v>
      </c>
      <c r="BH43" s="103">
        <f t="shared" si="44"/>
        <v>0</v>
      </c>
      <c r="BI43" s="103">
        <f t="shared" si="44"/>
        <v>0</v>
      </c>
      <c r="BJ43" s="103">
        <f t="shared" si="44"/>
        <v>0</v>
      </c>
      <c r="BK43" s="103">
        <f t="shared" si="44"/>
        <v>0</v>
      </c>
      <c r="BL43" s="104">
        <f t="shared" si="44"/>
        <v>0</v>
      </c>
      <c r="BM43" s="114">
        <f t="shared" si="44"/>
        <v>0</v>
      </c>
      <c r="BN43" s="103">
        <f t="shared" si="44"/>
        <v>0</v>
      </c>
      <c r="BO43" s="103">
        <f t="shared" si="44"/>
        <v>0</v>
      </c>
      <c r="BP43" s="115">
        <f t="shared" si="44"/>
        <v>0</v>
      </c>
    </row>
    <row r="44" spans="1:68" ht="24.75" customHeight="1" x14ac:dyDescent="0.25">
      <c r="A44" s="116" t="s">
        <v>105</v>
      </c>
      <c r="B44" s="117"/>
      <c r="C44" s="118"/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119"/>
      <c r="P44" s="119"/>
      <c r="Q44" s="119"/>
      <c r="R44" s="119"/>
      <c r="S44" s="119"/>
      <c r="T44" s="119"/>
      <c r="U44" s="119"/>
      <c r="V44" s="119"/>
      <c r="W44" s="119"/>
      <c r="X44" s="119"/>
      <c r="Y44" s="119"/>
      <c r="Z44" s="119"/>
      <c r="AA44" s="119"/>
      <c r="AB44" s="119"/>
      <c r="AC44" s="119"/>
      <c r="AD44" s="119"/>
      <c r="AE44" s="119"/>
      <c r="AF44" s="119"/>
      <c r="AG44" s="119"/>
      <c r="AH44" s="119"/>
      <c r="AI44" s="119"/>
      <c r="AJ44" s="119"/>
      <c r="AK44" s="119"/>
      <c r="AL44" s="120"/>
      <c r="AM44" s="120"/>
      <c r="AN44" s="120"/>
      <c r="AO44" s="119"/>
      <c r="AP44" s="119"/>
      <c r="AQ44" s="119"/>
      <c r="AR44" s="121"/>
      <c r="AS44" s="120"/>
      <c r="AT44" s="119"/>
      <c r="AU44" s="119"/>
      <c r="AV44" s="11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119"/>
      <c r="BH44" s="120"/>
      <c r="BI44" s="120"/>
      <c r="BJ44" s="120"/>
      <c r="BK44" s="120"/>
      <c r="BL44" s="119"/>
      <c r="BM44" s="119"/>
      <c r="BN44" s="119"/>
      <c r="BO44" s="119"/>
      <c r="BP44" s="119"/>
    </row>
    <row r="45" spans="1:68" ht="24.75" customHeight="1" x14ac:dyDescent="0.25">
      <c r="A45" s="87" t="s">
        <v>106</v>
      </c>
      <c r="B45" s="122"/>
      <c r="C45" s="44"/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O45" s="119"/>
      <c r="P45" s="119"/>
      <c r="Q45" s="119"/>
      <c r="R45" s="119"/>
      <c r="S45" s="119"/>
      <c r="T45" s="119"/>
      <c r="U45" s="119"/>
      <c r="V45" s="119"/>
      <c r="W45" s="119"/>
      <c r="X45" s="119"/>
      <c r="Y45" s="119"/>
      <c r="Z45" s="119"/>
      <c r="AA45" s="119"/>
      <c r="AB45" s="119"/>
      <c r="AC45" s="119"/>
      <c r="AD45" s="119"/>
      <c r="AE45" s="119"/>
      <c r="AF45" s="119"/>
      <c r="AG45" s="119"/>
      <c r="AH45" s="119"/>
      <c r="AI45" s="119"/>
      <c r="AJ45" s="119"/>
      <c r="AK45" s="119"/>
      <c r="AL45" s="120"/>
      <c r="AM45" s="120"/>
      <c r="AN45" s="120"/>
      <c r="AO45" s="119"/>
      <c r="AP45" s="119"/>
      <c r="AQ45" s="119"/>
      <c r="AR45" s="119"/>
      <c r="AS45" s="120"/>
      <c r="AT45" s="119"/>
      <c r="AU45" s="119"/>
      <c r="AV45" s="11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119"/>
      <c r="BH45" s="120"/>
      <c r="BI45" s="120"/>
      <c r="BJ45" s="120"/>
      <c r="BK45" s="120"/>
      <c r="BL45" s="119"/>
      <c r="BM45" s="119"/>
      <c r="BN45" s="119"/>
      <c r="BO45" s="119"/>
      <c r="BP45" s="119"/>
    </row>
    <row r="46" spans="1:68" ht="24.75" customHeight="1" x14ac:dyDescent="0.25">
      <c r="A46" s="87" t="s">
        <v>107</v>
      </c>
      <c r="B46" s="123"/>
      <c r="C46" s="44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19"/>
      <c r="AB46" s="119"/>
      <c r="AC46" s="119"/>
      <c r="AD46" s="119"/>
      <c r="AE46" s="119"/>
      <c r="AF46" s="119"/>
      <c r="AG46" s="119"/>
      <c r="AH46" s="119"/>
      <c r="AI46" s="119"/>
      <c r="AJ46" s="119"/>
      <c r="AK46" s="119"/>
      <c r="AL46" s="120"/>
      <c r="AM46" s="120"/>
      <c r="AN46" s="120"/>
      <c r="AO46" s="119"/>
      <c r="AP46" s="119"/>
      <c r="AQ46" s="119"/>
      <c r="AR46" s="119"/>
      <c r="AS46" s="120"/>
      <c r="AT46" s="119"/>
      <c r="AU46" s="119"/>
      <c r="AV46" s="11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119"/>
      <c r="BH46" s="120"/>
      <c r="BI46" s="120"/>
      <c r="BJ46" s="120"/>
      <c r="BK46" s="120"/>
      <c r="BL46" s="119"/>
      <c r="BM46" s="119"/>
      <c r="BN46" s="119"/>
      <c r="BO46" s="119"/>
      <c r="BP46" s="119"/>
    </row>
    <row r="47" spans="1:68" ht="24.75" customHeight="1" x14ac:dyDescent="0.25">
      <c r="A47" s="124" t="s">
        <v>108</v>
      </c>
      <c r="B47" s="122"/>
      <c r="C47" s="44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19"/>
      <c r="AB47" s="119"/>
      <c r="AC47" s="119"/>
      <c r="AD47" s="119"/>
      <c r="AE47" s="119"/>
      <c r="AF47" s="119"/>
      <c r="AG47" s="119"/>
      <c r="AH47" s="119"/>
      <c r="AI47" s="119"/>
      <c r="AJ47" s="119"/>
      <c r="AK47" s="119"/>
      <c r="AL47" s="120"/>
      <c r="AM47" s="120"/>
      <c r="AN47" s="120"/>
      <c r="AO47" s="119"/>
      <c r="AP47" s="119"/>
      <c r="AQ47" s="119"/>
      <c r="AR47" s="119"/>
      <c r="AS47" s="120"/>
      <c r="AT47" s="119"/>
      <c r="AU47" s="119"/>
      <c r="AV47" s="11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119"/>
      <c r="BH47" s="120"/>
      <c r="BI47" s="120"/>
      <c r="BJ47" s="120"/>
      <c r="BK47" s="120"/>
      <c r="BL47" s="119"/>
      <c r="BM47" s="119"/>
      <c r="BN47" s="119"/>
      <c r="BO47" s="119"/>
      <c r="BP47" s="119"/>
    </row>
    <row r="48" spans="1:68" ht="24.75" customHeight="1" x14ac:dyDescent="0.25">
      <c r="A48" s="711" t="s">
        <v>101</v>
      </c>
      <c r="B48" s="712"/>
      <c r="C48" s="125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19"/>
      <c r="AB48" s="119"/>
      <c r="AC48" s="119"/>
      <c r="AD48" s="119"/>
      <c r="AE48" s="119"/>
      <c r="AF48" s="119"/>
      <c r="AG48" s="119"/>
      <c r="AH48" s="119"/>
      <c r="AI48" s="119"/>
      <c r="AJ48" s="119"/>
      <c r="AK48" s="119"/>
      <c r="AL48" s="120"/>
      <c r="AM48" s="120"/>
      <c r="AN48" s="120"/>
      <c r="AO48" s="119"/>
      <c r="AP48" s="119"/>
      <c r="AQ48" s="119"/>
      <c r="AR48" s="119"/>
      <c r="AS48" s="120"/>
      <c r="AT48" s="119"/>
      <c r="AU48" s="119"/>
      <c r="AV48" s="126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126"/>
      <c r="BH48" s="127"/>
      <c r="BI48" s="127"/>
      <c r="BJ48" s="127"/>
      <c r="BK48" s="127"/>
      <c r="BL48" s="126"/>
      <c r="BM48" s="126"/>
      <c r="BN48" s="126"/>
      <c r="BO48" s="126"/>
      <c r="BP48" s="126"/>
    </row>
  </sheetData>
  <mergeCells count="94">
    <mergeCell ref="BP7:BP8"/>
    <mergeCell ref="BG7:BG8"/>
    <mergeCell ref="BL7:BL8"/>
    <mergeCell ref="BM7:BM8"/>
    <mergeCell ref="BN7:BN8"/>
    <mergeCell ref="BO7:BO8"/>
    <mergeCell ref="V5:W5"/>
    <mergeCell ref="T7:T8"/>
    <mergeCell ref="U7:U8"/>
    <mergeCell ref="V7:V8"/>
    <mergeCell ref="W7:W8"/>
    <mergeCell ref="A4:B4"/>
    <mergeCell ref="E4:F4"/>
    <mergeCell ref="G4:H4"/>
    <mergeCell ref="I4:K4"/>
    <mergeCell ref="L4:N4"/>
    <mergeCell ref="E3:AS3"/>
    <mergeCell ref="AZ3:BP3"/>
    <mergeCell ref="AQ4:AR4"/>
    <mergeCell ref="BC4:BF4"/>
    <mergeCell ref="BG4:BP4"/>
    <mergeCell ref="O4:Q4"/>
    <mergeCell ref="R4:S4"/>
    <mergeCell ref="T4:U4"/>
    <mergeCell ref="V4:W4"/>
    <mergeCell ref="X4:Y4"/>
    <mergeCell ref="Z4:AB4"/>
    <mergeCell ref="AC4:AE4"/>
    <mergeCell ref="AJ4:AJ5"/>
    <mergeCell ref="AK4:AK5"/>
    <mergeCell ref="AC5:AD5"/>
    <mergeCell ref="T5:U5"/>
    <mergeCell ref="A1:B1"/>
    <mergeCell ref="C1:Q1"/>
    <mergeCell ref="S1:AL1"/>
    <mergeCell ref="A2:C2"/>
    <mergeCell ref="E2:I2"/>
    <mergeCell ref="BD7:BD8"/>
    <mergeCell ref="BE7:BE8"/>
    <mergeCell ref="BF7:BF8"/>
    <mergeCell ref="X5:Y5"/>
    <mergeCell ref="Z5:AA5"/>
    <mergeCell ref="AT5:AT6"/>
    <mergeCell ref="AU5:AU6"/>
    <mergeCell ref="AV5:AV6"/>
    <mergeCell ref="BC5:BF5"/>
    <mergeCell ref="AV7:AV8"/>
    <mergeCell ref="X7:X8"/>
    <mergeCell ref="AW7:AW8"/>
    <mergeCell ref="AX7:AX8"/>
    <mergeCell ref="AY7:AY8"/>
    <mergeCell ref="AZ7:AZ8"/>
    <mergeCell ref="BA7:BA8"/>
    <mergeCell ref="BB7:BB8"/>
    <mergeCell ref="BC7:BC8"/>
    <mergeCell ref="AT7:AT8"/>
    <mergeCell ref="AU7:AU8"/>
    <mergeCell ref="AJ7:AJ8"/>
    <mergeCell ref="AK7:AK8"/>
    <mergeCell ref="AL7:AL8"/>
    <mergeCell ref="AP7:AP8"/>
    <mergeCell ref="AQ7:AQ8"/>
    <mergeCell ref="AR7:AR8"/>
    <mergeCell ref="AS7:AS8"/>
    <mergeCell ref="AH7:AH8"/>
    <mergeCell ref="AI7:AI8"/>
    <mergeCell ref="Y7:Y8"/>
    <mergeCell ref="Z7:Z8"/>
    <mergeCell ref="AA7:AA8"/>
    <mergeCell ref="AB7:AB8"/>
    <mergeCell ref="AC7:AC8"/>
    <mergeCell ref="AD7:AD8"/>
    <mergeCell ref="AE7:AE8"/>
    <mergeCell ref="R7:R8"/>
    <mergeCell ref="E5:F5"/>
    <mergeCell ref="G5:H5"/>
    <mergeCell ref="I5:J5"/>
    <mergeCell ref="L5:M5"/>
    <mergeCell ref="O5:P5"/>
    <mergeCell ref="R5:S5"/>
    <mergeCell ref="S7:S8"/>
    <mergeCell ref="E7:E8"/>
    <mergeCell ref="F7:F8"/>
    <mergeCell ref="M7:M8"/>
    <mergeCell ref="N7:N8"/>
    <mergeCell ref="O7:O8"/>
    <mergeCell ref="P7:P8"/>
    <mergeCell ref="Q7:Q8"/>
    <mergeCell ref="I7:I8"/>
    <mergeCell ref="J7:J8"/>
    <mergeCell ref="A48:B48"/>
    <mergeCell ref="K7:K8"/>
    <mergeCell ref="L7:L8"/>
    <mergeCell ref="A7:A8"/>
  </mergeCells>
  <conditionalFormatting sqref="E24:AF29">
    <cfRule type="expression" dxfId="15" priority="11">
      <formula>IF(AND($AI24="H",$AH24="B"),1,0)</formula>
    </cfRule>
    <cfRule type="expression" dxfId="14" priority="12">
      <formula>IF($AI24="H",1,0)</formula>
    </cfRule>
  </conditionalFormatting>
  <conditionalFormatting sqref="E23:AG23">
    <cfRule type="expression" dxfId="13" priority="9">
      <formula>IF(AND($AI23="H",$AH23="B"),1,0)</formula>
    </cfRule>
    <cfRule type="expression" dxfId="12" priority="10">
      <formula>IF($AI23="H",1,0)</formula>
    </cfRule>
  </conditionalFormatting>
  <conditionalFormatting sqref="E9:AK9 E10:AF15 AH10:AK15 E16:AK16 E17:AF22 E31:AF38 AG37 E39:AK39">
    <cfRule type="expression" dxfId="11" priority="17">
      <formula>IF(AND($AI9="H",$AH9="B"),1,0)</formula>
    </cfRule>
    <cfRule type="expression" dxfId="10" priority="18">
      <formula>IF($AI9="H",1,0)</formula>
    </cfRule>
  </conditionalFormatting>
  <conditionalFormatting sqref="E30:AK30">
    <cfRule type="expression" dxfId="9" priority="3">
      <formula>IF(AND($AI30="H",$AH30="B"),1,0)</formula>
    </cfRule>
    <cfRule type="expression" dxfId="8" priority="4">
      <formula>IF($AI30="H",1,0)</formula>
    </cfRule>
  </conditionalFormatting>
  <conditionalFormatting sqref="AH17:AK29">
    <cfRule type="expression" dxfId="7" priority="5">
      <formula>IF(AND($AI17="H",$AH17="B"),1,0)</formula>
    </cfRule>
    <cfRule type="expression" dxfId="6" priority="6">
      <formula>IF($AI17="H",1,0)</formula>
    </cfRule>
  </conditionalFormatting>
  <conditionalFormatting sqref="AH31:AK38">
    <cfRule type="expression" dxfId="5" priority="1">
      <formula>IF(AND($AI31="H",$AH31="B"),1,0)</formula>
    </cfRule>
    <cfRule type="expression" dxfId="4" priority="2">
      <formula>IF($AI31="H",1,0)</formula>
    </cfRule>
  </conditionalFormatting>
  <dataValidations count="3">
    <dataValidation type="list" allowBlank="1" showErrorMessage="1" sqref="AJ9:AK39" xr:uid="{00000000-0002-0000-0900-000000000000}">
      <formula1>"Si,No"</formula1>
    </dataValidation>
    <dataValidation type="list" allowBlank="1" showErrorMessage="1" sqref="AH9:AH39" xr:uid="{00000000-0002-0000-0900-000001000000}">
      <formula1>"P,I,B"</formula1>
    </dataValidation>
    <dataValidation type="list" allowBlank="1" showErrorMessage="1" sqref="AI9:AI39" xr:uid="{00000000-0002-0000-0900-000002000000}">
      <formula1>"H,NH"</formula1>
    </dataValidation>
  </dataValidations>
  <pageMargins left="0.39370078740157483" right="0.39370078740157483" top="0.59055118110236227" bottom="0.39370078740157483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BP47"/>
  <sheetViews>
    <sheetView zoomScale="60" zoomScaleNormal="60" workbookViewId="0">
      <selection activeCell="T27" sqref="T27"/>
    </sheetView>
  </sheetViews>
  <sheetFormatPr baseColWidth="10" defaultColWidth="12.5703125" defaultRowHeight="15" customHeight="1" x14ac:dyDescent="0.2"/>
  <cols>
    <col min="1" max="1" width="13.7109375" customWidth="1"/>
    <col min="2" max="2" width="10.28515625" customWidth="1"/>
    <col min="3" max="4" width="14.42578125" customWidth="1"/>
    <col min="5" max="6" width="8.7109375" customWidth="1"/>
    <col min="7" max="8" width="12.28515625" customWidth="1"/>
    <col min="9" max="30" width="8.7109375" customWidth="1"/>
    <col min="31" max="31" width="10" customWidth="1"/>
    <col min="32" max="32" width="13.140625" customWidth="1"/>
    <col min="33" max="33" width="16.140625" customWidth="1"/>
    <col min="34" max="34" width="16.7109375" customWidth="1"/>
    <col min="35" max="35" width="27.85546875" customWidth="1"/>
    <col min="36" max="36" width="16.42578125" customWidth="1"/>
    <col min="37" max="37" width="16.28515625" customWidth="1"/>
    <col min="38" max="41" width="13.28515625" customWidth="1"/>
    <col min="42" max="43" width="12.28515625" customWidth="1"/>
    <col min="44" max="44" width="13" customWidth="1"/>
    <col min="45" max="45" width="11.7109375" customWidth="1"/>
    <col min="46" max="46" width="10.42578125" customWidth="1"/>
    <col min="47" max="47" width="10.28515625" customWidth="1"/>
    <col min="48" max="48" width="11.140625" customWidth="1"/>
    <col min="49" max="54" width="18.7109375" customWidth="1"/>
    <col min="55" max="55" width="12.7109375" customWidth="1"/>
    <col min="56" max="56" width="13.7109375" customWidth="1"/>
    <col min="57" max="57" width="13.42578125" customWidth="1"/>
    <col min="58" max="58" width="12.28515625" customWidth="1"/>
    <col min="59" max="62" width="18.28515625" customWidth="1"/>
    <col min="63" max="63" width="16.85546875" customWidth="1"/>
    <col min="64" max="64" width="11.140625" customWidth="1"/>
    <col min="65" max="65" width="17.7109375" customWidth="1"/>
    <col min="66" max="66" width="16.5703125" customWidth="1"/>
    <col min="67" max="67" width="14.85546875" customWidth="1"/>
    <col min="68" max="68" width="16.5703125" customWidth="1"/>
    <col min="69" max="88" width="11.42578125" customWidth="1"/>
  </cols>
  <sheetData>
    <row r="1" spans="1:68" ht="21" customHeight="1" x14ac:dyDescent="0.25">
      <c r="A1" s="681" t="s">
        <v>0</v>
      </c>
      <c r="B1" s="682"/>
      <c r="C1" s="683"/>
      <c r="D1" s="682"/>
      <c r="E1" s="682"/>
      <c r="F1" s="682"/>
      <c r="G1" s="682"/>
      <c r="H1" s="682"/>
      <c r="I1" s="682"/>
      <c r="J1" s="682"/>
      <c r="K1" s="682"/>
      <c r="L1" s="682"/>
      <c r="M1" s="682"/>
      <c r="N1" s="682"/>
      <c r="O1" s="682"/>
      <c r="P1" s="682"/>
      <c r="Q1" s="682"/>
      <c r="R1" s="2"/>
      <c r="S1" s="684" t="s">
        <v>2</v>
      </c>
      <c r="T1" s="682"/>
      <c r="U1" s="682"/>
      <c r="V1" s="682"/>
      <c r="W1" s="682"/>
      <c r="X1" s="682"/>
      <c r="Y1" s="682"/>
      <c r="Z1" s="682"/>
      <c r="AA1" s="682"/>
      <c r="AB1" s="682"/>
      <c r="AC1" s="682"/>
      <c r="AD1" s="682"/>
      <c r="AE1" s="682"/>
      <c r="AF1" s="682"/>
      <c r="AG1" s="682"/>
      <c r="AH1" s="682"/>
      <c r="AI1" s="682"/>
      <c r="AJ1" s="682"/>
      <c r="AK1" s="682"/>
      <c r="AL1" s="682"/>
      <c r="AM1" s="3"/>
      <c r="AN1" s="3"/>
      <c r="AO1" s="3"/>
      <c r="AP1" s="2"/>
      <c r="AQ1" s="1"/>
      <c r="AR1" s="4"/>
      <c r="AS1" s="5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3"/>
      <c r="BH1" s="6"/>
      <c r="BI1" s="6"/>
      <c r="BJ1" s="6"/>
      <c r="BK1" s="6"/>
      <c r="BL1" s="3"/>
      <c r="BM1" s="3"/>
      <c r="BN1" s="3"/>
      <c r="BO1" s="3"/>
      <c r="BP1" s="3"/>
    </row>
    <row r="2" spans="1:68" ht="21" customHeight="1" thickBot="1" x14ac:dyDescent="0.3">
      <c r="A2" s="684" t="s">
        <v>138</v>
      </c>
      <c r="B2" s="682"/>
      <c r="C2" s="682"/>
      <c r="D2" s="3"/>
      <c r="E2" s="685" t="s">
        <v>118</v>
      </c>
      <c r="F2" s="686"/>
      <c r="G2" s="686"/>
      <c r="H2" s="686"/>
      <c r="I2" s="686"/>
      <c r="J2" s="1"/>
      <c r="K2" s="1"/>
      <c r="L2" s="1"/>
      <c r="M2" s="1"/>
      <c r="N2" s="1"/>
      <c r="O2" s="1"/>
      <c r="P2" s="1"/>
      <c r="Q2" s="1"/>
      <c r="R2" s="2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6"/>
      <c r="AM2" s="6"/>
      <c r="AN2" s="6"/>
      <c r="AO2" s="3"/>
      <c r="AP2" s="2"/>
      <c r="AQ2" s="1"/>
      <c r="AR2" s="3"/>
      <c r="AS2" s="6"/>
      <c r="AT2" s="3"/>
      <c r="AU2" s="3"/>
      <c r="AV2" s="3"/>
      <c r="AW2" s="4"/>
      <c r="AX2" s="4"/>
      <c r="AY2" s="4"/>
      <c r="AZ2" s="4"/>
      <c r="BA2" s="4"/>
      <c r="BB2" s="4"/>
      <c r="BC2" s="4"/>
      <c r="BD2" s="4"/>
      <c r="BE2" s="4"/>
      <c r="BF2" s="4"/>
      <c r="BG2" s="3"/>
      <c r="BH2" s="6"/>
      <c r="BI2" s="6"/>
      <c r="BJ2" s="6"/>
      <c r="BK2" s="6"/>
      <c r="BL2" s="3"/>
      <c r="BM2" s="3"/>
      <c r="BN2" s="3"/>
      <c r="BO2" s="3"/>
      <c r="BP2" s="3"/>
    </row>
    <row r="3" spans="1:68" ht="18" customHeight="1" thickBot="1" x14ac:dyDescent="0.3">
      <c r="A3" s="7"/>
      <c r="B3" s="7"/>
      <c r="C3" s="8"/>
      <c r="D3" s="8"/>
      <c r="E3" s="687" t="s">
        <v>5</v>
      </c>
      <c r="F3" s="688"/>
      <c r="G3" s="688"/>
      <c r="H3" s="688"/>
      <c r="I3" s="688"/>
      <c r="J3" s="688"/>
      <c r="K3" s="688"/>
      <c r="L3" s="688"/>
      <c r="M3" s="688"/>
      <c r="N3" s="688"/>
      <c r="O3" s="688"/>
      <c r="P3" s="688"/>
      <c r="Q3" s="688"/>
      <c r="R3" s="688"/>
      <c r="S3" s="688"/>
      <c r="T3" s="688"/>
      <c r="U3" s="688"/>
      <c r="V3" s="688"/>
      <c r="W3" s="688"/>
      <c r="X3" s="688"/>
      <c r="Y3" s="688"/>
      <c r="Z3" s="688"/>
      <c r="AA3" s="688"/>
      <c r="AB3" s="688"/>
      <c r="AC3" s="688"/>
      <c r="AD3" s="688"/>
      <c r="AE3" s="688"/>
      <c r="AF3" s="688"/>
      <c r="AG3" s="688"/>
      <c r="AH3" s="688"/>
      <c r="AI3" s="688"/>
      <c r="AJ3" s="688"/>
      <c r="AK3" s="688"/>
      <c r="AL3" s="688"/>
      <c r="AM3" s="688"/>
      <c r="AN3" s="688"/>
      <c r="AO3" s="688"/>
      <c r="AP3" s="688"/>
      <c r="AQ3" s="688"/>
      <c r="AR3" s="688"/>
      <c r="AS3" s="688"/>
      <c r="AT3" s="314"/>
      <c r="AU3" s="314"/>
      <c r="AV3" s="314"/>
      <c r="AW3" s="314"/>
      <c r="AX3" s="314"/>
      <c r="AY3" s="314"/>
      <c r="AZ3" s="689" t="s">
        <v>6</v>
      </c>
      <c r="BA3" s="688"/>
      <c r="BB3" s="688"/>
      <c r="BC3" s="688"/>
      <c r="BD3" s="688"/>
      <c r="BE3" s="688"/>
      <c r="BF3" s="688"/>
      <c r="BG3" s="688"/>
      <c r="BH3" s="688"/>
      <c r="BI3" s="688"/>
      <c r="BJ3" s="688"/>
      <c r="BK3" s="688"/>
      <c r="BL3" s="688"/>
      <c r="BM3" s="688"/>
      <c r="BN3" s="688"/>
      <c r="BO3" s="688"/>
      <c r="BP3" s="690"/>
    </row>
    <row r="4" spans="1:68" ht="67.5" customHeight="1" thickBot="1" x14ac:dyDescent="0.4">
      <c r="A4" s="679" t="s">
        <v>7</v>
      </c>
      <c r="B4" s="680"/>
      <c r="C4" s="315" t="s">
        <v>8</v>
      </c>
      <c r="D4" s="315" t="s">
        <v>9</v>
      </c>
      <c r="E4" s="696" t="s">
        <v>10</v>
      </c>
      <c r="F4" s="680"/>
      <c r="G4" s="696" t="s">
        <v>11</v>
      </c>
      <c r="H4" s="680"/>
      <c r="I4" s="696" t="s">
        <v>12</v>
      </c>
      <c r="J4" s="692"/>
      <c r="K4" s="680"/>
      <c r="L4" s="696" t="s">
        <v>13</v>
      </c>
      <c r="M4" s="692"/>
      <c r="N4" s="680"/>
      <c r="O4" s="697" t="s">
        <v>14</v>
      </c>
      <c r="P4" s="692"/>
      <c r="Q4" s="680"/>
      <c r="R4" s="698" t="s">
        <v>15</v>
      </c>
      <c r="S4" s="680"/>
      <c r="T4" s="698" t="s">
        <v>16</v>
      </c>
      <c r="U4" s="680"/>
      <c r="V4" s="698" t="s">
        <v>17</v>
      </c>
      <c r="W4" s="680"/>
      <c r="X4" s="698" t="s">
        <v>18</v>
      </c>
      <c r="Y4" s="680"/>
      <c r="Z4" s="698" t="s">
        <v>19</v>
      </c>
      <c r="AA4" s="692"/>
      <c r="AB4" s="680"/>
      <c r="AC4" s="698" t="s">
        <v>20</v>
      </c>
      <c r="AD4" s="692"/>
      <c r="AE4" s="680"/>
      <c r="AF4" s="316" t="s">
        <v>21</v>
      </c>
      <c r="AG4" s="317" t="s">
        <v>22</v>
      </c>
      <c r="AH4" s="10" t="s">
        <v>23</v>
      </c>
      <c r="AI4" s="10" t="s">
        <v>24</v>
      </c>
      <c r="AJ4" s="705" t="s">
        <v>25</v>
      </c>
      <c r="AK4" s="707" t="s">
        <v>26</v>
      </c>
      <c r="AL4" s="318" t="s">
        <v>27</v>
      </c>
      <c r="AM4" s="318" t="s">
        <v>28</v>
      </c>
      <c r="AN4" s="318" t="s">
        <v>29</v>
      </c>
      <c r="AO4" s="318" t="s">
        <v>30</v>
      </c>
      <c r="AP4" s="319" t="s">
        <v>31</v>
      </c>
      <c r="AQ4" s="709" t="s">
        <v>32</v>
      </c>
      <c r="AR4" s="690"/>
      <c r="AS4" s="11" t="s">
        <v>33</v>
      </c>
      <c r="AT4" s="319" t="s">
        <v>34</v>
      </c>
      <c r="AU4" s="319" t="s">
        <v>35</v>
      </c>
      <c r="AV4" s="320" t="s">
        <v>36</v>
      </c>
      <c r="AW4" s="321" t="s">
        <v>37</v>
      </c>
      <c r="AX4" s="321" t="s">
        <v>38</v>
      </c>
      <c r="AY4" s="321" t="s">
        <v>39</v>
      </c>
      <c r="AZ4" s="322" t="s">
        <v>40</v>
      </c>
      <c r="BA4" s="323" t="s">
        <v>41</v>
      </c>
      <c r="BB4" s="323" t="s">
        <v>42</v>
      </c>
      <c r="BC4" s="691" t="s">
        <v>43</v>
      </c>
      <c r="BD4" s="692"/>
      <c r="BE4" s="692"/>
      <c r="BF4" s="680"/>
      <c r="BG4" s="693" t="s">
        <v>44</v>
      </c>
      <c r="BH4" s="688"/>
      <c r="BI4" s="688"/>
      <c r="BJ4" s="688"/>
      <c r="BK4" s="688"/>
      <c r="BL4" s="688"/>
      <c r="BM4" s="688"/>
      <c r="BN4" s="688"/>
      <c r="BO4" s="688"/>
      <c r="BP4" s="690"/>
    </row>
    <row r="5" spans="1:68" ht="57.75" customHeight="1" thickBot="1" x14ac:dyDescent="0.4">
      <c r="A5" s="324"/>
      <c r="B5" s="325"/>
      <c r="C5" s="326" t="s">
        <v>45</v>
      </c>
      <c r="D5" s="326" t="s">
        <v>45</v>
      </c>
      <c r="E5" s="710"/>
      <c r="F5" s="700"/>
      <c r="G5" s="710" t="s">
        <v>46</v>
      </c>
      <c r="H5" s="700"/>
      <c r="I5" s="710" t="s">
        <v>47</v>
      </c>
      <c r="J5" s="701"/>
      <c r="K5" s="327" t="s">
        <v>48</v>
      </c>
      <c r="L5" s="710" t="s">
        <v>49</v>
      </c>
      <c r="M5" s="701"/>
      <c r="N5" s="327" t="s">
        <v>48</v>
      </c>
      <c r="O5" s="710" t="s">
        <v>49</v>
      </c>
      <c r="P5" s="701"/>
      <c r="Q5" s="327" t="s">
        <v>48</v>
      </c>
      <c r="R5" s="699" t="s">
        <v>50</v>
      </c>
      <c r="S5" s="700"/>
      <c r="T5" s="699" t="s">
        <v>50</v>
      </c>
      <c r="U5" s="700"/>
      <c r="V5" s="699" t="s">
        <v>50</v>
      </c>
      <c r="W5" s="700"/>
      <c r="X5" s="699" t="s">
        <v>50</v>
      </c>
      <c r="Y5" s="700"/>
      <c r="Z5" s="699" t="s">
        <v>50</v>
      </c>
      <c r="AA5" s="701"/>
      <c r="AB5" s="327" t="s">
        <v>48</v>
      </c>
      <c r="AC5" s="699" t="s">
        <v>51</v>
      </c>
      <c r="AD5" s="701"/>
      <c r="AE5" s="327" t="s">
        <v>48</v>
      </c>
      <c r="AF5" s="310" t="s">
        <v>52</v>
      </c>
      <c r="AG5" s="310" t="s">
        <v>53</v>
      </c>
      <c r="AH5" s="328" t="s">
        <v>54</v>
      </c>
      <c r="AI5" s="328" t="s">
        <v>55</v>
      </c>
      <c r="AJ5" s="706"/>
      <c r="AK5" s="708"/>
      <c r="AL5" s="329" t="s">
        <v>56</v>
      </c>
      <c r="AM5" s="329" t="s">
        <v>56</v>
      </c>
      <c r="AN5" s="329" t="s">
        <v>56</v>
      </c>
      <c r="AO5" s="330"/>
      <c r="AP5" s="330"/>
      <c r="AQ5" s="319" t="s">
        <v>56</v>
      </c>
      <c r="AR5" s="331" t="s">
        <v>57</v>
      </c>
      <c r="AS5" s="332" t="s">
        <v>56</v>
      </c>
      <c r="AT5" s="702" t="s">
        <v>58</v>
      </c>
      <c r="AU5" s="702" t="s">
        <v>58</v>
      </c>
      <c r="AV5" s="704" t="s">
        <v>59</v>
      </c>
      <c r="AW5" s="333"/>
      <c r="AX5" s="333"/>
      <c r="AY5" s="333"/>
      <c r="AZ5" s="334"/>
      <c r="BA5" s="334"/>
      <c r="BB5" s="334"/>
      <c r="BC5" s="694"/>
      <c r="BD5" s="686"/>
      <c r="BE5" s="686"/>
      <c r="BF5" s="695"/>
      <c r="BG5" s="12" t="s">
        <v>60</v>
      </c>
      <c r="BH5" s="13" t="s">
        <v>61</v>
      </c>
      <c r="BI5" s="14" t="s">
        <v>62</v>
      </c>
      <c r="BJ5" s="14" t="s">
        <v>63</v>
      </c>
      <c r="BK5" s="14" t="s">
        <v>64</v>
      </c>
      <c r="BL5" s="15" t="s">
        <v>27</v>
      </c>
      <c r="BM5" s="14" t="s">
        <v>65</v>
      </c>
      <c r="BN5" s="12" t="s">
        <v>66</v>
      </c>
      <c r="BO5" s="12" t="s">
        <v>67</v>
      </c>
      <c r="BP5" s="12" t="s">
        <v>68</v>
      </c>
    </row>
    <row r="6" spans="1:68" ht="31.5" customHeight="1" thickBot="1" x14ac:dyDescent="0.3">
      <c r="A6" s="16"/>
      <c r="B6" s="335"/>
      <c r="C6" s="17" t="s">
        <v>69</v>
      </c>
      <c r="D6" s="17"/>
      <c r="E6" s="311" t="s">
        <v>70</v>
      </c>
      <c r="F6" s="327" t="s">
        <v>71</v>
      </c>
      <c r="G6" s="311" t="s">
        <v>70</v>
      </c>
      <c r="H6" s="327" t="s">
        <v>71</v>
      </c>
      <c r="I6" s="336" t="s">
        <v>72</v>
      </c>
      <c r="J6" s="337" t="s">
        <v>73</v>
      </c>
      <c r="K6" s="338" t="s">
        <v>74</v>
      </c>
      <c r="L6" s="311" t="s">
        <v>70</v>
      </c>
      <c r="M6" s="339" t="s">
        <v>71</v>
      </c>
      <c r="N6" s="338" t="s">
        <v>74</v>
      </c>
      <c r="O6" s="311" t="s">
        <v>70</v>
      </c>
      <c r="P6" s="339" t="s">
        <v>71</v>
      </c>
      <c r="Q6" s="338" t="s">
        <v>74</v>
      </c>
      <c r="R6" s="310" t="s">
        <v>70</v>
      </c>
      <c r="S6" s="340" t="s">
        <v>71</v>
      </c>
      <c r="T6" s="310" t="s">
        <v>70</v>
      </c>
      <c r="U6" s="340" t="s">
        <v>71</v>
      </c>
      <c r="V6" s="310" t="s">
        <v>70</v>
      </c>
      <c r="W6" s="340" t="s">
        <v>71</v>
      </c>
      <c r="X6" s="310" t="s">
        <v>70</v>
      </c>
      <c r="Y6" s="340" t="s">
        <v>71</v>
      </c>
      <c r="Z6" s="310" t="s">
        <v>70</v>
      </c>
      <c r="AA6" s="341" t="s">
        <v>71</v>
      </c>
      <c r="AB6" s="338" t="s">
        <v>74</v>
      </c>
      <c r="AC6" s="310" t="s">
        <v>70</v>
      </c>
      <c r="AD6" s="341" t="s">
        <v>71</v>
      </c>
      <c r="AE6" s="338" t="s">
        <v>74</v>
      </c>
      <c r="AF6" s="310" t="s">
        <v>71</v>
      </c>
      <c r="AG6" s="310" t="s">
        <v>71</v>
      </c>
      <c r="AH6" s="18" t="s">
        <v>75</v>
      </c>
      <c r="AI6" s="18" t="s">
        <v>75</v>
      </c>
      <c r="AJ6" s="342" t="s">
        <v>76</v>
      </c>
      <c r="AK6" s="310" t="s">
        <v>76</v>
      </c>
      <c r="AL6" s="329" t="s">
        <v>77</v>
      </c>
      <c r="AM6" s="329" t="s">
        <v>47</v>
      </c>
      <c r="AN6" s="329" t="s">
        <v>78</v>
      </c>
      <c r="AO6" s="329" t="s">
        <v>47</v>
      </c>
      <c r="AP6" s="329" t="s">
        <v>79</v>
      </c>
      <c r="AQ6" s="19" t="s">
        <v>47</v>
      </c>
      <c r="AR6" s="343" t="s">
        <v>47</v>
      </c>
      <c r="AS6" s="329" t="s">
        <v>48</v>
      </c>
      <c r="AT6" s="703"/>
      <c r="AU6" s="703"/>
      <c r="AV6" s="706"/>
      <c r="AW6" s="20" t="s">
        <v>80</v>
      </c>
      <c r="AX6" s="20" t="s">
        <v>80</v>
      </c>
      <c r="AY6" s="20" t="s">
        <v>80</v>
      </c>
      <c r="AZ6" s="21" t="s">
        <v>80</v>
      </c>
      <c r="BA6" s="21" t="s">
        <v>81</v>
      </c>
      <c r="BB6" s="21" t="s">
        <v>82</v>
      </c>
      <c r="BC6" s="322" t="s">
        <v>83</v>
      </c>
      <c r="BD6" s="322" t="s">
        <v>82</v>
      </c>
      <c r="BE6" s="322" t="s">
        <v>84</v>
      </c>
      <c r="BF6" s="322" t="s">
        <v>10</v>
      </c>
      <c r="BG6" s="344" t="s">
        <v>85</v>
      </c>
      <c r="BH6" s="344" t="s">
        <v>85</v>
      </c>
      <c r="BI6" s="344" t="s">
        <v>85</v>
      </c>
      <c r="BJ6" s="344" t="s">
        <v>85</v>
      </c>
      <c r="BK6" s="344" t="s">
        <v>85</v>
      </c>
      <c r="BL6" s="322" t="s">
        <v>77</v>
      </c>
      <c r="BM6" s="323" t="s">
        <v>78</v>
      </c>
      <c r="BN6" s="344" t="s">
        <v>80</v>
      </c>
      <c r="BO6" s="344" t="s">
        <v>86</v>
      </c>
      <c r="BP6" s="344" t="s">
        <v>48</v>
      </c>
    </row>
    <row r="7" spans="1:68" ht="33.75" customHeight="1" thickBot="1" x14ac:dyDescent="0.3">
      <c r="A7" s="718" t="s">
        <v>87</v>
      </c>
      <c r="B7" s="22" t="s">
        <v>88</v>
      </c>
      <c r="C7" s="23"/>
      <c r="D7" s="24"/>
      <c r="E7" s="717"/>
      <c r="F7" s="717"/>
      <c r="G7" s="312"/>
      <c r="H7" s="312"/>
      <c r="I7" s="717"/>
      <c r="J7" s="717">
        <v>35</v>
      </c>
      <c r="K7" s="717"/>
      <c r="L7" s="717"/>
      <c r="M7" s="717">
        <v>25</v>
      </c>
      <c r="N7" s="717"/>
      <c r="O7" s="717"/>
      <c r="P7" s="717">
        <v>125</v>
      </c>
      <c r="Q7" s="717"/>
      <c r="R7" s="717"/>
      <c r="S7" s="717"/>
      <c r="T7" s="717"/>
      <c r="U7" s="717"/>
      <c r="V7" s="717"/>
      <c r="W7" s="717"/>
      <c r="X7" s="717"/>
      <c r="Y7" s="717"/>
      <c r="Z7" s="717"/>
      <c r="AA7" s="717"/>
      <c r="AB7" s="717"/>
      <c r="AC7" s="717"/>
      <c r="AD7" s="717"/>
      <c r="AE7" s="717"/>
      <c r="AF7" s="312"/>
      <c r="AG7" s="312"/>
      <c r="AH7" s="719"/>
      <c r="AI7" s="717"/>
      <c r="AJ7" s="717"/>
      <c r="AK7" s="720"/>
      <c r="AL7" s="721"/>
      <c r="AM7" s="313"/>
      <c r="AN7" s="313"/>
      <c r="AO7" s="312"/>
      <c r="AP7" s="717"/>
      <c r="AQ7" s="717"/>
      <c r="AR7" s="717"/>
      <c r="AS7" s="721"/>
      <c r="AT7" s="717">
        <v>250</v>
      </c>
      <c r="AU7" s="717"/>
      <c r="AV7" s="717"/>
      <c r="AW7" s="717"/>
      <c r="AX7" s="717"/>
      <c r="AY7" s="717"/>
      <c r="AZ7" s="717"/>
      <c r="BA7" s="717"/>
      <c r="BB7" s="717"/>
      <c r="BC7" s="717"/>
      <c r="BD7" s="717"/>
      <c r="BE7" s="717"/>
      <c r="BF7" s="717"/>
      <c r="BG7" s="722"/>
      <c r="BH7" s="313"/>
      <c r="BI7" s="313"/>
      <c r="BJ7" s="313"/>
      <c r="BK7" s="313"/>
      <c r="BL7" s="717"/>
      <c r="BM7" s="717"/>
      <c r="BN7" s="717"/>
      <c r="BO7" s="717"/>
      <c r="BP7" s="717"/>
    </row>
    <row r="8" spans="1:68" ht="33.75" customHeight="1" thickBot="1" x14ac:dyDescent="0.3">
      <c r="A8" s="706"/>
      <c r="B8" s="22" t="s">
        <v>89</v>
      </c>
      <c r="C8" s="23"/>
      <c r="D8" s="26"/>
      <c r="E8" s="706"/>
      <c r="F8" s="706"/>
      <c r="G8" s="27"/>
      <c r="H8" s="27"/>
      <c r="I8" s="706"/>
      <c r="J8" s="706"/>
      <c r="K8" s="706"/>
      <c r="L8" s="706"/>
      <c r="M8" s="706"/>
      <c r="N8" s="706"/>
      <c r="O8" s="706"/>
      <c r="P8" s="706"/>
      <c r="Q8" s="706"/>
      <c r="R8" s="706"/>
      <c r="S8" s="706"/>
      <c r="T8" s="706"/>
      <c r="U8" s="706"/>
      <c r="V8" s="706"/>
      <c r="W8" s="706"/>
      <c r="X8" s="706"/>
      <c r="Y8" s="706"/>
      <c r="Z8" s="706"/>
      <c r="AA8" s="706"/>
      <c r="AB8" s="706"/>
      <c r="AC8" s="706"/>
      <c r="AD8" s="706"/>
      <c r="AE8" s="706"/>
      <c r="AF8" s="27"/>
      <c r="AG8" s="27"/>
      <c r="AH8" s="706"/>
      <c r="AI8" s="706"/>
      <c r="AJ8" s="706"/>
      <c r="AK8" s="708"/>
      <c r="AL8" s="706"/>
      <c r="AM8" s="28"/>
      <c r="AN8" s="28"/>
      <c r="AO8" s="27"/>
      <c r="AP8" s="706"/>
      <c r="AQ8" s="706"/>
      <c r="AR8" s="706"/>
      <c r="AS8" s="706"/>
      <c r="AT8" s="706"/>
      <c r="AU8" s="706"/>
      <c r="AV8" s="706"/>
      <c r="AW8" s="706"/>
      <c r="AX8" s="706"/>
      <c r="AY8" s="706"/>
      <c r="AZ8" s="706"/>
      <c r="BA8" s="706"/>
      <c r="BB8" s="706"/>
      <c r="BC8" s="706"/>
      <c r="BD8" s="706"/>
      <c r="BE8" s="706"/>
      <c r="BF8" s="706"/>
      <c r="BG8" s="695"/>
      <c r="BH8" s="28"/>
      <c r="BI8" s="28"/>
      <c r="BJ8" s="28"/>
      <c r="BK8" s="28"/>
      <c r="BL8" s="706"/>
      <c r="BM8" s="706"/>
      <c r="BN8" s="706"/>
      <c r="BO8" s="706"/>
      <c r="BP8" s="706"/>
    </row>
    <row r="9" spans="1:68" ht="24.75" customHeight="1" x14ac:dyDescent="0.25">
      <c r="A9" s="146" t="s">
        <v>131</v>
      </c>
      <c r="B9" s="346">
        <v>1</v>
      </c>
      <c r="C9" s="29"/>
      <c r="D9" s="29"/>
      <c r="E9" s="30"/>
      <c r="F9" s="30"/>
      <c r="G9" s="29"/>
      <c r="H9" s="29"/>
      <c r="I9" s="128"/>
      <c r="J9" s="128"/>
      <c r="K9" s="370"/>
      <c r="L9" s="128"/>
      <c r="M9" s="128"/>
      <c r="N9" s="370"/>
      <c r="O9" s="128"/>
      <c r="P9" s="128"/>
      <c r="Q9" s="370"/>
      <c r="R9" s="128"/>
      <c r="S9" s="128"/>
      <c r="T9" s="30"/>
      <c r="U9" s="30"/>
      <c r="V9" s="30"/>
      <c r="W9" s="30"/>
      <c r="X9" s="30"/>
      <c r="Y9" s="30"/>
      <c r="Z9" s="348"/>
      <c r="AA9" s="348"/>
      <c r="AB9" s="370"/>
      <c r="AC9" s="30"/>
      <c r="AD9" s="30"/>
      <c r="AE9" s="362"/>
      <c r="AF9" s="29"/>
      <c r="AG9" s="29"/>
      <c r="AH9" s="349"/>
      <c r="AI9" s="29"/>
      <c r="AJ9" s="29"/>
      <c r="AK9" s="350"/>
      <c r="AL9" s="373"/>
      <c r="AM9" s="508"/>
      <c r="AN9" s="31"/>
      <c r="AO9" s="29"/>
      <c r="AP9" s="352"/>
      <c r="AQ9" s="352"/>
      <c r="AR9" s="352"/>
      <c r="AS9" s="32"/>
      <c r="AT9" s="33"/>
      <c r="AU9" s="353"/>
      <c r="AV9" s="354"/>
      <c r="AW9" s="371"/>
      <c r="AX9" s="136"/>
      <c r="AY9" s="356"/>
      <c r="AZ9" s="372"/>
      <c r="BA9" s="34"/>
      <c r="BB9" s="34"/>
      <c r="BC9" s="137"/>
      <c r="BD9" s="137"/>
      <c r="BE9" s="137"/>
      <c r="BF9" s="137"/>
      <c r="BG9" s="29"/>
      <c r="BH9" s="31"/>
      <c r="BI9" s="31"/>
      <c r="BJ9" s="31"/>
      <c r="BK9" s="31"/>
      <c r="BL9" s="30"/>
      <c r="BM9" s="35"/>
      <c r="BN9" s="29"/>
      <c r="BO9" s="29"/>
      <c r="BP9" s="355"/>
    </row>
    <row r="10" spans="1:68" ht="24.75" customHeight="1" x14ac:dyDescent="0.25">
      <c r="A10" s="146" t="s">
        <v>124</v>
      </c>
      <c r="B10" s="36">
        <v>2</v>
      </c>
      <c r="C10" s="37"/>
      <c r="D10" s="37"/>
      <c r="E10" s="30"/>
      <c r="F10" s="30"/>
      <c r="G10" s="29"/>
      <c r="H10" s="29"/>
      <c r="I10" s="128"/>
      <c r="J10" s="128"/>
      <c r="K10" s="370"/>
      <c r="L10" s="128"/>
      <c r="M10" s="128"/>
      <c r="N10" s="370"/>
      <c r="O10" s="128"/>
      <c r="P10" s="128"/>
      <c r="Q10" s="370"/>
      <c r="R10" s="128"/>
      <c r="S10" s="128"/>
      <c r="T10" s="30"/>
      <c r="U10" s="30"/>
      <c r="V10" s="30"/>
      <c r="W10" s="30"/>
      <c r="X10" s="30"/>
      <c r="Y10" s="30"/>
      <c r="Z10" s="348"/>
      <c r="AA10" s="348"/>
      <c r="AB10" s="370"/>
      <c r="AC10" s="30"/>
      <c r="AD10" s="30"/>
      <c r="AE10" s="362"/>
      <c r="AF10" s="29"/>
      <c r="AG10" s="29"/>
      <c r="AH10" s="349"/>
      <c r="AI10" s="29"/>
      <c r="AJ10" s="29"/>
      <c r="AK10" s="350"/>
      <c r="AL10" s="309"/>
      <c r="AM10" s="509"/>
      <c r="AN10" s="39"/>
      <c r="AO10" s="37"/>
      <c r="AP10" s="40"/>
      <c r="AQ10" s="40"/>
      <c r="AR10" s="40"/>
      <c r="AS10" s="41"/>
      <c r="AT10" s="42"/>
      <c r="AU10" s="358"/>
      <c r="AV10" s="43"/>
      <c r="AW10" s="138"/>
      <c r="AX10" s="139"/>
      <c r="AY10" s="45"/>
      <c r="AZ10" s="140"/>
      <c r="BA10" s="46"/>
      <c r="BB10" s="46"/>
      <c r="BC10" s="141"/>
      <c r="BD10" s="141"/>
      <c r="BE10" s="141"/>
      <c r="BF10" s="141"/>
      <c r="BG10" s="37"/>
      <c r="BH10" s="39"/>
      <c r="BI10" s="39"/>
      <c r="BJ10" s="39"/>
      <c r="BK10" s="39"/>
      <c r="BL10" s="48"/>
      <c r="BM10" s="49"/>
      <c r="BN10" s="37"/>
      <c r="BO10" s="37"/>
      <c r="BP10" s="44"/>
    </row>
    <row r="11" spans="1:68" ht="24.75" customHeight="1" x14ac:dyDescent="0.25">
      <c r="A11" s="146" t="s">
        <v>126</v>
      </c>
      <c r="B11" s="36">
        <v>3</v>
      </c>
      <c r="C11" s="37"/>
      <c r="D11" s="37"/>
      <c r="E11" s="30"/>
      <c r="F11" s="30"/>
      <c r="G11" s="29"/>
      <c r="H11" s="29"/>
      <c r="I11" s="128"/>
      <c r="J11" s="128"/>
      <c r="K11" s="370"/>
      <c r="L11" s="128"/>
      <c r="M11" s="128"/>
      <c r="N11" s="370"/>
      <c r="O11" s="128"/>
      <c r="P11" s="128"/>
      <c r="Q11" s="370"/>
      <c r="R11" s="128"/>
      <c r="S11" s="128"/>
      <c r="T11" s="30"/>
      <c r="U11" s="30"/>
      <c r="V11" s="30"/>
      <c r="W11" s="30"/>
      <c r="X11" s="30"/>
      <c r="Y11" s="30"/>
      <c r="Z11" s="348"/>
      <c r="AA11" s="348"/>
      <c r="AB11" s="370"/>
      <c r="AC11" s="30"/>
      <c r="AD11" s="30"/>
      <c r="AE11" s="362"/>
      <c r="AF11" s="29"/>
      <c r="AG11" s="29"/>
      <c r="AH11" s="349"/>
      <c r="AI11" s="29"/>
      <c r="AJ11" s="29"/>
      <c r="AK11" s="350"/>
      <c r="AL11" s="309"/>
      <c r="AM11" s="509"/>
      <c r="AN11" s="39"/>
      <c r="AO11" s="37"/>
      <c r="AP11" s="40"/>
      <c r="AQ11" s="40"/>
      <c r="AR11" s="40"/>
      <c r="AS11" s="308"/>
      <c r="AT11" s="42"/>
      <c r="AU11" s="358"/>
      <c r="AV11" s="43"/>
      <c r="AW11" s="138"/>
      <c r="AX11" s="139"/>
      <c r="AY11" s="45"/>
      <c r="AZ11" s="140"/>
      <c r="BA11" s="46"/>
      <c r="BB11" s="46"/>
      <c r="BC11" s="141"/>
      <c r="BD11" s="141"/>
      <c r="BE11" s="141"/>
      <c r="BF11" s="141"/>
      <c r="BG11" s="37"/>
      <c r="BH11" s="39"/>
      <c r="BI11" s="39"/>
      <c r="BJ11" s="39"/>
      <c r="BK11" s="39"/>
      <c r="BL11" s="48"/>
      <c r="BM11" s="49"/>
      <c r="BN11" s="37"/>
      <c r="BO11" s="37"/>
      <c r="BP11" s="44"/>
    </row>
    <row r="12" spans="1:68" ht="24.75" customHeight="1" x14ac:dyDescent="0.25">
      <c r="A12" s="146" t="s">
        <v>127</v>
      </c>
      <c r="B12" s="36">
        <v>4</v>
      </c>
      <c r="C12" s="37"/>
      <c r="D12" s="37"/>
      <c r="E12" s="30"/>
      <c r="F12" s="30"/>
      <c r="G12" s="29"/>
      <c r="H12" s="29"/>
      <c r="I12" s="128"/>
      <c r="J12" s="128"/>
      <c r="K12" s="370"/>
      <c r="L12" s="128"/>
      <c r="M12" s="128"/>
      <c r="N12" s="370"/>
      <c r="O12" s="128"/>
      <c r="P12" s="128"/>
      <c r="Q12" s="370"/>
      <c r="R12" s="128"/>
      <c r="S12" s="128"/>
      <c r="T12" s="30"/>
      <c r="U12" s="30"/>
      <c r="V12" s="30"/>
      <c r="W12" s="30"/>
      <c r="X12" s="30"/>
      <c r="Y12" s="30"/>
      <c r="Z12" s="348"/>
      <c r="AA12" s="348"/>
      <c r="AB12" s="370"/>
      <c r="AC12" s="30"/>
      <c r="AD12" s="30"/>
      <c r="AE12" s="362"/>
      <c r="AF12" s="29"/>
      <c r="AG12" s="29"/>
      <c r="AH12" s="349"/>
      <c r="AI12" s="29"/>
      <c r="AJ12" s="29"/>
      <c r="AK12" s="350"/>
      <c r="AL12" s="309"/>
      <c r="AM12" s="509"/>
      <c r="AN12" s="39"/>
      <c r="AO12" s="37"/>
      <c r="AP12" s="40"/>
      <c r="AQ12" s="40"/>
      <c r="AR12" s="40"/>
      <c r="AS12" s="308"/>
      <c r="AT12" s="42"/>
      <c r="AU12" s="358"/>
      <c r="AV12" s="43"/>
      <c r="AW12" s="138"/>
      <c r="AX12" s="139"/>
      <c r="AY12" s="45"/>
      <c r="AZ12" s="140"/>
      <c r="BA12" s="46"/>
      <c r="BB12" s="46"/>
      <c r="BC12" s="141"/>
      <c r="BD12" s="141"/>
      <c r="BE12" s="141"/>
      <c r="BF12" s="141"/>
      <c r="BG12" s="37"/>
      <c r="BH12" s="39"/>
      <c r="BI12" s="39"/>
      <c r="BJ12" s="39"/>
      <c r="BK12" s="39"/>
      <c r="BL12" s="48"/>
      <c r="BM12" s="49"/>
      <c r="BN12" s="37"/>
      <c r="BO12" s="37"/>
      <c r="BP12" s="44"/>
    </row>
    <row r="13" spans="1:68" ht="24.75" customHeight="1" x14ac:dyDescent="0.25">
      <c r="A13" s="146" t="s">
        <v>128</v>
      </c>
      <c r="B13" s="36">
        <v>5</v>
      </c>
      <c r="C13" s="37"/>
      <c r="D13" s="37"/>
      <c r="E13" s="30"/>
      <c r="F13" s="30"/>
      <c r="G13" s="29"/>
      <c r="H13" s="29"/>
      <c r="I13" s="128"/>
      <c r="J13" s="128"/>
      <c r="K13" s="370" t="str">
        <f t="shared" ref="K13" si="0">IF(AND(I13&lt;&gt;"",J13&lt;&gt;""),(I13-J13)/I13*100,"")</f>
        <v/>
      </c>
      <c r="L13" s="128"/>
      <c r="M13" s="128"/>
      <c r="N13" s="370" t="str">
        <f t="shared" ref="N13" si="1">IF(AND(L13&lt;&gt;"",M13&lt;&gt;""),(L13-M13)/L13*100,"")</f>
        <v/>
      </c>
      <c r="O13" s="128"/>
      <c r="P13" s="128"/>
      <c r="Q13" s="370" t="str">
        <f>IF(AND(O13&lt;&gt;"",P13&lt;&gt;""),(O13-P13)/O13*100,"")</f>
        <v/>
      </c>
      <c r="R13" s="128"/>
      <c r="S13" s="128"/>
      <c r="T13" s="30"/>
      <c r="U13" s="30"/>
      <c r="V13" s="30"/>
      <c r="W13" s="30"/>
      <c r="X13" s="33"/>
      <c r="Y13" s="33"/>
      <c r="Z13" s="348"/>
      <c r="AA13" s="348"/>
      <c r="AB13" s="370" t="e">
        <f>(Z13-AA13)/Z13*100</f>
        <v>#DIV/0!</v>
      </c>
      <c r="AC13" s="30"/>
      <c r="AD13" s="30"/>
      <c r="AE13" s="362" t="e">
        <f>(AC13-AD13)/AC13*100</f>
        <v>#DIV/0!</v>
      </c>
      <c r="AF13" s="29"/>
      <c r="AG13" s="29"/>
      <c r="AH13" s="349"/>
      <c r="AI13" s="29"/>
      <c r="AJ13" s="29"/>
      <c r="AK13" s="350"/>
      <c r="AL13" s="309"/>
      <c r="AM13" s="509"/>
      <c r="AN13" s="39"/>
      <c r="AO13" s="37"/>
      <c r="AP13" s="40"/>
      <c r="AQ13" s="40"/>
      <c r="AR13" s="40"/>
      <c r="AS13" s="308"/>
      <c r="AT13" s="42"/>
      <c r="AU13" s="358"/>
      <c r="AV13" s="43"/>
      <c r="AW13" s="138"/>
      <c r="AX13" s="139"/>
      <c r="AY13" s="45"/>
      <c r="AZ13" s="140"/>
      <c r="BA13" s="46"/>
      <c r="BB13" s="46"/>
      <c r="BC13" s="141"/>
      <c r="BD13" s="141"/>
      <c r="BE13" s="141"/>
      <c r="BF13" s="141"/>
      <c r="BG13" s="37"/>
      <c r="BH13" s="39"/>
      <c r="BI13" s="39"/>
      <c r="BJ13" s="39"/>
      <c r="BK13" s="39"/>
      <c r="BL13" s="48"/>
      <c r="BM13" s="49"/>
      <c r="BN13" s="37"/>
      <c r="BO13" s="37"/>
      <c r="BP13" s="44"/>
    </row>
    <row r="14" spans="1:68" ht="24.75" customHeight="1" x14ac:dyDescent="0.25">
      <c r="A14" s="146" t="s">
        <v>129</v>
      </c>
      <c r="B14" s="36">
        <v>6</v>
      </c>
      <c r="C14" s="37"/>
      <c r="D14" s="37"/>
      <c r="E14" s="30"/>
      <c r="F14" s="30"/>
      <c r="G14" s="29"/>
      <c r="H14" s="29"/>
      <c r="I14" s="128"/>
      <c r="J14" s="128"/>
      <c r="K14" s="370"/>
      <c r="L14" s="128"/>
      <c r="M14" s="128"/>
      <c r="N14" s="370"/>
      <c r="O14" s="128"/>
      <c r="P14" s="128"/>
      <c r="Q14" s="370"/>
      <c r="R14" s="128"/>
      <c r="S14" s="128"/>
      <c r="T14" s="30"/>
      <c r="U14" s="30"/>
      <c r="V14" s="30"/>
      <c r="W14" s="30"/>
      <c r="X14" s="30"/>
      <c r="Y14" s="30"/>
      <c r="Z14" s="348"/>
      <c r="AA14" s="348"/>
      <c r="AB14" s="370"/>
      <c r="AC14" s="30"/>
      <c r="AD14" s="30"/>
      <c r="AE14" s="362"/>
      <c r="AF14" s="29"/>
      <c r="AG14" s="29"/>
      <c r="AH14" s="349"/>
      <c r="AI14" s="29"/>
      <c r="AJ14" s="29"/>
      <c r="AK14" s="350"/>
      <c r="AL14" s="309"/>
      <c r="AM14" s="509"/>
      <c r="AN14" s="39"/>
      <c r="AO14" s="37"/>
      <c r="AP14" s="40"/>
      <c r="AQ14" s="40"/>
      <c r="AR14" s="40"/>
      <c r="AS14" s="308"/>
      <c r="AT14" s="42"/>
      <c r="AU14" s="358"/>
      <c r="AV14" s="43"/>
      <c r="AW14" s="138"/>
      <c r="AX14" s="139"/>
      <c r="AY14" s="51"/>
      <c r="AZ14" s="140"/>
      <c r="BA14" s="46"/>
      <c r="BB14" s="46"/>
      <c r="BC14" s="141"/>
      <c r="BD14" s="141"/>
      <c r="BE14" s="141"/>
      <c r="BF14" s="141"/>
      <c r="BG14" s="37"/>
      <c r="BH14" s="39"/>
      <c r="BI14" s="39"/>
      <c r="BJ14" s="39"/>
      <c r="BK14" s="39"/>
      <c r="BL14" s="48"/>
      <c r="BM14" s="49"/>
      <c r="BN14" s="37"/>
      <c r="BO14" s="37"/>
      <c r="BP14" s="44"/>
    </row>
    <row r="15" spans="1:68" ht="24.75" customHeight="1" x14ac:dyDescent="0.25">
      <c r="A15" s="146" t="s">
        <v>130</v>
      </c>
      <c r="B15" s="36">
        <v>7</v>
      </c>
      <c r="C15" s="37"/>
      <c r="D15" s="37"/>
      <c r="E15" s="30"/>
      <c r="F15" s="30"/>
      <c r="G15" s="29"/>
      <c r="H15" s="29"/>
      <c r="I15" s="128"/>
      <c r="J15" s="128"/>
      <c r="K15" s="370"/>
      <c r="L15" s="128"/>
      <c r="M15" s="128"/>
      <c r="N15" s="370"/>
      <c r="O15" s="128"/>
      <c r="P15" s="128"/>
      <c r="Q15" s="370"/>
      <c r="R15" s="128"/>
      <c r="S15" s="128"/>
      <c r="T15" s="30"/>
      <c r="U15" s="30"/>
      <c r="V15" s="30"/>
      <c r="W15" s="30"/>
      <c r="X15" s="30"/>
      <c r="Y15" s="30"/>
      <c r="Z15" s="348"/>
      <c r="AA15" s="348"/>
      <c r="AB15" s="370"/>
      <c r="AC15" s="30"/>
      <c r="AD15" s="30"/>
      <c r="AE15" s="362"/>
      <c r="AF15" s="29"/>
      <c r="AG15" s="29"/>
      <c r="AH15" s="349"/>
      <c r="AI15" s="29"/>
      <c r="AJ15" s="29"/>
      <c r="AK15" s="350"/>
      <c r="AL15" s="309"/>
      <c r="AM15" s="509"/>
      <c r="AN15" s="39"/>
      <c r="AO15" s="37"/>
      <c r="AP15" s="40"/>
      <c r="AQ15" s="40"/>
      <c r="AR15" s="40"/>
      <c r="AS15" s="308"/>
      <c r="AT15" s="42"/>
      <c r="AU15" s="358"/>
      <c r="AV15" s="43"/>
      <c r="AW15" s="138"/>
      <c r="AX15" s="139"/>
      <c r="AY15" s="45"/>
      <c r="AZ15" s="140"/>
      <c r="BA15" s="46"/>
      <c r="BB15" s="46"/>
      <c r="BC15" s="141"/>
      <c r="BD15" s="141"/>
      <c r="BE15" s="141"/>
      <c r="BF15" s="141"/>
      <c r="BG15" s="37"/>
      <c r="BH15" s="39"/>
      <c r="BI15" s="39"/>
      <c r="BJ15" s="39"/>
      <c r="BK15" s="39"/>
      <c r="BL15" s="48"/>
      <c r="BM15" s="49"/>
      <c r="BN15" s="37"/>
      <c r="BO15" s="37"/>
      <c r="BP15" s="44"/>
    </row>
    <row r="16" spans="1:68" ht="24.75" customHeight="1" x14ac:dyDescent="0.25">
      <c r="A16" s="146" t="s">
        <v>131</v>
      </c>
      <c r="B16" s="36">
        <v>8</v>
      </c>
      <c r="C16" s="37"/>
      <c r="D16" s="37"/>
      <c r="E16" s="30"/>
      <c r="F16" s="30"/>
      <c r="G16" s="29"/>
      <c r="H16" s="29"/>
      <c r="I16" s="128"/>
      <c r="J16" s="128"/>
      <c r="K16" s="370"/>
      <c r="L16" s="128"/>
      <c r="M16" s="128"/>
      <c r="N16" s="370"/>
      <c r="O16" s="128"/>
      <c r="P16" s="128"/>
      <c r="Q16" s="370"/>
      <c r="R16" s="128"/>
      <c r="S16" s="128"/>
      <c r="T16" s="30"/>
      <c r="U16" s="30"/>
      <c r="V16" s="30"/>
      <c r="W16" s="30"/>
      <c r="X16" s="30"/>
      <c r="Y16" s="30"/>
      <c r="Z16" s="348"/>
      <c r="AA16" s="348"/>
      <c r="AB16" s="370"/>
      <c r="AC16" s="30"/>
      <c r="AD16" s="30"/>
      <c r="AE16" s="362"/>
      <c r="AF16" s="29"/>
      <c r="AG16" s="29"/>
      <c r="AH16" s="349"/>
      <c r="AI16" s="29"/>
      <c r="AJ16" s="29"/>
      <c r="AK16" s="350"/>
      <c r="AL16" s="309"/>
      <c r="AM16" s="509"/>
      <c r="AN16" s="39"/>
      <c r="AO16" s="37"/>
      <c r="AP16" s="40"/>
      <c r="AQ16" s="40"/>
      <c r="AR16" s="40"/>
      <c r="AS16" s="308"/>
      <c r="AT16" s="42"/>
      <c r="AU16" s="358"/>
      <c r="AV16" s="43"/>
      <c r="AW16" s="138"/>
      <c r="AX16" s="139"/>
      <c r="AY16" s="45"/>
      <c r="AZ16" s="140"/>
      <c r="BA16" s="46"/>
      <c r="BB16" s="46"/>
      <c r="BC16" s="141"/>
      <c r="BD16" s="141"/>
      <c r="BE16" s="141"/>
      <c r="BF16" s="141"/>
      <c r="BG16" s="37"/>
      <c r="BH16" s="39"/>
      <c r="BI16" s="39"/>
      <c r="BJ16" s="39"/>
      <c r="BK16" s="39"/>
      <c r="BL16" s="48"/>
      <c r="BM16" s="49"/>
      <c r="BN16" s="37"/>
      <c r="BO16" s="37"/>
      <c r="BP16" s="44"/>
    </row>
    <row r="17" spans="1:68" ht="24.75" customHeight="1" x14ac:dyDescent="0.25">
      <c r="A17" s="146" t="s">
        <v>124</v>
      </c>
      <c r="B17" s="36">
        <v>9</v>
      </c>
      <c r="C17" s="37"/>
      <c r="D17" s="37"/>
      <c r="E17" s="30"/>
      <c r="F17" s="30"/>
      <c r="G17" s="29"/>
      <c r="H17" s="29"/>
      <c r="I17" s="128"/>
      <c r="J17" s="128"/>
      <c r="K17" s="370"/>
      <c r="L17" s="128"/>
      <c r="M17" s="128"/>
      <c r="N17" s="370"/>
      <c r="O17" s="128"/>
      <c r="P17" s="128"/>
      <c r="Q17" s="370"/>
      <c r="R17" s="128"/>
      <c r="S17" s="128"/>
      <c r="T17" s="30"/>
      <c r="U17" s="30"/>
      <c r="V17" s="30"/>
      <c r="W17" s="30"/>
      <c r="X17" s="30"/>
      <c r="Y17" s="30"/>
      <c r="Z17" s="348"/>
      <c r="AA17" s="348"/>
      <c r="AB17" s="370"/>
      <c r="AC17" s="30"/>
      <c r="AD17" s="30"/>
      <c r="AE17" s="362"/>
      <c r="AF17" s="29"/>
      <c r="AG17" s="29"/>
      <c r="AH17" s="349"/>
      <c r="AI17" s="29"/>
      <c r="AJ17" s="29"/>
      <c r="AK17" s="350"/>
      <c r="AL17" s="309"/>
      <c r="AM17" s="509"/>
      <c r="AN17" s="39"/>
      <c r="AO17" s="37"/>
      <c r="AP17" s="40"/>
      <c r="AQ17" s="40"/>
      <c r="AR17" s="40"/>
      <c r="AS17" s="308"/>
      <c r="AT17" s="42"/>
      <c r="AU17" s="358"/>
      <c r="AV17" s="43"/>
      <c r="AW17" s="138"/>
      <c r="AX17" s="139"/>
      <c r="AY17" s="45"/>
      <c r="AZ17" s="140"/>
      <c r="BA17" s="46"/>
      <c r="BB17" s="46"/>
      <c r="BC17" s="141"/>
      <c r="BD17" s="141"/>
      <c r="BE17" s="141"/>
      <c r="BF17" s="141"/>
      <c r="BG17" s="37"/>
      <c r="BH17" s="39"/>
      <c r="BI17" s="39"/>
      <c r="BJ17" s="39"/>
      <c r="BK17" s="39"/>
      <c r="BL17" s="48"/>
      <c r="BM17" s="49"/>
      <c r="BN17" s="37"/>
      <c r="BO17" s="37"/>
      <c r="BP17" s="44"/>
    </row>
    <row r="18" spans="1:68" ht="24.75" customHeight="1" x14ac:dyDescent="0.25">
      <c r="A18" s="146" t="s">
        <v>126</v>
      </c>
      <c r="B18" s="36">
        <v>10</v>
      </c>
      <c r="C18" s="37"/>
      <c r="D18" s="37"/>
      <c r="E18" s="30"/>
      <c r="F18" s="30"/>
      <c r="G18" s="29"/>
      <c r="H18" s="29"/>
      <c r="I18" s="128"/>
      <c r="J18" s="128"/>
      <c r="K18" s="370"/>
      <c r="L18" s="128"/>
      <c r="M18" s="128"/>
      <c r="N18" s="370"/>
      <c r="O18" s="128"/>
      <c r="P18" s="128"/>
      <c r="Q18" s="370"/>
      <c r="R18" s="128"/>
      <c r="S18" s="128"/>
      <c r="T18" s="30"/>
      <c r="U18" s="30"/>
      <c r="V18" s="30"/>
      <c r="W18" s="30"/>
      <c r="X18" s="30"/>
      <c r="Y18" s="30"/>
      <c r="Z18" s="348"/>
      <c r="AA18" s="348"/>
      <c r="AB18" s="370"/>
      <c r="AC18" s="30"/>
      <c r="AD18" s="30"/>
      <c r="AE18" s="362"/>
      <c r="AF18" s="29"/>
      <c r="AG18" s="29"/>
      <c r="AH18" s="349"/>
      <c r="AI18" s="29"/>
      <c r="AJ18" s="29"/>
      <c r="AK18" s="350"/>
      <c r="AL18" s="309"/>
      <c r="AM18" s="509"/>
      <c r="AN18" s="39"/>
      <c r="AO18" s="37"/>
      <c r="AP18" s="40"/>
      <c r="AQ18" s="40"/>
      <c r="AR18" s="40"/>
      <c r="AS18" s="308"/>
      <c r="AT18" s="42"/>
      <c r="AU18" s="358"/>
      <c r="AV18" s="43"/>
      <c r="AW18" s="138"/>
      <c r="AX18" s="139"/>
      <c r="AY18" s="45"/>
      <c r="AZ18" s="140"/>
      <c r="BA18" s="46"/>
      <c r="BB18" s="46"/>
      <c r="BC18" s="141"/>
      <c r="BD18" s="141"/>
      <c r="BE18" s="141"/>
      <c r="BF18" s="141"/>
      <c r="BG18" s="37"/>
      <c r="BH18" s="39"/>
      <c r="BI18" s="39"/>
      <c r="BJ18" s="39"/>
      <c r="BK18" s="39"/>
      <c r="BL18" s="48"/>
      <c r="BM18" s="49"/>
      <c r="BN18" s="37"/>
      <c r="BO18" s="37"/>
      <c r="BP18" s="44"/>
    </row>
    <row r="19" spans="1:68" ht="24.75" customHeight="1" x14ac:dyDescent="0.25">
      <c r="A19" s="146" t="s">
        <v>127</v>
      </c>
      <c r="B19" s="36">
        <v>11</v>
      </c>
      <c r="C19" s="37"/>
      <c r="D19" s="37"/>
      <c r="E19" s="30"/>
      <c r="F19" s="30"/>
      <c r="G19" s="29"/>
      <c r="H19" s="29"/>
      <c r="I19" s="128"/>
      <c r="J19" s="128"/>
      <c r="K19" s="370"/>
      <c r="L19" s="128"/>
      <c r="M19" s="128"/>
      <c r="N19" s="370"/>
      <c r="O19" s="128"/>
      <c r="P19" s="128"/>
      <c r="Q19" s="370"/>
      <c r="R19" s="128"/>
      <c r="S19" s="128"/>
      <c r="T19" s="30"/>
      <c r="U19" s="30"/>
      <c r="V19" s="30"/>
      <c r="W19" s="30"/>
      <c r="X19" s="30"/>
      <c r="Y19" s="30"/>
      <c r="Z19" s="348"/>
      <c r="AA19" s="348"/>
      <c r="AB19" s="370"/>
      <c r="AC19" s="30"/>
      <c r="AD19" s="30"/>
      <c r="AE19" s="362"/>
      <c r="AF19" s="29"/>
      <c r="AG19" s="29"/>
      <c r="AH19" s="349"/>
      <c r="AI19" s="29"/>
      <c r="AJ19" s="29"/>
      <c r="AK19" s="350"/>
      <c r="AL19" s="309"/>
      <c r="AM19" s="509"/>
      <c r="AN19" s="39"/>
      <c r="AO19" s="37"/>
      <c r="AP19" s="40"/>
      <c r="AQ19" s="40"/>
      <c r="AR19" s="40"/>
      <c r="AS19" s="308"/>
      <c r="AT19" s="42"/>
      <c r="AU19" s="358"/>
      <c r="AV19" s="43"/>
      <c r="AW19" s="138"/>
      <c r="AX19" s="139"/>
      <c r="AY19" s="45"/>
      <c r="AZ19" s="140"/>
      <c r="BA19" s="46"/>
      <c r="BB19" s="46"/>
      <c r="BC19" s="141"/>
      <c r="BD19" s="141"/>
      <c r="BE19" s="141"/>
      <c r="BF19" s="141"/>
      <c r="BG19" s="37"/>
      <c r="BH19" s="39"/>
      <c r="BI19" s="39"/>
      <c r="BJ19" s="39"/>
      <c r="BK19" s="39"/>
      <c r="BL19" s="48"/>
      <c r="BM19" s="49"/>
      <c r="BN19" s="37"/>
      <c r="BO19" s="37"/>
      <c r="BP19" s="44"/>
    </row>
    <row r="20" spans="1:68" ht="24.75" customHeight="1" x14ac:dyDescent="0.25">
      <c r="A20" s="146" t="s">
        <v>128</v>
      </c>
      <c r="B20" s="36">
        <v>12</v>
      </c>
      <c r="C20" s="37"/>
      <c r="D20" s="37"/>
      <c r="E20" s="30"/>
      <c r="F20" s="30"/>
      <c r="G20" s="29"/>
      <c r="H20" s="29"/>
      <c r="I20" s="128"/>
      <c r="J20" s="128"/>
      <c r="K20" s="370" t="str">
        <f t="shared" ref="K20:K38" si="2">IF(AND(I20&lt;&gt;"",J20&lt;&gt;""),(I20-J20)/I20*100,"")</f>
        <v/>
      </c>
      <c r="L20" s="128"/>
      <c r="M20" s="128"/>
      <c r="N20" s="370" t="str">
        <f t="shared" ref="N20:N38" si="3">IF(AND(L20&lt;&gt;"",M20&lt;&gt;""),(L20-M20)/L20*100,"")</f>
        <v/>
      </c>
      <c r="O20" s="128"/>
      <c r="P20" s="128"/>
      <c r="Q20" s="370" t="str">
        <f t="shared" ref="Q20:Q38" si="4">IF(AND(O20&lt;&gt;"",P20&lt;&gt;""),(O20-P20)/O20*100,"")</f>
        <v/>
      </c>
      <c r="R20" s="128"/>
      <c r="S20" s="128"/>
      <c r="T20" s="30"/>
      <c r="U20" s="30"/>
      <c r="V20" s="30"/>
      <c r="W20" s="30"/>
      <c r="X20" s="30"/>
      <c r="Y20" s="30"/>
      <c r="Z20" s="348"/>
      <c r="AA20" s="348"/>
      <c r="AB20" s="370"/>
      <c r="AC20" s="30"/>
      <c r="AD20" s="30"/>
      <c r="AE20" s="362"/>
      <c r="AF20" s="29"/>
      <c r="AG20" s="29"/>
      <c r="AH20" s="349"/>
      <c r="AI20" s="29"/>
      <c r="AJ20" s="29"/>
      <c r="AK20" s="350"/>
      <c r="AL20" s="309"/>
      <c r="AM20" s="509"/>
      <c r="AN20" s="39"/>
      <c r="AO20" s="37"/>
      <c r="AP20" s="40"/>
      <c r="AQ20" s="40"/>
      <c r="AR20" s="40"/>
      <c r="AS20" s="308"/>
      <c r="AT20" s="42"/>
      <c r="AU20" s="358"/>
      <c r="AV20" s="43"/>
      <c r="AW20" s="138"/>
      <c r="AX20" s="139"/>
      <c r="AY20" s="45"/>
      <c r="AZ20" s="140"/>
      <c r="BA20" s="46"/>
      <c r="BB20" s="46"/>
      <c r="BC20" s="141"/>
      <c r="BD20" s="141"/>
      <c r="BE20" s="141"/>
      <c r="BF20" s="141"/>
      <c r="BG20" s="37"/>
      <c r="BH20" s="39"/>
      <c r="BI20" s="39"/>
      <c r="BJ20" s="39"/>
      <c r="BK20" s="39"/>
      <c r="BL20" s="48"/>
      <c r="BM20" s="49"/>
      <c r="BN20" s="37"/>
      <c r="BO20" s="37"/>
      <c r="BP20" s="44"/>
    </row>
    <row r="21" spans="1:68" ht="24.75" customHeight="1" x14ac:dyDescent="0.25">
      <c r="A21" s="146" t="s">
        <v>129</v>
      </c>
      <c r="B21" s="36">
        <v>13</v>
      </c>
      <c r="C21" s="37"/>
      <c r="D21" s="37"/>
      <c r="E21" s="30"/>
      <c r="F21" s="30"/>
      <c r="G21" s="29"/>
      <c r="H21" s="29"/>
      <c r="I21" s="128"/>
      <c r="J21" s="128"/>
      <c r="K21" s="370" t="str">
        <f t="shared" si="2"/>
        <v/>
      </c>
      <c r="L21" s="128"/>
      <c r="M21" s="128"/>
      <c r="N21" s="370" t="str">
        <f t="shared" si="3"/>
        <v/>
      </c>
      <c r="O21" s="128"/>
      <c r="P21" s="128"/>
      <c r="Q21" s="370" t="str">
        <f t="shared" si="4"/>
        <v/>
      </c>
      <c r="R21" s="128"/>
      <c r="S21" s="128"/>
      <c r="T21" s="30"/>
      <c r="U21" s="30"/>
      <c r="V21" s="30"/>
      <c r="W21" s="30"/>
      <c r="X21" s="30"/>
      <c r="Y21" s="30"/>
      <c r="Z21" s="348"/>
      <c r="AA21" s="348"/>
      <c r="AB21" s="370" t="str">
        <f t="shared" ref="AB21:AB38" si="5">IF(AND(Z21&lt;&gt;"",AA21&lt;&gt;""),(Z21-AA21)/Z21*100,"")</f>
        <v/>
      </c>
      <c r="AC21" s="30"/>
      <c r="AD21" s="30"/>
      <c r="AE21" s="362" t="str">
        <f t="shared" ref="AE21:AE38" si="6">IF(AND(AC21&lt;&gt;"",AD21&lt;&gt;""),(AC21-AD21)/AC21*100,"")</f>
        <v/>
      </c>
      <c r="AF21" s="29"/>
      <c r="AG21" s="29"/>
      <c r="AH21" s="349"/>
      <c r="AI21" s="29"/>
      <c r="AJ21" s="29"/>
      <c r="AK21" s="350"/>
      <c r="AL21" s="309"/>
      <c r="AM21" s="509"/>
      <c r="AN21" s="39"/>
      <c r="AO21" s="37"/>
      <c r="AP21" s="40"/>
      <c r="AQ21" s="40"/>
      <c r="AR21" s="40"/>
      <c r="AS21" s="308"/>
      <c r="AT21" s="42"/>
      <c r="AU21" s="358"/>
      <c r="AV21" s="43"/>
      <c r="AW21" s="138"/>
      <c r="AX21" s="139"/>
      <c r="AY21" s="45"/>
      <c r="AZ21" s="140"/>
      <c r="BA21" s="46"/>
      <c r="BB21" s="46"/>
      <c r="BC21" s="141"/>
      <c r="BD21" s="141"/>
      <c r="BE21" s="141"/>
      <c r="BF21" s="141"/>
      <c r="BG21" s="37"/>
      <c r="BH21" s="39"/>
      <c r="BI21" s="39"/>
      <c r="BJ21" s="39"/>
      <c r="BK21" s="39"/>
      <c r="BL21" s="48"/>
      <c r="BM21" s="49"/>
      <c r="BN21" s="37"/>
      <c r="BO21" s="37"/>
      <c r="BP21" s="44"/>
    </row>
    <row r="22" spans="1:68" ht="24.75" customHeight="1" x14ac:dyDescent="0.25">
      <c r="A22" s="146" t="s">
        <v>130</v>
      </c>
      <c r="B22" s="36">
        <v>14</v>
      </c>
      <c r="C22" s="37"/>
      <c r="D22" s="37"/>
      <c r="E22" s="30"/>
      <c r="F22" s="30"/>
      <c r="G22" s="29"/>
      <c r="H22" s="29"/>
      <c r="I22" s="128"/>
      <c r="J22" s="128"/>
      <c r="K22" s="370" t="str">
        <f t="shared" si="2"/>
        <v/>
      </c>
      <c r="L22" s="128"/>
      <c r="M22" s="128"/>
      <c r="N22" s="370" t="str">
        <f t="shared" si="3"/>
        <v/>
      </c>
      <c r="O22" s="128"/>
      <c r="P22" s="128"/>
      <c r="Q22" s="370" t="str">
        <f t="shared" si="4"/>
        <v/>
      </c>
      <c r="R22" s="128"/>
      <c r="S22" s="128"/>
      <c r="T22" s="30"/>
      <c r="U22" s="30"/>
      <c r="V22" s="30"/>
      <c r="W22" s="30"/>
      <c r="X22" s="30"/>
      <c r="Y22" s="30"/>
      <c r="Z22" s="348"/>
      <c r="AA22" s="348"/>
      <c r="AB22" s="370" t="str">
        <f t="shared" si="5"/>
        <v/>
      </c>
      <c r="AC22" s="30"/>
      <c r="AD22" s="30"/>
      <c r="AE22" s="362" t="str">
        <f t="shared" si="6"/>
        <v/>
      </c>
      <c r="AF22" s="29"/>
      <c r="AG22" s="29"/>
      <c r="AH22" s="349"/>
      <c r="AI22" s="29"/>
      <c r="AJ22" s="29"/>
      <c r="AK22" s="350"/>
      <c r="AL22" s="309"/>
      <c r="AM22" s="509"/>
      <c r="AN22" s="39"/>
      <c r="AO22" s="37"/>
      <c r="AP22" s="40"/>
      <c r="AQ22" s="40"/>
      <c r="AR22" s="40"/>
      <c r="AS22" s="308"/>
      <c r="AT22" s="42"/>
      <c r="AU22" s="358"/>
      <c r="AV22" s="43"/>
      <c r="AW22" s="138"/>
      <c r="AX22" s="139"/>
      <c r="AY22" s="45"/>
      <c r="AZ22" s="140"/>
      <c r="BA22" s="46"/>
      <c r="BB22" s="46"/>
      <c r="BC22" s="141"/>
      <c r="BD22" s="141"/>
      <c r="BE22" s="141"/>
      <c r="BF22" s="141"/>
      <c r="BG22" s="37"/>
      <c r="BH22" s="39"/>
      <c r="BI22" s="39"/>
      <c r="BJ22" s="39"/>
      <c r="BK22" s="39"/>
      <c r="BL22" s="48"/>
      <c r="BM22" s="49"/>
      <c r="BN22" s="37"/>
      <c r="BO22" s="37"/>
      <c r="BP22" s="44"/>
    </row>
    <row r="23" spans="1:68" ht="24.75" customHeight="1" x14ac:dyDescent="0.25">
      <c r="A23" s="146" t="s">
        <v>131</v>
      </c>
      <c r="B23" s="36">
        <v>15</v>
      </c>
      <c r="C23" s="37"/>
      <c r="D23" s="37"/>
      <c r="E23" s="30"/>
      <c r="F23" s="30"/>
      <c r="G23" s="29"/>
      <c r="H23" s="29"/>
      <c r="I23" s="128"/>
      <c r="J23" s="128"/>
      <c r="K23" s="370" t="str">
        <f t="shared" si="2"/>
        <v/>
      </c>
      <c r="L23" s="128"/>
      <c r="M23" s="128"/>
      <c r="N23" s="370" t="str">
        <f t="shared" si="3"/>
        <v/>
      </c>
      <c r="O23" s="128"/>
      <c r="P23" s="128"/>
      <c r="Q23" s="370" t="str">
        <f t="shared" si="4"/>
        <v/>
      </c>
      <c r="R23" s="128"/>
      <c r="S23" s="128"/>
      <c r="T23" s="30"/>
      <c r="U23" s="30"/>
      <c r="V23" s="30"/>
      <c r="W23" s="30"/>
      <c r="X23" s="30"/>
      <c r="Y23" s="30"/>
      <c r="Z23" s="348"/>
      <c r="AA23" s="348"/>
      <c r="AB23" s="370" t="str">
        <f t="shared" si="5"/>
        <v/>
      </c>
      <c r="AC23" s="30"/>
      <c r="AD23" s="30"/>
      <c r="AE23" s="362" t="str">
        <f t="shared" si="6"/>
        <v/>
      </c>
      <c r="AF23" s="29"/>
      <c r="AG23" s="29"/>
      <c r="AH23" s="349"/>
      <c r="AI23" s="29"/>
      <c r="AJ23" s="29"/>
      <c r="AK23" s="350"/>
      <c r="AL23" s="309"/>
      <c r="AM23" s="509"/>
      <c r="AN23" s="39"/>
      <c r="AO23" s="37"/>
      <c r="AP23" s="40"/>
      <c r="AQ23" s="40"/>
      <c r="AR23" s="40"/>
      <c r="AS23" s="308"/>
      <c r="AT23" s="42"/>
      <c r="AU23" s="358"/>
      <c r="AV23" s="43"/>
      <c r="AW23" s="138"/>
      <c r="AX23" s="139"/>
      <c r="AY23" s="45"/>
      <c r="AZ23" s="140"/>
      <c r="BA23" s="46"/>
      <c r="BB23" s="46"/>
      <c r="BC23" s="141"/>
      <c r="BD23" s="141"/>
      <c r="BE23" s="141"/>
      <c r="BF23" s="141"/>
      <c r="BG23" s="37"/>
      <c r="BH23" s="39"/>
      <c r="BI23" s="39"/>
      <c r="BJ23" s="39"/>
      <c r="BK23" s="39"/>
      <c r="BL23" s="48"/>
      <c r="BM23" s="49"/>
      <c r="BN23" s="37"/>
      <c r="BO23" s="37"/>
      <c r="BP23" s="44"/>
    </row>
    <row r="24" spans="1:68" ht="24.75" customHeight="1" x14ac:dyDescent="0.25">
      <c r="A24" s="146" t="s">
        <v>124</v>
      </c>
      <c r="B24" s="36">
        <v>16</v>
      </c>
      <c r="C24" s="37"/>
      <c r="D24" s="37"/>
      <c r="E24" s="30"/>
      <c r="F24" s="30"/>
      <c r="G24" s="29"/>
      <c r="H24" s="29"/>
      <c r="I24" s="128"/>
      <c r="J24" s="128"/>
      <c r="K24" s="370" t="str">
        <f t="shared" si="2"/>
        <v/>
      </c>
      <c r="L24" s="128"/>
      <c r="M24" s="128"/>
      <c r="N24" s="370" t="str">
        <f t="shared" si="3"/>
        <v/>
      </c>
      <c r="O24" s="128"/>
      <c r="P24" s="128"/>
      <c r="Q24" s="370" t="str">
        <f t="shared" si="4"/>
        <v/>
      </c>
      <c r="R24" s="128"/>
      <c r="S24" s="128"/>
      <c r="T24" s="30"/>
      <c r="U24" s="30"/>
      <c r="V24" s="30"/>
      <c r="W24" s="30"/>
      <c r="X24" s="30"/>
      <c r="Y24" s="30"/>
      <c r="Z24" s="348"/>
      <c r="AA24" s="348"/>
      <c r="AB24" s="370" t="str">
        <f t="shared" si="5"/>
        <v/>
      </c>
      <c r="AC24" s="30"/>
      <c r="AD24" s="30"/>
      <c r="AE24" s="362" t="str">
        <f t="shared" si="6"/>
        <v/>
      </c>
      <c r="AF24" s="29"/>
      <c r="AG24" s="29"/>
      <c r="AH24" s="349"/>
      <c r="AI24" s="29"/>
      <c r="AJ24" s="29"/>
      <c r="AK24" s="350"/>
      <c r="AL24" s="309"/>
      <c r="AM24" s="509"/>
      <c r="AN24" s="39"/>
      <c r="AO24" s="37"/>
      <c r="AP24" s="40"/>
      <c r="AQ24" s="40"/>
      <c r="AR24" s="40"/>
      <c r="AS24" s="308"/>
      <c r="AT24" s="42"/>
      <c r="AU24" s="358"/>
      <c r="AV24" s="43"/>
      <c r="AW24" s="138"/>
      <c r="AX24" s="139"/>
      <c r="AY24" s="45"/>
      <c r="AZ24" s="140"/>
      <c r="BA24" s="46"/>
      <c r="BB24" s="46"/>
      <c r="BC24" s="141"/>
      <c r="BD24" s="141"/>
      <c r="BE24" s="141"/>
      <c r="BF24" s="141"/>
      <c r="BG24" s="37"/>
      <c r="BH24" s="39"/>
      <c r="BI24" s="39"/>
      <c r="BJ24" s="39"/>
      <c r="BK24" s="39"/>
      <c r="BL24" s="48"/>
      <c r="BM24" s="49"/>
      <c r="BN24" s="37"/>
      <c r="BO24" s="37"/>
      <c r="BP24" s="44"/>
    </row>
    <row r="25" spans="1:68" ht="24.75" customHeight="1" x14ac:dyDescent="0.25">
      <c r="A25" s="146" t="s">
        <v>126</v>
      </c>
      <c r="B25" s="36">
        <v>17</v>
      </c>
      <c r="C25" s="37"/>
      <c r="D25" s="519"/>
      <c r="E25" s="30"/>
      <c r="F25" s="30"/>
      <c r="G25" s="29"/>
      <c r="H25" s="29"/>
      <c r="I25" s="128"/>
      <c r="J25" s="128"/>
      <c r="K25" s="370" t="str">
        <f t="shared" si="2"/>
        <v/>
      </c>
      <c r="L25" s="128"/>
      <c r="M25" s="128"/>
      <c r="N25" s="370" t="str">
        <f t="shared" si="3"/>
        <v/>
      </c>
      <c r="O25" s="128"/>
      <c r="P25" s="128"/>
      <c r="Q25" s="370" t="str">
        <f t="shared" si="4"/>
        <v/>
      </c>
      <c r="R25" s="128"/>
      <c r="S25" s="128"/>
      <c r="T25" s="30"/>
      <c r="U25" s="30"/>
      <c r="V25" s="30"/>
      <c r="W25" s="30"/>
      <c r="X25" s="30"/>
      <c r="Y25" s="30"/>
      <c r="Z25" s="348"/>
      <c r="AA25" s="348"/>
      <c r="AB25" s="370" t="str">
        <f t="shared" si="5"/>
        <v/>
      </c>
      <c r="AC25" s="30"/>
      <c r="AD25" s="30"/>
      <c r="AE25" s="362" t="str">
        <f t="shared" si="6"/>
        <v/>
      </c>
      <c r="AF25" s="29"/>
      <c r="AG25" s="29"/>
      <c r="AH25" s="349"/>
      <c r="AI25" s="29"/>
      <c r="AJ25" s="29"/>
      <c r="AK25" s="350"/>
      <c r="AL25" s="309"/>
      <c r="AM25" s="509"/>
      <c r="AN25" s="39"/>
      <c r="AO25" s="37"/>
      <c r="AP25" s="40"/>
      <c r="AQ25" s="40"/>
      <c r="AR25" s="40"/>
      <c r="AS25" s="308"/>
      <c r="AT25" s="42"/>
      <c r="AU25" s="358"/>
      <c r="AV25" s="43"/>
      <c r="AW25" s="138"/>
      <c r="AX25" s="139"/>
      <c r="AY25" s="45"/>
      <c r="AZ25" s="140"/>
      <c r="BA25" s="46"/>
      <c r="BB25" s="46"/>
      <c r="BC25" s="141"/>
      <c r="BD25" s="141"/>
      <c r="BE25" s="141"/>
      <c r="BF25" s="141"/>
      <c r="BG25" s="37"/>
      <c r="BH25" s="39"/>
      <c r="BI25" s="39"/>
      <c r="BJ25" s="39"/>
      <c r="BK25" s="39"/>
      <c r="BL25" s="48"/>
      <c r="BM25" s="49"/>
      <c r="BN25" s="37"/>
      <c r="BO25" s="37"/>
      <c r="BP25" s="44"/>
    </row>
    <row r="26" spans="1:68" ht="24.75" customHeight="1" x14ac:dyDescent="0.25">
      <c r="A26" s="146" t="s">
        <v>127</v>
      </c>
      <c r="B26" s="36">
        <v>18</v>
      </c>
      <c r="C26" s="37"/>
      <c r="D26" s="37"/>
      <c r="E26" s="30"/>
      <c r="F26" s="30"/>
      <c r="G26" s="29"/>
      <c r="H26" s="29"/>
      <c r="I26" s="128"/>
      <c r="J26" s="128"/>
      <c r="K26" s="370" t="str">
        <f t="shared" si="2"/>
        <v/>
      </c>
      <c r="L26" s="128"/>
      <c r="M26" s="128"/>
      <c r="N26" s="370" t="str">
        <f t="shared" si="3"/>
        <v/>
      </c>
      <c r="O26" s="128"/>
      <c r="P26" s="128"/>
      <c r="Q26" s="370" t="str">
        <f t="shared" si="4"/>
        <v/>
      </c>
      <c r="R26" s="128"/>
      <c r="S26" s="128"/>
      <c r="T26" s="30"/>
      <c r="U26" s="30"/>
      <c r="V26" s="30"/>
      <c r="W26" s="30"/>
      <c r="X26" s="30"/>
      <c r="Y26" s="30"/>
      <c r="Z26" s="348"/>
      <c r="AA26" s="348"/>
      <c r="AB26" s="370" t="str">
        <f t="shared" si="5"/>
        <v/>
      </c>
      <c r="AC26" s="30"/>
      <c r="AD26" s="30"/>
      <c r="AE26" s="362" t="str">
        <f t="shared" si="6"/>
        <v/>
      </c>
      <c r="AF26" s="29"/>
      <c r="AG26" s="29"/>
      <c r="AH26" s="349"/>
      <c r="AI26" s="29"/>
      <c r="AJ26" s="29"/>
      <c r="AK26" s="350"/>
      <c r="AL26" s="309"/>
      <c r="AM26" s="509"/>
      <c r="AN26" s="39"/>
      <c r="AO26" s="37"/>
      <c r="AP26" s="40"/>
      <c r="AQ26" s="40"/>
      <c r="AR26" s="40"/>
      <c r="AS26" s="308"/>
      <c r="AT26" s="42"/>
      <c r="AU26" s="358"/>
      <c r="AV26" s="43"/>
      <c r="AW26" s="138"/>
      <c r="AX26" s="139"/>
      <c r="AY26" s="45"/>
      <c r="AZ26" s="140"/>
      <c r="BA26" s="46"/>
      <c r="BB26" s="46"/>
      <c r="BC26" s="141"/>
      <c r="BD26" s="141"/>
      <c r="BE26" s="141"/>
      <c r="BF26" s="141"/>
      <c r="BG26" s="37"/>
      <c r="BH26" s="39"/>
      <c r="BI26" s="39"/>
      <c r="BJ26" s="39"/>
      <c r="BK26" s="39"/>
      <c r="BL26" s="48"/>
      <c r="BM26" s="49"/>
      <c r="BN26" s="37"/>
      <c r="BO26" s="37"/>
      <c r="BP26" s="44"/>
    </row>
    <row r="27" spans="1:68" ht="24.75" customHeight="1" x14ac:dyDescent="0.25">
      <c r="A27" s="146" t="s">
        <v>128</v>
      </c>
      <c r="B27" s="36">
        <v>19</v>
      </c>
      <c r="C27" s="37"/>
      <c r="D27" s="37"/>
      <c r="E27" s="30"/>
      <c r="F27" s="30"/>
      <c r="G27" s="29"/>
      <c r="H27" s="29"/>
      <c r="I27" s="128"/>
      <c r="J27" s="128"/>
      <c r="K27" s="370" t="str">
        <f t="shared" si="2"/>
        <v/>
      </c>
      <c r="L27" s="128"/>
      <c r="M27" s="128"/>
      <c r="N27" s="370" t="str">
        <f t="shared" si="3"/>
        <v/>
      </c>
      <c r="O27" s="128"/>
      <c r="P27" s="128"/>
      <c r="Q27" s="370" t="str">
        <f t="shared" si="4"/>
        <v/>
      </c>
      <c r="R27" s="128"/>
      <c r="S27" s="128"/>
      <c r="T27" s="30"/>
      <c r="U27" s="30"/>
      <c r="V27" s="30"/>
      <c r="W27" s="30"/>
      <c r="X27" s="30"/>
      <c r="Y27" s="30"/>
      <c r="Z27" s="348"/>
      <c r="AA27" s="348"/>
      <c r="AB27" s="370" t="str">
        <f t="shared" si="5"/>
        <v/>
      </c>
      <c r="AC27" s="30"/>
      <c r="AD27" s="30"/>
      <c r="AE27" s="362" t="str">
        <f t="shared" si="6"/>
        <v/>
      </c>
      <c r="AF27" s="29"/>
      <c r="AG27" s="29"/>
      <c r="AH27" s="349"/>
      <c r="AI27" s="29"/>
      <c r="AJ27" s="29"/>
      <c r="AK27" s="350"/>
      <c r="AL27" s="309"/>
      <c r="AM27" s="509"/>
      <c r="AN27" s="39"/>
      <c r="AO27" s="37"/>
      <c r="AP27" s="40"/>
      <c r="AQ27" s="40"/>
      <c r="AR27" s="40"/>
      <c r="AS27" s="308"/>
      <c r="AT27" s="42"/>
      <c r="AU27" s="358"/>
      <c r="AV27" s="43"/>
      <c r="AW27" s="138"/>
      <c r="AX27" s="139"/>
      <c r="AY27" s="45"/>
      <c r="AZ27" s="140"/>
      <c r="BA27" s="46"/>
      <c r="BB27" s="46"/>
      <c r="BC27" s="141"/>
      <c r="BD27" s="141"/>
      <c r="BE27" s="141"/>
      <c r="BF27" s="141"/>
      <c r="BG27" s="37"/>
      <c r="BH27" s="39"/>
      <c r="BI27" s="39"/>
      <c r="BJ27" s="39"/>
      <c r="BK27" s="39"/>
      <c r="BL27" s="48"/>
      <c r="BM27" s="49"/>
      <c r="BN27" s="37"/>
      <c r="BO27" s="37"/>
      <c r="BP27" s="44"/>
    </row>
    <row r="28" spans="1:68" ht="24.75" customHeight="1" x14ac:dyDescent="0.25">
      <c r="A28" s="146" t="s">
        <v>129</v>
      </c>
      <c r="B28" s="36">
        <v>20</v>
      </c>
      <c r="C28" s="37"/>
      <c r="D28" s="37"/>
      <c r="E28" s="30"/>
      <c r="F28" s="30"/>
      <c r="G28" s="29"/>
      <c r="H28" s="29"/>
      <c r="I28" s="128"/>
      <c r="J28" s="128"/>
      <c r="K28" s="370" t="str">
        <f t="shared" si="2"/>
        <v/>
      </c>
      <c r="L28" s="128"/>
      <c r="M28" s="128"/>
      <c r="N28" s="370" t="str">
        <f t="shared" si="3"/>
        <v/>
      </c>
      <c r="O28" s="128"/>
      <c r="P28" s="128"/>
      <c r="Q28" s="370" t="str">
        <f t="shared" si="4"/>
        <v/>
      </c>
      <c r="R28" s="128"/>
      <c r="S28" s="128"/>
      <c r="T28" s="30"/>
      <c r="U28" s="30"/>
      <c r="V28" s="30"/>
      <c r="W28" s="30"/>
      <c r="X28" s="30"/>
      <c r="Y28" s="30"/>
      <c r="Z28" s="348"/>
      <c r="AA28" s="348"/>
      <c r="AB28" s="370" t="str">
        <f t="shared" si="5"/>
        <v/>
      </c>
      <c r="AC28" s="30"/>
      <c r="AD28" s="30"/>
      <c r="AE28" s="362" t="str">
        <f t="shared" si="6"/>
        <v/>
      </c>
      <c r="AF28" s="29"/>
      <c r="AG28" s="29"/>
      <c r="AH28" s="349"/>
      <c r="AI28" s="29"/>
      <c r="AJ28" s="29"/>
      <c r="AK28" s="350"/>
      <c r="AL28" s="309"/>
      <c r="AM28" s="509"/>
      <c r="AN28" s="39"/>
      <c r="AO28" s="37"/>
      <c r="AP28" s="40"/>
      <c r="AQ28" s="40"/>
      <c r="AR28" s="40"/>
      <c r="AS28" s="308"/>
      <c r="AT28" s="42"/>
      <c r="AU28" s="358"/>
      <c r="AV28" s="43"/>
      <c r="AW28" s="138"/>
      <c r="AX28" s="139"/>
      <c r="AY28" s="45"/>
      <c r="AZ28" s="140"/>
      <c r="BA28" s="46"/>
      <c r="BB28" s="46"/>
      <c r="BC28" s="141"/>
      <c r="BD28" s="141"/>
      <c r="BE28" s="141"/>
      <c r="BF28" s="141"/>
      <c r="BG28" s="37"/>
      <c r="BH28" s="39"/>
      <c r="BI28" s="39"/>
      <c r="BJ28" s="39"/>
      <c r="BK28" s="39"/>
      <c r="BL28" s="48"/>
      <c r="BM28" s="49"/>
      <c r="BN28" s="37"/>
      <c r="BO28" s="37"/>
      <c r="BP28" s="44"/>
    </row>
    <row r="29" spans="1:68" ht="24.75" customHeight="1" x14ac:dyDescent="0.25">
      <c r="A29" s="146" t="s">
        <v>130</v>
      </c>
      <c r="B29" s="36">
        <v>21</v>
      </c>
      <c r="C29" s="37"/>
      <c r="D29" s="37"/>
      <c r="E29" s="30"/>
      <c r="F29" s="30"/>
      <c r="G29" s="29"/>
      <c r="H29" s="29"/>
      <c r="I29" s="128"/>
      <c r="J29" s="128"/>
      <c r="K29" s="370" t="str">
        <f t="shared" si="2"/>
        <v/>
      </c>
      <c r="L29" s="128"/>
      <c r="M29" s="128"/>
      <c r="N29" s="370" t="str">
        <f t="shared" si="3"/>
        <v/>
      </c>
      <c r="O29" s="128"/>
      <c r="P29" s="128"/>
      <c r="Q29" s="370" t="str">
        <f t="shared" si="4"/>
        <v/>
      </c>
      <c r="R29" s="128"/>
      <c r="S29" s="128"/>
      <c r="T29" s="30"/>
      <c r="U29" s="30"/>
      <c r="V29" s="30"/>
      <c r="W29" s="30"/>
      <c r="X29" s="30"/>
      <c r="Y29" s="30"/>
      <c r="Z29" s="348"/>
      <c r="AA29" s="348"/>
      <c r="AB29" s="370" t="str">
        <f t="shared" si="5"/>
        <v/>
      </c>
      <c r="AC29" s="30"/>
      <c r="AD29" s="30"/>
      <c r="AE29" s="362" t="str">
        <f t="shared" si="6"/>
        <v/>
      </c>
      <c r="AF29" s="29"/>
      <c r="AG29" s="29"/>
      <c r="AH29" s="349"/>
      <c r="AI29" s="29"/>
      <c r="AJ29" s="29"/>
      <c r="AK29" s="350"/>
      <c r="AL29" s="309"/>
      <c r="AM29" s="509"/>
      <c r="AN29" s="39"/>
      <c r="AO29" s="37"/>
      <c r="AP29" s="40"/>
      <c r="AQ29" s="40"/>
      <c r="AR29" s="40"/>
      <c r="AS29" s="308"/>
      <c r="AT29" s="42"/>
      <c r="AU29" s="358"/>
      <c r="AV29" s="43"/>
      <c r="AW29" s="138"/>
      <c r="AX29" s="139"/>
      <c r="AY29" s="45"/>
      <c r="AZ29" s="140"/>
      <c r="BA29" s="46"/>
      <c r="BB29" s="46"/>
      <c r="BC29" s="141"/>
      <c r="BD29" s="141"/>
      <c r="BE29" s="141"/>
      <c r="BF29" s="141"/>
      <c r="BG29" s="37"/>
      <c r="BH29" s="39"/>
      <c r="BI29" s="39"/>
      <c r="BJ29" s="39"/>
      <c r="BK29" s="39"/>
      <c r="BL29" s="48"/>
      <c r="BM29" s="49"/>
      <c r="BN29" s="37"/>
      <c r="BO29" s="37"/>
      <c r="BP29" s="44"/>
    </row>
    <row r="30" spans="1:68" ht="24.75" customHeight="1" x14ac:dyDescent="0.25">
      <c r="A30" s="146" t="s">
        <v>131</v>
      </c>
      <c r="B30" s="36">
        <v>22</v>
      </c>
      <c r="C30" s="37"/>
      <c r="D30" s="37"/>
      <c r="E30" s="30"/>
      <c r="F30" s="30"/>
      <c r="G30" s="29"/>
      <c r="H30" s="29"/>
      <c r="I30" s="128"/>
      <c r="J30" s="128"/>
      <c r="K30" s="370" t="str">
        <f t="shared" si="2"/>
        <v/>
      </c>
      <c r="L30" s="128"/>
      <c r="M30" s="128"/>
      <c r="N30" s="370" t="str">
        <f t="shared" si="3"/>
        <v/>
      </c>
      <c r="O30" s="128"/>
      <c r="P30" s="128"/>
      <c r="Q30" s="370" t="str">
        <f t="shared" si="4"/>
        <v/>
      </c>
      <c r="R30" s="128"/>
      <c r="S30" s="128"/>
      <c r="T30" s="30"/>
      <c r="U30" s="30"/>
      <c r="V30" s="30"/>
      <c r="W30" s="30"/>
      <c r="X30" s="30"/>
      <c r="Y30" s="30"/>
      <c r="Z30" s="348"/>
      <c r="AA30" s="348"/>
      <c r="AB30" s="370" t="str">
        <f t="shared" si="5"/>
        <v/>
      </c>
      <c r="AC30" s="30"/>
      <c r="AD30" s="30"/>
      <c r="AE30" s="362" t="str">
        <f t="shared" si="6"/>
        <v/>
      </c>
      <c r="AF30" s="29"/>
      <c r="AG30" s="29"/>
      <c r="AH30" s="349"/>
      <c r="AI30" s="29"/>
      <c r="AJ30" s="29"/>
      <c r="AK30" s="350"/>
      <c r="AL30" s="309"/>
      <c r="AM30" s="509"/>
      <c r="AN30" s="39"/>
      <c r="AO30" s="37"/>
      <c r="AP30" s="40"/>
      <c r="AQ30" s="40"/>
      <c r="AR30" s="40"/>
      <c r="AS30" s="308"/>
      <c r="AT30" s="42"/>
      <c r="AU30" s="358"/>
      <c r="AV30" s="43"/>
      <c r="AW30" s="138"/>
      <c r="AX30" s="139"/>
      <c r="AY30" s="45"/>
      <c r="AZ30" s="140"/>
      <c r="BA30" s="46"/>
      <c r="BB30" s="46"/>
      <c r="BC30" s="141"/>
      <c r="BD30" s="141"/>
      <c r="BE30" s="141"/>
      <c r="BF30" s="141"/>
      <c r="BG30" s="37"/>
      <c r="BH30" s="39"/>
      <c r="BI30" s="39"/>
      <c r="BJ30" s="39"/>
      <c r="BK30" s="39"/>
      <c r="BL30" s="48"/>
      <c r="BM30" s="49"/>
      <c r="BN30" s="37"/>
      <c r="BO30" s="37"/>
      <c r="BP30" s="44"/>
    </row>
    <row r="31" spans="1:68" ht="24.75" customHeight="1" x14ac:dyDescent="0.25">
      <c r="A31" s="146" t="s">
        <v>124</v>
      </c>
      <c r="B31" s="36">
        <v>23</v>
      </c>
      <c r="C31" s="37"/>
      <c r="D31" s="37"/>
      <c r="E31" s="30"/>
      <c r="F31" s="30"/>
      <c r="G31" s="29"/>
      <c r="H31" s="29"/>
      <c r="I31" s="128"/>
      <c r="J31" s="128"/>
      <c r="K31" s="370" t="str">
        <f t="shared" si="2"/>
        <v/>
      </c>
      <c r="L31" s="128"/>
      <c r="M31" s="128"/>
      <c r="N31" s="370" t="str">
        <f t="shared" si="3"/>
        <v/>
      </c>
      <c r="O31" s="128"/>
      <c r="P31" s="128"/>
      <c r="Q31" s="370" t="str">
        <f t="shared" si="4"/>
        <v/>
      </c>
      <c r="R31" s="128"/>
      <c r="S31" s="128"/>
      <c r="T31" s="30"/>
      <c r="U31" s="30"/>
      <c r="V31" s="30"/>
      <c r="W31" s="30"/>
      <c r="X31" s="30"/>
      <c r="Y31" s="30"/>
      <c r="Z31" s="348"/>
      <c r="AA31" s="348"/>
      <c r="AB31" s="370" t="str">
        <f t="shared" si="5"/>
        <v/>
      </c>
      <c r="AC31" s="30"/>
      <c r="AD31" s="30"/>
      <c r="AE31" s="362" t="str">
        <f t="shared" si="6"/>
        <v/>
      </c>
      <c r="AF31" s="29"/>
      <c r="AG31" s="29"/>
      <c r="AH31" s="349"/>
      <c r="AI31" s="29"/>
      <c r="AJ31" s="29"/>
      <c r="AK31" s="350"/>
      <c r="AL31" s="309"/>
      <c r="AM31" s="509"/>
      <c r="AN31" s="39"/>
      <c r="AO31" s="37"/>
      <c r="AP31" s="40"/>
      <c r="AQ31" s="40"/>
      <c r="AR31" s="40"/>
      <c r="AS31" s="308"/>
      <c r="AT31" s="42"/>
      <c r="AU31" s="358"/>
      <c r="AV31" s="43"/>
      <c r="AW31" s="138"/>
      <c r="AX31" s="139"/>
      <c r="AY31" s="45"/>
      <c r="AZ31" s="140"/>
      <c r="BA31" s="46"/>
      <c r="BB31" s="46"/>
      <c r="BC31" s="141"/>
      <c r="BD31" s="141"/>
      <c r="BE31" s="141"/>
      <c r="BF31" s="141"/>
      <c r="BG31" s="37"/>
      <c r="BH31" s="39"/>
      <c r="BI31" s="39"/>
      <c r="BJ31" s="39"/>
      <c r="BK31" s="39"/>
      <c r="BL31" s="48"/>
      <c r="BM31" s="49"/>
      <c r="BN31" s="37"/>
      <c r="BO31" s="37"/>
      <c r="BP31" s="44"/>
    </row>
    <row r="32" spans="1:68" ht="24.75" customHeight="1" x14ac:dyDescent="0.25">
      <c r="A32" s="146" t="s">
        <v>126</v>
      </c>
      <c r="B32" s="36">
        <v>24</v>
      </c>
      <c r="C32" s="37"/>
      <c r="D32" s="37"/>
      <c r="E32" s="30"/>
      <c r="F32" s="30"/>
      <c r="G32" s="29"/>
      <c r="H32" s="29"/>
      <c r="I32" s="128"/>
      <c r="J32" s="128"/>
      <c r="K32" s="370" t="str">
        <f t="shared" si="2"/>
        <v/>
      </c>
      <c r="L32" s="128"/>
      <c r="M32" s="128"/>
      <c r="N32" s="370" t="str">
        <f t="shared" si="3"/>
        <v/>
      </c>
      <c r="O32" s="128"/>
      <c r="P32" s="128"/>
      <c r="Q32" s="370" t="str">
        <f t="shared" si="4"/>
        <v/>
      </c>
      <c r="R32" s="128"/>
      <c r="S32" s="128"/>
      <c r="T32" s="30"/>
      <c r="U32" s="30"/>
      <c r="V32" s="30"/>
      <c r="W32" s="30"/>
      <c r="X32" s="30"/>
      <c r="Y32" s="30"/>
      <c r="Z32" s="348"/>
      <c r="AA32" s="348"/>
      <c r="AB32" s="370" t="str">
        <f t="shared" si="5"/>
        <v/>
      </c>
      <c r="AC32" s="30"/>
      <c r="AD32" s="30"/>
      <c r="AE32" s="362" t="str">
        <f t="shared" si="6"/>
        <v/>
      </c>
      <c r="AF32" s="29"/>
      <c r="AG32" s="29"/>
      <c r="AH32" s="349"/>
      <c r="AI32" s="29"/>
      <c r="AJ32" s="29"/>
      <c r="AK32" s="350"/>
      <c r="AL32" s="309"/>
      <c r="AM32" s="509"/>
      <c r="AN32" s="39"/>
      <c r="AO32" s="37"/>
      <c r="AP32" s="40"/>
      <c r="AQ32" s="40"/>
      <c r="AR32" s="40"/>
      <c r="AS32" s="308"/>
      <c r="AT32" s="42"/>
      <c r="AU32" s="358"/>
      <c r="AV32" s="43"/>
      <c r="AW32" s="138"/>
      <c r="AX32" s="139"/>
      <c r="AY32" s="45"/>
      <c r="AZ32" s="140"/>
      <c r="BA32" s="46"/>
      <c r="BB32" s="46"/>
      <c r="BC32" s="141"/>
      <c r="BD32" s="141"/>
      <c r="BE32" s="141"/>
      <c r="BF32" s="141"/>
      <c r="BG32" s="37"/>
      <c r="BH32" s="39"/>
      <c r="BI32" s="39"/>
      <c r="BJ32" s="39"/>
      <c r="BK32" s="39"/>
      <c r="BL32" s="48"/>
      <c r="BM32" s="49"/>
      <c r="BN32" s="37"/>
      <c r="BO32" s="37"/>
      <c r="BP32" s="44"/>
    </row>
    <row r="33" spans="1:68" ht="24.75" customHeight="1" x14ac:dyDescent="0.25">
      <c r="A33" s="146" t="s">
        <v>127</v>
      </c>
      <c r="B33" s="36">
        <v>25</v>
      </c>
      <c r="C33" s="37"/>
      <c r="D33" s="37"/>
      <c r="E33" s="30"/>
      <c r="F33" s="30"/>
      <c r="G33" s="29"/>
      <c r="H33" s="29"/>
      <c r="I33" s="128"/>
      <c r="J33" s="128"/>
      <c r="K33" s="370" t="str">
        <f t="shared" si="2"/>
        <v/>
      </c>
      <c r="L33" s="128"/>
      <c r="M33" s="128"/>
      <c r="N33" s="370" t="str">
        <f t="shared" si="3"/>
        <v/>
      </c>
      <c r="O33" s="128"/>
      <c r="P33" s="128"/>
      <c r="Q33" s="370" t="str">
        <f t="shared" si="4"/>
        <v/>
      </c>
      <c r="R33" s="128"/>
      <c r="S33" s="128"/>
      <c r="T33" s="30"/>
      <c r="U33" s="30"/>
      <c r="V33" s="30"/>
      <c r="W33" s="30"/>
      <c r="X33" s="30"/>
      <c r="Y33" s="30"/>
      <c r="Z33" s="348"/>
      <c r="AA33" s="348"/>
      <c r="AB33" s="370" t="str">
        <f t="shared" si="5"/>
        <v/>
      </c>
      <c r="AC33" s="30"/>
      <c r="AD33" s="30"/>
      <c r="AE33" s="362" t="str">
        <f t="shared" si="6"/>
        <v/>
      </c>
      <c r="AF33" s="29"/>
      <c r="AG33" s="29"/>
      <c r="AH33" s="349"/>
      <c r="AI33" s="29"/>
      <c r="AJ33" s="29"/>
      <c r="AK33" s="350"/>
      <c r="AL33" s="309"/>
      <c r="AM33" s="509"/>
      <c r="AN33" s="39"/>
      <c r="AO33" s="37"/>
      <c r="AP33" s="40"/>
      <c r="AQ33" s="40"/>
      <c r="AR33" s="40"/>
      <c r="AS33" s="308"/>
      <c r="AT33" s="42"/>
      <c r="AU33" s="358"/>
      <c r="AV33" s="43"/>
      <c r="AW33" s="138"/>
      <c r="AX33" s="139"/>
      <c r="AY33" s="45"/>
      <c r="AZ33" s="140"/>
      <c r="BA33" s="46"/>
      <c r="BB33" s="46"/>
      <c r="BC33" s="141"/>
      <c r="BD33" s="141"/>
      <c r="BE33" s="141"/>
      <c r="BF33" s="141"/>
      <c r="BG33" s="37"/>
      <c r="BH33" s="39"/>
      <c r="BI33" s="39"/>
      <c r="BJ33" s="39"/>
      <c r="BK33" s="39"/>
      <c r="BL33" s="48"/>
      <c r="BM33" s="49"/>
      <c r="BN33" s="37"/>
      <c r="BO33" s="37"/>
      <c r="BP33" s="44"/>
    </row>
    <row r="34" spans="1:68" ht="24.75" customHeight="1" x14ac:dyDescent="0.25">
      <c r="A34" s="146" t="s">
        <v>128</v>
      </c>
      <c r="B34" s="36">
        <v>26</v>
      </c>
      <c r="C34" s="37"/>
      <c r="D34" s="37"/>
      <c r="E34" s="30"/>
      <c r="F34" s="30"/>
      <c r="G34" s="29"/>
      <c r="H34" s="29"/>
      <c r="I34" s="128"/>
      <c r="J34" s="128"/>
      <c r="K34" s="370" t="str">
        <f t="shared" si="2"/>
        <v/>
      </c>
      <c r="L34" s="128"/>
      <c r="M34" s="128"/>
      <c r="N34" s="370" t="str">
        <f t="shared" si="3"/>
        <v/>
      </c>
      <c r="O34" s="128"/>
      <c r="P34" s="128"/>
      <c r="Q34" s="370" t="str">
        <f t="shared" si="4"/>
        <v/>
      </c>
      <c r="R34" s="128"/>
      <c r="S34" s="128"/>
      <c r="T34" s="30"/>
      <c r="U34" s="30"/>
      <c r="V34" s="30"/>
      <c r="W34" s="30"/>
      <c r="X34" s="30"/>
      <c r="Y34" s="30"/>
      <c r="Z34" s="348"/>
      <c r="AA34" s="348"/>
      <c r="AB34" s="370" t="str">
        <f t="shared" si="5"/>
        <v/>
      </c>
      <c r="AC34" s="30"/>
      <c r="AD34" s="30"/>
      <c r="AE34" s="362" t="str">
        <f t="shared" si="6"/>
        <v/>
      </c>
      <c r="AF34" s="29"/>
      <c r="AG34" s="29"/>
      <c r="AH34" s="349"/>
      <c r="AI34" s="29"/>
      <c r="AJ34" s="29"/>
      <c r="AK34" s="350"/>
      <c r="AL34" s="309"/>
      <c r="AM34" s="509"/>
      <c r="AN34" s="39"/>
      <c r="AO34" s="37"/>
      <c r="AP34" s="40"/>
      <c r="AQ34" s="40"/>
      <c r="AR34" s="40"/>
      <c r="AS34" s="308"/>
      <c r="AT34" s="42"/>
      <c r="AU34" s="358"/>
      <c r="AV34" s="43"/>
      <c r="AW34" s="138"/>
      <c r="AX34" s="139"/>
      <c r="AY34" s="45"/>
      <c r="AZ34" s="140"/>
      <c r="BA34" s="46"/>
      <c r="BB34" s="46"/>
      <c r="BC34" s="141"/>
      <c r="BD34" s="141"/>
      <c r="BE34" s="141"/>
      <c r="BF34" s="141"/>
      <c r="BG34" s="37"/>
      <c r="BH34" s="39"/>
      <c r="BI34" s="39"/>
      <c r="BJ34" s="39"/>
      <c r="BK34" s="39"/>
      <c r="BL34" s="48"/>
      <c r="BM34" s="49"/>
      <c r="BN34" s="37"/>
      <c r="BO34" s="37"/>
      <c r="BP34" s="44"/>
    </row>
    <row r="35" spans="1:68" ht="24.75" customHeight="1" x14ac:dyDescent="0.25">
      <c r="A35" s="146" t="s">
        <v>129</v>
      </c>
      <c r="B35" s="36">
        <v>27</v>
      </c>
      <c r="C35" s="37"/>
      <c r="D35" s="37"/>
      <c r="E35" s="30"/>
      <c r="F35" s="30"/>
      <c r="G35" s="29"/>
      <c r="H35" s="29"/>
      <c r="I35" s="128"/>
      <c r="J35" s="128"/>
      <c r="K35" s="370" t="str">
        <f t="shared" si="2"/>
        <v/>
      </c>
      <c r="L35" s="128"/>
      <c r="M35" s="128"/>
      <c r="N35" s="370" t="str">
        <f t="shared" si="3"/>
        <v/>
      </c>
      <c r="O35" s="128"/>
      <c r="P35" s="128"/>
      <c r="Q35" s="370" t="str">
        <f t="shared" si="4"/>
        <v/>
      </c>
      <c r="R35" s="128"/>
      <c r="S35" s="128"/>
      <c r="T35" s="30"/>
      <c r="U35" s="30"/>
      <c r="V35" s="30"/>
      <c r="W35" s="30"/>
      <c r="X35" s="30"/>
      <c r="Y35" s="30"/>
      <c r="Z35" s="348"/>
      <c r="AA35" s="348"/>
      <c r="AB35" s="370" t="str">
        <f t="shared" si="5"/>
        <v/>
      </c>
      <c r="AC35" s="30"/>
      <c r="AD35" s="30"/>
      <c r="AE35" s="362" t="str">
        <f t="shared" si="6"/>
        <v/>
      </c>
      <c r="AF35" s="29"/>
      <c r="AG35" s="29"/>
      <c r="AH35" s="349"/>
      <c r="AI35" s="29"/>
      <c r="AJ35" s="29"/>
      <c r="AK35" s="350"/>
      <c r="AL35" s="309"/>
      <c r="AM35" s="509"/>
      <c r="AN35" s="39"/>
      <c r="AO35" s="37"/>
      <c r="AP35" s="40"/>
      <c r="AQ35" s="40"/>
      <c r="AR35" s="40"/>
      <c r="AS35" s="308"/>
      <c r="AT35" s="42"/>
      <c r="AU35" s="358"/>
      <c r="AV35" s="43"/>
      <c r="AW35" s="138"/>
      <c r="AX35" s="139"/>
      <c r="AY35" s="45"/>
      <c r="AZ35" s="140"/>
      <c r="BA35" s="46"/>
      <c r="BB35" s="46"/>
      <c r="BC35" s="141"/>
      <c r="BD35" s="141"/>
      <c r="BE35" s="141"/>
      <c r="BF35" s="141"/>
      <c r="BG35" s="37"/>
      <c r="BH35" s="39"/>
      <c r="BI35" s="39"/>
      <c r="BJ35" s="39"/>
      <c r="BK35" s="39"/>
      <c r="BL35" s="48"/>
      <c r="BM35" s="49"/>
      <c r="BN35" s="37"/>
      <c r="BO35" s="37"/>
      <c r="BP35" s="44"/>
    </row>
    <row r="36" spans="1:68" ht="24.75" customHeight="1" x14ac:dyDescent="0.25">
      <c r="A36" s="146" t="s">
        <v>130</v>
      </c>
      <c r="B36" s="36">
        <v>28</v>
      </c>
      <c r="C36" s="37"/>
      <c r="D36" s="37"/>
      <c r="E36" s="30"/>
      <c r="F36" s="30"/>
      <c r="G36" s="29"/>
      <c r="H36" s="29"/>
      <c r="I36" s="128"/>
      <c r="J36" s="128"/>
      <c r="K36" s="370" t="str">
        <f t="shared" si="2"/>
        <v/>
      </c>
      <c r="L36" s="128"/>
      <c r="M36" s="128"/>
      <c r="N36" s="370" t="str">
        <f t="shared" si="3"/>
        <v/>
      </c>
      <c r="O36" s="128"/>
      <c r="P36" s="128"/>
      <c r="Q36" s="370" t="str">
        <f t="shared" si="4"/>
        <v/>
      </c>
      <c r="R36" s="128"/>
      <c r="S36" s="128"/>
      <c r="T36" s="30"/>
      <c r="U36" s="30"/>
      <c r="V36" s="30"/>
      <c r="W36" s="30"/>
      <c r="X36" s="30"/>
      <c r="Y36" s="30"/>
      <c r="Z36" s="348"/>
      <c r="AA36" s="348"/>
      <c r="AB36" s="370" t="str">
        <f t="shared" si="5"/>
        <v/>
      </c>
      <c r="AC36" s="30"/>
      <c r="AD36" s="30"/>
      <c r="AE36" s="362" t="str">
        <f t="shared" si="6"/>
        <v/>
      </c>
      <c r="AF36" s="29"/>
      <c r="AG36" s="29"/>
      <c r="AH36" s="349"/>
      <c r="AI36" s="29"/>
      <c r="AJ36" s="29"/>
      <c r="AK36" s="350"/>
      <c r="AL36" s="309"/>
      <c r="AM36" s="509"/>
      <c r="AN36" s="39"/>
      <c r="AO36" s="37"/>
      <c r="AP36" s="40"/>
      <c r="AQ36" s="40"/>
      <c r="AR36" s="40"/>
      <c r="AS36" s="308"/>
      <c r="AT36" s="42"/>
      <c r="AU36" s="358"/>
      <c r="AV36" s="43"/>
      <c r="AW36" s="138"/>
      <c r="AX36" s="139"/>
      <c r="AY36" s="45"/>
      <c r="AZ36" s="140"/>
      <c r="BA36" s="46"/>
      <c r="BB36" s="46"/>
      <c r="BC36" s="141"/>
      <c r="BD36" s="141"/>
      <c r="BE36" s="141"/>
      <c r="BF36" s="141"/>
      <c r="BG36" s="37"/>
      <c r="BH36" s="39"/>
      <c r="BI36" s="39"/>
      <c r="BJ36" s="39"/>
      <c r="BK36" s="39"/>
      <c r="BL36" s="48"/>
      <c r="BM36" s="49"/>
      <c r="BN36" s="37"/>
      <c r="BO36" s="37"/>
      <c r="BP36" s="44"/>
    </row>
    <row r="37" spans="1:68" ht="24.75" customHeight="1" x14ac:dyDescent="0.25">
      <c r="A37" s="146" t="s">
        <v>131</v>
      </c>
      <c r="B37" s="36">
        <v>29</v>
      </c>
      <c r="C37" s="37"/>
      <c r="D37" s="37"/>
      <c r="E37" s="30"/>
      <c r="F37" s="30"/>
      <c r="G37" s="29"/>
      <c r="H37" s="29"/>
      <c r="I37" s="128"/>
      <c r="J37" s="128"/>
      <c r="K37" s="370" t="str">
        <f t="shared" si="2"/>
        <v/>
      </c>
      <c r="L37" s="128"/>
      <c r="M37" s="128"/>
      <c r="N37" s="370" t="str">
        <f t="shared" si="3"/>
        <v/>
      </c>
      <c r="O37" s="128"/>
      <c r="P37" s="128"/>
      <c r="Q37" s="370" t="str">
        <f t="shared" si="4"/>
        <v/>
      </c>
      <c r="R37" s="128"/>
      <c r="S37" s="128"/>
      <c r="T37" s="30"/>
      <c r="U37" s="30"/>
      <c r="V37" s="30"/>
      <c r="W37" s="30"/>
      <c r="X37" s="30"/>
      <c r="Y37" s="30"/>
      <c r="Z37" s="348"/>
      <c r="AA37" s="348"/>
      <c r="AB37" s="370" t="str">
        <f t="shared" si="5"/>
        <v/>
      </c>
      <c r="AC37" s="30"/>
      <c r="AD37" s="30"/>
      <c r="AE37" s="362" t="str">
        <f t="shared" si="6"/>
        <v/>
      </c>
      <c r="AF37" s="29"/>
      <c r="AG37" s="29"/>
      <c r="AH37" s="349"/>
      <c r="AI37" s="29"/>
      <c r="AJ37" s="29"/>
      <c r="AK37" s="350"/>
      <c r="AL37" s="309"/>
      <c r="AM37" s="509"/>
      <c r="AN37" s="39"/>
      <c r="AO37" s="37"/>
      <c r="AP37" s="40"/>
      <c r="AQ37" s="40"/>
      <c r="AR37" s="40"/>
      <c r="AS37" s="308"/>
      <c r="AT37" s="42"/>
      <c r="AU37" s="358"/>
      <c r="AV37" s="43"/>
      <c r="AW37" s="138"/>
      <c r="AX37" s="139"/>
      <c r="AY37" s="45"/>
      <c r="AZ37" s="140"/>
      <c r="BA37" s="46"/>
      <c r="BB37" s="46"/>
      <c r="BC37" s="141"/>
      <c r="BD37" s="141"/>
      <c r="BE37" s="141"/>
      <c r="BF37" s="141"/>
      <c r="BG37" s="37"/>
      <c r="BH37" s="39"/>
      <c r="BI37" s="39"/>
      <c r="BJ37" s="39"/>
      <c r="BK37" s="39"/>
      <c r="BL37" s="48"/>
      <c r="BM37" s="49"/>
      <c r="BN37" s="37"/>
      <c r="BO37" s="37"/>
      <c r="BP37" s="44"/>
    </row>
    <row r="38" spans="1:68" ht="24.75" customHeight="1" thickBot="1" x14ac:dyDescent="0.3">
      <c r="A38" s="146" t="s">
        <v>124</v>
      </c>
      <c r="B38" s="36">
        <v>30</v>
      </c>
      <c r="C38" s="37"/>
      <c r="D38" s="37"/>
      <c r="E38" s="30"/>
      <c r="F38" s="30"/>
      <c r="G38" s="29"/>
      <c r="H38" s="29"/>
      <c r="I38" s="128"/>
      <c r="J38" s="128"/>
      <c r="K38" s="370" t="str">
        <f t="shared" si="2"/>
        <v/>
      </c>
      <c r="L38" s="128"/>
      <c r="M38" s="128"/>
      <c r="N38" s="370" t="str">
        <f t="shared" si="3"/>
        <v/>
      </c>
      <c r="O38" s="128"/>
      <c r="P38" s="128"/>
      <c r="Q38" s="370" t="str">
        <f t="shared" si="4"/>
        <v/>
      </c>
      <c r="R38" s="128"/>
      <c r="S38" s="128"/>
      <c r="T38" s="30"/>
      <c r="U38" s="30"/>
      <c r="V38" s="30"/>
      <c r="W38" s="30"/>
      <c r="X38" s="30"/>
      <c r="Y38" s="30"/>
      <c r="Z38" s="348"/>
      <c r="AA38" s="348"/>
      <c r="AB38" s="370" t="str">
        <f t="shared" si="5"/>
        <v/>
      </c>
      <c r="AC38" s="30"/>
      <c r="AD38" s="30"/>
      <c r="AE38" s="362" t="str">
        <f t="shared" si="6"/>
        <v/>
      </c>
      <c r="AF38" s="29"/>
      <c r="AG38" s="29"/>
      <c r="AH38" s="349"/>
      <c r="AI38" s="29"/>
      <c r="AJ38" s="29"/>
      <c r="AK38" s="350"/>
      <c r="AL38" s="309"/>
      <c r="AM38" s="509"/>
      <c r="AN38" s="39"/>
      <c r="AO38" s="37"/>
      <c r="AP38" s="40"/>
      <c r="AQ38" s="40"/>
      <c r="AR38" s="40"/>
      <c r="AS38" s="41"/>
      <c r="AT38" s="42"/>
      <c r="AU38" s="358"/>
      <c r="AV38" s="43"/>
      <c r="AW38" s="138"/>
      <c r="AX38" s="139"/>
      <c r="AY38" s="45"/>
      <c r="AZ38" s="140"/>
      <c r="BA38" s="46"/>
      <c r="BB38" s="46"/>
      <c r="BC38" s="141"/>
      <c r="BD38" s="141"/>
      <c r="BE38" s="141"/>
      <c r="BF38" s="141"/>
      <c r="BG38" s="37"/>
      <c r="BH38" s="39"/>
      <c r="BI38" s="39"/>
      <c r="BJ38" s="39"/>
      <c r="BK38" s="39"/>
      <c r="BL38" s="48"/>
      <c r="BM38" s="49"/>
      <c r="BN38" s="37"/>
      <c r="BO38" s="37"/>
      <c r="BP38" s="44"/>
    </row>
    <row r="39" spans="1:68" ht="24.75" customHeight="1" thickBot="1" x14ac:dyDescent="0.3">
      <c r="A39" s="64" t="s">
        <v>101</v>
      </c>
      <c r="B39" s="65"/>
      <c r="C39" s="66">
        <f t="shared" ref="C39:D39" si="7">+SUM(C8:C38)</f>
        <v>0</v>
      </c>
      <c r="D39" s="66">
        <f t="shared" si="7"/>
        <v>0</v>
      </c>
      <c r="E39" s="67"/>
      <c r="F39" s="67"/>
      <c r="G39" s="67"/>
      <c r="H39" s="67"/>
      <c r="I39" s="66"/>
      <c r="J39" s="66"/>
      <c r="K39" s="131"/>
      <c r="L39" s="66"/>
      <c r="M39" s="66"/>
      <c r="N39" s="131"/>
      <c r="O39" s="66"/>
      <c r="P39" s="66"/>
      <c r="Q39" s="132"/>
      <c r="R39" s="69"/>
      <c r="S39" s="69"/>
      <c r="T39" s="69"/>
      <c r="U39" s="69"/>
      <c r="V39" s="69"/>
      <c r="W39" s="69"/>
      <c r="X39" s="69"/>
      <c r="Y39" s="69"/>
      <c r="Z39" s="69"/>
      <c r="AA39" s="69"/>
      <c r="AB39" s="69"/>
      <c r="AC39" s="69"/>
      <c r="AD39" s="66"/>
      <c r="AE39" s="66"/>
      <c r="AF39" s="66"/>
      <c r="AG39" s="66"/>
      <c r="AH39" s="66"/>
      <c r="AI39" s="66"/>
      <c r="AJ39" s="66"/>
      <c r="AK39" s="70"/>
      <c r="AL39" s="71"/>
      <c r="AM39" s="72"/>
      <c r="AN39" s="72"/>
      <c r="AO39" s="67"/>
      <c r="AP39" s="69"/>
      <c r="AQ39" s="69"/>
      <c r="AR39" s="67"/>
      <c r="AS39" s="72"/>
      <c r="AT39" s="67"/>
      <c r="AU39" s="73"/>
      <c r="AV39" s="74"/>
      <c r="AW39" s="75">
        <f t="shared" ref="AW39:AY39" si="8">+SUM(AW8:AW38)</f>
        <v>0</v>
      </c>
      <c r="AX39" s="78">
        <f t="shared" si="8"/>
        <v>0</v>
      </c>
      <c r="AY39" s="133">
        <f t="shared" si="8"/>
        <v>0</v>
      </c>
      <c r="AZ39" s="134"/>
      <c r="BA39" s="76"/>
      <c r="BB39" s="76"/>
      <c r="BC39" s="77">
        <f t="shared" ref="BC39:BK39" si="9">+SUM(BC8:BC38)</f>
        <v>0</v>
      </c>
      <c r="BD39" s="77">
        <f t="shared" si="9"/>
        <v>0</v>
      </c>
      <c r="BE39" s="77">
        <f t="shared" si="9"/>
        <v>0</v>
      </c>
      <c r="BF39" s="77">
        <f t="shared" si="9"/>
        <v>0</v>
      </c>
      <c r="BG39" s="70">
        <f t="shared" si="9"/>
        <v>0</v>
      </c>
      <c r="BH39" s="70">
        <f t="shared" si="9"/>
        <v>0</v>
      </c>
      <c r="BI39" s="70">
        <f t="shared" si="9"/>
        <v>0</v>
      </c>
      <c r="BJ39" s="70">
        <f t="shared" si="9"/>
        <v>0</v>
      </c>
      <c r="BK39" s="70">
        <f t="shared" si="9"/>
        <v>0</v>
      </c>
      <c r="BL39" s="78"/>
      <c r="BM39" s="73">
        <f t="shared" ref="BM39:BP39" si="10">+SUM(BM8:BM38)</f>
        <v>0</v>
      </c>
      <c r="BN39" s="70">
        <f t="shared" si="10"/>
        <v>0</v>
      </c>
      <c r="BO39" s="70">
        <f t="shared" si="10"/>
        <v>0</v>
      </c>
      <c r="BP39" s="79">
        <f t="shared" si="10"/>
        <v>0</v>
      </c>
    </row>
    <row r="40" spans="1:68" ht="24.75" customHeight="1" x14ac:dyDescent="0.25">
      <c r="A40" s="80" t="s">
        <v>102</v>
      </c>
      <c r="B40" s="361"/>
      <c r="C40" s="362" t="e">
        <f t="shared" ref="C40:AE40" si="11">+AVERAGE(C9:C38)</f>
        <v>#DIV/0!</v>
      </c>
      <c r="D40" s="362" t="e">
        <f t="shared" si="11"/>
        <v>#DIV/0!</v>
      </c>
      <c r="E40" s="362" t="e">
        <f t="shared" si="11"/>
        <v>#DIV/0!</v>
      </c>
      <c r="F40" s="362" t="e">
        <f t="shared" si="11"/>
        <v>#DIV/0!</v>
      </c>
      <c r="G40" s="362" t="e">
        <f t="shared" si="11"/>
        <v>#DIV/0!</v>
      </c>
      <c r="H40" s="362" t="e">
        <f t="shared" si="11"/>
        <v>#DIV/0!</v>
      </c>
      <c r="I40" s="362" t="e">
        <f t="shared" si="11"/>
        <v>#DIV/0!</v>
      </c>
      <c r="J40" s="362" t="e">
        <f t="shared" si="11"/>
        <v>#DIV/0!</v>
      </c>
      <c r="K40" s="362" t="e">
        <f t="shared" si="11"/>
        <v>#DIV/0!</v>
      </c>
      <c r="L40" s="362" t="e">
        <f t="shared" si="11"/>
        <v>#DIV/0!</v>
      </c>
      <c r="M40" s="362" t="e">
        <f t="shared" si="11"/>
        <v>#DIV/0!</v>
      </c>
      <c r="N40" s="362" t="e">
        <f t="shared" si="11"/>
        <v>#DIV/0!</v>
      </c>
      <c r="O40" s="362" t="e">
        <f t="shared" si="11"/>
        <v>#DIV/0!</v>
      </c>
      <c r="P40" s="362" t="e">
        <f t="shared" si="11"/>
        <v>#DIV/0!</v>
      </c>
      <c r="Q40" s="362" t="e">
        <f t="shared" si="11"/>
        <v>#DIV/0!</v>
      </c>
      <c r="R40" s="362" t="e">
        <f t="shared" si="11"/>
        <v>#DIV/0!</v>
      </c>
      <c r="S40" s="362" t="e">
        <f t="shared" si="11"/>
        <v>#DIV/0!</v>
      </c>
      <c r="T40" s="362" t="e">
        <f t="shared" si="11"/>
        <v>#DIV/0!</v>
      </c>
      <c r="U40" s="362" t="e">
        <f t="shared" si="11"/>
        <v>#DIV/0!</v>
      </c>
      <c r="V40" s="362" t="e">
        <f t="shared" si="11"/>
        <v>#DIV/0!</v>
      </c>
      <c r="W40" s="362" t="e">
        <f t="shared" si="11"/>
        <v>#DIV/0!</v>
      </c>
      <c r="X40" s="362" t="e">
        <f t="shared" si="11"/>
        <v>#DIV/0!</v>
      </c>
      <c r="Y40" s="362" t="e">
        <f t="shared" si="11"/>
        <v>#DIV/0!</v>
      </c>
      <c r="Z40" s="363" t="e">
        <f t="shared" si="11"/>
        <v>#DIV/0!</v>
      </c>
      <c r="AA40" s="363" t="e">
        <f t="shared" si="11"/>
        <v>#DIV/0!</v>
      </c>
      <c r="AB40" s="363" t="e">
        <f t="shared" si="11"/>
        <v>#DIV/0!</v>
      </c>
      <c r="AC40" s="363" t="e">
        <f t="shared" si="11"/>
        <v>#DIV/0!</v>
      </c>
      <c r="AD40" s="363" t="e">
        <f t="shared" si="11"/>
        <v>#DIV/0!</v>
      </c>
      <c r="AE40" s="363" t="e">
        <f t="shared" si="11"/>
        <v>#DIV/0!</v>
      </c>
      <c r="AF40" s="362"/>
      <c r="AG40" s="362"/>
      <c r="AH40" s="362"/>
      <c r="AI40" s="362"/>
      <c r="AJ40" s="362"/>
      <c r="AK40" s="364"/>
      <c r="AL40" s="81" t="e">
        <f t="shared" ref="AL40:BP40" si="12">+AVERAGE(AL9:AL38)</f>
        <v>#DIV/0!</v>
      </c>
      <c r="AM40" s="362" t="e">
        <f t="shared" si="12"/>
        <v>#DIV/0!</v>
      </c>
      <c r="AN40" s="362" t="e">
        <f t="shared" si="12"/>
        <v>#DIV/0!</v>
      </c>
      <c r="AO40" s="362" t="e">
        <f t="shared" si="12"/>
        <v>#DIV/0!</v>
      </c>
      <c r="AP40" s="362" t="e">
        <f t="shared" si="12"/>
        <v>#DIV/0!</v>
      </c>
      <c r="AQ40" s="362" t="e">
        <f t="shared" si="12"/>
        <v>#DIV/0!</v>
      </c>
      <c r="AR40" s="362" t="e">
        <f t="shared" si="12"/>
        <v>#DIV/0!</v>
      </c>
      <c r="AS40" s="370" t="e">
        <f t="shared" si="12"/>
        <v>#DIV/0!</v>
      </c>
      <c r="AT40" s="348" t="e">
        <f t="shared" si="12"/>
        <v>#DIV/0!</v>
      </c>
      <c r="AU40" s="366" t="e">
        <f t="shared" si="12"/>
        <v>#DIV/0!</v>
      </c>
      <c r="AV40" s="82" t="e">
        <f t="shared" si="12"/>
        <v>#DIV/0!</v>
      </c>
      <c r="AW40" s="83" t="e">
        <f t="shared" si="12"/>
        <v>#DIV/0!</v>
      </c>
      <c r="AX40" s="363" t="e">
        <f t="shared" si="12"/>
        <v>#DIV/0!</v>
      </c>
      <c r="AY40" s="84" t="e">
        <f t="shared" si="12"/>
        <v>#DIV/0!</v>
      </c>
      <c r="AZ40" s="85" t="e">
        <f t="shared" si="12"/>
        <v>#DIV/0!</v>
      </c>
      <c r="BA40" s="367" t="e">
        <f t="shared" si="12"/>
        <v>#DIV/0!</v>
      </c>
      <c r="BB40" s="367" t="e">
        <f t="shared" si="12"/>
        <v>#DIV/0!</v>
      </c>
      <c r="BC40" s="366" t="e">
        <f t="shared" si="12"/>
        <v>#DIV/0!</v>
      </c>
      <c r="BD40" s="366" t="e">
        <f t="shared" si="12"/>
        <v>#DIV/0!</v>
      </c>
      <c r="BE40" s="366" t="e">
        <f t="shared" si="12"/>
        <v>#DIV/0!</v>
      </c>
      <c r="BF40" s="366" t="e">
        <f t="shared" si="12"/>
        <v>#DIV/0!</v>
      </c>
      <c r="BG40" s="362" t="e">
        <f t="shared" si="12"/>
        <v>#DIV/0!</v>
      </c>
      <c r="BH40" s="362" t="e">
        <f t="shared" si="12"/>
        <v>#DIV/0!</v>
      </c>
      <c r="BI40" s="362" t="e">
        <f t="shared" si="12"/>
        <v>#DIV/0!</v>
      </c>
      <c r="BJ40" s="362" t="e">
        <f t="shared" si="12"/>
        <v>#DIV/0!</v>
      </c>
      <c r="BK40" s="362" t="e">
        <f t="shared" si="12"/>
        <v>#DIV/0!</v>
      </c>
      <c r="BL40" s="363" t="e">
        <f t="shared" si="12"/>
        <v>#DIV/0!</v>
      </c>
      <c r="BM40" s="368" t="e">
        <f t="shared" si="12"/>
        <v>#DIV/0!</v>
      </c>
      <c r="BN40" s="362" t="e">
        <f t="shared" si="12"/>
        <v>#DIV/0!</v>
      </c>
      <c r="BO40" s="362" t="e">
        <f t="shared" si="12"/>
        <v>#DIV/0!</v>
      </c>
      <c r="BP40" s="86" t="e">
        <f t="shared" si="12"/>
        <v>#DIV/0!</v>
      </c>
    </row>
    <row r="41" spans="1:68" ht="24.75" customHeight="1" x14ac:dyDescent="0.25">
      <c r="A41" s="87" t="s">
        <v>103</v>
      </c>
      <c r="B41" s="369"/>
      <c r="C41" s="88">
        <f t="shared" ref="C41:AE41" si="13">+MIN(C9:C38)</f>
        <v>0</v>
      </c>
      <c r="D41" s="88">
        <f t="shared" si="13"/>
        <v>0</v>
      </c>
      <c r="E41" s="88">
        <f t="shared" si="13"/>
        <v>0</v>
      </c>
      <c r="F41" s="88">
        <f t="shared" si="13"/>
        <v>0</v>
      </c>
      <c r="G41" s="88">
        <f t="shared" si="13"/>
        <v>0</v>
      </c>
      <c r="H41" s="88">
        <f t="shared" si="13"/>
        <v>0</v>
      </c>
      <c r="I41" s="88">
        <f t="shared" si="13"/>
        <v>0</v>
      </c>
      <c r="J41" s="88">
        <f t="shared" si="13"/>
        <v>0</v>
      </c>
      <c r="K41" s="88">
        <f t="shared" si="13"/>
        <v>0</v>
      </c>
      <c r="L41" s="88">
        <f t="shared" si="13"/>
        <v>0</v>
      </c>
      <c r="M41" s="88">
        <f t="shared" si="13"/>
        <v>0</v>
      </c>
      <c r="N41" s="88">
        <f t="shared" si="13"/>
        <v>0</v>
      </c>
      <c r="O41" s="88">
        <f t="shared" si="13"/>
        <v>0</v>
      </c>
      <c r="P41" s="88">
        <f t="shared" si="13"/>
        <v>0</v>
      </c>
      <c r="Q41" s="88">
        <f t="shared" si="13"/>
        <v>0</v>
      </c>
      <c r="R41" s="88">
        <f t="shared" si="13"/>
        <v>0</v>
      </c>
      <c r="S41" s="88">
        <f t="shared" si="13"/>
        <v>0</v>
      </c>
      <c r="T41" s="88">
        <f t="shared" si="13"/>
        <v>0</v>
      </c>
      <c r="U41" s="88">
        <f t="shared" si="13"/>
        <v>0</v>
      </c>
      <c r="V41" s="88">
        <f t="shared" si="13"/>
        <v>0</v>
      </c>
      <c r="W41" s="88">
        <f t="shared" si="13"/>
        <v>0</v>
      </c>
      <c r="X41" s="88">
        <f t="shared" si="13"/>
        <v>0</v>
      </c>
      <c r="Y41" s="88">
        <f t="shared" si="13"/>
        <v>0</v>
      </c>
      <c r="Z41" s="89">
        <f t="shared" si="13"/>
        <v>0</v>
      </c>
      <c r="AA41" s="89">
        <f t="shared" si="13"/>
        <v>0</v>
      </c>
      <c r="AB41" s="89" t="e">
        <f t="shared" si="13"/>
        <v>#DIV/0!</v>
      </c>
      <c r="AC41" s="89">
        <f t="shared" si="13"/>
        <v>0</v>
      </c>
      <c r="AD41" s="89">
        <f t="shared" si="13"/>
        <v>0</v>
      </c>
      <c r="AE41" s="89" t="e">
        <f t="shared" si="13"/>
        <v>#DIV/0!</v>
      </c>
      <c r="AF41" s="88"/>
      <c r="AG41" s="88"/>
      <c r="AH41" s="88"/>
      <c r="AI41" s="88"/>
      <c r="AJ41" s="88"/>
      <c r="AK41" s="90"/>
      <c r="AL41" s="91">
        <f t="shared" ref="AL41:BP41" si="14">+MIN(AL9:AL38)</f>
        <v>0</v>
      </c>
      <c r="AM41" s="88">
        <f t="shared" si="14"/>
        <v>0</v>
      </c>
      <c r="AN41" s="88">
        <f t="shared" si="14"/>
        <v>0</v>
      </c>
      <c r="AO41" s="88">
        <f t="shared" si="14"/>
        <v>0</v>
      </c>
      <c r="AP41" s="88">
        <f t="shared" si="14"/>
        <v>0</v>
      </c>
      <c r="AQ41" s="88">
        <f t="shared" si="14"/>
        <v>0</v>
      </c>
      <c r="AR41" s="88">
        <f t="shared" si="14"/>
        <v>0</v>
      </c>
      <c r="AS41" s="88">
        <f t="shared" si="14"/>
        <v>0</v>
      </c>
      <c r="AT41" s="89">
        <f t="shared" si="14"/>
        <v>0</v>
      </c>
      <c r="AU41" s="92">
        <f t="shared" si="14"/>
        <v>0</v>
      </c>
      <c r="AV41" s="93">
        <f t="shared" si="14"/>
        <v>0</v>
      </c>
      <c r="AW41" s="94">
        <f t="shared" si="14"/>
        <v>0</v>
      </c>
      <c r="AX41" s="89">
        <f t="shared" si="14"/>
        <v>0</v>
      </c>
      <c r="AY41" s="95">
        <f t="shared" si="14"/>
        <v>0</v>
      </c>
      <c r="AZ41" s="96">
        <f t="shared" si="14"/>
        <v>0</v>
      </c>
      <c r="BA41" s="97">
        <f t="shared" si="14"/>
        <v>0</v>
      </c>
      <c r="BB41" s="97">
        <f t="shared" si="14"/>
        <v>0</v>
      </c>
      <c r="BC41" s="98">
        <f t="shared" si="14"/>
        <v>0</v>
      </c>
      <c r="BD41" s="98">
        <f t="shared" si="14"/>
        <v>0</v>
      </c>
      <c r="BE41" s="98">
        <f t="shared" si="14"/>
        <v>0</v>
      </c>
      <c r="BF41" s="98">
        <f t="shared" si="14"/>
        <v>0</v>
      </c>
      <c r="BG41" s="88">
        <f t="shared" si="14"/>
        <v>0</v>
      </c>
      <c r="BH41" s="88">
        <f t="shared" si="14"/>
        <v>0</v>
      </c>
      <c r="BI41" s="88">
        <f t="shared" si="14"/>
        <v>0</v>
      </c>
      <c r="BJ41" s="88">
        <f t="shared" si="14"/>
        <v>0</v>
      </c>
      <c r="BK41" s="88">
        <f t="shared" si="14"/>
        <v>0</v>
      </c>
      <c r="BL41" s="89">
        <f t="shared" si="14"/>
        <v>0</v>
      </c>
      <c r="BM41" s="99">
        <f t="shared" si="14"/>
        <v>0</v>
      </c>
      <c r="BN41" s="88">
        <f t="shared" si="14"/>
        <v>0</v>
      </c>
      <c r="BO41" s="88">
        <f t="shared" si="14"/>
        <v>0</v>
      </c>
      <c r="BP41" s="100">
        <f t="shared" si="14"/>
        <v>0</v>
      </c>
    </row>
    <row r="42" spans="1:68" ht="24.75" customHeight="1" x14ac:dyDescent="0.25">
      <c r="A42" s="101" t="s">
        <v>104</v>
      </c>
      <c r="B42" s="102"/>
      <c r="C42" s="103">
        <f t="shared" ref="C42:AE42" si="15">+MAX(C9:C38)</f>
        <v>0</v>
      </c>
      <c r="D42" s="103">
        <f t="shared" si="15"/>
        <v>0</v>
      </c>
      <c r="E42" s="103">
        <f t="shared" si="15"/>
        <v>0</v>
      </c>
      <c r="F42" s="103">
        <f t="shared" si="15"/>
        <v>0</v>
      </c>
      <c r="G42" s="103">
        <f t="shared" si="15"/>
        <v>0</v>
      </c>
      <c r="H42" s="103">
        <f t="shared" si="15"/>
        <v>0</v>
      </c>
      <c r="I42" s="103">
        <f t="shared" si="15"/>
        <v>0</v>
      </c>
      <c r="J42" s="103">
        <f t="shared" si="15"/>
        <v>0</v>
      </c>
      <c r="K42" s="103">
        <f t="shared" si="15"/>
        <v>0</v>
      </c>
      <c r="L42" s="103">
        <f t="shared" si="15"/>
        <v>0</v>
      </c>
      <c r="M42" s="103">
        <f t="shared" si="15"/>
        <v>0</v>
      </c>
      <c r="N42" s="103">
        <f t="shared" si="15"/>
        <v>0</v>
      </c>
      <c r="O42" s="103">
        <f t="shared" si="15"/>
        <v>0</v>
      </c>
      <c r="P42" s="103">
        <f t="shared" si="15"/>
        <v>0</v>
      </c>
      <c r="Q42" s="103">
        <f t="shared" si="15"/>
        <v>0</v>
      </c>
      <c r="R42" s="103">
        <f t="shared" si="15"/>
        <v>0</v>
      </c>
      <c r="S42" s="103">
        <f t="shared" si="15"/>
        <v>0</v>
      </c>
      <c r="T42" s="103">
        <f t="shared" si="15"/>
        <v>0</v>
      </c>
      <c r="U42" s="103">
        <f t="shared" si="15"/>
        <v>0</v>
      </c>
      <c r="V42" s="103">
        <f t="shared" si="15"/>
        <v>0</v>
      </c>
      <c r="W42" s="103">
        <f t="shared" si="15"/>
        <v>0</v>
      </c>
      <c r="X42" s="103">
        <f t="shared" si="15"/>
        <v>0</v>
      </c>
      <c r="Y42" s="103">
        <f t="shared" si="15"/>
        <v>0</v>
      </c>
      <c r="Z42" s="104">
        <f t="shared" si="15"/>
        <v>0</v>
      </c>
      <c r="AA42" s="104">
        <f t="shared" si="15"/>
        <v>0</v>
      </c>
      <c r="AB42" s="104" t="e">
        <f t="shared" si="15"/>
        <v>#DIV/0!</v>
      </c>
      <c r="AC42" s="104">
        <f t="shared" si="15"/>
        <v>0</v>
      </c>
      <c r="AD42" s="104">
        <f t="shared" si="15"/>
        <v>0</v>
      </c>
      <c r="AE42" s="104" t="e">
        <f t="shared" si="15"/>
        <v>#DIV/0!</v>
      </c>
      <c r="AF42" s="103"/>
      <c r="AG42" s="103"/>
      <c r="AH42" s="103"/>
      <c r="AI42" s="103"/>
      <c r="AJ42" s="103"/>
      <c r="AK42" s="105"/>
      <c r="AL42" s="106">
        <f t="shared" ref="AL42:BP42" si="16">+MAX(AL9:AL38)</f>
        <v>0</v>
      </c>
      <c r="AM42" s="103">
        <f t="shared" si="16"/>
        <v>0</v>
      </c>
      <c r="AN42" s="103">
        <f t="shared" si="16"/>
        <v>0</v>
      </c>
      <c r="AO42" s="103">
        <f t="shared" si="16"/>
        <v>0</v>
      </c>
      <c r="AP42" s="103">
        <f t="shared" si="16"/>
        <v>0</v>
      </c>
      <c r="AQ42" s="103">
        <f t="shared" si="16"/>
        <v>0</v>
      </c>
      <c r="AR42" s="103">
        <f t="shared" si="16"/>
        <v>0</v>
      </c>
      <c r="AS42" s="103">
        <f t="shared" si="16"/>
        <v>0</v>
      </c>
      <c r="AT42" s="104">
        <f t="shared" si="16"/>
        <v>0</v>
      </c>
      <c r="AU42" s="107">
        <f t="shared" si="16"/>
        <v>0</v>
      </c>
      <c r="AV42" s="108">
        <f t="shared" si="16"/>
        <v>0</v>
      </c>
      <c r="AW42" s="109">
        <f t="shared" si="16"/>
        <v>0</v>
      </c>
      <c r="AX42" s="104">
        <f t="shared" si="16"/>
        <v>0</v>
      </c>
      <c r="AY42" s="110">
        <f t="shared" si="16"/>
        <v>0</v>
      </c>
      <c r="AZ42" s="111">
        <f t="shared" si="16"/>
        <v>0</v>
      </c>
      <c r="BA42" s="112">
        <f t="shared" si="16"/>
        <v>0</v>
      </c>
      <c r="BB42" s="112">
        <f t="shared" si="16"/>
        <v>0</v>
      </c>
      <c r="BC42" s="113">
        <f t="shared" si="16"/>
        <v>0</v>
      </c>
      <c r="BD42" s="113">
        <f t="shared" si="16"/>
        <v>0</v>
      </c>
      <c r="BE42" s="113">
        <f t="shared" si="16"/>
        <v>0</v>
      </c>
      <c r="BF42" s="113">
        <f t="shared" si="16"/>
        <v>0</v>
      </c>
      <c r="BG42" s="103">
        <f t="shared" si="16"/>
        <v>0</v>
      </c>
      <c r="BH42" s="103">
        <f t="shared" si="16"/>
        <v>0</v>
      </c>
      <c r="BI42" s="103">
        <f t="shared" si="16"/>
        <v>0</v>
      </c>
      <c r="BJ42" s="103">
        <f t="shared" si="16"/>
        <v>0</v>
      </c>
      <c r="BK42" s="103">
        <f t="shared" si="16"/>
        <v>0</v>
      </c>
      <c r="BL42" s="104">
        <f t="shared" si="16"/>
        <v>0</v>
      </c>
      <c r="BM42" s="114">
        <f t="shared" si="16"/>
        <v>0</v>
      </c>
      <c r="BN42" s="103">
        <f t="shared" si="16"/>
        <v>0</v>
      </c>
      <c r="BO42" s="103">
        <f t="shared" si="16"/>
        <v>0</v>
      </c>
      <c r="BP42" s="115">
        <f t="shared" si="16"/>
        <v>0</v>
      </c>
    </row>
    <row r="43" spans="1:68" ht="24.75" customHeight="1" x14ac:dyDescent="0.25">
      <c r="A43" s="116" t="s">
        <v>105</v>
      </c>
      <c r="B43" s="117"/>
      <c r="C43" s="118"/>
      <c r="D43" s="119"/>
      <c r="E43" s="119"/>
      <c r="F43" s="119"/>
      <c r="G43" s="119"/>
      <c r="H43" s="119"/>
      <c r="I43" s="119"/>
      <c r="J43" s="119"/>
      <c r="K43" s="119"/>
      <c r="L43" s="119"/>
      <c r="M43" s="119"/>
      <c r="N43" s="119"/>
      <c r="O43" s="119"/>
      <c r="P43" s="119"/>
      <c r="Q43" s="119"/>
      <c r="R43" s="119"/>
      <c r="S43" s="119"/>
      <c r="T43" s="119"/>
      <c r="U43" s="119"/>
      <c r="V43" s="119"/>
      <c r="W43" s="119"/>
      <c r="X43" s="119"/>
      <c r="Y43" s="119"/>
      <c r="Z43" s="119"/>
      <c r="AA43" s="119"/>
      <c r="AB43" s="119"/>
      <c r="AC43" s="119"/>
      <c r="AD43" s="119"/>
      <c r="AE43" s="119"/>
      <c r="AF43" s="119"/>
      <c r="AG43" s="119"/>
      <c r="AH43" s="119"/>
      <c r="AI43" s="119"/>
      <c r="AJ43" s="119"/>
      <c r="AK43" s="119"/>
      <c r="AL43" s="120"/>
      <c r="AM43" s="120"/>
      <c r="AN43" s="120"/>
      <c r="AO43" s="119"/>
      <c r="AP43" s="119"/>
      <c r="AQ43" s="119"/>
      <c r="AR43" s="121"/>
      <c r="AS43" s="120"/>
      <c r="AT43" s="119"/>
      <c r="AU43" s="119"/>
      <c r="AV43" s="11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119"/>
      <c r="BH43" s="120"/>
      <c r="BI43" s="120"/>
      <c r="BJ43" s="120"/>
      <c r="BK43" s="120"/>
      <c r="BL43" s="119"/>
      <c r="BM43" s="119"/>
      <c r="BN43" s="119"/>
      <c r="BO43" s="119"/>
      <c r="BP43" s="119"/>
    </row>
    <row r="44" spans="1:68" ht="24.75" customHeight="1" x14ac:dyDescent="0.25">
      <c r="A44" s="87" t="s">
        <v>106</v>
      </c>
      <c r="B44" s="122"/>
      <c r="C44" s="44"/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119"/>
      <c r="P44" s="119"/>
      <c r="Q44" s="119"/>
      <c r="R44" s="119"/>
      <c r="S44" s="119"/>
      <c r="T44" s="119"/>
      <c r="U44" s="119"/>
      <c r="V44" s="119"/>
      <c r="W44" s="119"/>
      <c r="X44" s="119"/>
      <c r="Y44" s="119"/>
      <c r="Z44" s="119"/>
      <c r="AA44" s="119"/>
      <c r="AB44" s="119"/>
      <c r="AC44" s="119"/>
      <c r="AD44" s="119"/>
      <c r="AE44" s="119"/>
      <c r="AF44" s="119"/>
      <c r="AG44" s="119"/>
      <c r="AH44" s="119"/>
      <c r="AI44" s="119"/>
      <c r="AJ44" s="119"/>
      <c r="AK44" s="119"/>
      <c r="AL44" s="120"/>
      <c r="AM44" s="120"/>
      <c r="AN44" s="120"/>
      <c r="AO44" s="119"/>
      <c r="AP44" s="119"/>
      <c r="AQ44" s="119"/>
      <c r="AR44" s="119"/>
      <c r="AS44" s="120"/>
      <c r="AT44" s="119"/>
      <c r="AU44" s="119"/>
      <c r="AV44" s="11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119"/>
      <c r="BH44" s="120"/>
      <c r="BI44" s="120"/>
      <c r="BJ44" s="120"/>
      <c r="BK44" s="120"/>
      <c r="BL44" s="119"/>
      <c r="BM44" s="119"/>
      <c r="BN44" s="119"/>
      <c r="BO44" s="119"/>
      <c r="BP44" s="119"/>
    </row>
    <row r="45" spans="1:68" ht="24.75" customHeight="1" x14ac:dyDescent="0.25">
      <c r="A45" s="87" t="s">
        <v>107</v>
      </c>
      <c r="B45" s="123"/>
      <c r="C45" s="44"/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O45" s="119"/>
      <c r="P45" s="119"/>
      <c r="Q45" s="119"/>
      <c r="R45" s="119"/>
      <c r="S45" s="119"/>
      <c r="T45" s="119"/>
      <c r="U45" s="119"/>
      <c r="V45" s="119"/>
      <c r="W45" s="119"/>
      <c r="X45" s="119"/>
      <c r="Y45" s="119"/>
      <c r="Z45" s="119"/>
      <c r="AA45" s="119"/>
      <c r="AB45" s="119"/>
      <c r="AC45" s="119"/>
      <c r="AD45" s="119"/>
      <c r="AE45" s="119"/>
      <c r="AF45" s="119"/>
      <c r="AG45" s="119"/>
      <c r="AH45" s="119"/>
      <c r="AI45" s="119"/>
      <c r="AJ45" s="119"/>
      <c r="AK45" s="119"/>
      <c r="AL45" s="120"/>
      <c r="AM45" s="120"/>
      <c r="AN45" s="120"/>
      <c r="AO45" s="119"/>
      <c r="AP45" s="119"/>
      <c r="AQ45" s="119"/>
      <c r="AR45" s="119"/>
      <c r="AS45" s="120"/>
      <c r="AT45" s="119"/>
      <c r="AU45" s="119"/>
      <c r="AV45" s="11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119"/>
      <c r="BH45" s="120"/>
      <c r="BI45" s="120"/>
      <c r="BJ45" s="120"/>
      <c r="BK45" s="120"/>
      <c r="BL45" s="119"/>
      <c r="BM45" s="119"/>
      <c r="BN45" s="119"/>
      <c r="BO45" s="119"/>
      <c r="BP45" s="119"/>
    </row>
    <row r="46" spans="1:68" ht="24.75" customHeight="1" x14ac:dyDescent="0.25">
      <c r="A46" s="124" t="s">
        <v>108</v>
      </c>
      <c r="B46" s="122"/>
      <c r="C46" s="44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19"/>
      <c r="AB46" s="119"/>
      <c r="AC46" s="119"/>
      <c r="AD46" s="119"/>
      <c r="AE46" s="119"/>
      <c r="AF46" s="119"/>
      <c r="AG46" s="119"/>
      <c r="AH46" s="119"/>
      <c r="AI46" s="119"/>
      <c r="AJ46" s="119"/>
      <c r="AK46" s="119"/>
      <c r="AL46" s="120"/>
      <c r="AM46" s="120"/>
      <c r="AN46" s="120"/>
      <c r="AO46" s="119"/>
      <c r="AP46" s="119"/>
      <c r="AQ46" s="119"/>
      <c r="AR46" s="119"/>
      <c r="AS46" s="120"/>
      <c r="AT46" s="119"/>
      <c r="AU46" s="119"/>
      <c r="AV46" s="11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119"/>
      <c r="BH46" s="120"/>
      <c r="BI46" s="120"/>
      <c r="BJ46" s="120"/>
      <c r="BK46" s="120"/>
      <c r="BL46" s="119"/>
      <c r="BM46" s="119"/>
      <c r="BN46" s="119"/>
      <c r="BO46" s="119"/>
      <c r="BP46" s="119"/>
    </row>
    <row r="47" spans="1:68" ht="24.75" customHeight="1" x14ac:dyDescent="0.25">
      <c r="A47" s="711" t="s">
        <v>101</v>
      </c>
      <c r="B47" s="712"/>
      <c r="C47" s="125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19"/>
      <c r="AB47" s="119"/>
      <c r="AC47" s="119"/>
      <c r="AD47" s="119"/>
      <c r="AE47" s="119"/>
      <c r="AF47" s="119"/>
      <c r="AG47" s="119"/>
      <c r="AH47" s="119"/>
      <c r="AI47" s="119"/>
      <c r="AJ47" s="119"/>
      <c r="AK47" s="119"/>
      <c r="AL47" s="120"/>
      <c r="AM47" s="120"/>
      <c r="AN47" s="120"/>
      <c r="AO47" s="119"/>
      <c r="AP47" s="119"/>
      <c r="AQ47" s="119"/>
      <c r="AR47" s="119"/>
      <c r="AS47" s="120"/>
      <c r="AT47" s="119"/>
      <c r="AU47" s="119"/>
      <c r="AV47" s="126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126"/>
      <c r="BH47" s="127"/>
      <c r="BI47" s="127"/>
      <c r="BJ47" s="127"/>
      <c r="BK47" s="127"/>
      <c r="BL47" s="126"/>
      <c r="BM47" s="126"/>
      <c r="BN47" s="126"/>
      <c r="BO47" s="126"/>
      <c r="BP47" s="126"/>
    </row>
  </sheetData>
  <mergeCells count="94">
    <mergeCell ref="BP7:BP8"/>
    <mergeCell ref="BG7:BG8"/>
    <mergeCell ref="BL7:BL8"/>
    <mergeCell ref="BM7:BM8"/>
    <mergeCell ref="BN7:BN8"/>
    <mergeCell ref="BO7:BO8"/>
    <mergeCell ref="V5:W5"/>
    <mergeCell ref="T7:T8"/>
    <mergeCell ref="U7:U8"/>
    <mergeCell ref="V7:V8"/>
    <mergeCell ref="W7:W8"/>
    <mergeCell ref="A4:B4"/>
    <mergeCell ref="E4:F4"/>
    <mergeCell ref="G4:H4"/>
    <mergeCell ref="I4:K4"/>
    <mergeCell ref="L4:N4"/>
    <mergeCell ref="E3:AS3"/>
    <mergeCell ref="AZ3:BP3"/>
    <mergeCell ref="AQ4:AR4"/>
    <mergeCell ref="BC4:BF4"/>
    <mergeCell ref="BG4:BP4"/>
    <mergeCell ref="O4:Q4"/>
    <mergeCell ref="R4:S4"/>
    <mergeCell ref="T4:U4"/>
    <mergeCell ref="V4:W4"/>
    <mergeCell ref="X4:Y4"/>
    <mergeCell ref="Z4:AB4"/>
    <mergeCell ref="AC4:AE4"/>
    <mergeCell ref="AJ4:AJ5"/>
    <mergeCell ref="AK4:AK5"/>
    <mergeCell ref="AC5:AD5"/>
    <mergeCell ref="T5:U5"/>
    <mergeCell ref="A1:B1"/>
    <mergeCell ref="C1:Q1"/>
    <mergeCell ref="S1:AL1"/>
    <mergeCell ref="A2:C2"/>
    <mergeCell ref="E2:I2"/>
    <mergeCell ref="BD7:BD8"/>
    <mergeCell ref="BE7:BE8"/>
    <mergeCell ref="BF7:BF8"/>
    <mergeCell ref="X5:Y5"/>
    <mergeCell ref="Z5:AA5"/>
    <mergeCell ref="AT5:AT6"/>
    <mergeCell ref="AU5:AU6"/>
    <mergeCell ref="AV5:AV6"/>
    <mergeCell ref="BC5:BF5"/>
    <mergeCell ref="AV7:AV8"/>
    <mergeCell ref="X7:X8"/>
    <mergeCell ref="AW7:AW8"/>
    <mergeCell ref="AX7:AX8"/>
    <mergeCell ref="AY7:AY8"/>
    <mergeCell ref="AZ7:AZ8"/>
    <mergeCell ref="BA7:BA8"/>
    <mergeCell ref="BB7:BB8"/>
    <mergeCell ref="BC7:BC8"/>
    <mergeCell ref="AT7:AT8"/>
    <mergeCell ref="AU7:AU8"/>
    <mergeCell ref="AJ7:AJ8"/>
    <mergeCell ref="AK7:AK8"/>
    <mergeCell ref="AL7:AL8"/>
    <mergeCell ref="AP7:AP8"/>
    <mergeCell ref="AQ7:AQ8"/>
    <mergeCell ref="AR7:AR8"/>
    <mergeCell ref="AS7:AS8"/>
    <mergeCell ref="AH7:AH8"/>
    <mergeCell ref="AI7:AI8"/>
    <mergeCell ref="Y7:Y8"/>
    <mergeCell ref="Z7:Z8"/>
    <mergeCell ref="AA7:AA8"/>
    <mergeCell ref="AB7:AB8"/>
    <mergeCell ref="AC7:AC8"/>
    <mergeCell ref="AD7:AD8"/>
    <mergeCell ref="AE7:AE8"/>
    <mergeCell ref="R7:R8"/>
    <mergeCell ref="E5:F5"/>
    <mergeCell ref="G5:H5"/>
    <mergeCell ref="I5:J5"/>
    <mergeCell ref="L5:M5"/>
    <mergeCell ref="O5:P5"/>
    <mergeCell ref="R5:S5"/>
    <mergeCell ref="S7:S8"/>
    <mergeCell ref="E7:E8"/>
    <mergeCell ref="F7:F8"/>
    <mergeCell ref="M7:M8"/>
    <mergeCell ref="N7:N8"/>
    <mergeCell ref="O7:O8"/>
    <mergeCell ref="P7:P8"/>
    <mergeCell ref="Q7:Q8"/>
    <mergeCell ref="I7:I8"/>
    <mergeCell ref="J7:J8"/>
    <mergeCell ref="A47:B47"/>
    <mergeCell ref="K7:K8"/>
    <mergeCell ref="L7:L8"/>
    <mergeCell ref="A7:A8"/>
  </mergeCells>
  <conditionalFormatting sqref="E9:AK38">
    <cfRule type="expression" dxfId="3" priority="1">
      <formula>IF(AND($AI9="H",$AH9="B"),1,0)</formula>
    </cfRule>
    <cfRule type="expression" dxfId="2" priority="2">
      <formula>IF($AI9="H",1,0)</formula>
    </cfRule>
  </conditionalFormatting>
  <dataValidations count="3">
    <dataValidation type="list" allowBlank="1" showErrorMessage="1" sqref="AJ9:AK38" xr:uid="{00000000-0002-0000-0A00-000000000000}">
      <formula1>"Si,No"</formula1>
    </dataValidation>
    <dataValidation type="list" allowBlank="1" showErrorMessage="1" sqref="AH9:AH38" xr:uid="{00000000-0002-0000-0A00-000001000000}">
      <formula1>"P,I,B"</formula1>
    </dataValidation>
    <dataValidation type="list" allowBlank="1" showErrorMessage="1" sqref="AI9:AI38" xr:uid="{00000000-0002-0000-0A00-000002000000}">
      <formula1>"H,NH"</formula1>
    </dataValidation>
  </dataValidations>
  <pageMargins left="0.39370078740157483" right="0.39370078740157483" top="0.59055118110236227" bottom="0.39370078740157483" header="0" footer="0"/>
  <pageSetup paperSize="9" scale="16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BP48"/>
  <sheetViews>
    <sheetView topLeftCell="A33" zoomScale="60" zoomScaleNormal="60" workbookViewId="0">
      <selection activeCell="A3" sqref="A3"/>
    </sheetView>
  </sheetViews>
  <sheetFormatPr baseColWidth="10" defaultColWidth="12.5703125" defaultRowHeight="15" customHeight="1" x14ac:dyDescent="0.2"/>
  <cols>
    <col min="1" max="1" width="13.7109375" customWidth="1"/>
    <col min="2" max="2" width="10.28515625" customWidth="1"/>
    <col min="3" max="4" width="14.42578125" customWidth="1"/>
    <col min="5" max="6" width="8.7109375" customWidth="1"/>
    <col min="7" max="8" width="12.28515625" customWidth="1"/>
    <col min="9" max="30" width="8.7109375" customWidth="1"/>
    <col min="31" max="31" width="10" customWidth="1"/>
    <col min="32" max="32" width="13.140625" customWidth="1"/>
    <col min="33" max="33" width="16.140625" customWidth="1"/>
    <col min="34" max="34" width="16.7109375" customWidth="1"/>
    <col min="35" max="35" width="27.85546875" customWidth="1"/>
    <col min="36" max="36" width="16.42578125" customWidth="1"/>
    <col min="37" max="37" width="16.28515625" customWidth="1"/>
    <col min="38" max="41" width="13.28515625" customWidth="1"/>
    <col min="42" max="43" width="12.28515625" customWidth="1"/>
    <col min="44" max="44" width="13" customWidth="1"/>
    <col min="45" max="45" width="11.7109375" customWidth="1"/>
    <col min="46" max="46" width="10.42578125" customWidth="1"/>
    <col min="47" max="47" width="10.28515625" customWidth="1"/>
    <col min="48" max="48" width="11.140625" customWidth="1"/>
    <col min="49" max="54" width="18.7109375" customWidth="1"/>
    <col min="55" max="55" width="12.7109375" customWidth="1"/>
    <col min="56" max="56" width="13.7109375" customWidth="1"/>
    <col min="57" max="57" width="13.42578125" customWidth="1"/>
    <col min="58" max="58" width="12.28515625" customWidth="1"/>
    <col min="59" max="62" width="18.28515625" customWidth="1"/>
    <col min="63" max="63" width="16.85546875" customWidth="1"/>
    <col min="64" max="64" width="11.140625" customWidth="1"/>
    <col min="65" max="65" width="17.7109375" customWidth="1"/>
    <col min="66" max="66" width="16.5703125" customWidth="1"/>
    <col min="67" max="67" width="14.85546875" customWidth="1"/>
    <col min="68" max="68" width="16.5703125" customWidth="1"/>
    <col min="69" max="88" width="11.42578125" customWidth="1"/>
  </cols>
  <sheetData>
    <row r="1" spans="1:68" ht="21" customHeight="1" x14ac:dyDescent="0.25">
      <c r="A1" s="681" t="s">
        <v>0</v>
      </c>
      <c r="B1" s="682"/>
      <c r="C1" s="683"/>
      <c r="D1" s="682"/>
      <c r="E1" s="682"/>
      <c r="F1" s="682"/>
      <c r="G1" s="682"/>
      <c r="H1" s="682"/>
      <c r="I1" s="682"/>
      <c r="J1" s="682"/>
      <c r="K1" s="682"/>
      <c r="L1" s="682"/>
      <c r="M1" s="682"/>
      <c r="N1" s="682"/>
      <c r="O1" s="682"/>
      <c r="P1" s="682"/>
      <c r="Q1" s="682"/>
      <c r="R1" s="2"/>
      <c r="S1" s="684" t="s">
        <v>2</v>
      </c>
      <c r="T1" s="682"/>
      <c r="U1" s="682"/>
      <c r="V1" s="682"/>
      <c r="W1" s="682"/>
      <c r="X1" s="682"/>
      <c r="Y1" s="682"/>
      <c r="Z1" s="682"/>
      <c r="AA1" s="682"/>
      <c r="AB1" s="682"/>
      <c r="AC1" s="682"/>
      <c r="AD1" s="682"/>
      <c r="AE1" s="682"/>
      <c r="AF1" s="682"/>
      <c r="AG1" s="682"/>
      <c r="AH1" s="682"/>
      <c r="AI1" s="682"/>
      <c r="AJ1" s="682"/>
      <c r="AK1" s="682"/>
      <c r="AL1" s="682"/>
      <c r="AM1" s="3"/>
      <c r="AN1" s="3"/>
      <c r="AO1" s="3"/>
      <c r="AP1" s="2"/>
      <c r="AQ1" s="1"/>
      <c r="AR1" s="4"/>
      <c r="AS1" s="5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3"/>
      <c r="BH1" s="6"/>
      <c r="BI1" s="6"/>
      <c r="BJ1" s="6"/>
      <c r="BK1" s="6"/>
      <c r="BL1" s="3"/>
      <c r="BM1" s="3"/>
      <c r="BN1" s="3"/>
      <c r="BO1" s="3"/>
      <c r="BP1" s="3"/>
    </row>
    <row r="2" spans="1:68" ht="21" customHeight="1" x14ac:dyDescent="0.25">
      <c r="A2" s="684" t="s">
        <v>139</v>
      </c>
      <c r="B2" s="682"/>
      <c r="C2" s="682"/>
      <c r="D2" s="3"/>
      <c r="E2" s="685" t="s">
        <v>118</v>
      </c>
      <c r="F2" s="686"/>
      <c r="G2" s="686"/>
      <c r="H2" s="686"/>
      <c r="I2" s="686"/>
      <c r="J2" s="1"/>
      <c r="K2" s="1"/>
      <c r="L2" s="1"/>
      <c r="M2" s="1"/>
      <c r="N2" s="1"/>
      <c r="O2" s="1"/>
      <c r="P2" s="1"/>
      <c r="Q2" s="1"/>
      <c r="R2" s="2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6"/>
      <c r="AM2" s="6"/>
      <c r="AN2" s="6"/>
      <c r="AO2" s="3"/>
      <c r="AP2" s="2"/>
      <c r="AQ2" s="1"/>
      <c r="AR2" s="3"/>
      <c r="AS2" s="6"/>
      <c r="AT2" s="3"/>
      <c r="AU2" s="3"/>
      <c r="AV2" s="3"/>
      <c r="AW2" s="4"/>
      <c r="AX2" s="4"/>
      <c r="AY2" s="4"/>
      <c r="AZ2" s="4"/>
      <c r="BA2" s="4"/>
      <c r="BB2" s="4"/>
      <c r="BC2" s="4"/>
      <c r="BD2" s="4"/>
      <c r="BE2" s="4"/>
      <c r="BF2" s="4"/>
      <c r="BG2" s="3"/>
      <c r="BH2" s="6"/>
      <c r="BI2" s="6"/>
      <c r="BJ2" s="6"/>
      <c r="BK2" s="6"/>
      <c r="BL2" s="3"/>
      <c r="BM2" s="3"/>
      <c r="BN2" s="3"/>
      <c r="BO2" s="3"/>
      <c r="BP2" s="3"/>
    </row>
    <row r="3" spans="1:68" ht="18" customHeight="1" x14ac:dyDescent="0.25">
      <c r="A3" s="7"/>
      <c r="B3" s="7"/>
      <c r="C3" s="8"/>
      <c r="D3" s="8"/>
      <c r="E3" s="687" t="s">
        <v>5</v>
      </c>
      <c r="F3" s="688"/>
      <c r="G3" s="688"/>
      <c r="H3" s="688"/>
      <c r="I3" s="688"/>
      <c r="J3" s="688"/>
      <c r="K3" s="688"/>
      <c r="L3" s="688"/>
      <c r="M3" s="688"/>
      <c r="N3" s="688"/>
      <c r="O3" s="688"/>
      <c r="P3" s="688"/>
      <c r="Q3" s="688"/>
      <c r="R3" s="688"/>
      <c r="S3" s="688"/>
      <c r="T3" s="688"/>
      <c r="U3" s="688"/>
      <c r="V3" s="688"/>
      <c r="W3" s="688"/>
      <c r="X3" s="688"/>
      <c r="Y3" s="688"/>
      <c r="Z3" s="688"/>
      <c r="AA3" s="688"/>
      <c r="AB3" s="688"/>
      <c r="AC3" s="688"/>
      <c r="AD3" s="688"/>
      <c r="AE3" s="688"/>
      <c r="AF3" s="688"/>
      <c r="AG3" s="688"/>
      <c r="AH3" s="688"/>
      <c r="AI3" s="688"/>
      <c r="AJ3" s="688"/>
      <c r="AK3" s="688"/>
      <c r="AL3" s="688"/>
      <c r="AM3" s="688"/>
      <c r="AN3" s="688"/>
      <c r="AO3" s="688"/>
      <c r="AP3" s="688"/>
      <c r="AQ3" s="688"/>
      <c r="AR3" s="688"/>
      <c r="AS3" s="688"/>
      <c r="AT3" s="314"/>
      <c r="AU3" s="314"/>
      <c r="AV3" s="314"/>
      <c r="AW3" s="314"/>
      <c r="AX3" s="314"/>
      <c r="AY3" s="314"/>
      <c r="AZ3" s="689" t="s">
        <v>6</v>
      </c>
      <c r="BA3" s="688"/>
      <c r="BB3" s="688"/>
      <c r="BC3" s="688"/>
      <c r="BD3" s="688"/>
      <c r="BE3" s="688"/>
      <c r="BF3" s="688"/>
      <c r="BG3" s="688"/>
      <c r="BH3" s="688"/>
      <c r="BI3" s="688"/>
      <c r="BJ3" s="688"/>
      <c r="BK3" s="688"/>
      <c r="BL3" s="688"/>
      <c r="BM3" s="688"/>
      <c r="BN3" s="688"/>
      <c r="BO3" s="688"/>
      <c r="BP3" s="690"/>
    </row>
    <row r="4" spans="1:68" ht="67.5" customHeight="1" x14ac:dyDescent="0.35">
      <c r="A4" s="679" t="s">
        <v>7</v>
      </c>
      <c r="B4" s="680"/>
      <c r="C4" s="315" t="s">
        <v>8</v>
      </c>
      <c r="D4" s="315" t="s">
        <v>9</v>
      </c>
      <c r="E4" s="696" t="s">
        <v>10</v>
      </c>
      <c r="F4" s="680"/>
      <c r="G4" s="696" t="s">
        <v>11</v>
      </c>
      <c r="H4" s="680"/>
      <c r="I4" s="696" t="s">
        <v>12</v>
      </c>
      <c r="J4" s="692"/>
      <c r="K4" s="680"/>
      <c r="L4" s="696" t="s">
        <v>13</v>
      </c>
      <c r="M4" s="692"/>
      <c r="N4" s="680"/>
      <c r="O4" s="697" t="s">
        <v>14</v>
      </c>
      <c r="P4" s="692"/>
      <c r="Q4" s="680"/>
      <c r="R4" s="698" t="s">
        <v>15</v>
      </c>
      <c r="S4" s="680"/>
      <c r="T4" s="698" t="s">
        <v>16</v>
      </c>
      <c r="U4" s="680"/>
      <c r="V4" s="698" t="s">
        <v>17</v>
      </c>
      <c r="W4" s="680"/>
      <c r="X4" s="698" t="s">
        <v>18</v>
      </c>
      <c r="Y4" s="680"/>
      <c r="Z4" s="698" t="s">
        <v>19</v>
      </c>
      <c r="AA4" s="692"/>
      <c r="AB4" s="680"/>
      <c r="AC4" s="698" t="s">
        <v>20</v>
      </c>
      <c r="AD4" s="692"/>
      <c r="AE4" s="680"/>
      <c r="AF4" s="316" t="s">
        <v>21</v>
      </c>
      <c r="AG4" s="317" t="s">
        <v>22</v>
      </c>
      <c r="AH4" s="10" t="s">
        <v>23</v>
      </c>
      <c r="AI4" s="10" t="s">
        <v>24</v>
      </c>
      <c r="AJ4" s="705" t="s">
        <v>25</v>
      </c>
      <c r="AK4" s="707" t="s">
        <v>26</v>
      </c>
      <c r="AL4" s="318" t="s">
        <v>27</v>
      </c>
      <c r="AM4" s="318" t="s">
        <v>28</v>
      </c>
      <c r="AN4" s="318" t="s">
        <v>29</v>
      </c>
      <c r="AO4" s="318" t="s">
        <v>30</v>
      </c>
      <c r="AP4" s="319" t="s">
        <v>31</v>
      </c>
      <c r="AQ4" s="709" t="s">
        <v>32</v>
      </c>
      <c r="AR4" s="690"/>
      <c r="AS4" s="11" t="s">
        <v>33</v>
      </c>
      <c r="AT4" s="319" t="s">
        <v>34</v>
      </c>
      <c r="AU4" s="319" t="s">
        <v>35</v>
      </c>
      <c r="AV4" s="320" t="s">
        <v>36</v>
      </c>
      <c r="AW4" s="321" t="s">
        <v>37</v>
      </c>
      <c r="AX4" s="321" t="s">
        <v>38</v>
      </c>
      <c r="AY4" s="321" t="s">
        <v>39</v>
      </c>
      <c r="AZ4" s="322" t="s">
        <v>40</v>
      </c>
      <c r="BA4" s="323" t="s">
        <v>41</v>
      </c>
      <c r="BB4" s="323" t="s">
        <v>42</v>
      </c>
      <c r="BC4" s="691" t="s">
        <v>43</v>
      </c>
      <c r="BD4" s="692"/>
      <c r="BE4" s="692"/>
      <c r="BF4" s="680"/>
      <c r="BG4" s="693" t="s">
        <v>44</v>
      </c>
      <c r="BH4" s="688"/>
      <c r="BI4" s="688"/>
      <c r="BJ4" s="688"/>
      <c r="BK4" s="688"/>
      <c r="BL4" s="688"/>
      <c r="BM4" s="688"/>
      <c r="BN4" s="688"/>
      <c r="BO4" s="688"/>
      <c r="BP4" s="690"/>
    </row>
    <row r="5" spans="1:68" ht="57.75" customHeight="1" x14ac:dyDescent="0.35">
      <c r="A5" s="324"/>
      <c r="B5" s="325"/>
      <c r="C5" s="326" t="s">
        <v>45</v>
      </c>
      <c r="D5" s="326" t="s">
        <v>45</v>
      </c>
      <c r="E5" s="710"/>
      <c r="F5" s="700"/>
      <c r="G5" s="710" t="s">
        <v>46</v>
      </c>
      <c r="H5" s="700"/>
      <c r="I5" s="710" t="s">
        <v>47</v>
      </c>
      <c r="J5" s="701"/>
      <c r="K5" s="327" t="s">
        <v>48</v>
      </c>
      <c r="L5" s="710" t="s">
        <v>49</v>
      </c>
      <c r="M5" s="701"/>
      <c r="N5" s="327" t="s">
        <v>48</v>
      </c>
      <c r="O5" s="710" t="s">
        <v>49</v>
      </c>
      <c r="P5" s="701"/>
      <c r="Q5" s="327" t="s">
        <v>48</v>
      </c>
      <c r="R5" s="699" t="s">
        <v>50</v>
      </c>
      <c r="S5" s="700"/>
      <c r="T5" s="699" t="s">
        <v>50</v>
      </c>
      <c r="U5" s="700"/>
      <c r="V5" s="699" t="s">
        <v>50</v>
      </c>
      <c r="W5" s="700"/>
      <c r="X5" s="699" t="s">
        <v>50</v>
      </c>
      <c r="Y5" s="700"/>
      <c r="Z5" s="699" t="s">
        <v>50</v>
      </c>
      <c r="AA5" s="701"/>
      <c r="AB5" s="327" t="s">
        <v>48</v>
      </c>
      <c r="AC5" s="699" t="s">
        <v>51</v>
      </c>
      <c r="AD5" s="701"/>
      <c r="AE5" s="327" t="s">
        <v>48</v>
      </c>
      <c r="AF5" s="310" t="s">
        <v>52</v>
      </c>
      <c r="AG5" s="310" t="s">
        <v>53</v>
      </c>
      <c r="AH5" s="328" t="s">
        <v>54</v>
      </c>
      <c r="AI5" s="328" t="s">
        <v>55</v>
      </c>
      <c r="AJ5" s="706"/>
      <c r="AK5" s="708"/>
      <c r="AL5" s="329" t="s">
        <v>56</v>
      </c>
      <c r="AM5" s="329" t="s">
        <v>56</v>
      </c>
      <c r="AN5" s="329" t="s">
        <v>56</v>
      </c>
      <c r="AO5" s="330"/>
      <c r="AP5" s="330"/>
      <c r="AQ5" s="319" t="s">
        <v>56</v>
      </c>
      <c r="AR5" s="331" t="s">
        <v>57</v>
      </c>
      <c r="AS5" s="332" t="s">
        <v>56</v>
      </c>
      <c r="AT5" s="702" t="s">
        <v>58</v>
      </c>
      <c r="AU5" s="702" t="s">
        <v>58</v>
      </c>
      <c r="AV5" s="704" t="s">
        <v>59</v>
      </c>
      <c r="AW5" s="333"/>
      <c r="AX5" s="333"/>
      <c r="AY5" s="333"/>
      <c r="AZ5" s="334"/>
      <c r="BA5" s="334"/>
      <c r="BB5" s="334"/>
      <c r="BC5" s="694"/>
      <c r="BD5" s="686"/>
      <c r="BE5" s="686"/>
      <c r="BF5" s="695"/>
      <c r="BG5" s="12" t="s">
        <v>60</v>
      </c>
      <c r="BH5" s="13" t="s">
        <v>61</v>
      </c>
      <c r="BI5" s="14" t="s">
        <v>62</v>
      </c>
      <c r="BJ5" s="14" t="s">
        <v>63</v>
      </c>
      <c r="BK5" s="14" t="s">
        <v>64</v>
      </c>
      <c r="BL5" s="15" t="s">
        <v>27</v>
      </c>
      <c r="BM5" s="14" t="s">
        <v>65</v>
      </c>
      <c r="BN5" s="12" t="s">
        <v>66</v>
      </c>
      <c r="BO5" s="12" t="s">
        <v>67</v>
      </c>
      <c r="BP5" s="12" t="s">
        <v>68</v>
      </c>
    </row>
    <row r="6" spans="1:68" ht="31.5" customHeight="1" x14ac:dyDescent="0.25">
      <c r="A6" s="16"/>
      <c r="B6" s="335"/>
      <c r="C6" s="17" t="s">
        <v>69</v>
      </c>
      <c r="D6" s="17"/>
      <c r="E6" s="311" t="s">
        <v>70</v>
      </c>
      <c r="F6" s="327" t="s">
        <v>71</v>
      </c>
      <c r="G6" s="311" t="s">
        <v>70</v>
      </c>
      <c r="H6" s="327" t="s">
        <v>71</v>
      </c>
      <c r="I6" s="336" t="s">
        <v>72</v>
      </c>
      <c r="J6" s="337" t="s">
        <v>73</v>
      </c>
      <c r="K6" s="338" t="s">
        <v>74</v>
      </c>
      <c r="L6" s="311" t="s">
        <v>70</v>
      </c>
      <c r="M6" s="339" t="s">
        <v>71</v>
      </c>
      <c r="N6" s="338" t="s">
        <v>74</v>
      </c>
      <c r="O6" s="311" t="s">
        <v>70</v>
      </c>
      <c r="P6" s="339" t="s">
        <v>71</v>
      </c>
      <c r="Q6" s="338" t="s">
        <v>74</v>
      </c>
      <c r="R6" s="310" t="s">
        <v>70</v>
      </c>
      <c r="S6" s="340" t="s">
        <v>71</v>
      </c>
      <c r="T6" s="310" t="s">
        <v>70</v>
      </c>
      <c r="U6" s="340" t="s">
        <v>71</v>
      </c>
      <c r="V6" s="310" t="s">
        <v>70</v>
      </c>
      <c r="W6" s="340" t="s">
        <v>71</v>
      </c>
      <c r="X6" s="310" t="s">
        <v>70</v>
      </c>
      <c r="Y6" s="340" t="s">
        <v>71</v>
      </c>
      <c r="Z6" s="310" t="s">
        <v>70</v>
      </c>
      <c r="AA6" s="341" t="s">
        <v>71</v>
      </c>
      <c r="AB6" s="338" t="s">
        <v>74</v>
      </c>
      <c r="AC6" s="310" t="s">
        <v>70</v>
      </c>
      <c r="AD6" s="341" t="s">
        <v>71</v>
      </c>
      <c r="AE6" s="338" t="s">
        <v>74</v>
      </c>
      <c r="AF6" s="310" t="s">
        <v>71</v>
      </c>
      <c r="AG6" s="310" t="s">
        <v>71</v>
      </c>
      <c r="AH6" s="18" t="s">
        <v>75</v>
      </c>
      <c r="AI6" s="18" t="s">
        <v>75</v>
      </c>
      <c r="AJ6" s="342" t="s">
        <v>76</v>
      </c>
      <c r="AK6" s="310" t="s">
        <v>76</v>
      </c>
      <c r="AL6" s="329" t="s">
        <v>77</v>
      </c>
      <c r="AM6" s="329" t="s">
        <v>47</v>
      </c>
      <c r="AN6" s="329" t="s">
        <v>78</v>
      </c>
      <c r="AO6" s="329" t="s">
        <v>47</v>
      </c>
      <c r="AP6" s="329" t="s">
        <v>79</v>
      </c>
      <c r="AQ6" s="19" t="s">
        <v>47</v>
      </c>
      <c r="AR6" s="343" t="s">
        <v>47</v>
      </c>
      <c r="AS6" s="329" t="s">
        <v>48</v>
      </c>
      <c r="AT6" s="703"/>
      <c r="AU6" s="703"/>
      <c r="AV6" s="706"/>
      <c r="AW6" s="20" t="s">
        <v>80</v>
      </c>
      <c r="AX6" s="20" t="s">
        <v>80</v>
      </c>
      <c r="AY6" s="20" t="s">
        <v>80</v>
      </c>
      <c r="AZ6" s="21" t="s">
        <v>80</v>
      </c>
      <c r="BA6" s="21" t="s">
        <v>81</v>
      </c>
      <c r="BB6" s="21" t="s">
        <v>82</v>
      </c>
      <c r="BC6" s="322" t="s">
        <v>83</v>
      </c>
      <c r="BD6" s="322" t="s">
        <v>82</v>
      </c>
      <c r="BE6" s="322" t="s">
        <v>84</v>
      </c>
      <c r="BF6" s="322" t="s">
        <v>10</v>
      </c>
      <c r="BG6" s="344" t="s">
        <v>85</v>
      </c>
      <c r="BH6" s="344" t="s">
        <v>85</v>
      </c>
      <c r="BI6" s="344" t="s">
        <v>85</v>
      </c>
      <c r="BJ6" s="344" t="s">
        <v>85</v>
      </c>
      <c r="BK6" s="344" t="s">
        <v>85</v>
      </c>
      <c r="BL6" s="322" t="s">
        <v>77</v>
      </c>
      <c r="BM6" s="323" t="s">
        <v>78</v>
      </c>
      <c r="BN6" s="344" t="s">
        <v>80</v>
      </c>
      <c r="BO6" s="344" t="s">
        <v>86</v>
      </c>
      <c r="BP6" s="344" t="s">
        <v>48</v>
      </c>
    </row>
    <row r="7" spans="1:68" ht="33.75" customHeight="1" x14ac:dyDescent="0.25">
      <c r="A7" s="718" t="s">
        <v>87</v>
      </c>
      <c r="B7" s="22" t="s">
        <v>88</v>
      </c>
      <c r="C7" s="23"/>
      <c r="D7" s="24"/>
      <c r="E7" s="717"/>
      <c r="F7" s="717"/>
      <c r="G7" s="312"/>
      <c r="H7" s="312"/>
      <c r="I7" s="717"/>
      <c r="J7" s="717">
        <v>35</v>
      </c>
      <c r="K7" s="717"/>
      <c r="L7" s="717"/>
      <c r="M7" s="717">
        <v>25</v>
      </c>
      <c r="N7" s="717"/>
      <c r="O7" s="717"/>
      <c r="P7" s="717">
        <v>125</v>
      </c>
      <c r="Q7" s="717"/>
      <c r="R7" s="717"/>
      <c r="S7" s="717"/>
      <c r="T7" s="717"/>
      <c r="U7" s="717"/>
      <c r="V7" s="717"/>
      <c r="W7" s="717"/>
      <c r="X7" s="717"/>
      <c r="Y7" s="717"/>
      <c r="Z7" s="717"/>
      <c r="AA7" s="717"/>
      <c r="AB7" s="717"/>
      <c r="AC7" s="717"/>
      <c r="AD7" s="717"/>
      <c r="AE7" s="717"/>
      <c r="AF7" s="312"/>
      <c r="AG7" s="312"/>
      <c r="AH7" s="719"/>
      <c r="AI7" s="717"/>
      <c r="AJ7" s="717"/>
      <c r="AK7" s="720"/>
      <c r="AL7" s="721"/>
      <c r="AM7" s="313"/>
      <c r="AN7" s="313"/>
      <c r="AO7" s="312"/>
      <c r="AP7" s="717"/>
      <c r="AQ7" s="717"/>
      <c r="AR7" s="717"/>
      <c r="AS7" s="721"/>
      <c r="AT7" s="717">
        <v>250</v>
      </c>
      <c r="AU7" s="717"/>
      <c r="AV7" s="717"/>
      <c r="AW7" s="717"/>
      <c r="AX7" s="717"/>
      <c r="AY7" s="717"/>
      <c r="AZ7" s="717"/>
      <c r="BA7" s="717"/>
      <c r="BB7" s="717"/>
      <c r="BC7" s="717"/>
      <c r="BD7" s="717"/>
      <c r="BE7" s="717"/>
      <c r="BF7" s="717"/>
      <c r="BG7" s="722"/>
      <c r="BH7" s="313"/>
      <c r="BI7" s="313"/>
      <c r="BJ7" s="313"/>
      <c r="BK7" s="313"/>
      <c r="BL7" s="717"/>
      <c r="BM7" s="717"/>
      <c r="BN7" s="717"/>
      <c r="BO7" s="717"/>
      <c r="BP7" s="717"/>
    </row>
    <row r="8" spans="1:68" ht="33.75" customHeight="1" x14ac:dyDescent="0.25">
      <c r="A8" s="706"/>
      <c r="B8" s="22" t="s">
        <v>89</v>
      </c>
      <c r="C8" s="23"/>
      <c r="D8" s="26"/>
      <c r="E8" s="706"/>
      <c r="F8" s="706"/>
      <c r="G8" s="27"/>
      <c r="H8" s="27"/>
      <c r="I8" s="706"/>
      <c r="J8" s="706"/>
      <c r="K8" s="706"/>
      <c r="L8" s="706"/>
      <c r="M8" s="706"/>
      <c r="N8" s="706"/>
      <c r="O8" s="706"/>
      <c r="P8" s="706"/>
      <c r="Q8" s="706"/>
      <c r="R8" s="706"/>
      <c r="S8" s="706"/>
      <c r="T8" s="706"/>
      <c r="U8" s="706"/>
      <c r="V8" s="706"/>
      <c r="W8" s="706"/>
      <c r="X8" s="706"/>
      <c r="Y8" s="706"/>
      <c r="Z8" s="706"/>
      <c r="AA8" s="706"/>
      <c r="AB8" s="706"/>
      <c r="AC8" s="706"/>
      <c r="AD8" s="706"/>
      <c r="AE8" s="706"/>
      <c r="AF8" s="27"/>
      <c r="AG8" s="27"/>
      <c r="AH8" s="706"/>
      <c r="AI8" s="706"/>
      <c r="AJ8" s="706"/>
      <c r="AK8" s="708"/>
      <c r="AL8" s="706"/>
      <c r="AM8" s="28"/>
      <c r="AN8" s="28"/>
      <c r="AO8" s="27"/>
      <c r="AP8" s="706"/>
      <c r="AQ8" s="706"/>
      <c r="AR8" s="706"/>
      <c r="AS8" s="706"/>
      <c r="AT8" s="706"/>
      <c r="AU8" s="706"/>
      <c r="AV8" s="706"/>
      <c r="AW8" s="706"/>
      <c r="AX8" s="706"/>
      <c r="AY8" s="706"/>
      <c r="AZ8" s="706"/>
      <c r="BA8" s="706"/>
      <c r="BB8" s="706"/>
      <c r="BC8" s="706"/>
      <c r="BD8" s="706"/>
      <c r="BE8" s="706"/>
      <c r="BF8" s="706"/>
      <c r="BG8" s="695"/>
      <c r="BH8" s="28"/>
      <c r="BI8" s="28"/>
      <c r="BJ8" s="28"/>
      <c r="BK8" s="28"/>
      <c r="BL8" s="706"/>
      <c r="BM8" s="706"/>
      <c r="BN8" s="706"/>
      <c r="BO8" s="706"/>
      <c r="BP8" s="706"/>
    </row>
    <row r="9" spans="1:68" ht="24.75" customHeight="1" x14ac:dyDescent="0.25">
      <c r="A9" s="375" t="s">
        <v>126</v>
      </c>
      <c r="B9" s="346">
        <v>1</v>
      </c>
      <c r="C9" s="29"/>
      <c r="D9" s="29"/>
      <c r="E9" s="30"/>
      <c r="F9" s="30"/>
      <c r="G9" s="29"/>
      <c r="H9" s="29"/>
      <c r="I9" s="128"/>
      <c r="J9" s="128"/>
      <c r="K9" s="370" t="str">
        <f t="shared" ref="K9:K39" si="0">IF(AND(I9&lt;&gt;"",J9&lt;&gt;""),(I9-J9)/I9*100,"")</f>
        <v/>
      </c>
      <c r="L9" s="128"/>
      <c r="M9" s="128"/>
      <c r="N9" s="370" t="str">
        <f t="shared" ref="N9:N39" si="1">IF(AND(L9&lt;&gt;"",M9&lt;&gt;""),(L9-M9)/L9*100,"")</f>
        <v/>
      </c>
      <c r="O9" s="128"/>
      <c r="P9" s="128"/>
      <c r="Q9" s="370" t="str">
        <f t="shared" ref="Q9:Q39" si="2">IF(AND(O9&lt;&gt;"",P9&lt;&gt;""),(O9-P9)/O9*100,"")</f>
        <v/>
      </c>
      <c r="R9" s="128"/>
      <c r="S9" s="128"/>
      <c r="T9" s="30"/>
      <c r="U9" s="30"/>
      <c r="V9" s="30"/>
      <c r="W9" s="30"/>
      <c r="X9" s="30"/>
      <c r="Y9" s="30"/>
      <c r="Z9" s="348" t="str">
        <f t="shared" ref="Z9:AA9" si="3">IF(AND(R9&lt;&gt;"",V9&lt;&gt;"",X9&lt;&gt;""),R9+V9+X9,"")</f>
        <v/>
      </c>
      <c r="AA9" s="348" t="str">
        <f t="shared" si="3"/>
        <v/>
      </c>
      <c r="AB9" s="370" t="str">
        <f t="shared" ref="AB9:AB39" si="4">IF(AND(Z9&lt;&gt;"",AA9&lt;&gt;""),(Z9-AA9)/Z9*100,"")</f>
        <v/>
      </c>
      <c r="AC9" s="30"/>
      <c r="AD9" s="30"/>
      <c r="AE9" s="362" t="str">
        <f t="shared" ref="AE9:AE39" si="5">IF(AND(AC9&lt;&gt;"",AD9&lt;&gt;""),(AC9-AD9)/AC9*100,"")</f>
        <v/>
      </c>
      <c r="AF9" s="29"/>
      <c r="AG9" s="29"/>
      <c r="AH9" s="349"/>
      <c r="AI9" s="29"/>
      <c r="AJ9" s="29"/>
      <c r="AK9" s="350"/>
      <c r="AL9" s="373"/>
      <c r="AM9" s="503"/>
      <c r="AN9" s="31"/>
      <c r="AO9" s="29"/>
      <c r="AP9" s="352"/>
      <c r="AQ9" s="352"/>
      <c r="AR9" s="352"/>
      <c r="AS9" s="32"/>
      <c r="AT9" s="33"/>
      <c r="AU9" s="353"/>
      <c r="AV9" s="355"/>
      <c r="AW9" s="371"/>
      <c r="AX9" s="136"/>
      <c r="AY9" s="356"/>
      <c r="AZ9" s="513"/>
      <c r="BA9" s="34"/>
      <c r="BB9" s="34"/>
      <c r="BC9" s="513"/>
      <c r="BD9" s="137"/>
      <c r="BE9" s="137"/>
      <c r="BF9" s="137"/>
      <c r="BG9" s="29"/>
      <c r="BH9" s="31"/>
      <c r="BI9" s="31"/>
      <c r="BJ9" s="31"/>
      <c r="BK9" s="31"/>
      <c r="BL9" s="30"/>
      <c r="BM9" s="35"/>
      <c r="BN9" s="29"/>
      <c r="BO9" s="29"/>
      <c r="BP9" s="355"/>
    </row>
    <row r="10" spans="1:68" ht="24.75" customHeight="1" x14ac:dyDescent="0.25">
      <c r="A10" s="146" t="s">
        <v>127</v>
      </c>
      <c r="B10" s="36">
        <v>2</v>
      </c>
      <c r="C10" s="37"/>
      <c r="D10" s="37"/>
      <c r="E10" s="30"/>
      <c r="F10" s="30"/>
      <c r="G10" s="29"/>
      <c r="H10" s="29"/>
      <c r="I10" s="128"/>
      <c r="J10" s="128"/>
      <c r="K10" s="370" t="str">
        <f t="shared" si="0"/>
        <v/>
      </c>
      <c r="L10" s="128"/>
      <c r="M10" s="128"/>
      <c r="N10" s="370" t="str">
        <f t="shared" si="1"/>
        <v/>
      </c>
      <c r="O10" s="128"/>
      <c r="P10" s="128"/>
      <c r="Q10" s="370" t="str">
        <f>IF(AND(O10&lt;&gt;"",P10&lt;&gt;""),(O10-P10)/O10*100,"")</f>
        <v/>
      </c>
      <c r="R10" s="128"/>
      <c r="S10" s="128"/>
      <c r="T10" s="30"/>
      <c r="U10" s="30"/>
      <c r="V10" s="30"/>
      <c r="W10" s="30"/>
      <c r="X10" s="33"/>
      <c r="Y10" s="33"/>
      <c r="Z10" s="348"/>
      <c r="AA10" s="348"/>
      <c r="AB10" s="370" t="str">
        <f>IF(AND(Z10&lt;&gt;"",AA10&lt;&gt;""),(Z10-AA10)/Z10*100,"")</f>
        <v/>
      </c>
      <c r="AC10" s="30"/>
      <c r="AD10" s="30"/>
      <c r="AE10" s="362" t="str">
        <f>IF(AND(AC10&lt;&gt;"",AD10&lt;&gt;""),(AC10-AD10)/AC10*100,"")</f>
        <v/>
      </c>
      <c r="AF10" s="29"/>
      <c r="AG10" s="29"/>
      <c r="AH10" s="349"/>
      <c r="AI10" s="29"/>
      <c r="AJ10" s="29"/>
      <c r="AK10" s="350"/>
      <c r="AL10" s="309"/>
      <c r="AM10" s="503"/>
      <c r="AN10" s="39"/>
      <c r="AO10" s="37"/>
      <c r="AP10" s="40"/>
      <c r="AQ10" s="40"/>
      <c r="AR10" s="40"/>
      <c r="AS10" s="308"/>
      <c r="AT10" s="33"/>
      <c r="AU10" s="358"/>
      <c r="AV10" s="43"/>
      <c r="AW10" s="138"/>
      <c r="AX10" s="139"/>
      <c r="AY10" s="45"/>
      <c r="AZ10" s="514"/>
      <c r="BA10" s="46"/>
      <c r="BB10" s="46"/>
      <c r="BC10" s="514"/>
      <c r="BD10" s="141"/>
      <c r="BE10" s="141"/>
      <c r="BF10" s="141"/>
      <c r="BG10" s="37"/>
      <c r="BH10" s="39"/>
      <c r="BI10" s="39"/>
      <c r="BJ10" s="39"/>
      <c r="BK10" s="39"/>
      <c r="BL10" s="48"/>
      <c r="BM10" s="49"/>
      <c r="BN10" s="37"/>
      <c r="BO10" s="37"/>
      <c r="BP10" s="44"/>
    </row>
    <row r="11" spans="1:68" ht="24.75" customHeight="1" x14ac:dyDescent="0.25">
      <c r="A11" s="375" t="s">
        <v>136</v>
      </c>
      <c r="B11" s="36">
        <v>3</v>
      </c>
      <c r="C11" s="37"/>
      <c r="D11" s="37"/>
      <c r="E11" s="30"/>
      <c r="F11" s="30"/>
      <c r="G11" s="29"/>
      <c r="H11" s="29"/>
      <c r="I11" s="128"/>
      <c r="J11" s="128"/>
      <c r="K11" s="370" t="str">
        <f t="shared" si="0"/>
        <v/>
      </c>
      <c r="L11" s="128"/>
      <c r="M11" s="128"/>
      <c r="N11" s="370" t="str">
        <f t="shared" si="1"/>
        <v/>
      </c>
      <c r="O11" s="128"/>
      <c r="P11" s="128"/>
      <c r="Q11" s="370" t="str">
        <f t="shared" si="2"/>
        <v/>
      </c>
      <c r="R11" s="128"/>
      <c r="S11" s="128"/>
      <c r="T11" s="30"/>
      <c r="U11" s="30"/>
      <c r="V11" s="30"/>
      <c r="W11" s="30"/>
      <c r="X11" s="30"/>
      <c r="Y11" s="30"/>
      <c r="Z11" s="348" t="str">
        <f t="shared" ref="Z11:AA26" si="6">IF(AND(R11&lt;&gt;"",V11&lt;&gt;"",X11&lt;&gt;""),R11+V11+X11,"")</f>
        <v/>
      </c>
      <c r="AA11" s="348" t="str">
        <f t="shared" si="6"/>
        <v/>
      </c>
      <c r="AB11" s="370" t="str">
        <f t="shared" si="4"/>
        <v/>
      </c>
      <c r="AC11" s="30"/>
      <c r="AD11" s="30"/>
      <c r="AE11" s="362" t="str">
        <f t="shared" si="5"/>
        <v/>
      </c>
      <c r="AF11" s="29"/>
      <c r="AG11" s="29"/>
      <c r="AH11" s="349"/>
      <c r="AI11" s="29"/>
      <c r="AJ11" s="29"/>
      <c r="AK11" s="350"/>
      <c r="AL11" s="309"/>
      <c r="AM11" s="503"/>
      <c r="AN11" s="39"/>
      <c r="AO11" s="37"/>
      <c r="AP11" s="40"/>
      <c r="AQ11" s="40"/>
      <c r="AR11" s="40"/>
      <c r="AS11" s="41"/>
      <c r="AT11" s="33"/>
      <c r="AU11" s="358"/>
      <c r="AV11" s="43"/>
      <c r="AW11" s="138"/>
      <c r="AX11" s="139"/>
      <c r="AY11" s="45"/>
      <c r="AZ11" s="514"/>
      <c r="BA11" s="46"/>
      <c r="BB11" s="46"/>
      <c r="BC11" s="514"/>
      <c r="BD11" s="141"/>
      <c r="BE11" s="141"/>
      <c r="BF11" s="141"/>
      <c r="BG11" s="37"/>
      <c r="BH11" s="39"/>
      <c r="BI11" s="39"/>
      <c r="BJ11" s="39"/>
      <c r="BK11" s="39"/>
      <c r="BL11" s="48"/>
      <c r="BM11" s="49"/>
      <c r="BN11" s="37"/>
      <c r="BO11" s="37"/>
      <c r="BP11" s="44"/>
    </row>
    <row r="12" spans="1:68" ht="24.75" customHeight="1" x14ac:dyDescent="0.25">
      <c r="A12" s="146" t="s">
        <v>129</v>
      </c>
      <c r="B12" s="36">
        <v>4</v>
      </c>
      <c r="C12" s="37"/>
      <c r="D12" s="37"/>
      <c r="E12" s="30"/>
      <c r="F12" s="30"/>
      <c r="G12" s="29"/>
      <c r="H12" s="29"/>
      <c r="I12" s="128"/>
      <c r="J12" s="128"/>
      <c r="K12" s="370" t="str">
        <f t="shared" si="0"/>
        <v/>
      </c>
      <c r="L12" s="128"/>
      <c r="M12" s="128"/>
      <c r="N12" s="370" t="str">
        <f t="shared" si="1"/>
        <v/>
      </c>
      <c r="O12" s="128"/>
      <c r="P12" s="128"/>
      <c r="Q12" s="370" t="str">
        <f t="shared" si="2"/>
        <v/>
      </c>
      <c r="R12" s="128"/>
      <c r="S12" s="128"/>
      <c r="T12" s="30"/>
      <c r="U12" s="30"/>
      <c r="V12" s="30"/>
      <c r="W12" s="30"/>
      <c r="X12" s="30"/>
      <c r="Y12" s="30"/>
      <c r="Z12" s="348" t="str">
        <f t="shared" si="6"/>
        <v/>
      </c>
      <c r="AA12" s="348" t="str">
        <f t="shared" si="6"/>
        <v/>
      </c>
      <c r="AB12" s="370" t="str">
        <f t="shared" si="4"/>
        <v/>
      </c>
      <c r="AC12" s="30"/>
      <c r="AD12" s="30"/>
      <c r="AE12" s="362" t="str">
        <f t="shared" si="5"/>
        <v/>
      </c>
      <c r="AF12" s="29"/>
      <c r="AG12" s="29"/>
      <c r="AH12" s="349"/>
      <c r="AI12" s="29"/>
      <c r="AJ12" s="29"/>
      <c r="AK12" s="350"/>
      <c r="AL12" s="309"/>
      <c r="AM12" s="503"/>
      <c r="AN12" s="39"/>
      <c r="AO12" s="37"/>
      <c r="AP12" s="40"/>
      <c r="AQ12" s="40"/>
      <c r="AR12" s="40"/>
      <c r="AS12" s="41"/>
      <c r="AT12" s="33"/>
      <c r="AU12" s="358"/>
      <c r="AV12" s="43"/>
      <c r="AW12" s="138"/>
      <c r="AX12" s="139"/>
      <c r="AY12" s="45"/>
      <c r="AZ12" s="514"/>
      <c r="BA12" s="46"/>
      <c r="BB12" s="46"/>
      <c r="BC12" s="514"/>
      <c r="BD12" s="141"/>
      <c r="BE12" s="141"/>
      <c r="BF12" s="141"/>
      <c r="BG12" s="37"/>
      <c r="BH12" s="39"/>
      <c r="BI12" s="39"/>
      <c r="BJ12" s="39"/>
      <c r="BK12" s="39"/>
      <c r="BL12" s="48"/>
      <c r="BM12" s="49"/>
      <c r="BN12" s="37"/>
      <c r="BO12" s="37"/>
      <c r="BP12" s="44"/>
    </row>
    <row r="13" spans="1:68" ht="24.75" customHeight="1" x14ac:dyDescent="0.25">
      <c r="A13" s="375" t="s">
        <v>130</v>
      </c>
      <c r="B13" s="36">
        <v>5</v>
      </c>
      <c r="C13" s="37"/>
      <c r="D13" s="37"/>
      <c r="E13" s="30"/>
      <c r="F13" s="30"/>
      <c r="G13" s="29"/>
      <c r="H13" s="29"/>
      <c r="I13" s="128"/>
      <c r="J13" s="128"/>
      <c r="K13" s="370" t="str">
        <f t="shared" si="0"/>
        <v/>
      </c>
      <c r="L13" s="128"/>
      <c r="M13" s="128"/>
      <c r="N13" s="370" t="str">
        <f t="shared" si="1"/>
        <v/>
      </c>
      <c r="O13" s="128"/>
      <c r="P13" s="128"/>
      <c r="Q13" s="370" t="str">
        <f t="shared" si="2"/>
        <v/>
      </c>
      <c r="R13" s="128"/>
      <c r="S13" s="128"/>
      <c r="T13" s="30"/>
      <c r="U13" s="30"/>
      <c r="V13" s="30"/>
      <c r="W13" s="30"/>
      <c r="X13" s="30"/>
      <c r="Y13" s="30"/>
      <c r="Z13" s="348" t="str">
        <f t="shared" si="6"/>
        <v/>
      </c>
      <c r="AA13" s="348" t="str">
        <f t="shared" si="6"/>
        <v/>
      </c>
      <c r="AB13" s="370" t="str">
        <f t="shared" si="4"/>
        <v/>
      </c>
      <c r="AC13" s="30"/>
      <c r="AD13" s="30"/>
      <c r="AE13" s="362" t="str">
        <f t="shared" si="5"/>
        <v/>
      </c>
      <c r="AF13" s="29"/>
      <c r="AG13" s="29"/>
      <c r="AH13" s="349"/>
      <c r="AI13" s="29"/>
      <c r="AJ13" s="29"/>
      <c r="AK13" s="350"/>
      <c r="AL13" s="309"/>
      <c r="AM13" s="503"/>
      <c r="AN13" s="39"/>
      <c r="AO13" s="37"/>
      <c r="AP13" s="40"/>
      <c r="AQ13" s="40"/>
      <c r="AR13" s="40"/>
      <c r="AS13" s="41"/>
      <c r="AT13" s="33"/>
      <c r="AU13" s="358"/>
      <c r="AV13" s="43"/>
      <c r="AW13" s="138"/>
      <c r="AX13" s="139"/>
      <c r="AY13" s="45"/>
      <c r="AZ13" s="514"/>
      <c r="BA13" s="46"/>
      <c r="BB13" s="46"/>
      <c r="BC13" s="514"/>
      <c r="BD13" s="141"/>
      <c r="BE13" s="141"/>
      <c r="BF13" s="141"/>
      <c r="BG13" s="37"/>
      <c r="BH13" s="39"/>
      <c r="BI13" s="39"/>
      <c r="BJ13" s="39"/>
      <c r="BK13" s="39"/>
      <c r="BL13" s="48"/>
      <c r="BM13" s="49"/>
      <c r="BN13" s="37"/>
      <c r="BO13" s="37"/>
      <c r="BP13" s="44"/>
    </row>
    <row r="14" spans="1:68" ht="24.75" customHeight="1" x14ac:dyDescent="0.25">
      <c r="A14" s="146" t="s">
        <v>131</v>
      </c>
      <c r="B14" s="36">
        <v>6</v>
      </c>
      <c r="C14" s="37"/>
      <c r="D14" s="37"/>
      <c r="E14" s="30"/>
      <c r="F14" s="30"/>
      <c r="G14" s="29"/>
      <c r="H14" s="29"/>
      <c r="I14" s="128"/>
      <c r="J14" s="128"/>
      <c r="K14" s="370" t="str">
        <f t="shared" si="0"/>
        <v/>
      </c>
      <c r="L14" s="128"/>
      <c r="M14" s="128"/>
      <c r="N14" s="370" t="str">
        <f t="shared" si="1"/>
        <v/>
      </c>
      <c r="O14" s="128"/>
      <c r="P14" s="128"/>
      <c r="Q14" s="370" t="str">
        <f t="shared" si="2"/>
        <v/>
      </c>
      <c r="R14" s="128"/>
      <c r="S14" s="128"/>
      <c r="T14" s="30"/>
      <c r="U14" s="30"/>
      <c r="V14" s="30"/>
      <c r="W14" s="30"/>
      <c r="X14" s="30"/>
      <c r="Y14" s="30"/>
      <c r="Z14" s="348" t="str">
        <f t="shared" si="6"/>
        <v/>
      </c>
      <c r="AA14" s="348" t="str">
        <f t="shared" si="6"/>
        <v/>
      </c>
      <c r="AB14" s="370" t="str">
        <f t="shared" si="4"/>
        <v/>
      </c>
      <c r="AC14" s="30"/>
      <c r="AD14" s="30"/>
      <c r="AE14" s="362" t="str">
        <f t="shared" si="5"/>
        <v/>
      </c>
      <c r="AF14" s="29"/>
      <c r="AG14" s="29"/>
      <c r="AH14" s="349"/>
      <c r="AI14" s="29"/>
      <c r="AJ14" s="29"/>
      <c r="AK14" s="350"/>
      <c r="AL14" s="309"/>
      <c r="AM14" s="503"/>
      <c r="AN14" s="39"/>
      <c r="AO14" s="37"/>
      <c r="AP14" s="40"/>
      <c r="AQ14" s="40"/>
      <c r="AR14" s="40"/>
      <c r="AS14" s="41"/>
      <c r="AT14" s="33"/>
      <c r="AU14" s="358"/>
      <c r="AV14" s="43"/>
      <c r="AW14" s="138"/>
      <c r="AX14" s="139"/>
      <c r="AY14" s="51"/>
      <c r="AZ14" s="514"/>
      <c r="BA14" s="46"/>
      <c r="BB14" s="46"/>
      <c r="BC14" s="514"/>
      <c r="BD14" s="141"/>
      <c r="BE14" s="141"/>
      <c r="BF14" s="141"/>
      <c r="BG14" s="37"/>
      <c r="BH14" s="39"/>
      <c r="BI14" s="39"/>
      <c r="BJ14" s="39"/>
      <c r="BK14" s="39"/>
      <c r="BL14" s="48"/>
      <c r="BM14" s="49"/>
      <c r="BN14" s="37"/>
      <c r="BO14" s="37"/>
      <c r="BP14" s="44"/>
    </row>
    <row r="15" spans="1:68" ht="24.75" customHeight="1" x14ac:dyDescent="0.25">
      <c r="A15" s="146" t="s">
        <v>124</v>
      </c>
      <c r="B15" s="36">
        <v>7</v>
      </c>
      <c r="C15" s="37"/>
      <c r="D15" s="37"/>
      <c r="E15" s="30"/>
      <c r="F15" s="30"/>
      <c r="G15" s="29"/>
      <c r="H15" s="29"/>
      <c r="I15" s="128"/>
      <c r="J15" s="128"/>
      <c r="K15" s="370" t="str">
        <f t="shared" si="0"/>
        <v/>
      </c>
      <c r="L15" s="128"/>
      <c r="M15" s="128"/>
      <c r="N15" s="370" t="str">
        <f t="shared" si="1"/>
        <v/>
      </c>
      <c r="O15" s="128"/>
      <c r="P15" s="128"/>
      <c r="Q15" s="370" t="str">
        <f t="shared" si="2"/>
        <v/>
      </c>
      <c r="R15" s="128"/>
      <c r="S15" s="128"/>
      <c r="T15" s="30"/>
      <c r="U15" s="30"/>
      <c r="V15" s="30"/>
      <c r="W15" s="30"/>
      <c r="X15" s="30"/>
      <c r="Y15" s="30"/>
      <c r="Z15" s="348" t="str">
        <f t="shared" si="6"/>
        <v/>
      </c>
      <c r="AA15" s="348" t="str">
        <f t="shared" si="6"/>
        <v/>
      </c>
      <c r="AB15" s="370" t="str">
        <f t="shared" si="4"/>
        <v/>
      </c>
      <c r="AC15" s="30"/>
      <c r="AD15" s="30"/>
      <c r="AE15" s="362" t="str">
        <f t="shared" si="5"/>
        <v/>
      </c>
      <c r="AF15" s="29"/>
      <c r="AG15" s="29"/>
      <c r="AH15" s="349"/>
      <c r="AI15" s="29"/>
      <c r="AJ15" s="29"/>
      <c r="AK15" s="350"/>
      <c r="AL15" s="309"/>
      <c r="AM15" s="503"/>
      <c r="AN15" s="39"/>
      <c r="AO15" s="37"/>
      <c r="AP15" s="40"/>
      <c r="AQ15" s="40"/>
      <c r="AR15" s="40"/>
      <c r="AS15" s="41"/>
      <c r="AT15" s="33"/>
      <c r="AU15" s="358"/>
      <c r="AV15" s="43"/>
      <c r="AW15" s="138"/>
      <c r="AX15" s="139"/>
      <c r="AY15" s="45"/>
      <c r="AZ15" s="514"/>
      <c r="BA15" s="46"/>
      <c r="BB15" s="46"/>
      <c r="BC15" s="514"/>
      <c r="BD15" s="141"/>
      <c r="BE15" s="141"/>
      <c r="BF15" s="141"/>
      <c r="BG15" s="37"/>
      <c r="BH15" s="39"/>
      <c r="BI15" s="39"/>
      <c r="BJ15" s="39"/>
      <c r="BK15" s="39"/>
      <c r="BL15" s="48"/>
      <c r="BM15" s="49"/>
      <c r="BN15" s="37"/>
      <c r="BO15" s="37"/>
      <c r="BP15" s="44"/>
    </row>
    <row r="16" spans="1:68" ht="24.75" customHeight="1" x14ac:dyDescent="0.25">
      <c r="A16" s="146" t="s">
        <v>126</v>
      </c>
      <c r="B16" s="36">
        <v>8</v>
      </c>
      <c r="C16" s="37"/>
      <c r="D16" s="37"/>
      <c r="E16" s="30"/>
      <c r="F16" s="30"/>
      <c r="G16" s="29"/>
      <c r="H16" s="29"/>
      <c r="I16" s="128"/>
      <c r="J16" s="128"/>
      <c r="K16" s="370" t="str">
        <f t="shared" si="0"/>
        <v/>
      </c>
      <c r="L16" s="128"/>
      <c r="M16" s="128"/>
      <c r="N16" s="370" t="str">
        <f t="shared" si="1"/>
        <v/>
      </c>
      <c r="O16" s="128"/>
      <c r="P16" s="128"/>
      <c r="Q16" s="370" t="str">
        <f t="shared" si="2"/>
        <v/>
      </c>
      <c r="R16" s="128"/>
      <c r="S16" s="128"/>
      <c r="T16" s="30"/>
      <c r="U16" s="30"/>
      <c r="V16" s="30"/>
      <c r="W16" s="30"/>
      <c r="X16" s="30"/>
      <c r="Y16" s="30"/>
      <c r="Z16" s="348" t="str">
        <f t="shared" si="6"/>
        <v/>
      </c>
      <c r="AA16" s="348" t="str">
        <f t="shared" si="6"/>
        <v/>
      </c>
      <c r="AB16" s="370" t="str">
        <f t="shared" si="4"/>
        <v/>
      </c>
      <c r="AC16" s="30"/>
      <c r="AD16" s="30"/>
      <c r="AE16" s="362" t="str">
        <f t="shared" si="5"/>
        <v/>
      </c>
      <c r="AF16" s="29"/>
      <c r="AG16" s="29"/>
      <c r="AH16" s="349"/>
      <c r="AI16" s="29"/>
      <c r="AJ16" s="29"/>
      <c r="AK16" s="350"/>
      <c r="AL16" s="309"/>
      <c r="AM16" s="503"/>
      <c r="AN16" s="39"/>
      <c r="AO16" s="37"/>
      <c r="AP16" s="40"/>
      <c r="AQ16" s="40"/>
      <c r="AR16" s="40"/>
      <c r="AS16" s="41"/>
      <c r="AT16" s="33"/>
      <c r="AU16" s="358"/>
      <c r="AV16" s="43"/>
      <c r="AW16" s="138"/>
      <c r="AX16" s="139"/>
      <c r="AY16" s="45"/>
      <c r="AZ16" s="514"/>
      <c r="BA16" s="46"/>
      <c r="BB16" s="46"/>
      <c r="BC16" s="514"/>
      <c r="BD16" s="141"/>
      <c r="BE16" s="141"/>
      <c r="BF16" s="141"/>
      <c r="BG16" s="37"/>
      <c r="BH16" s="39"/>
      <c r="BI16" s="39"/>
      <c r="BJ16" s="39"/>
      <c r="BK16" s="39"/>
      <c r="BL16" s="48"/>
      <c r="BM16" s="49"/>
      <c r="BN16" s="37"/>
      <c r="BO16" s="37"/>
      <c r="BP16" s="44"/>
    </row>
    <row r="17" spans="1:68" ht="24.75" customHeight="1" x14ac:dyDescent="0.25">
      <c r="A17" s="146" t="s">
        <v>127</v>
      </c>
      <c r="B17" s="36">
        <v>9</v>
      </c>
      <c r="C17" s="37"/>
      <c r="D17" s="37"/>
      <c r="E17" s="30"/>
      <c r="F17" s="30"/>
      <c r="G17" s="29"/>
      <c r="H17" s="29"/>
      <c r="I17" s="128"/>
      <c r="J17" s="128"/>
      <c r="K17" s="370" t="str">
        <f t="shared" si="0"/>
        <v/>
      </c>
      <c r="L17" s="128"/>
      <c r="M17" s="128"/>
      <c r="N17" s="370" t="str">
        <f t="shared" si="1"/>
        <v/>
      </c>
      <c r="O17" s="128"/>
      <c r="P17" s="128"/>
      <c r="Q17" s="370" t="str">
        <f t="shared" si="2"/>
        <v/>
      </c>
      <c r="R17" s="128"/>
      <c r="S17" s="128"/>
      <c r="T17" s="30"/>
      <c r="U17" s="30"/>
      <c r="V17" s="30"/>
      <c r="W17" s="30"/>
      <c r="X17" s="30"/>
      <c r="Y17" s="30"/>
      <c r="Z17" s="348" t="str">
        <f t="shared" si="6"/>
        <v/>
      </c>
      <c r="AA17" s="348" t="str">
        <f t="shared" si="6"/>
        <v/>
      </c>
      <c r="AB17" s="370" t="str">
        <f t="shared" si="4"/>
        <v/>
      </c>
      <c r="AC17" s="30"/>
      <c r="AD17" s="30"/>
      <c r="AE17" s="362" t="str">
        <f t="shared" si="5"/>
        <v/>
      </c>
      <c r="AF17" s="29"/>
      <c r="AG17" s="29"/>
      <c r="AH17" s="349"/>
      <c r="AI17" s="29"/>
      <c r="AJ17" s="29"/>
      <c r="AK17" s="350"/>
      <c r="AL17" s="309"/>
      <c r="AM17" s="503"/>
      <c r="AN17" s="39"/>
      <c r="AO17" s="37"/>
      <c r="AP17" s="40"/>
      <c r="AQ17" s="40"/>
      <c r="AR17" s="40"/>
      <c r="AS17" s="41"/>
      <c r="AT17" s="33"/>
      <c r="AU17" s="358"/>
      <c r="AV17" s="43"/>
      <c r="AW17" s="138"/>
      <c r="AX17" s="139"/>
      <c r="AY17" s="45"/>
      <c r="AZ17" s="514"/>
      <c r="BA17" s="46"/>
      <c r="BB17" s="46"/>
      <c r="BC17" s="514"/>
      <c r="BD17" s="141"/>
      <c r="BE17" s="141"/>
      <c r="BF17" s="141"/>
      <c r="BG17" s="37"/>
      <c r="BH17" s="39"/>
      <c r="BI17" s="39"/>
      <c r="BJ17" s="39"/>
      <c r="BK17" s="39"/>
      <c r="BL17" s="48"/>
      <c r="BM17" s="49"/>
      <c r="BN17" s="37"/>
      <c r="BO17" s="37"/>
      <c r="BP17" s="44"/>
    </row>
    <row r="18" spans="1:68" ht="24.75" customHeight="1" x14ac:dyDescent="0.25">
      <c r="A18" s="146" t="s">
        <v>128</v>
      </c>
      <c r="B18" s="36">
        <v>10</v>
      </c>
      <c r="C18" s="37"/>
      <c r="D18" s="37"/>
      <c r="E18" s="30"/>
      <c r="F18" s="30"/>
      <c r="G18" s="29"/>
      <c r="H18" s="29"/>
      <c r="I18" s="128"/>
      <c r="J18" s="128"/>
      <c r="K18" s="370" t="str">
        <f t="shared" si="0"/>
        <v/>
      </c>
      <c r="L18" s="128"/>
      <c r="M18" s="128"/>
      <c r="N18" s="370" t="str">
        <f t="shared" si="1"/>
        <v/>
      </c>
      <c r="O18" s="128"/>
      <c r="P18" s="128"/>
      <c r="Q18" s="370" t="str">
        <f t="shared" si="2"/>
        <v/>
      </c>
      <c r="R18" s="128"/>
      <c r="S18" s="128"/>
      <c r="T18" s="30"/>
      <c r="U18" s="30"/>
      <c r="V18" s="30"/>
      <c r="W18" s="30"/>
      <c r="X18" s="30"/>
      <c r="Y18" s="30"/>
      <c r="Z18" s="348" t="str">
        <f t="shared" si="6"/>
        <v/>
      </c>
      <c r="AA18" s="348" t="str">
        <f t="shared" si="6"/>
        <v/>
      </c>
      <c r="AB18" s="370" t="str">
        <f t="shared" si="4"/>
        <v/>
      </c>
      <c r="AC18" s="30"/>
      <c r="AD18" s="30"/>
      <c r="AE18" s="362" t="str">
        <f t="shared" si="5"/>
        <v/>
      </c>
      <c r="AF18" s="29"/>
      <c r="AG18" s="29"/>
      <c r="AH18" s="349"/>
      <c r="AI18" s="29"/>
      <c r="AJ18" s="29"/>
      <c r="AK18" s="350"/>
      <c r="AL18" s="309"/>
      <c r="AM18" s="503"/>
      <c r="AN18" s="39"/>
      <c r="AO18" s="37"/>
      <c r="AP18" s="40"/>
      <c r="AQ18" s="40"/>
      <c r="AR18" s="40"/>
      <c r="AS18" s="308"/>
      <c r="AT18" s="33"/>
      <c r="AU18" s="358"/>
      <c r="AV18" s="43"/>
      <c r="AW18" s="138"/>
      <c r="AX18" s="139"/>
      <c r="AY18" s="45"/>
      <c r="AZ18" s="514"/>
      <c r="BA18" s="46"/>
      <c r="BB18" s="46"/>
      <c r="BC18" s="514"/>
      <c r="BD18" s="141"/>
      <c r="BE18" s="141"/>
      <c r="BF18" s="141"/>
      <c r="BG18" s="37"/>
      <c r="BH18" s="39"/>
      <c r="BI18" s="39"/>
      <c r="BJ18" s="39"/>
      <c r="BK18" s="39"/>
      <c r="BL18" s="48"/>
      <c r="BM18" s="49"/>
      <c r="BN18" s="37"/>
      <c r="BO18" s="37"/>
      <c r="BP18" s="44"/>
    </row>
    <row r="19" spans="1:68" ht="24.75" customHeight="1" x14ac:dyDescent="0.25">
      <c r="A19" s="146" t="s">
        <v>129</v>
      </c>
      <c r="B19" s="36">
        <v>11</v>
      </c>
      <c r="C19" s="37"/>
      <c r="D19" s="37"/>
      <c r="E19" s="30"/>
      <c r="F19" s="30"/>
      <c r="G19" s="29"/>
      <c r="H19" s="29"/>
      <c r="I19" s="128"/>
      <c r="J19" s="128"/>
      <c r="K19" s="370" t="str">
        <f t="shared" si="0"/>
        <v/>
      </c>
      <c r="L19" s="128"/>
      <c r="M19" s="128"/>
      <c r="N19" s="370" t="str">
        <f t="shared" si="1"/>
        <v/>
      </c>
      <c r="O19" s="128"/>
      <c r="P19" s="128"/>
      <c r="Q19" s="370" t="str">
        <f t="shared" si="2"/>
        <v/>
      </c>
      <c r="R19" s="128"/>
      <c r="S19" s="128"/>
      <c r="T19" s="30"/>
      <c r="U19" s="30"/>
      <c r="V19" s="30"/>
      <c r="W19" s="30"/>
      <c r="X19" s="30"/>
      <c r="Y19" s="30"/>
      <c r="Z19" s="348" t="str">
        <f t="shared" si="6"/>
        <v/>
      </c>
      <c r="AA19" s="348" t="str">
        <f t="shared" si="6"/>
        <v/>
      </c>
      <c r="AB19" s="370" t="str">
        <f t="shared" si="4"/>
        <v/>
      </c>
      <c r="AC19" s="30"/>
      <c r="AD19" s="30"/>
      <c r="AE19" s="362" t="str">
        <f t="shared" si="5"/>
        <v/>
      </c>
      <c r="AF19" s="29"/>
      <c r="AG19" s="29"/>
      <c r="AH19" s="349"/>
      <c r="AI19" s="29"/>
      <c r="AJ19" s="29"/>
      <c r="AK19" s="350"/>
      <c r="AL19" s="309"/>
      <c r="AM19" s="503"/>
      <c r="AN19" s="39"/>
      <c r="AO19" s="37"/>
      <c r="AP19" s="40"/>
      <c r="AQ19" s="40"/>
      <c r="AR19" s="40"/>
      <c r="AS19" s="41"/>
      <c r="AT19" s="33"/>
      <c r="AU19" s="358"/>
      <c r="AV19" s="43"/>
      <c r="AW19" s="138"/>
      <c r="AX19" s="139"/>
      <c r="AY19" s="45"/>
      <c r="AZ19" s="514"/>
      <c r="BA19" s="46"/>
      <c r="BB19" s="46"/>
      <c r="BC19" s="514"/>
      <c r="BD19" s="141"/>
      <c r="BE19" s="141"/>
      <c r="BF19" s="141"/>
      <c r="BG19" s="37"/>
      <c r="BH19" s="39"/>
      <c r="BI19" s="39"/>
      <c r="BJ19" s="39"/>
      <c r="BK19" s="39"/>
      <c r="BL19" s="48"/>
      <c r="BM19" s="49"/>
      <c r="BN19" s="37"/>
      <c r="BO19" s="37"/>
      <c r="BP19" s="44"/>
    </row>
    <row r="20" spans="1:68" ht="24.75" customHeight="1" x14ac:dyDescent="0.25">
      <c r="A20" s="146" t="s">
        <v>130</v>
      </c>
      <c r="B20" s="36">
        <v>12</v>
      </c>
      <c r="C20" s="37"/>
      <c r="D20" s="37"/>
      <c r="E20" s="30"/>
      <c r="F20" s="30"/>
      <c r="G20" s="29"/>
      <c r="H20" s="29"/>
      <c r="I20" s="128"/>
      <c r="J20" s="128"/>
      <c r="K20" s="370" t="str">
        <f t="shared" si="0"/>
        <v/>
      </c>
      <c r="L20" s="128"/>
      <c r="M20" s="128"/>
      <c r="N20" s="370" t="str">
        <f t="shared" si="1"/>
        <v/>
      </c>
      <c r="O20" s="128"/>
      <c r="P20" s="128"/>
      <c r="Q20" s="370" t="str">
        <f t="shared" si="2"/>
        <v/>
      </c>
      <c r="R20" s="128"/>
      <c r="S20" s="128"/>
      <c r="T20" s="30"/>
      <c r="U20" s="30"/>
      <c r="V20" s="30"/>
      <c r="W20" s="30"/>
      <c r="X20" s="30"/>
      <c r="Y20" s="30"/>
      <c r="Z20" s="348" t="str">
        <f t="shared" si="6"/>
        <v/>
      </c>
      <c r="AA20" s="348" t="str">
        <f t="shared" si="6"/>
        <v/>
      </c>
      <c r="AB20" s="370" t="str">
        <f t="shared" si="4"/>
        <v/>
      </c>
      <c r="AC20" s="30"/>
      <c r="AD20" s="30"/>
      <c r="AE20" s="362" t="str">
        <f t="shared" si="5"/>
        <v/>
      </c>
      <c r="AF20" s="29"/>
      <c r="AG20" s="29"/>
      <c r="AH20" s="349"/>
      <c r="AI20" s="29"/>
      <c r="AJ20" s="29"/>
      <c r="AK20" s="350"/>
      <c r="AL20" s="309"/>
      <c r="AM20" s="503"/>
      <c r="AN20" s="39"/>
      <c r="AO20" s="37"/>
      <c r="AP20" s="40"/>
      <c r="AQ20" s="40"/>
      <c r="AR20" s="40"/>
      <c r="AS20" s="41"/>
      <c r="AT20" s="33"/>
      <c r="AU20" s="358"/>
      <c r="AV20" s="43"/>
      <c r="AW20" s="138"/>
      <c r="AX20" s="139"/>
      <c r="AY20" s="45"/>
      <c r="AZ20" s="514"/>
      <c r="BA20" s="46"/>
      <c r="BB20" s="46"/>
      <c r="BC20" s="514"/>
      <c r="BD20" s="141"/>
      <c r="BE20" s="141"/>
      <c r="BF20" s="141"/>
      <c r="BG20" s="37"/>
      <c r="BH20" s="39"/>
      <c r="BI20" s="39"/>
      <c r="BJ20" s="39"/>
      <c r="BK20" s="39"/>
      <c r="BL20" s="48"/>
      <c r="BM20" s="49"/>
      <c r="BN20" s="37"/>
      <c r="BO20" s="37"/>
      <c r="BP20" s="44"/>
    </row>
    <row r="21" spans="1:68" ht="24.75" customHeight="1" x14ac:dyDescent="0.25">
      <c r="A21" s="146" t="s">
        <v>131</v>
      </c>
      <c r="B21" s="36">
        <v>13</v>
      </c>
      <c r="C21" s="37"/>
      <c r="D21" s="37"/>
      <c r="E21" s="30"/>
      <c r="F21" s="30"/>
      <c r="G21" s="29"/>
      <c r="H21" s="29"/>
      <c r="I21" s="128"/>
      <c r="J21" s="128"/>
      <c r="K21" s="370" t="str">
        <f t="shared" si="0"/>
        <v/>
      </c>
      <c r="L21" s="128"/>
      <c r="M21" s="128"/>
      <c r="N21" s="370" t="str">
        <f t="shared" si="1"/>
        <v/>
      </c>
      <c r="O21" s="128"/>
      <c r="P21" s="128"/>
      <c r="Q21" s="370" t="str">
        <f t="shared" si="2"/>
        <v/>
      </c>
      <c r="R21" s="128"/>
      <c r="S21" s="128"/>
      <c r="T21" s="30"/>
      <c r="U21" s="30"/>
      <c r="V21" s="30"/>
      <c r="W21" s="30"/>
      <c r="X21" s="30"/>
      <c r="Y21" s="30"/>
      <c r="Z21" s="348" t="str">
        <f t="shared" si="6"/>
        <v/>
      </c>
      <c r="AA21" s="348" t="str">
        <f t="shared" si="6"/>
        <v/>
      </c>
      <c r="AB21" s="370" t="str">
        <f t="shared" si="4"/>
        <v/>
      </c>
      <c r="AC21" s="30"/>
      <c r="AD21" s="30"/>
      <c r="AE21" s="362" t="str">
        <f t="shared" si="5"/>
        <v/>
      </c>
      <c r="AF21" s="29"/>
      <c r="AG21" s="29"/>
      <c r="AH21" s="349"/>
      <c r="AI21" s="29"/>
      <c r="AJ21" s="29"/>
      <c r="AK21" s="350"/>
      <c r="AL21" s="309"/>
      <c r="AM21" s="503"/>
      <c r="AN21" s="39"/>
      <c r="AO21" s="37"/>
      <c r="AP21" s="40"/>
      <c r="AQ21" s="40"/>
      <c r="AR21" s="40"/>
      <c r="AS21" s="41"/>
      <c r="AT21" s="42"/>
      <c r="AU21" s="358"/>
      <c r="AV21" s="43"/>
      <c r="AW21" s="138"/>
      <c r="AX21" s="139"/>
      <c r="AY21" s="45"/>
      <c r="AZ21" s="514"/>
      <c r="BA21" s="46"/>
      <c r="BB21" s="46"/>
      <c r="BC21" s="514"/>
      <c r="BD21" s="141"/>
      <c r="BE21" s="141"/>
      <c r="BF21" s="141"/>
      <c r="BG21" s="37"/>
      <c r="BH21" s="39"/>
      <c r="BI21" s="39"/>
      <c r="BJ21" s="39"/>
      <c r="BK21" s="39"/>
      <c r="BL21" s="48"/>
      <c r="BM21" s="49"/>
      <c r="BN21" s="37"/>
      <c r="BO21" s="37"/>
      <c r="BP21" s="44"/>
    </row>
    <row r="22" spans="1:68" ht="24.75" customHeight="1" x14ac:dyDescent="0.25">
      <c r="A22" s="146" t="s">
        <v>124</v>
      </c>
      <c r="B22" s="36">
        <v>14</v>
      </c>
      <c r="C22" s="37"/>
      <c r="D22" s="37"/>
      <c r="E22" s="30"/>
      <c r="F22" s="30"/>
      <c r="G22" s="29"/>
      <c r="H22" s="29"/>
      <c r="I22" s="128"/>
      <c r="J22" s="128"/>
      <c r="K22" s="370" t="str">
        <f t="shared" si="0"/>
        <v/>
      </c>
      <c r="L22" s="128"/>
      <c r="M22" s="128"/>
      <c r="N22" s="370" t="str">
        <f t="shared" si="1"/>
        <v/>
      </c>
      <c r="O22" s="128"/>
      <c r="P22" s="128"/>
      <c r="Q22" s="370" t="str">
        <f t="shared" si="2"/>
        <v/>
      </c>
      <c r="R22" s="128"/>
      <c r="S22" s="128"/>
      <c r="T22" s="30"/>
      <c r="U22" s="30"/>
      <c r="V22" s="30"/>
      <c r="W22" s="30"/>
      <c r="X22" s="30"/>
      <c r="Y22" s="30"/>
      <c r="Z22" s="348" t="str">
        <f t="shared" si="6"/>
        <v/>
      </c>
      <c r="AA22" s="348" t="str">
        <f t="shared" si="6"/>
        <v/>
      </c>
      <c r="AB22" s="370" t="str">
        <f t="shared" si="4"/>
        <v/>
      </c>
      <c r="AC22" s="30"/>
      <c r="AD22" s="30"/>
      <c r="AE22" s="362" t="str">
        <f t="shared" si="5"/>
        <v/>
      </c>
      <c r="AF22" s="29"/>
      <c r="AG22" s="29"/>
      <c r="AH22" s="349"/>
      <c r="AI22" s="29"/>
      <c r="AJ22" s="29"/>
      <c r="AK22" s="350"/>
      <c r="AL22" s="309"/>
      <c r="AM22" s="503"/>
      <c r="AN22" s="39"/>
      <c r="AO22" s="37"/>
      <c r="AP22" s="40"/>
      <c r="AQ22" s="40"/>
      <c r="AR22" s="40"/>
      <c r="AS22" s="41"/>
      <c r="AT22" s="42"/>
      <c r="AU22" s="358"/>
      <c r="AV22" s="43"/>
      <c r="AW22" s="138"/>
      <c r="AX22" s="139"/>
      <c r="AY22" s="45"/>
      <c r="AZ22" s="514"/>
      <c r="BA22" s="46"/>
      <c r="BB22" s="46"/>
      <c r="BC22" s="514"/>
      <c r="BD22" s="141"/>
      <c r="BE22" s="141"/>
      <c r="BF22" s="141"/>
      <c r="BG22" s="37"/>
      <c r="BH22" s="39"/>
      <c r="BI22" s="39"/>
      <c r="BJ22" s="39"/>
      <c r="BK22" s="39"/>
      <c r="BL22" s="48"/>
      <c r="BM22" s="49"/>
      <c r="BN22" s="37"/>
      <c r="BO22" s="37"/>
      <c r="BP22" s="44"/>
    </row>
    <row r="23" spans="1:68" ht="24.75" customHeight="1" x14ac:dyDescent="0.25">
      <c r="A23" s="146" t="s">
        <v>126</v>
      </c>
      <c r="B23" s="36">
        <v>15</v>
      </c>
      <c r="C23" s="37"/>
      <c r="D23" s="37"/>
      <c r="E23" s="30"/>
      <c r="F23" s="30"/>
      <c r="G23" s="29"/>
      <c r="H23" s="29"/>
      <c r="I23" s="128"/>
      <c r="J23" s="128"/>
      <c r="K23" s="370" t="str">
        <f t="shared" si="0"/>
        <v/>
      </c>
      <c r="L23" s="128"/>
      <c r="M23" s="128"/>
      <c r="N23" s="370" t="str">
        <f t="shared" si="1"/>
        <v/>
      </c>
      <c r="O23" s="128"/>
      <c r="P23" s="128"/>
      <c r="Q23" s="370" t="str">
        <f t="shared" si="2"/>
        <v/>
      </c>
      <c r="R23" s="128"/>
      <c r="S23" s="128"/>
      <c r="T23" s="30"/>
      <c r="U23" s="30"/>
      <c r="V23" s="30"/>
      <c r="W23" s="30"/>
      <c r="X23" s="30"/>
      <c r="Y23" s="30"/>
      <c r="Z23" s="348" t="str">
        <f t="shared" si="6"/>
        <v/>
      </c>
      <c r="AA23" s="348" t="str">
        <f t="shared" si="6"/>
        <v/>
      </c>
      <c r="AB23" s="370" t="str">
        <f t="shared" si="4"/>
        <v/>
      </c>
      <c r="AC23" s="30"/>
      <c r="AD23" s="30"/>
      <c r="AE23" s="362" t="str">
        <f t="shared" si="5"/>
        <v/>
      </c>
      <c r="AF23" s="29"/>
      <c r="AG23" s="29"/>
      <c r="AH23" s="349"/>
      <c r="AI23" s="29"/>
      <c r="AJ23" s="29"/>
      <c r="AK23" s="350"/>
      <c r="AL23" s="309"/>
      <c r="AM23" s="503"/>
      <c r="AN23" s="39"/>
      <c r="AO23" s="37"/>
      <c r="AP23" s="40"/>
      <c r="AQ23" s="40"/>
      <c r="AR23" s="40"/>
      <c r="AS23" s="41"/>
      <c r="AT23" s="42"/>
      <c r="AU23" s="358"/>
      <c r="AV23" s="43"/>
      <c r="AW23" s="138"/>
      <c r="AX23" s="139"/>
      <c r="AY23" s="45"/>
      <c r="AZ23" s="514"/>
      <c r="BA23" s="46"/>
      <c r="BB23" s="46"/>
      <c r="BC23" s="514"/>
      <c r="BD23" s="141"/>
      <c r="BE23" s="141"/>
      <c r="BF23" s="141"/>
      <c r="BG23" s="37"/>
      <c r="BH23" s="39"/>
      <c r="BI23" s="39"/>
      <c r="BJ23" s="39"/>
      <c r="BK23" s="39"/>
      <c r="BL23" s="48"/>
      <c r="BM23" s="49"/>
      <c r="BN23" s="37"/>
      <c r="BO23" s="37"/>
      <c r="BP23" s="44"/>
    </row>
    <row r="24" spans="1:68" ht="24.75" customHeight="1" x14ac:dyDescent="0.25">
      <c r="A24" s="146" t="s">
        <v>127</v>
      </c>
      <c r="B24" s="36">
        <v>16</v>
      </c>
      <c r="C24" s="37"/>
      <c r="D24" s="37"/>
      <c r="E24" s="30"/>
      <c r="F24" s="30"/>
      <c r="G24" s="29"/>
      <c r="H24" s="29"/>
      <c r="I24" s="128"/>
      <c r="J24" s="128"/>
      <c r="K24" s="370" t="str">
        <f t="shared" si="0"/>
        <v/>
      </c>
      <c r="L24" s="128"/>
      <c r="M24" s="128"/>
      <c r="N24" s="370" t="str">
        <f t="shared" si="1"/>
        <v/>
      </c>
      <c r="O24" s="128"/>
      <c r="P24" s="128"/>
      <c r="Q24" s="370" t="str">
        <f t="shared" si="2"/>
        <v/>
      </c>
      <c r="R24" s="128"/>
      <c r="S24" s="128"/>
      <c r="T24" s="30"/>
      <c r="U24" s="30"/>
      <c r="V24" s="30"/>
      <c r="W24" s="30"/>
      <c r="X24" s="30"/>
      <c r="Y24" s="30"/>
      <c r="Z24" s="348" t="str">
        <f t="shared" si="6"/>
        <v/>
      </c>
      <c r="AA24" s="348" t="str">
        <f t="shared" si="6"/>
        <v/>
      </c>
      <c r="AB24" s="370" t="str">
        <f t="shared" si="4"/>
        <v/>
      </c>
      <c r="AC24" s="30"/>
      <c r="AD24" s="30"/>
      <c r="AE24" s="362" t="str">
        <f t="shared" si="5"/>
        <v/>
      </c>
      <c r="AF24" s="29"/>
      <c r="AG24" s="29"/>
      <c r="AH24" s="349"/>
      <c r="AI24" s="29"/>
      <c r="AJ24" s="29"/>
      <c r="AK24" s="350"/>
      <c r="AL24" s="309"/>
      <c r="AM24" s="503"/>
      <c r="AN24" s="39"/>
      <c r="AO24" s="37"/>
      <c r="AP24" s="40"/>
      <c r="AQ24" s="40"/>
      <c r="AR24" s="40"/>
      <c r="AS24" s="41"/>
      <c r="AT24" s="42"/>
      <c r="AU24" s="358"/>
      <c r="AV24" s="43"/>
      <c r="AW24" s="138"/>
      <c r="AX24" s="139"/>
      <c r="AY24" s="45"/>
      <c r="AZ24" s="514"/>
      <c r="BA24" s="46"/>
      <c r="BB24" s="46"/>
      <c r="BC24" s="514"/>
      <c r="BD24" s="141"/>
      <c r="BE24" s="141"/>
      <c r="BF24" s="141"/>
      <c r="BG24" s="37"/>
      <c r="BH24" s="39"/>
      <c r="BI24" s="39"/>
      <c r="BJ24" s="39"/>
      <c r="BK24" s="39"/>
      <c r="BL24" s="48"/>
      <c r="BM24" s="49"/>
      <c r="BN24" s="37"/>
      <c r="BO24" s="37"/>
      <c r="BP24" s="44"/>
    </row>
    <row r="25" spans="1:68" ht="24.75" customHeight="1" x14ac:dyDescent="0.25">
      <c r="A25" s="146" t="s">
        <v>128</v>
      </c>
      <c r="B25" s="36">
        <v>17</v>
      </c>
      <c r="C25" s="37"/>
      <c r="D25" s="37"/>
      <c r="E25" s="30"/>
      <c r="F25" s="30"/>
      <c r="G25" s="29"/>
      <c r="H25" s="29"/>
      <c r="I25" s="128"/>
      <c r="J25" s="128"/>
      <c r="K25" s="370" t="str">
        <f t="shared" si="0"/>
        <v/>
      </c>
      <c r="L25" s="128"/>
      <c r="M25" s="128"/>
      <c r="N25" s="370" t="str">
        <f t="shared" si="1"/>
        <v/>
      </c>
      <c r="O25" s="128"/>
      <c r="P25" s="128"/>
      <c r="Q25" s="370" t="str">
        <f t="shared" si="2"/>
        <v/>
      </c>
      <c r="R25" s="128"/>
      <c r="S25" s="128"/>
      <c r="T25" s="30"/>
      <c r="U25" s="30"/>
      <c r="V25" s="30"/>
      <c r="W25" s="30"/>
      <c r="X25" s="30"/>
      <c r="Y25" s="30"/>
      <c r="Z25" s="348" t="str">
        <f t="shared" si="6"/>
        <v/>
      </c>
      <c r="AA25" s="348" t="str">
        <f t="shared" si="6"/>
        <v/>
      </c>
      <c r="AB25" s="370" t="str">
        <f t="shared" si="4"/>
        <v/>
      </c>
      <c r="AC25" s="30"/>
      <c r="AD25" s="30"/>
      <c r="AE25" s="362" t="str">
        <f t="shared" si="5"/>
        <v/>
      </c>
      <c r="AF25" s="29"/>
      <c r="AG25" s="29"/>
      <c r="AH25" s="349"/>
      <c r="AI25" s="29"/>
      <c r="AJ25" s="29"/>
      <c r="AK25" s="350"/>
      <c r="AL25" s="309"/>
      <c r="AM25" s="503"/>
      <c r="AN25" s="39"/>
      <c r="AO25" s="37"/>
      <c r="AP25" s="40"/>
      <c r="AQ25" s="40"/>
      <c r="AR25" s="40"/>
      <c r="AS25" s="308"/>
      <c r="AT25" s="42"/>
      <c r="AU25" s="358"/>
      <c r="AV25" s="43"/>
      <c r="AW25" s="138"/>
      <c r="AX25" s="139"/>
      <c r="AY25" s="45"/>
      <c r="AZ25" s="514"/>
      <c r="BA25" s="46"/>
      <c r="BB25" s="46"/>
      <c r="BC25" s="514"/>
      <c r="BD25" s="141"/>
      <c r="BE25" s="141"/>
      <c r="BF25" s="141"/>
      <c r="BG25" s="37"/>
      <c r="BH25" s="39"/>
      <c r="BI25" s="39"/>
      <c r="BJ25" s="39"/>
      <c r="BK25" s="39"/>
      <c r="BL25" s="48"/>
      <c r="BM25" s="49"/>
      <c r="BN25" s="37"/>
      <c r="BO25" s="37"/>
      <c r="BP25" s="44"/>
    </row>
    <row r="26" spans="1:68" ht="24.75" customHeight="1" x14ac:dyDescent="0.25">
      <c r="A26" s="146" t="s">
        <v>129</v>
      </c>
      <c r="B26" s="36">
        <v>18</v>
      </c>
      <c r="C26" s="37"/>
      <c r="D26" s="37"/>
      <c r="E26" s="30"/>
      <c r="F26" s="30"/>
      <c r="G26" s="29"/>
      <c r="H26" s="29"/>
      <c r="I26" s="128"/>
      <c r="J26" s="128"/>
      <c r="K26" s="370" t="str">
        <f t="shared" si="0"/>
        <v/>
      </c>
      <c r="L26" s="128"/>
      <c r="M26" s="128"/>
      <c r="N26" s="370" t="str">
        <f t="shared" si="1"/>
        <v/>
      </c>
      <c r="O26" s="128"/>
      <c r="P26" s="128"/>
      <c r="Q26" s="370" t="str">
        <f t="shared" si="2"/>
        <v/>
      </c>
      <c r="R26" s="128"/>
      <c r="S26" s="128"/>
      <c r="T26" s="30"/>
      <c r="U26" s="30"/>
      <c r="V26" s="30"/>
      <c r="W26" s="30"/>
      <c r="X26" s="30"/>
      <c r="Y26" s="30"/>
      <c r="Z26" s="348" t="str">
        <f t="shared" si="6"/>
        <v/>
      </c>
      <c r="AA26" s="348" t="str">
        <f t="shared" si="6"/>
        <v/>
      </c>
      <c r="AB26" s="370" t="str">
        <f t="shared" si="4"/>
        <v/>
      </c>
      <c r="AC26" s="30"/>
      <c r="AD26" s="30"/>
      <c r="AE26" s="362" t="str">
        <f t="shared" si="5"/>
        <v/>
      </c>
      <c r="AF26" s="29"/>
      <c r="AG26" s="29"/>
      <c r="AH26" s="349"/>
      <c r="AI26" s="29"/>
      <c r="AJ26" s="29"/>
      <c r="AK26" s="350"/>
      <c r="AL26" s="309"/>
      <c r="AM26" s="503"/>
      <c r="AN26" s="39"/>
      <c r="AO26" s="37"/>
      <c r="AP26" s="40"/>
      <c r="AQ26" s="40"/>
      <c r="AR26" s="40"/>
      <c r="AS26" s="41"/>
      <c r="AT26" s="42"/>
      <c r="AU26" s="358"/>
      <c r="AV26" s="44"/>
      <c r="AW26" s="138"/>
      <c r="AX26" s="139"/>
      <c r="AY26" s="45"/>
      <c r="AZ26" s="514"/>
      <c r="BA26" s="46"/>
      <c r="BB26" s="46"/>
      <c r="BC26" s="514"/>
      <c r="BD26" s="141"/>
      <c r="BE26" s="141"/>
      <c r="BF26" s="141"/>
      <c r="BG26" s="37"/>
      <c r="BH26" s="39"/>
      <c r="BI26" s="39"/>
      <c r="BJ26" s="39"/>
      <c r="BK26" s="39"/>
      <c r="BL26" s="48"/>
      <c r="BM26" s="49"/>
      <c r="BN26" s="37"/>
      <c r="BO26" s="37"/>
      <c r="BP26" s="44"/>
    </row>
    <row r="27" spans="1:68" ht="24.75" customHeight="1" x14ac:dyDescent="0.25">
      <c r="A27" s="146" t="s">
        <v>130</v>
      </c>
      <c r="B27" s="36">
        <v>19</v>
      </c>
      <c r="C27" s="37"/>
      <c r="D27" s="37"/>
      <c r="E27" s="30"/>
      <c r="F27" s="30"/>
      <c r="G27" s="29"/>
      <c r="H27" s="29"/>
      <c r="I27" s="128"/>
      <c r="J27" s="128"/>
      <c r="K27" s="370" t="str">
        <f t="shared" si="0"/>
        <v/>
      </c>
      <c r="L27" s="128"/>
      <c r="M27" s="128"/>
      <c r="N27" s="370" t="str">
        <f t="shared" si="1"/>
        <v/>
      </c>
      <c r="O27" s="128"/>
      <c r="P27" s="128"/>
      <c r="Q27" s="370" t="str">
        <f t="shared" si="2"/>
        <v/>
      </c>
      <c r="R27" s="128"/>
      <c r="S27" s="128"/>
      <c r="T27" s="30"/>
      <c r="U27" s="30"/>
      <c r="V27" s="30"/>
      <c r="W27" s="30"/>
      <c r="X27" s="30"/>
      <c r="Y27" s="30"/>
      <c r="Z27" s="348" t="str">
        <f t="shared" ref="Z27:AA39" si="7">IF(AND(R27&lt;&gt;"",V27&lt;&gt;"",X27&lt;&gt;""),R27+V27+X27,"")</f>
        <v/>
      </c>
      <c r="AA27" s="348" t="str">
        <f t="shared" si="7"/>
        <v/>
      </c>
      <c r="AB27" s="370" t="str">
        <f t="shared" si="4"/>
        <v/>
      </c>
      <c r="AC27" s="30"/>
      <c r="AD27" s="30"/>
      <c r="AE27" s="362" t="str">
        <f t="shared" si="5"/>
        <v/>
      </c>
      <c r="AF27" s="29"/>
      <c r="AG27" s="29"/>
      <c r="AH27" s="349"/>
      <c r="AI27" s="29"/>
      <c r="AJ27" s="29"/>
      <c r="AK27" s="350"/>
      <c r="AL27" s="309"/>
      <c r="AM27" s="503"/>
      <c r="AN27" s="39"/>
      <c r="AO27" s="37"/>
      <c r="AP27" s="40"/>
      <c r="AQ27" s="40"/>
      <c r="AR27" s="40"/>
      <c r="AS27" s="41"/>
      <c r="AT27" s="42"/>
      <c r="AU27" s="358"/>
      <c r="AV27" s="44"/>
      <c r="AW27" s="138"/>
      <c r="AX27" s="139"/>
      <c r="AY27" s="45"/>
      <c r="AZ27" s="514"/>
      <c r="BA27" s="46"/>
      <c r="BB27" s="46"/>
      <c r="BC27" s="514"/>
      <c r="BD27" s="141"/>
      <c r="BE27" s="141"/>
      <c r="BF27" s="141"/>
      <c r="BG27" s="37"/>
      <c r="BH27" s="39"/>
      <c r="BI27" s="39"/>
      <c r="BJ27" s="39"/>
      <c r="BK27" s="39"/>
      <c r="BL27" s="48"/>
      <c r="BM27" s="49"/>
      <c r="BN27" s="37"/>
      <c r="BO27" s="37"/>
      <c r="BP27" s="44"/>
    </row>
    <row r="28" spans="1:68" ht="24.75" customHeight="1" x14ac:dyDescent="0.25">
      <c r="A28" s="146" t="s">
        <v>131</v>
      </c>
      <c r="B28" s="36">
        <v>20</v>
      </c>
      <c r="C28" s="37"/>
      <c r="D28" s="37"/>
      <c r="E28" s="30"/>
      <c r="F28" s="30"/>
      <c r="G28" s="29"/>
      <c r="H28" s="29"/>
      <c r="I28" s="128"/>
      <c r="J28" s="128"/>
      <c r="K28" s="370" t="str">
        <f t="shared" si="0"/>
        <v/>
      </c>
      <c r="L28" s="128"/>
      <c r="M28" s="128"/>
      <c r="N28" s="370" t="str">
        <f t="shared" si="1"/>
        <v/>
      </c>
      <c r="O28" s="128"/>
      <c r="P28" s="128"/>
      <c r="Q28" s="370" t="str">
        <f t="shared" si="2"/>
        <v/>
      </c>
      <c r="R28" s="128"/>
      <c r="S28" s="128"/>
      <c r="T28" s="30"/>
      <c r="U28" s="30"/>
      <c r="V28" s="30"/>
      <c r="W28" s="30"/>
      <c r="X28" s="30"/>
      <c r="Y28" s="30"/>
      <c r="Z28" s="348" t="str">
        <f t="shared" si="7"/>
        <v/>
      </c>
      <c r="AA28" s="348" t="str">
        <f t="shared" si="7"/>
        <v/>
      </c>
      <c r="AB28" s="370" t="str">
        <f t="shared" si="4"/>
        <v/>
      </c>
      <c r="AC28" s="30"/>
      <c r="AD28" s="30"/>
      <c r="AE28" s="362" t="str">
        <f t="shared" si="5"/>
        <v/>
      </c>
      <c r="AF28" s="29"/>
      <c r="AG28" s="29"/>
      <c r="AH28" s="349"/>
      <c r="AI28" s="29"/>
      <c r="AJ28" s="29"/>
      <c r="AK28" s="350"/>
      <c r="AL28" s="309"/>
      <c r="AM28" s="503"/>
      <c r="AN28" s="39"/>
      <c r="AO28" s="37"/>
      <c r="AP28" s="40"/>
      <c r="AQ28" s="40"/>
      <c r="AR28" s="40"/>
      <c r="AS28" s="41"/>
      <c r="AT28" s="42"/>
      <c r="AU28" s="358"/>
      <c r="AV28" s="44"/>
      <c r="AW28" s="138"/>
      <c r="AX28" s="139"/>
      <c r="AY28" s="45"/>
      <c r="AZ28" s="514"/>
      <c r="BA28" s="46"/>
      <c r="BB28" s="46"/>
      <c r="BC28" s="514"/>
      <c r="BD28" s="141"/>
      <c r="BE28" s="141"/>
      <c r="BF28" s="141"/>
      <c r="BG28" s="37"/>
      <c r="BH28" s="39"/>
      <c r="BI28" s="39"/>
      <c r="BJ28" s="39"/>
      <c r="BK28" s="39"/>
      <c r="BL28" s="48"/>
      <c r="BM28" s="49"/>
      <c r="BN28" s="37"/>
      <c r="BO28" s="37"/>
      <c r="BP28" s="44"/>
    </row>
    <row r="29" spans="1:68" ht="24.75" customHeight="1" x14ac:dyDescent="0.25">
      <c r="A29" s="146" t="s">
        <v>124</v>
      </c>
      <c r="B29" s="36">
        <v>21</v>
      </c>
      <c r="C29" s="37"/>
      <c r="D29" s="37"/>
      <c r="E29" s="30"/>
      <c r="F29" s="30"/>
      <c r="G29" s="29"/>
      <c r="H29" s="29"/>
      <c r="I29" s="128"/>
      <c r="J29" s="128"/>
      <c r="K29" s="370" t="str">
        <f t="shared" si="0"/>
        <v/>
      </c>
      <c r="L29" s="128"/>
      <c r="M29" s="128"/>
      <c r="N29" s="370" t="str">
        <f t="shared" si="1"/>
        <v/>
      </c>
      <c r="O29" s="128"/>
      <c r="P29" s="128"/>
      <c r="Q29" s="370" t="str">
        <f t="shared" si="2"/>
        <v/>
      </c>
      <c r="R29" s="128"/>
      <c r="S29" s="128"/>
      <c r="T29" s="30"/>
      <c r="U29" s="30"/>
      <c r="V29" s="30"/>
      <c r="W29" s="30"/>
      <c r="X29" s="30"/>
      <c r="Y29" s="30"/>
      <c r="Z29" s="348" t="str">
        <f t="shared" si="7"/>
        <v/>
      </c>
      <c r="AA29" s="348" t="str">
        <f t="shared" si="7"/>
        <v/>
      </c>
      <c r="AB29" s="370" t="str">
        <f t="shared" si="4"/>
        <v/>
      </c>
      <c r="AC29" s="30"/>
      <c r="AD29" s="30"/>
      <c r="AE29" s="362" t="str">
        <f t="shared" si="5"/>
        <v/>
      </c>
      <c r="AF29" s="29"/>
      <c r="AG29" s="29"/>
      <c r="AH29" s="349"/>
      <c r="AI29" s="29"/>
      <c r="AJ29" s="29"/>
      <c r="AK29" s="350"/>
      <c r="AL29" s="309"/>
      <c r="AM29" s="503"/>
      <c r="AN29" s="39"/>
      <c r="AO29" s="37"/>
      <c r="AP29" s="40"/>
      <c r="AQ29" s="40"/>
      <c r="AR29" s="40"/>
      <c r="AS29" s="41"/>
      <c r="AT29" s="42"/>
      <c r="AU29" s="358"/>
      <c r="AV29" s="44"/>
      <c r="AW29" s="138"/>
      <c r="AX29" s="139"/>
      <c r="AY29" s="45"/>
      <c r="AZ29" s="514"/>
      <c r="BA29" s="46"/>
      <c r="BB29" s="46"/>
      <c r="BC29" s="514"/>
      <c r="BD29" s="141"/>
      <c r="BE29" s="141"/>
      <c r="BF29" s="141"/>
      <c r="BG29" s="37"/>
      <c r="BH29" s="39"/>
      <c r="BI29" s="39"/>
      <c r="BJ29" s="39"/>
      <c r="BK29" s="39"/>
      <c r="BL29" s="48"/>
      <c r="BM29" s="49"/>
      <c r="BN29" s="37"/>
      <c r="BO29" s="37"/>
      <c r="BP29" s="44"/>
    </row>
    <row r="30" spans="1:68" ht="24.75" customHeight="1" x14ac:dyDescent="0.25">
      <c r="A30" s="146" t="s">
        <v>126</v>
      </c>
      <c r="B30" s="36">
        <v>22</v>
      </c>
      <c r="C30" s="37"/>
      <c r="D30" s="37"/>
      <c r="E30" s="30"/>
      <c r="F30" s="30"/>
      <c r="G30" s="29"/>
      <c r="H30" s="29"/>
      <c r="I30" s="128"/>
      <c r="J30" s="128"/>
      <c r="K30" s="370" t="str">
        <f t="shared" si="0"/>
        <v/>
      </c>
      <c r="L30" s="128"/>
      <c r="M30" s="128"/>
      <c r="N30" s="370" t="str">
        <f t="shared" si="1"/>
        <v/>
      </c>
      <c r="O30" s="128"/>
      <c r="P30" s="128"/>
      <c r="Q30" s="370" t="str">
        <f t="shared" si="2"/>
        <v/>
      </c>
      <c r="R30" s="128"/>
      <c r="S30" s="128"/>
      <c r="T30" s="30"/>
      <c r="U30" s="30"/>
      <c r="V30" s="30"/>
      <c r="W30" s="30"/>
      <c r="X30" s="30"/>
      <c r="Y30" s="30"/>
      <c r="Z30" s="348" t="str">
        <f t="shared" si="7"/>
        <v/>
      </c>
      <c r="AA30" s="348" t="str">
        <f t="shared" si="7"/>
        <v/>
      </c>
      <c r="AB30" s="370" t="str">
        <f t="shared" si="4"/>
        <v/>
      </c>
      <c r="AC30" s="30"/>
      <c r="AD30" s="30"/>
      <c r="AE30" s="362" t="str">
        <f t="shared" si="5"/>
        <v/>
      </c>
      <c r="AF30" s="29"/>
      <c r="AG30" s="29"/>
      <c r="AH30" s="349"/>
      <c r="AI30" s="29"/>
      <c r="AJ30" s="29"/>
      <c r="AK30" s="350"/>
      <c r="AL30" s="309"/>
      <c r="AM30" s="503"/>
      <c r="AN30" s="39"/>
      <c r="AO30" s="37"/>
      <c r="AP30" s="40"/>
      <c r="AQ30" s="40"/>
      <c r="AR30" s="40"/>
      <c r="AS30" s="41"/>
      <c r="AT30" s="42"/>
      <c r="AU30" s="358"/>
      <c r="AV30" s="44"/>
      <c r="AW30" s="138"/>
      <c r="AX30" s="139"/>
      <c r="AY30" s="45"/>
      <c r="AZ30" s="514"/>
      <c r="BA30" s="46"/>
      <c r="BB30" s="46"/>
      <c r="BC30" s="514"/>
      <c r="BD30" s="141"/>
      <c r="BE30" s="141"/>
      <c r="BF30" s="141"/>
      <c r="BG30" s="37"/>
      <c r="BH30" s="39"/>
      <c r="BI30" s="39"/>
      <c r="BJ30" s="39"/>
      <c r="BK30" s="39"/>
      <c r="BL30" s="48"/>
      <c r="BM30" s="49"/>
      <c r="BN30" s="37"/>
      <c r="BO30" s="37"/>
      <c r="BP30" s="44"/>
    </row>
    <row r="31" spans="1:68" ht="24.75" customHeight="1" x14ac:dyDescent="0.25">
      <c r="A31" s="146" t="s">
        <v>127</v>
      </c>
      <c r="B31" s="36">
        <v>23</v>
      </c>
      <c r="C31" s="37"/>
      <c r="D31" s="37"/>
      <c r="E31" s="30"/>
      <c r="F31" s="30"/>
      <c r="G31" s="29"/>
      <c r="H31" s="29"/>
      <c r="I31" s="128"/>
      <c r="J31" s="128"/>
      <c r="K31" s="370" t="str">
        <f t="shared" si="0"/>
        <v/>
      </c>
      <c r="L31" s="128"/>
      <c r="M31" s="128"/>
      <c r="N31" s="370" t="str">
        <f t="shared" si="1"/>
        <v/>
      </c>
      <c r="O31" s="128"/>
      <c r="P31" s="128"/>
      <c r="Q31" s="370" t="str">
        <f t="shared" si="2"/>
        <v/>
      </c>
      <c r="R31" s="128"/>
      <c r="S31" s="128"/>
      <c r="T31" s="30"/>
      <c r="U31" s="30"/>
      <c r="V31" s="30"/>
      <c r="W31" s="30"/>
      <c r="X31" s="30"/>
      <c r="Y31" s="30"/>
      <c r="Z31" s="348" t="str">
        <f t="shared" si="7"/>
        <v/>
      </c>
      <c r="AA31" s="348" t="str">
        <f t="shared" si="7"/>
        <v/>
      </c>
      <c r="AB31" s="370" t="str">
        <f t="shared" si="4"/>
        <v/>
      </c>
      <c r="AC31" s="30"/>
      <c r="AD31" s="30"/>
      <c r="AE31" s="362" t="str">
        <f t="shared" si="5"/>
        <v/>
      </c>
      <c r="AF31" s="29"/>
      <c r="AG31" s="29"/>
      <c r="AH31" s="349"/>
      <c r="AI31" s="29"/>
      <c r="AJ31" s="29"/>
      <c r="AK31" s="350"/>
      <c r="AL31" s="309"/>
      <c r="AM31" s="503"/>
      <c r="AN31" s="39"/>
      <c r="AO31" s="37"/>
      <c r="AP31" s="40"/>
      <c r="AQ31" s="40"/>
      <c r="AR31" s="40"/>
      <c r="AS31" s="308"/>
      <c r="AT31" s="42"/>
      <c r="AU31" s="358"/>
      <c r="AV31" s="43"/>
      <c r="AW31" s="138"/>
      <c r="AX31" s="139"/>
      <c r="AY31" s="45"/>
      <c r="AZ31" s="514"/>
      <c r="BA31" s="46"/>
      <c r="BB31" s="46"/>
      <c r="BC31" s="514"/>
      <c r="BD31" s="141"/>
      <c r="BE31" s="141"/>
      <c r="BF31" s="141"/>
      <c r="BG31" s="37"/>
      <c r="BH31" s="39"/>
      <c r="BI31" s="39"/>
      <c r="BJ31" s="39"/>
      <c r="BK31" s="39"/>
      <c r="BL31" s="48"/>
      <c r="BM31" s="49"/>
      <c r="BN31" s="37"/>
      <c r="BO31" s="37"/>
      <c r="BP31" s="44"/>
    </row>
    <row r="32" spans="1:68" ht="24.75" customHeight="1" x14ac:dyDescent="0.25">
      <c r="A32" s="146" t="s">
        <v>128</v>
      </c>
      <c r="B32" s="36">
        <v>24</v>
      </c>
      <c r="C32" s="37"/>
      <c r="D32" s="37"/>
      <c r="E32" s="30"/>
      <c r="F32" s="30"/>
      <c r="G32" s="29"/>
      <c r="H32" s="29"/>
      <c r="I32" s="128"/>
      <c r="J32" s="128"/>
      <c r="K32" s="370" t="str">
        <f t="shared" si="0"/>
        <v/>
      </c>
      <c r="L32" s="128"/>
      <c r="M32" s="128"/>
      <c r="N32" s="370" t="str">
        <f t="shared" si="1"/>
        <v/>
      </c>
      <c r="O32" s="128"/>
      <c r="P32" s="128"/>
      <c r="Q32" s="370" t="str">
        <f t="shared" si="2"/>
        <v/>
      </c>
      <c r="R32" s="128"/>
      <c r="S32" s="128"/>
      <c r="T32" s="30"/>
      <c r="U32" s="30"/>
      <c r="V32" s="30"/>
      <c r="W32" s="30"/>
      <c r="X32" s="30"/>
      <c r="Y32" s="30"/>
      <c r="Z32" s="348" t="str">
        <f t="shared" si="7"/>
        <v/>
      </c>
      <c r="AA32" s="348" t="str">
        <f t="shared" si="7"/>
        <v/>
      </c>
      <c r="AB32" s="370" t="str">
        <f t="shared" si="4"/>
        <v/>
      </c>
      <c r="AC32" s="30"/>
      <c r="AD32" s="30"/>
      <c r="AE32" s="362" t="str">
        <f t="shared" si="5"/>
        <v/>
      </c>
      <c r="AF32" s="29"/>
      <c r="AG32" s="29"/>
      <c r="AH32" s="349"/>
      <c r="AI32" s="29"/>
      <c r="AJ32" s="29"/>
      <c r="AK32" s="350"/>
      <c r="AL32" s="309"/>
      <c r="AM32" s="503"/>
      <c r="AN32" s="39"/>
      <c r="AO32" s="37"/>
      <c r="AP32" s="40"/>
      <c r="AQ32" s="40"/>
      <c r="AR32" s="40"/>
      <c r="AS32" s="41"/>
      <c r="AT32" s="42"/>
      <c r="AU32" s="358"/>
      <c r="AV32" s="44"/>
      <c r="AW32" s="138"/>
      <c r="AX32" s="139"/>
      <c r="AY32" s="45"/>
      <c r="AZ32" s="514"/>
      <c r="BA32" s="46"/>
      <c r="BB32" s="46"/>
      <c r="BC32" s="514"/>
      <c r="BD32" s="141"/>
      <c r="BE32" s="141"/>
      <c r="BF32" s="141"/>
      <c r="BG32" s="37"/>
      <c r="BH32" s="39"/>
      <c r="BI32" s="39"/>
      <c r="BJ32" s="39"/>
      <c r="BK32" s="39"/>
      <c r="BL32" s="48"/>
      <c r="BM32" s="49"/>
      <c r="BN32" s="37"/>
      <c r="BO32" s="37"/>
      <c r="BP32" s="44"/>
    </row>
    <row r="33" spans="1:68" ht="24.75" customHeight="1" x14ac:dyDescent="0.25">
      <c r="A33" s="146" t="s">
        <v>129</v>
      </c>
      <c r="B33" s="36">
        <v>25</v>
      </c>
      <c r="C33" s="37"/>
      <c r="D33" s="37"/>
      <c r="E33" s="30"/>
      <c r="F33" s="30"/>
      <c r="G33" s="29"/>
      <c r="H33" s="29"/>
      <c r="I33" s="128"/>
      <c r="J33" s="128"/>
      <c r="K33" s="370" t="str">
        <f t="shared" si="0"/>
        <v/>
      </c>
      <c r="L33" s="128"/>
      <c r="M33" s="128"/>
      <c r="N33" s="370" t="str">
        <f t="shared" si="1"/>
        <v/>
      </c>
      <c r="O33" s="128"/>
      <c r="P33" s="128"/>
      <c r="Q33" s="370" t="str">
        <f t="shared" si="2"/>
        <v/>
      </c>
      <c r="R33" s="128"/>
      <c r="S33" s="128"/>
      <c r="T33" s="30"/>
      <c r="U33" s="30"/>
      <c r="V33" s="30"/>
      <c r="W33" s="30"/>
      <c r="X33" s="30"/>
      <c r="Y33" s="30"/>
      <c r="Z33" s="348" t="str">
        <f t="shared" si="7"/>
        <v/>
      </c>
      <c r="AA33" s="348" t="str">
        <f t="shared" si="7"/>
        <v/>
      </c>
      <c r="AB33" s="370" t="str">
        <f t="shared" si="4"/>
        <v/>
      </c>
      <c r="AC33" s="30"/>
      <c r="AD33" s="30"/>
      <c r="AE33" s="362" t="str">
        <f t="shared" si="5"/>
        <v/>
      </c>
      <c r="AF33" s="29"/>
      <c r="AG33" s="29"/>
      <c r="AH33" s="349"/>
      <c r="AI33" s="29"/>
      <c r="AJ33" s="29"/>
      <c r="AK33" s="350"/>
      <c r="AL33" s="309"/>
      <c r="AM33" s="503"/>
      <c r="AN33" s="39"/>
      <c r="AO33" s="37"/>
      <c r="AP33" s="40"/>
      <c r="AQ33" s="40"/>
      <c r="AR33" s="40"/>
      <c r="AS33" s="41"/>
      <c r="AT33" s="42"/>
      <c r="AU33" s="358"/>
      <c r="AV33" s="44"/>
      <c r="AW33" s="138"/>
      <c r="AX33" s="139"/>
      <c r="AY33" s="45"/>
      <c r="AZ33" s="514"/>
      <c r="BA33" s="46"/>
      <c r="BB33" s="46"/>
      <c r="BC33" s="514"/>
      <c r="BD33" s="141"/>
      <c r="BE33" s="141"/>
      <c r="BF33" s="141"/>
      <c r="BG33" s="37"/>
      <c r="BH33" s="39"/>
      <c r="BI33" s="39"/>
      <c r="BJ33" s="39"/>
      <c r="BK33" s="39"/>
      <c r="BL33" s="48"/>
      <c r="BM33" s="49"/>
      <c r="BN33" s="37"/>
      <c r="BO33" s="37"/>
      <c r="BP33" s="44"/>
    </row>
    <row r="34" spans="1:68" ht="24.75" customHeight="1" x14ac:dyDescent="0.25">
      <c r="A34" s="146" t="s">
        <v>130</v>
      </c>
      <c r="B34" s="36">
        <v>26</v>
      </c>
      <c r="C34" s="37"/>
      <c r="D34" s="37"/>
      <c r="E34" s="30"/>
      <c r="F34" s="30"/>
      <c r="G34" s="29"/>
      <c r="H34" s="29"/>
      <c r="I34" s="128"/>
      <c r="J34" s="128"/>
      <c r="K34" s="370" t="str">
        <f t="shared" si="0"/>
        <v/>
      </c>
      <c r="L34" s="128"/>
      <c r="M34" s="128"/>
      <c r="N34" s="370" t="str">
        <f t="shared" si="1"/>
        <v/>
      </c>
      <c r="O34" s="128"/>
      <c r="P34" s="128"/>
      <c r="Q34" s="370" t="str">
        <f t="shared" si="2"/>
        <v/>
      </c>
      <c r="R34" s="128"/>
      <c r="S34" s="128"/>
      <c r="T34" s="30"/>
      <c r="U34" s="30"/>
      <c r="V34" s="30"/>
      <c r="W34" s="30"/>
      <c r="X34" s="30"/>
      <c r="Y34" s="30"/>
      <c r="Z34" s="348" t="str">
        <f t="shared" si="7"/>
        <v/>
      </c>
      <c r="AA34" s="348" t="str">
        <f t="shared" si="7"/>
        <v/>
      </c>
      <c r="AB34" s="370" t="str">
        <f t="shared" si="4"/>
        <v/>
      </c>
      <c r="AC34" s="30"/>
      <c r="AD34" s="30"/>
      <c r="AE34" s="362" t="str">
        <f t="shared" si="5"/>
        <v/>
      </c>
      <c r="AF34" s="29"/>
      <c r="AG34" s="29"/>
      <c r="AH34" s="349"/>
      <c r="AI34" s="29"/>
      <c r="AJ34" s="29"/>
      <c r="AK34" s="350"/>
      <c r="AL34" s="309"/>
      <c r="AM34" s="503"/>
      <c r="AN34" s="39"/>
      <c r="AO34" s="37"/>
      <c r="AP34" s="40"/>
      <c r="AQ34" s="40"/>
      <c r="AR34" s="40"/>
      <c r="AS34" s="41"/>
      <c r="AT34" s="42"/>
      <c r="AU34" s="358"/>
      <c r="AV34" s="44"/>
      <c r="AW34" s="138"/>
      <c r="AX34" s="139"/>
      <c r="AY34" s="45"/>
      <c r="AZ34" s="514"/>
      <c r="BA34" s="46"/>
      <c r="BB34" s="46"/>
      <c r="BC34" s="514"/>
      <c r="BD34" s="141"/>
      <c r="BE34" s="141"/>
      <c r="BF34" s="141"/>
      <c r="BG34" s="37"/>
      <c r="BH34" s="39"/>
      <c r="BI34" s="39"/>
      <c r="BJ34" s="39"/>
      <c r="BK34" s="39"/>
      <c r="BL34" s="48"/>
      <c r="BM34" s="49"/>
      <c r="BN34" s="37"/>
      <c r="BO34" s="37"/>
      <c r="BP34" s="44"/>
    </row>
    <row r="35" spans="1:68" ht="24.75" customHeight="1" x14ac:dyDescent="0.25">
      <c r="A35" s="146" t="s">
        <v>131</v>
      </c>
      <c r="B35" s="36">
        <v>27</v>
      </c>
      <c r="C35" s="37"/>
      <c r="D35" s="37"/>
      <c r="E35" s="30"/>
      <c r="F35" s="30"/>
      <c r="G35" s="29"/>
      <c r="H35" s="29"/>
      <c r="I35" s="128"/>
      <c r="J35" s="128"/>
      <c r="K35" s="370" t="str">
        <f t="shared" si="0"/>
        <v/>
      </c>
      <c r="L35" s="128"/>
      <c r="M35" s="128"/>
      <c r="N35" s="370" t="str">
        <f t="shared" si="1"/>
        <v/>
      </c>
      <c r="O35" s="128"/>
      <c r="P35" s="128"/>
      <c r="Q35" s="370" t="str">
        <f t="shared" si="2"/>
        <v/>
      </c>
      <c r="R35" s="128"/>
      <c r="S35" s="128"/>
      <c r="T35" s="30"/>
      <c r="U35" s="30"/>
      <c r="V35" s="30"/>
      <c r="W35" s="30"/>
      <c r="X35" s="30"/>
      <c r="Y35" s="30"/>
      <c r="Z35" s="348" t="str">
        <f t="shared" si="7"/>
        <v/>
      </c>
      <c r="AA35" s="348" t="str">
        <f t="shared" si="7"/>
        <v/>
      </c>
      <c r="AB35" s="370" t="str">
        <f t="shared" si="4"/>
        <v/>
      </c>
      <c r="AC35" s="30"/>
      <c r="AD35" s="30"/>
      <c r="AE35" s="362" t="str">
        <f t="shared" si="5"/>
        <v/>
      </c>
      <c r="AF35" s="29"/>
      <c r="AG35" s="29"/>
      <c r="AH35" s="349"/>
      <c r="AI35" s="29"/>
      <c r="AJ35" s="29"/>
      <c r="AK35" s="350"/>
      <c r="AL35" s="309"/>
      <c r="AM35" s="503"/>
      <c r="AN35" s="39"/>
      <c r="AO35" s="37"/>
      <c r="AP35" s="40"/>
      <c r="AQ35" s="40"/>
      <c r="AR35" s="40"/>
      <c r="AS35" s="41"/>
      <c r="AT35" s="42"/>
      <c r="AU35" s="358"/>
      <c r="AV35" s="44"/>
      <c r="AW35" s="138"/>
      <c r="AX35" s="139"/>
      <c r="AY35" s="45"/>
      <c r="AZ35" s="514"/>
      <c r="BA35" s="46"/>
      <c r="BB35" s="46"/>
      <c r="BC35" s="514"/>
      <c r="BD35" s="141"/>
      <c r="BE35" s="141"/>
      <c r="BF35" s="141"/>
      <c r="BG35" s="37"/>
      <c r="BH35" s="39"/>
      <c r="BI35" s="39"/>
      <c r="BJ35" s="39"/>
      <c r="BK35" s="39"/>
      <c r="BL35" s="48"/>
      <c r="BM35" s="49"/>
      <c r="BN35" s="37"/>
      <c r="BO35" s="37"/>
      <c r="BP35" s="44"/>
    </row>
    <row r="36" spans="1:68" ht="24.75" customHeight="1" x14ac:dyDescent="0.25">
      <c r="A36" s="146" t="s">
        <v>124</v>
      </c>
      <c r="B36" s="36">
        <v>28</v>
      </c>
      <c r="C36" s="37"/>
      <c r="D36" s="37"/>
      <c r="E36" s="30"/>
      <c r="F36" s="30"/>
      <c r="G36" s="29"/>
      <c r="H36" s="29"/>
      <c r="I36" s="128"/>
      <c r="J36" s="128"/>
      <c r="K36" s="370" t="str">
        <f t="shared" si="0"/>
        <v/>
      </c>
      <c r="L36" s="128"/>
      <c r="M36" s="128"/>
      <c r="N36" s="370" t="str">
        <f t="shared" si="1"/>
        <v/>
      </c>
      <c r="O36" s="128"/>
      <c r="P36" s="128"/>
      <c r="Q36" s="370" t="str">
        <f t="shared" si="2"/>
        <v/>
      </c>
      <c r="R36" s="128"/>
      <c r="S36" s="128"/>
      <c r="T36" s="30"/>
      <c r="U36" s="30"/>
      <c r="V36" s="30"/>
      <c r="W36" s="30"/>
      <c r="X36" s="30"/>
      <c r="Y36" s="30"/>
      <c r="Z36" s="348" t="str">
        <f t="shared" si="7"/>
        <v/>
      </c>
      <c r="AA36" s="348" t="str">
        <f t="shared" si="7"/>
        <v/>
      </c>
      <c r="AB36" s="370" t="str">
        <f t="shared" si="4"/>
        <v/>
      </c>
      <c r="AC36" s="30"/>
      <c r="AD36" s="30"/>
      <c r="AE36" s="362" t="str">
        <f t="shared" si="5"/>
        <v/>
      </c>
      <c r="AF36" s="29"/>
      <c r="AG36" s="29"/>
      <c r="AH36" s="349"/>
      <c r="AI36" s="29"/>
      <c r="AJ36" s="29"/>
      <c r="AK36" s="350"/>
      <c r="AL36" s="309"/>
      <c r="AM36" s="503"/>
      <c r="AN36" s="39"/>
      <c r="AO36" s="37"/>
      <c r="AP36" s="40"/>
      <c r="AQ36" s="40"/>
      <c r="AR36" s="40"/>
      <c r="AS36" s="41"/>
      <c r="AT36" s="42"/>
      <c r="AU36" s="358"/>
      <c r="AV36" s="44"/>
      <c r="AW36" s="138"/>
      <c r="AX36" s="139"/>
      <c r="AY36" s="45"/>
      <c r="AZ36" s="514"/>
      <c r="BA36" s="46"/>
      <c r="BB36" s="46"/>
      <c r="BC36" s="514"/>
      <c r="BD36" s="141"/>
      <c r="BE36" s="141"/>
      <c r="BF36" s="141"/>
      <c r="BG36" s="37"/>
      <c r="BH36" s="39"/>
      <c r="BI36" s="39"/>
      <c r="BJ36" s="39"/>
      <c r="BK36" s="39"/>
      <c r="BL36" s="48"/>
      <c r="BM36" s="49"/>
      <c r="BN36" s="37"/>
      <c r="BO36" s="37"/>
      <c r="BP36" s="44"/>
    </row>
    <row r="37" spans="1:68" ht="24.75" customHeight="1" x14ac:dyDescent="0.25">
      <c r="A37" s="146" t="s">
        <v>126</v>
      </c>
      <c r="B37" s="36">
        <v>29</v>
      </c>
      <c r="C37" s="37"/>
      <c r="D37" s="37"/>
      <c r="E37" s="30"/>
      <c r="F37" s="30"/>
      <c r="G37" s="29"/>
      <c r="H37" s="29"/>
      <c r="I37" s="128"/>
      <c r="J37" s="128"/>
      <c r="K37" s="370" t="str">
        <f t="shared" si="0"/>
        <v/>
      </c>
      <c r="L37" s="128"/>
      <c r="M37" s="128"/>
      <c r="N37" s="370" t="str">
        <f t="shared" si="1"/>
        <v/>
      </c>
      <c r="O37" s="128"/>
      <c r="P37" s="128"/>
      <c r="Q37" s="370" t="str">
        <f t="shared" si="2"/>
        <v/>
      </c>
      <c r="R37" s="128"/>
      <c r="S37" s="128"/>
      <c r="T37" s="30"/>
      <c r="U37" s="30"/>
      <c r="V37" s="30"/>
      <c r="W37" s="30"/>
      <c r="X37" s="30"/>
      <c r="Y37" s="30"/>
      <c r="Z37" s="348" t="str">
        <f t="shared" si="7"/>
        <v/>
      </c>
      <c r="AA37" s="348" t="str">
        <f t="shared" si="7"/>
        <v/>
      </c>
      <c r="AB37" s="370" t="str">
        <f t="shared" si="4"/>
        <v/>
      </c>
      <c r="AC37" s="30"/>
      <c r="AD37" s="30"/>
      <c r="AE37" s="362" t="str">
        <f t="shared" si="5"/>
        <v/>
      </c>
      <c r="AF37" s="29"/>
      <c r="AG37" s="29"/>
      <c r="AH37" s="349"/>
      <c r="AI37" s="29"/>
      <c r="AJ37" s="29"/>
      <c r="AK37" s="350"/>
      <c r="AL37" s="309"/>
      <c r="AM37" s="503"/>
      <c r="AN37" s="39"/>
      <c r="AO37" s="37"/>
      <c r="AP37" s="40"/>
      <c r="AQ37" s="40"/>
      <c r="AR37" s="40"/>
      <c r="AS37" s="41"/>
      <c r="AT37" s="42"/>
      <c r="AU37" s="358"/>
      <c r="AV37" s="44"/>
      <c r="AW37" s="138"/>
      <c r="AX37" s="139"/>
      <c r="AY37" s="45"/>
      <c r="AZ37" s="514"/>
      <c r="BA37" s="46"/>
      <c r="BB37" s="46"/>
      <c r="BC37" s="514"/>
      <c r="BD37" s="141"/>
      <c r="BE37" s="141"/>
      <c r="BF37" s="141"/>
      <c r="BG37" s="37"/>
      <c r="BH37" s="39"/>
      <c r="BI37" s="39"/>
      <c r="BJ37" s="39"/>
      <c r="BK37" s="39"/>
      <c r="BL37" s="48"/>
      <c r="BM37" s="49"/>
      <c r="BN37" s="37"/>
      <c r="BO37" s="37"/>
      <c r="BP37" s="44"/>
    </row>
    <row r="38" spans="1:68" ht="24.75" customHeight="1" x14ac:dyDescent="0.25">
      <c r="A38" s="146" t="s">
        <v>127</v>
      </c>
      <c r="B38" s="36">
        <v>30</v>
      </c>
      <c r="C38" s="37"/>
      <c r="D38" s="37"/>
      <c r="E38" s="30"/>
      <c r="F38" s="30"/>
      <c r="G38" s="29"/>
      <c r="H38" s="29"/>
      <c r="I38" s="128"/>
      <c r="J38" s="128"/>
      <c r="K38" s="370" t="str">
        <f>IF(AND(I38&lt;&gt;"",J38&lt;&gt;""),(I38-J38)/I38*100,"")</f>
        <v/>
      </c>
      <c r="L38" s="128"/>
      <c r="M38" s="128"/>
      <c r="N38" s="370" t="str">
        <f t="shared" si="1"/>
        <v/>
      </c>
      <c r="O38" s="128"/>
      <c r="P38" s="128"/>
      <c r="Q38" s="370" t="str">
        <f t="shared" si="2"/>
        <v/>
      </c>
      <c r="R38" s="128"/>
      <c r="S38" s="128"/>
      <c r="T38" s="30"/>
      <c r="U38" s="30"/>
      <c r="V38" s="30"/>
      <c r="W38" s="30"/>
      <c r="X38" s="30"/>
      <c r="Y38" s="30"/>
      <c r="Z38" s="348" t="str">
        <f t="shared" si="7"/>
        <v/>
      </c>
      <c r="AA38" s="348" t="str">
        <f t="shared" si="7"/>
        <v/>
      </c>
      <c r="AB38" s="370" t="str">
        <f t="shared" si="4"/>
        <v/>
      </c>
      <c r="AC38" s="30"/>
      <c r="AD38" s="30"/>
      <c r="AE38" s="362" t="str">
        <f t="shared" si="5"/>
        <v/>
      </c>
      <c r="AF38" s="29"/>
      <c r="AG38" s="29"/>
      <c r="AH38" s="349"/>
      <c r="AI38" s="29"/>
      <c r="AJ38" s="29"/>
      <c r="AK38" s="350"/>
      <c r="AL38" s="309"/>
      <c r="AM38" s="503"/>
      <c r="AN38" s="39"/>
      <c r="AO38" s="37"/>
      <c r="AP38" s="40"/>
      <c r="AQ38" s="40"/>
      <c r="AR38" s="40"/>
      <c r="AS38" s="308"/>
      <c r="AT38" s="42"/>
      <c r="AU38" s="358"/>
      <c r="AV38" s="43"/>
      <c r="AW38" s="138"/>
      <c r="AX38" s="139"/>
      <c r="AY38" s="45"/>
      <c r="AZ38" s="514"/>
      <c r="BA38" s="46"/>
      <c r="BB38" s="46"/>
      <c r="BC38" s="514"/>
      <c r="BD38" s="141"/>
      <c r="BE38" s="141"/>
      <c r="BF38" s="141"/>
      <c r="BG38" s="37"/>
      <c r="BH38" s="39"/>
      <c r="BI38" s="39"/>
      <c r="BJ38" s="39"/>
      <c r="BK38" s="39"/>
      <c r="BL38" s="48"/>
      <c r="BM38" s="49"/>
      <c r="BN38" s="37"/>
      <c r="BO38" s="37"/>
      <c r="BP38" s="44"/>
    </row>
    <row r="39" spans="1:68" ht="24.75" customHeight="1" x14ac:dyDescent="0.25">
      <c r="A39" s="374" t="s">
        <v>128</v>
      </c>
      <c r="B39" s="359">
        <v>31</v>
      </c>
      <c r="C39" s="52"/>
      <c r="D39" s="52"/>
      <c r="E39" s="30"/>
      <c r="F39" s="30"/>
      <c r="G39" s="29"/>
      <c r="H39" s="29"/>
      <c r="I39" s="128"/>
      <c r="J39" s="128"/>
      <c r="K39" s="370" t="str">
        <f t="shared" si="0"/>
        <v/>
      </c>
      <c r="L39" s="128"/>
      <c r="M39" s="128"/>
      <c r="N39" s="370" t="str">
        <f t="shared" si="1"/>
        <v/>
      </c>
      <c r="O39" s="128"/>
      <c r="P39" s="128"/>
      <c r="Q39" s="370" t="str">
        <f t="shared" si="2"/>
        <v/>
      </c>
      <c r="R39" s="128"/>
      <c r="S39" s="128"/>
      <c r="T39" s="30"/>
      <c r="U39" s="30"/>
      <c r="V39" s="30"/>
      <c r="W39" s="30"/>
      <c r="X39" s="30"/>
      <c r="Y39" s="30"/>
      <c r="Z39" s="348" t="str">
        <f t="shared" si="7"/>
        <v/>
      </c>
      <c r="AA39" s="348" t="str">
        <f t="shared" si="7"/>
        <v/>
      </c>
      <c r="AB39" s="370" t="str">
        <f t="shared" si="4"/>
        <v/>
      </c>
      <c r="AC39" s="30"/>
      <c r="AD39" s="30"/>
      <c r="AE39" s="362" t="str">
        <f t="shared" si="5"/>
        <v/>
      </c>
      <c r="AF39" s="29"/>
      <c r="AG39" s="29"/>
      <c r="AH39" s="349"/>
      <c r="AI39" s="29"/>
      <c r="AJ39" s="29"/>
      <c r="AK39" s="350"/>
      <c r="AL39" s="309"/>
      <c r="AM39" s="503"/>
      <c r="AN39" s="54"/>
      <c r="AO39" s="52"/>
      <c r="AP39" s="360"/>
      <c r="AQ39" s="360"/>
      <c r="AR39" s="360"/>
      <c r="AS39" s="55"/>
      <c r="AT39" s="42"/>
      <c r="AU39" s="57"/>
      <c r="AV39" s="58"/>
      <c r="AW39" s="142"/>
      <c r="AX39" s="143"/>
      <c r="AY39" s="59"/>
      <c r="AZ39" s="515"/>
      <c r="BA39" s="60"/>
      <c r="BB39" s="60"/>
      <c r="BC39" s="515"/>
      <c r="BD39" s="145"/>
      <c r="BE39" s="145"/>
      <c r="BF39" s="145"/>
      <c r="BG39" s="52"/>
      <c r="BH39" s="54"/>
      <c r="BI39" s="54"/>
      <c r="BJ39" s="54"/>
      <c r="BK39" s="54"/>
      <c r="BL39" s="62"/>
      <c r="BM39" s="63"/>
      <c r="BN39" s="52"/>
      <c r="BO39" s="52"/>
      <c r="BP39" s="58"/>
    </row>
    <row r="40" spans="1:68" ht="24.75" customHeight="1" x14ac:dyDescent="0.25">
      <c r="A40" s="64" t="s">
        <v>101</v>
      </c>
      <c r="B40" s="65"/>
      <c r="C40" s="66">
        <f t="shared" ref="C40:D40" si="8">+SUM(C9:C39)</f>
        <v>0</v>
      </c>
      <c r="D40" s="66">
        <f t="shared" si="8"/>
        <v>0</v>
      </c>
      <c r="E40" s="67"/>
      <c r="F40" s="67"/>
      <c r="G40" s="67"/>
      <c r="H40" s="67"/>
      <c r="I40" s="66"/>
      <c r="J40" s="66"/>
      <c r="K40" s="131"/>
      <c r="L40" s="66"/>
      <c r="M40" s="66"/>
      <c r="N40" s="131"/>
      <c r="O40" s="66"/>
      <c r="P40" s="66"/>
      <c r="Q40" s="132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6"/>
      <c r="AE40" s="66"/>
      <c r="AF40" s="66"/>
      <c r="AG40" s="66"/>
      <c r="AH40" s="66"/>
      <c r="AI40" s="66"/>
      <c r="AJ40" s="66"/>
      <c r="AK40" s="70"/>
      <c r="AL40" s="71"/>
      <c r="AM40" s="72"/>
      <c r="AN40" s="72"/>
      <c r="AO40" s="67"/>
      <c r="AP40" s="69"/>
      <c r="AQ40" s="69"/>
      <c r="AR40" s="67"/>
      <c r="AS40" s="72"/>
      <c r="AT40" s="67"/>
      <c r="AU40" s="73"/>
      <c r="AV40" s="74"/>
      <c r="AW40" s="75">
        <f t="shared" ref="AW40:AY40" si="9">+SUM(AW9:AW39)</f>
        <v>0</v>
      </c>
      <c r="AX40" s="78">
        <f t="shared" si="9"/>
        <v>0</v>
      </c>
      <c r="AY40" s="133">
        <f t="shared" si="9"/>
        <v>0</v>
      </c>
      <c r="AZ40" s="134"/>
      <c r="BA40" s="76"/>
      <c r="BB40" s="76"/>
      <c r="BC40" s="77">
        <f>+SUM(BC9:BC39)</f>
        <v>0</v>
      </c>
      <c r="BD40" s="77">
        <f t="shared" ref="BD40:BK40" si="10">+SUM(BD9:BD39)</f>
        <v>0</v>
      </c>
      <c r="BE40" s="77">
        <f t="shared" si="10"/>
        <v>0</v>
      </c>
      <c r="BF40" s="77">
        <f t="shared" si="10"/>
        <v>0</v>
      </c>
      <c r="BG40" s="70">
        <f t="shared" si="10"/>
        <v>0</v>
      </c>
      <c r="BH40" s="70">
        <f t="shared" si="10"/>
        <v>0</v>
      </c>
      <c r="BI40" s="70">
        <f t="shared" si="10"/>
        <v>0</v>
      </c>
      <c r="BJ40" s="70">
        <f t="shared" si="10"/>
        <v>0</v>
      </c>
      <c r="BK40" s="70">
        <f t="shared" si="10"/>
        <v>0</v>
      </c>
      <c r="BL40" s="78"/>
      <c r="BM40" s="73">
        <f t="shared" ref="BM40:BP40" si="11">+SUM(BM9:BM39)</f>
        <v>0</v>
      </c>
      <c r="BN40" s="70">
        <f t="shared" si="11"/>
        <v>0</v>
      </c>
      <c r="BO40" s="70">
        <f t="shared" si="11"/>
        <v>0</v>
      </c>
      <c r="BP40" s="79">
        <f t="shared" si="11"/>
        <v>0</v>
      </c>
    </row>
    <row r="41" spans="1:68" ht="24.75" customHeight="1" x14ac:dyDescent="0.25">
      <c r="A41" s="80" t="s">
        <v>102</v>
      </c>
      <c r="B41" s="361"/>
      <c r="C41" s="362" t="e">
        <f t="shared" ref="C41:AE41" si="12">+AVERAGE(C9:C39)</f>
        <v>#DIV/0!</v>
      </c>
      <c r="D41" s="362" t="e">
        <f t="shared" si="12"/>
        <v>#DIV/0!</v>
      </c>
      <c r="E41" s="362" t="e">
        <f t="shared" si="12"/>
        <v>#DIV/0!</v>
      </c>
      <c r="F41" s="362" t="e">
        <f t="shared" si="12"/>
        <v>#DIV/0!</v>
      </c>
      <c r="G41" s="362" t="e">
        <f t="shared" si="12"/>
        <v>#DIV/0!</v>
      </c>
      <c r="H41" s="362" t="e">
        <f t="shared" si="12"/>
        <v>#DIV/0!</v>
      </c>
      <c r="I41" s="362" t="e">
        <f t="shared" si="12"/>
        <v>#DIV/0!</v>
      </c>
      <c r="J41" s="362" t="e">
        <f t="shared" si="12"/>
        <v>#DIV/0!</v>
      </c>
      <c r="K41" s="362" t="e">
        <f t="shared" si="12"/>
        <v>#DIV/0!</v>
      </c>
      <c r="L41" s="362" t="e">
        <f t="shared" si="12"/>
        <v>#DIV/0!</v>
      </c>
      <c r="M41" s="362" t="e">
        <f t="shared" si="12"/>
        <v>#DIV/0!</v>
      </c>
      <c r="N41" s="362" t="e">
        <f t="shared" si="12"/>
        <v>#DIV/0!</v>
      </c>
      <c r="O41" s="362" t="e">
        <f t="shared" si="12"/>
        <v>#DIV/0!</v>
      </c>
      <c r="P41" s="362" t="e">
        <f t="shared" si="12"/>
        <v>#DIV/0!</v>
      </c>
      <c r="Q41" s="362" t="e">
        <f t="shared" si="12"/>
        <v>#DIV/0!</v>
      </c>
      <c r="R41" s="362" t="e">
        <f t="shared" si="12"/>
        <v>#DIV/0!</v>
      </c>
      <c r="S41" s="362" t="e">
        <f t="shared" si="12"/>
        <v>#DIV/0!</v>
      </c>
      <c r="T41" s="362" t="e">
        <f t="shared" si="12"/>
        <v>#DIV/0!</v>
      </c>
      <c r="U41" s="362" t="e">
        <f t="shared" si="12"/>
        <v>#DIV/0!</v>
      </c>
      <c r="V41" s="362" t="e">
        <f t="shared" si="12"/>
        <v>#DIV/0!</v>
      </c>
      <c r="W41" s="362" t="e">
        <f t="shared" si="12"/>
        <v>#DIV/0!</v>
      </c>
      <c r="X41" s="362" t="e">
        <f t="shared" si="12"/>
        <v>#DIV/0!</v>
      </c>
      <c r="Y41" s="362" t="e">
        <f t="shared" si="12"/>
        <v>#DIV/0!</v>
      </c>
      <c r="Z41" s="363" t="e">
        <f t="shared" si="12"/>
        <v>#DIV/0!</v>
      </c>
      <c r="AA41" s="363" t="e">
        <f t="shared" si="12"/>
        <v>#DIV/0!</v>
      </c>
      <c r="AB41" s="363" t="e">
        <f t="shared" si="12"/>
        <v>#DIV/0!</v>
      </c>
      <c r="AC41" s="363" t="e">
        <f t="shared" si="12"/>
        <v>#DIV/0!</v>
      </c>
      <c r="AD41" s="363" t="e">
        <f t="shared" si="12"/>
        <v>#DIV/0!</v>
      </c>
      <c r="AE41" s="363" t="e">
        <f t="shared" si="12"/>
        <v>#DIV/0!</v>
      </c>
      <c r="AF41" s="362"/>
      <c r="AG41" s="362"/>
      <c r="AH41" s="362"/>
      <c r="AI41" s="362"/>
      <c r="AJ41" s="362"/>
      <c r="AK41" s="364"/>
      <c r="AL41" s="81" t="e">
        <f t="shared" ref="AL41:BP41" si="13">+AVERAGE(AL9:AL39)</f>
        <v>#DIV/0!</v>
      </c>
      <c r="AM41" s="362" t="e">
        <f t="shared" si="13"/>
        <v>#DIV/0!</v>
      </c>
      <c r="AN41" s="362" t="e">
        <f t="shared" si="13"/>
        <v>#DIV/0!</v>
      </c>
      <c r="AO41" s="362" t="e">
        <f t="shared" si="13"/>
        <v>#DIV/0!</v>
      </c>
      <c r="AP41" s="362" t="e">
        <f t="shared" si="13"/>
        <v>#DIV/0!</v>
      </c>
      <c r="AQ41" s="362" t="e">
        <f t="shared" si="13"/>
        <v>#DIV/0!</v>
      </c>
      <c r="AR41" s="362" t="e">
        <f t="shared" ref="AR41:AW41" si="14">+AVERAGE(AR9:AR39)</f>
        <v>#DIV/0!</v>
      </c>
      <c r="AS41" s="370" t="e">
        <f t="shared" si="14"/>
        <v>#DIV/0!</v>
      </c>
      <c r="AT41" s="348" t="e">
        <f t="shared" si="14"/>
        <v>#DIV/0!</v>
      </c>
      <c r="AU41" s="366" t="e">
        <f t="shared" si="14"/>
        <v>#DIV/0!</v>
      </c>
      <c r="AV41" s="82" t="e">
        <f t="shared" si="14"/>
        <v>#DIV/0!</v>
      </c>
      <c r="AW41" s="83" t="e">
        <f t="shared" si="14"/>
        <v>#DIV/0!</v>
      </c>
      <c r="AX41" s="363" t="e">
        <f t="shared" si="13"/>
        <v>#DIV/0!</v>
      </c>
      <c r="AY41" s="84" t="e">
        <f t="shared" si="13"/>
        <v>#DIV/0!</v>
      </c>
      <c r="AZ41" s="85" t="e">
        <f>+AVERAGE(AZ9:AZ39)</f>
        <v>#DIV/0!</v>
      </c>
      <c r="BA41" s="367" t="e">
        <f t="shared" si="13"/>
        <v>#DIV/0!</v>
      </c>
      <c r="BB41" s="367" t="e">
        <f t="shared" si="13"/>
        <v>#DIV/0!</v>
      </c>
      <c r="BC41" s="366" t="e">
        <f>+AVERAGE(BC9:BC39)</f>
        <v>#DIV/0!</v>
      </c>
      <c r="BD41" s="366" t="e">
        <f t="shared" si="13"/>
        <v>#DIV/0!</v>
      </c>
      <c r="BE41" s="366" t="e">
        <f t="shared" si="13"/>
        <v>#DIV/0!</v>
      </c>
      <c r="BF41" s="366" t="e">
        <f t="shared" si="13"/>
        <v>#DIV/0!</v>
      </c>
      <c r="BG41" s="362" t="e">
        <f t="shared" si="13"/>
        <v>#DIV/0!</v>
      </c>
      <c r="BH41" s="362" t="e">
        <f t="shared" si="13"/>
        <v>#DIV/0!</v>
      </c>
      <c r="BI41" s="362" t="e">
        <f t="shared" si="13"/>
        <v>#DIV/0!</v>
      </c>
      <c r="BJ41" s="362" t="e">
        <f t="shared" si="13"/>
        <v>#DIV/0!</v>
      </c>
      <c r="BK41" s="362" t="e">
        <f t="shared" si="13"/>
        <v>#DIV/0!</v>
      </c>
      <c r="BL41" s="363" t="e">
        <f t="shared" si="13"/>
        <v>#DIV/0!</v>
      </c>
      <c r="BM41" s="368" t="e">
        <f t="shared" si="13"/>
        <v>#DIV/0!</v>
      </c>
      <c r="BN41" s="362" t="e">
        <f t="shared" si="13"/>
        <v>#DIV/0!</v>
      </c>
      <c r="BO41" s="362" t="e">
        <f t="shared" si="13"/>
        <v>#DIV/0!</v>
      </c>
      <c r="BP41" s="86" t="e">
        <f t="shared" si="13"/>
        <v>#DIV/0!</v>
      </c>
    </row>
    <row r="42" spans="1:68" ht="24.75" customHeight="1" x14ac:dyDescent="0.25">
      <c r="A42" s="87" t="s">
        <v>103</v>
      </c>
      <c r="B42" s="369"/>
      <c r="C42" s="88">
        <f t="shared" ref="C42:AE42" si="15">+MIN(C9:C39)</f>
        <v>0</v>
      </c>
      <c r="D42" s="88">
        <f t="shared" si="15"/>
        <v>0</v>
      </c>
      <c r="E42" s="88">
        <f t="shared" si="15"/>
        <v>0</v>
      </c>
      <c r="F42" s="88">
        <f t="shared" si="15"/>
        <v>0</v>
      </c>
      <c r="G42" s="88">
        <f t="shared" si="15"/>
        <v>0</v>
      </c>
      <c r="H42" s="88">
        <f t="shared" si="15"/>
        <v>0</v>
      </c>
      <c r="I42" s="88">
        <f t="shared" si="15"/>
        <v>0</v>
      </c>
      <c r="J42" s="88">
        <f t="shared" si="15"/>
        <v>0</v>
      </c>
      <c r="K42" s="88">
        <f t="shared" si="15"/>
        <v>0</v>
      </c>
      <c r="L42" s="88">
        <f t="shared" si="15"/>
        <v>0</v>
      </c>
      <c r="M42" s="88">
        <f t="shared" si="15"/>
        <v>0</v>
      </c>
      <c r="N42" s="88">
        <f t="shared" si="15"/>
        <v>0</v>
      </c>
      <c r="O42" s="88">
        <f t="shared" si="15"/>
        <v>0</v>
      </c>
      <c r="P42" s="88">
        <f t="shared" si="15"/>
        <v>0</v>
      </c>
      <c r="Q42" s="88">
        <f t="shared" si="15"/>
        <v>0</v>
      </c>
      <c r="R42" s="88">
        <f t="shared" si="15"/>
        <v>0</v>
      </c>
      <c r="S42" s="88">
        <f t="shared" si="15"/>
        <v>0</v>
      </c>
      <c r="T42" s="88">
        <f t="shared" si="15"/>
        <v>0</v>
      </c>
      <c r="U42" s="88">
        <f t="shared" si="15"/>
        <v>0</v>
      </c>
      <c r="V42" s="88">
        <f t="shared" si="15"/>
        <v>0</v>
      </c>
      <c r="W42" s="88">
        <f t="shared" si="15"/>
        <v>0</v>
      </c>
      <c r="X42" s="88">
        <f t="shared" si="15"/>
        <v>0</v>
      </c>
      <c r="Y42" s="88">
        <f t="shared" si="15"/>
        <v>0</v>
      </c>
      <c r="Z42" s="89">
        <f t="shared" si="15"/>
        <v>0</v>
      </c>
      <c r="AA42" s="89">
        <f t="shared" si="15"/>
        <v>0</v>
      </c>
      <c r="AB42" s="89">
        <f t="shared" si="15"/>
        <v>0</v>
      </c>
      <c r="AC42" s="89">
        <f t="shared" si="15"/>
        <v>0</v>
      </c>
      <c r="AD42" s="89">
        <f t="shared" si="15"/>
        <v>0</v>
      </c>
      <c r="AE42" s="89">
        <f t="shared" si="15"/>
        <v>0</v>
      </c>
      <c r="AF42" s="88"/>
      <c r="AG42" s="88"/>
      <c r="AH42" s="88"/>
      <c r="AI42" s="88"/>
      <c r="AJ42" s="88"/>
      <c r="AK42" s="90"/>
      <c r="AL42" s="91">
        <f t="shared" ref="AL42:BP42" si="16">+MIN(AL9:AL39)</f>
        <v>0</v>
      </c>
      <c r="AM42" s="88">
        <f t="shared" si="16"/>
        <v>0</v>
      </c>
      <c r="AN42" s="88">
        <f t="shared" si="16"/>
        <v>0</v>
      </c>
      <c r="AO42" s="88">
        <f t="shared" si="16"/>
        <v>0</v>
      </c>
      <c r="AP42" s="88">
        <f t="shared" si="16"/>
        <v>0</v>
      </c>
      <c r="AQ42" s="88">
        <f t="shared" si="16"/>
        <v>0</v>
      </c>
      <c r="AR42" s="88">
        <f t="shared" si="16"/>
        <v>0</v>
      </c>
      <c r="AS42" s="88">
        <f t="shared" si="16"/>
        <v>0</v>
      </c>
      <c r="AT42" s="89">
        <f t="shared" si="16"/>
        <v>0</v>
      </c>
      <c r="AU42" s="92">
        <f t="shared" si="16"/>
        <v>0</v>
      </c>
      <c r="AV42" s="93">
        <f t="shared" si="16"/>
        <v>0</v>
      </c>
      <c r="AW42" s="94">
        <f t="shared" si="16"/>
        <v>0</v>
      </c>
      <c r="AX42" s="89">
        <f t="shared" si="16"/>
        <v>0</v>
      </c>
      <c r="AY42" s="95">
        <f t="shared" si="16"/>
        <v>0</v>
      </c>
      <c r="AZ42" s="96">
        <f>+MIN(AZ9:AZ39)</f>
        <v>0</v>
      </c>
      <c r="BA42" s="97">
        <f t="shared" si="16"/>
        <v>0</v>
      </c>
      <c r="BB42" s="97">
        <f t="shared" si="16"/>
        <v>0</v>
      </c>
      <c r="BC42" s="98">
        <f>+MIN(BC9:BC39)</f>
        <v>0</v>
      </c>
      <c r="BD42" s="98">
        <f t="shared" si="16"/>
        <v>0</v>
      </c>
      <c r="BE42" s="98">
        <f t="shared" si="16"/>
        <v>0</v>
      </c>
      <c r="BF42" s="98">
        <f t="shared" si="16"/>
        <v>0</v>
      </c>
      <c r="BG42" s="88">
        <f t="shared" si="16"/>
        <v>0</v>
      </c>
      <c r="BH42" s="88">
        <f t="shared" si="16"/>
        <v>0</v>
      </c>
      <c r="BI42" s="88">
        <f t="shared" si="16"/>
        <v>0</v>
      </c>
      <c r="BJ42" s="88">
        <f t="shared" si="16"/>
        <v>0</v>
      </c>
      <c r="BK42" s="88">
        <f t="shared" si="16"/>
        <v>0</v>
      </c>
      <c r="BL42" s="89">
        <f t="shared" si="16"/>
        <v>0</v>
      </c>
      <c r="BM42" s="99">
        <f t="shared" si="16"/>
        <v>0</v>
      </c>
      <c r="BN42" s="88">
        <f t="shared" si="16"/>
        <v>0</v>
      </c>
      <c r="BO42" s="88">
        <f t="shared" si="16"/>
        <v>0</v>
      </c>
      <c r="BP42" s="100">
        <f t="shared" si="16"/>
        <v>0</v>
      </c>
    </row>
    <row r="43" spans="1:68" ht="24.75" customHeight="1" x14ac:dyDescent="0.25">
      <c r="A43" s="101" t="s">
        <v>104</v>
      </c>
      <c r="B43" s="102"/>
      <c r="C43" s="103">
        <f t="shared" ref="C43:AE43" si="17">+MAX(C9:C39)</f>
        <v>0</v>
      </c>
      <c r="D43" s="103">
        <f t="shared" si="17"/>
        <v>0</v>
      </c>
      <c r="E43" s="103">
        <f t="shared" si="17"/>
        <v>0</v>
      </c>
      <c r="F43" s="103">
        <f t="shared" si="17"/>
        <v>0</v>
      </c>
      <c r="G43" s="103">
        <f t="shared" si="17"/>
        <v>0</v>
      </c>
      <c r="H43" s="103">
        <f t="shared" si="17"/>
        <v>0</v>
      </c>
      <c r="I43" s="103">
        <f t="shared" si="17"/>
        <v>0</v>
      </c>
      <c r="J43" s="103">
        <f t="shared" si="17"/>
        <v>0</v>
      </c>
      <c r="K43" s="103">
        <f t="shared" si="17"/>
        <v>0</v>
      </c>
      <c r="L43" s="103">
        <f t="shared" si="17"/>
        <v>0</v>
      </c>
      <c r="M43" s="103">
        <f t="shared" si="17"/>
        <v>0</v>
      </c>
      <c r="N43" s="103">
        <f t="shared" si="17"/>
        <v>0</v>
      </c>
      <c r="O43" s="103">
        <f t="shared" si="17"/>
        <v>0</v>
      </c>
      <c r="P43" s="103">
        <f t="shared" si="17"/>
        <v>0</v>
      </c>
      <c r="Q43" s="103">
        <f t="shared" si="17"/>
        <v>0</v>
      </c>
      <c r="R43" s="103">
        <f t="shared" si="17"/>
        <v>0</v>
      </c>
      <c r="S43" s="103">
        <f t="shared" si="17"/>
        <v>0</v>
      </c>
      <c r="T43" s="103">
        <f t="shared" si="17"/>
        <v>0</v>
      </c>
      <c r="U43" s="103">
        <f t="shared" si="17"/>
        <v>0</v>
      </c>
      <c r="V43" s="103">
        <f t="shared" si="17"/>
        <v>0</v>
      </c>
      <c r="W43" s="103">
        <f t="shared" si="17"/>
        <v>0</v>
      </c>
      <c r="X43" s="103">
        <f t="shared" si="17"/>
        <v>0</v>
      </c>
      <c r="Y43" s="103">
        <f t="shared" si="17"/>
        <v>0</v>
      </c>
      <c r="Z43" s="104">
        <f t="shared" si="17"/>
        <v>0</v>
      </c>
      <c r="AA43" s="104">
        <f t="shared" si="17"/>
        <v>0</v>
      </c>
      <c r="AB43" s="104">
        <f t="shared" si="17"/>
        <v>0</v>
      </c>
      <c r="AC43" s="104">
        <f t="shared" si="17"/>
        <v>0</v>
      </c>
      <c r="AD43" s="104">
        <f t="shared" si="17"/>
        <v>0</v>
      </c>
      <c r="AE43" s="104">
        <f t="shared" si="17"/>
        <v>0</v>
      </c>
      <c r="AF43" s="103"/>
      <c r="AG43" s="103"/>
      <c r="AH43" s="103"/>
      <c r="AI43" s="103"/>
      <c r="AJ43" s="103"/>
      <c r="AK43" s="105"/>
      <c r="AL43" s="106">
        <f t="shared" ref="AL43:BP43" si="18">+MAX(AL9:AL39)</f>
        <v>0</v>
      </c>
      <c r="AM43" s="103">
        <f t="shared" si="18"/>
        <v>0</v>
      </c>
      <c r="AN43" s="103">
        <f t="shared" si="18"/>
        <v>0</v>
      </c>
      <c r="AO43" s="103">
        <f t="shared" si="18"/>
        <v>0</v>
      </c>
      <c r="AP43" s="103">
        <f t="shared" si="18"/>
        <v>0</v>
      </c>
      <c r="AQ43" s="103">
        <f t="shared" si="18"/>
        <v>0</v>
      </c>
      <c r="AR43" s="103">
        <f t="shared" si="18"/>
        <v>0</v>
      </c>
      <c r="AS43" s="103">
        <f t="shared" si="18"/>
        <v>0</v>
      </c>
      <c r="AT43" s="104">
        <f t="shared" si="18"/>
        <v>0</v>
      </c>
      <c r="AU43" s="107">
        <f t="shared" si="18"/>
        <v>0</v>
      </c>
      <c r="AV43" s="108">
        <f t="shared" si="18"/>
        <v>0</v>
      </c>
      <c r="AW43" s="109">
        <f t="shared" si="18"/>
        <v>0</v>
      </c>
      <c r="AX43" s="104">
        <f t="shared" si="18"/>
        <v>0</v>
      </c>
      <c r="AY43" s="110">
        <f t="shared" si="18"/>
        <v>0</v>
      </c>
      <c r="AZ43" s="111">
        <f>+MAX(AZ9:AZ39)</f>
        <v>0</v>
      </c>
      <c r="BA43" s="112">
        <f t="shared" si="18"/>
        <v>0</v>
      </c>
      <c r="BB43" s="112">
        <f t="shared" si="18"/>
        <v>0</v>
      </c>
      <c r="BC43" s="113">
        <f>+MAX(BC9:BC39)</f>
        <v>0</v>
      </c>
      <c r="BD43" s="113">
        <f t="shared" si="18"/>
        <v>0</v>
      </c>
      <c r="BE43" s="113">
        <f t="shared" si="18"/>
        <v>0</v>
      </c>
      <c r="BF43" s="113">
        <f t="shared" si="18"/>
        <v>0</v>
      </c>
      <c r="BG43" s="103">
        <f t="shared" si="18"/>
        <v>0</v>
      </c>
      <c r="BH43" s="103">
        <f t="shared" si="18"/>
        <v>0</v>
      </c>
      <c r="BI43" s="103">
        <f t="shared" si="18"/>
        <v>0</v>
      </c>
      <c r="BJ43" s="103">
        <f t="shared" si="18"/>
        <v>0</v>
      </c>
      <c r="BK43" s="103">
        <f t="shared" si="18"/>
        <v>0</v>
      </c>
      <c r="BL43" s="104">
        <f t="shared" si="18"/>
        <v>0</v>
      </c>
      <c r="BM43" s="114">
        <f t="shared" si="18"/>
        <v>0</v>
      </c>
      <c r="BN43" s="103">
        <f t="shared" si="18"/>
        <v>0</v>
      </c>
      <c r="BO43" s="103">
        <f t="shared" si="18"/>
        <v>0</v>
      </c>
      <c r="BP43" s="115">
        <f t="shared" si="18"/>
        <v>0</v>
      </c>
    </row>
    <row r="44" spans="1:68" ht="24.75" customHeight="1" x14ac:dyDescent="0.25">
      <c r="A44" s="116" t="s">
        <v>105</v>
      </c>
      <c r="B44" s="117"/>
      <c r="C44" s="118"/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119"/>
      <c r="P44" s="119"/>
      <c r="Q44" s="119"/>
      <c r="R44" s="119"/>
      <c r="S44" s="119"/>
      <c r="T44" s="119"/>
      <c r="U44" s="119"/>
      <c r="V44" s="119"/>
      <c r="W44" s="119"/>
      <c r="X44" s="119"/>
      <c r="Y44" s="119"/>
      <c r="Z44" s="119"/>
      <c r="AA44" s="119"/>
      <c r="AB44" s="119"/>
      <c r="AC44" s="119"/>
      <c r="AD44" s="119"/>
      <c r="AE44" s="119"/>
      <c r="AF44" s="119"/>
      <c r="AG44" s="119"/>
      <c r="AH44" s="119"/>
      <c r="AI44" s="119"/>
      <c r="AJ44" s="119"/>
      <c r="AK44" s="119"/>
      <c r="AL44" s="120"/>
      <c r="AM44" s="120"/>
      <c r="AN44" s="120"/>
      <c r="AO44" s="119"/>
      <c r="AP44" s="119"/>
      <c r="AQ44" s="119"/>
      <c r="AR44" s="121"/>
      <c r="AS44" s="120"/>
      <c r="AT44" s="119"/>
      <c r="AU44" s="119"/>
      <c r="AV44" s="11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119"/>
      <c r="BH44" s="120"/>
      <c r="BI44" s="120"/>
      <c r="BJ44" s="120"/>
      <c r="BK44" s="120"/>
      <c r="BL44" s="119"/>
      <c r="BM44" s="119"/>
      <c r="BN44" s="119"/>
      <c r="BO44" s="119"/>
      <c r="BP44" s="119"/>
    </row>
    <row r="45" spans="1:68" ht="24.75" customHeight="1" x14ac:dyDescent="0.25">
      <c r="A45" s="87" t="s">
        <v>106</v>
      </c>
      <c r="B45" s="122"/>
      <c r="C45" s="44"/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O45" s="119"/>
      <c r="P45" s="119"/>
      <c r="Q45" s="119"/>
      <c r="R45" s="119"/>
      <c r="S45" s="119"/>
      <c r="T45" s="119"/>
      <c r="U45" s="119"/>
      <c r="V45" s="119"/>
      <c r="W45" s="119"/>
      <c r="X45" s="119"/>
      <c r="Y45" s="119"/>
      <c r="Z45" s="119"/>
      <c r="AA45" s="119"/>
      <c r="AB45" s="119"/>
      <c r="AC45" s="119"/>
      <c r="AD45" s="119"/>
      <c r="AE45" s="119"/>
      <c r="AF45" s="119"/>
      <c r="AG45" s="119"/>
      <c r="AH45" s="119"/>
      <c r="AI45" s="119"/>
      <c r="AJ45" s="119"/>
      <c r="AK45" s="119"/>
      <c r="AL45" s="120"/>
      <c r="AM45" s="120"/>
      <c r="AN45" s="120"/>
      <c r="AO45" s="119"/>
      <c r="AP45" s="119"/>
      <c r="AQ45" s="119"/>
      <c r="AR45" s="119"/>
      <c r="AS45" s="120"/>
      <c r="AT45" s="119"/>
      <c r="AU45" s="119"/>
      <c r="AV45" s="11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119"/>
      <c r="BH45" s="120"/>
      <c r="BI45" s="120"/>
      <c r="BJ45" s="120"/>
      <c r="BK45" s="120"/>
      <c r="BL45" s="119"/>
      <c r="BM45" s="119"/>
      <c r="BN45" s="119"/>
      <c r="BO45" s="119"/>
      <c r="BP45" s="119"/>
    </row>
    <row r="46" spans="1:68" ht="24.75" customHeight="1" x14ac:dyDescent="0.25">
      <c r="A46" s="87" t="s">
        <v>107</v>
      </c>
      <c r="B46" s="123"/>
      <c r="C46" s="44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19"/>
      <c r="AB46" s="119"/>
      <c r="AC46" s="119"/>
      <c r="AD46" s="119"/>
      <c r="AE46" s="119"/>
      <c r="AF46" s="119"/>
      <c r="AG46" s="119"/>
      <c r="AH46" s="119"/>
      <c r="AI46" s="119"/>
      <c r="AJ46" s="119"/>
      <c r="AK46" s="119"/>
      <c r="AL46" s="120"/>
      <c r="AM46" s="120"/>
      <c r="AN46" s="120"/>
      <c r="AO46" s="119"/>
      <c r="AP46" s="119"/>
      <c r="AQ46" s="119"/>
      <c r="AR46" s="119"/>
      <c r="AS46" s="120"/>
      <c r="AT46" s="119"/>
      <c r="AU46" s="119"/>
      <c r="AV46" s="11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119"/>
      <c r="BH46" s="120"/>
      <c r="BI46" s="120"/>
      <c r="BJ46" s="120"/>
      <c r="BK46" s="120"/>
      <c r="BL46" s="119"/>
      <c r="BM46" s="119"/>
      <c r="BN46" s="119"/>
      <c r="BO46" s="119"/>
      <c r="BP46" s="119"/>
    </row>
    <row r="47" spans="1:68" ht="24.75" customHeight="1" x14ac:dyDescent="0.25">
      <c r="A47" s="124" t="s">
        <v>108</v>
      </c>
      <c r="B47" s="122"/>
      <c r="C47" s="44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19"/>
      <c r="AB47" s="119"/>
      <c r="AC47" s="119"/>
      <c r="AD47" s="119"/>
      <c r="AE47" s="119"/>
      <c r="AF47" s="119"/>
      <c r="AG47" s="119"/>
      <c r="AH47" s="119"/>
      <c r="AI47" s="119"/>
      <c r="AJ47" s="119"/>
      <c r="AK47" s="119"/>
      <c r="AL47" s="120"/>
      <c r="AM47" s="120"/>
      <c r="AN47" s="120"/>
      <c r="AO47" s="119"/>
      <c r="AP47" s="119"/>
      <c r="AQ47" s="119"/>
      <c r="AR47" s="119"/>
      <c r="AS47" s="120"/>
      <c r="AT47" s="119"/>
      <c r="AU47" s="119"/>
      <c r="AV47" s="11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119"/>
      <c r="BH47" s="120"/>
      <c r="BI47" s="120"/>
      <c r="BJ47" s="120"/>
      <c r="BK47" s="120"/>
      <c r="BL47" s="119"/>
      <c r="BM47" s="119"/>
      <c r="BN47" s="119"/>
      <c r="BO47" s="119"/>
      <c r="BP47" s="119"/>
    </row>
    <row r="48" spans="1:68" ht="24.75" customHeight="1" x14ac:dyDescent="0.25">
      <c r="A48" s="711" t="s">
        <v>101</v>
      </c>
      <c r="B48" s="712"/>
      <c r="C48" s="125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19"/>
      <c r="AB48" s="119"/>
      <c r="AC48" s="119"/>
      <c r="AD48" s="119"/>
      <c r="AE48" s="119"/>
      <c r="AF48" s="119"/>
      <c r="AG48" s="119"/>
      <c r="AH48" s="119"/>
      <c r="AI48" s="119"/>
      <c r="AJ48" s="119"/>
      <c r="AK48" s="119"/>
      <c r="AL48" s="120"/>
      <c r="AM48" s="120"/>
      <c r="AN48" s="120"/>
      <c r="AO48" s="119"/>
      <c r="AP48" s="119"/>
      <c r="AQ48" s="119"/>
      <c r="AR48" s="119"/>
      <c r="AS48" s="120"/>
      <c r="AT48" s="119"/>
      <c r="AU48" s="119"/>
      <c r="AV48" s="126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126"/>
      <c r="BH48" s="127"/>
      <c r="BI48" s="127"/>
      <c r="BJ48" s="127"/>
      <c r="BK48" s="127"/>
      <c r="BL48" s="126"/>
      <c r="BM48" s="126"/>
      <c r="BN48" s="126"/>
      <c r="BO48" s="126"/>
      <c r="BP48" s="126"/>
    </row>
  </sheetData>
  <mergeCells count="94">
    <mergeCell ref="BP7:BP8"/>
    <mergeCell ref="BG7:BG8"/>
    <mergeCell ref="BL7:BL8"/>
    <mergeCell ref="BM7:BM8"/>
    <mergeCell ref="BN7:BN8"/>
    <mergeCell ref="BO7:BO8"/>
    <mergeCell ref="V5:W5"/>
    <mergeCell ref="T7:T8"/>
    <mergeCell ref="U7:U8"/>
    <mergeCell ref="V7:V8"/>
    <mergeCell ref="W7:W8"/>
    <mergeCell ref="A4:B4"/>
    <mergeCell ref="E4:F4"/>
    <mergeCell ref="G4:H4"/>
    <mergeCell ref="I4:K4"/>
    <mergeCell ref="L4:N4"/>
    <mergeCell ref="E3:AS3"/>
    <mergeCell ref="AZ3:BP3"/>
    <mergeCell ref="AQ4:AR4"/>
    <mergeCell ref="BC4:BF4"/>
    <mergeCell ref="BG4:BP4"/>
    <mergeCell ref="O4:Q4"/>
    <mergeCell ref="R4:S4"/>
    <mergeCell ref="T4:U4"/>
    <mergeCell ref="V4:W4"/>
    <mergeCell ref="X4:Y4"/>
    <mergeCell ref="Z4:AB4"/>
    <mergeCell ref="AC4:AE4"/>
    <mergeCell ref="AJ4:AJ5"/>
    <mergeCell ref="AK4:AK5"/>
    <mergeCell ref="AC5:AD5"/>
    <mergeCell ref="T5:U5"/>
    <mergeCell ref="A1:B1"/>
    <mergeCell ref="C1:Q1"/>
    <mergeCell ref="S1:AL1"/>
    <mergeCell ref="A2:C2"/>
    <mergeCell ref="E2:I2"/>
    <mergeCell ref="BD7:BD8"/>
    <mergeCell ref="BE7:BE8"/>
    <mergeCell ref="BF7:BF8"/>
    <mergeCell ref="X5:Y5"/>
    <mergeCell ref="Z5:AA5"/>
    <mergeCell ref="AT5:AT6"/>
    <mergeCell ref="AU5:AU6"/>
    <mergeCell ref="AV5:AV6"/>
    <mergeCell ref="BC5:BF5"/>
    <mergeCell ref="AV7:AV8"/>
    <mergeCell ref="X7:X8"/>
    <mergeCell ref="AW7:AW8"/>
    <mergeCell ref="AX7:AX8"/>
    <mergeCell ref="AY7:AY8"/>
    <mergeCell ref="AZ7:AZ8"/>
    <mergeCell ref="BA7:BA8"/>
    <mergeCell ref="BB7:BB8"/>
    <mergeCell ref="BC7:BC8"/>
    <mergeCell ref="AT7:AT8"/>
    <mergeCell ref="AU7:AU8"/>
    <mergeCell ref="AJ7:AJ8"/>
    <mergeCell ref="AK7:AK8"/>
    <mergeCell ref="AL7:AL8"/>
    <mergeCell ref="AP7:AP8"/>
    <mergeCell ref="AQ7:AQ8"/>
    <mergeCell ref="AR7:AR8"/>
    <mergeCell ref="AS7:AS8"/>
    <mergeCell ref="AH7:AH8"/>
    <mergeCell ref="AI7:AI8"/>
    <mergeCell ref="Y7:Y8"/>
    <mergeCell ref="Z7:Z8"/>
    <mergeCell ref="AA7:AA8"/>
    <mergeCell ref="AB7:AB8"/>
    <mergeCell ref="AC7:AC8"/>
    <mergeCell ref="AD7:AD8"/>
    <mergeCell ref="AE7:AE8"/>
    <mergeCell ref="R7:R8"/>
    <mergeCell ref="E5:F5"/>
    <mergeCell ref="G5:H5"/>
    <mergeCell ref="I5:J5"/>
    <mergeCell ref="L5:M5"/>
    <mergeCell ref="O5:P5"/>
    <mergeCell ref="R5:S5"/>
    <mergeCell ref="S7:S8"/>
    <mergeCell ref="E7:E8"/>
    <mergeCell ref="F7:F8"/>
    <mergeCell ref="M7:M8"/>
    <mergeCell ref="N7:N8"/>
    <mergeCell ref="O7:O8"/>
    <mergeCell ref="P7:P8"/>
    <mergeCell ref="Q7:Q8"/>
    <mergeCell ref="I7:I8"/>
    <mergeCell ref="J7:J8"/>
    <mergeCell ref="A48:B48"/>
    <mergeCell ref="K7:K8"/>
    <mergeCell ref="L7:L8"/>
    <mergeCell ref="A7:A8"/>
  </mergeCells>
  <conditionalFormatting sqref="E9:AK39">
    <cfRule type="expression" dxfId="1" priority="1">
      <formula>IF(AND($AI9="H",$AH9="B"),1,0)</formula>
    </cfRule>
    <cfRule type="expression" dxfId="0" priority="2">
      <formula>IF($AI9="H",1,0)</formula>
    </cfRule>
  </conditionalFormatting>
  <dataValidations count="3">
    <dataValidation type="list" allowBlank="1" showErrorMessage="1" sqref="AJ9:AK39" xr:uid="{17A88E27-2AA9-46A7-9B9B-72CD2D79CB34}">
      <formula1>"Si,No"</formula1>
    </dataValidation>
    <dataValidation type="list" allowBlank="1" showErrorMessage="1" sqref="AH9:AH39" xr:uid="{FC928962-D9E0-472C-A8F7-939F139EDC03}">
      <formula1>"P,I,B"</formula1>
    </dataValidation>
    <dataValidation type="list" allowBlank="1" showErrorMessage="1" sqref="AI9:AI39" xr:uid="{AD1B1F0F-F33F-4189-BE83-72A62B616033}">
      <formula1>"H,NH"</formula1>
    </dataValidation>
  </dataValidations>
  <pageMargins left="0.39370078740157483" right="0.39370078740157483" top="0.59055118110236227" bottom="0.39370078740157483" header="0" footer="0"/>
  <pageSetup paperSize="9" scale="16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Z31"/>
  <sheetViews>
    <sheetView zoomScaleNormal="100" workbookViewId="0">
      <selection activeCell="F11" sqref="F11:F13"/>
    </sheetView>
  </sheetViews>
  <sheetFormatPr baseColWidth="10" defaultColWidth="12.5703125" defaultRowHeight="15" customHeight="1" x14ac:dyDescent="0.2"/>
  <cols>
    <col min="1" max="1" width="28.5703125" customWidth="1"/>
    <col min="2" max="3" width="10.7109375" customWidth="1"/>
    <col min="4" max="5" width="9.7109375" customWidth="1"/>
    <col min="6" max="6" width="10.5703125" customWidth="1"/>
    <col min="7" max="22" width="9.7109375" customWidth="1"/>
    <col min="23" max="23" width="11.42578125" customWidth="1"/>
    <col min="24" max="25" width="9.7109375" customWidth="1"/>
    <col min="26" max="26" width="12.42578125" customWidth="1"/>
  </cols>
  <sheetData>
    <row r="1" spans="1:26" ht="19.5" customHeight="1" x14ac:dyDescent="0.25">
      <c r="A1" s="147" t="s">
        <v>140</v>
      </c>
      <c r="B1" s="9" t="s">
        <v>109</v>
      </c>
      <c r="O1" s="148"/>
    </row>
    <row r="2" spans="1:26" ht="19.5" customHeight="1" x14ac:dyDescent="0.25">
      <c r="A2" s="147" t="s">
        <v>141</v>
      </c>
      <c r="B2" s="539" t="s">
        <v>142</v>
      </c>
      <c r="M2" s="521"/>
    </row>
    <row r="3" spans="1:26" ht="19.5" customHeight="1" x14ac:dyDescent="0.25">
      <c r="A3" s="147"/>
    </row>
    <row r="4" spans="1:26" ht="19.5" customHeight="1" thickBot="1" x14ac:dyDescent="0.25">
      <c r="A4" s="149" t="s">
        <v>143</v>
      </c>
    </row>
    <row r="5" spans="1:26" ht="19.5" customHeight="1" thickTop="1" thickBot="1" x14ac:dyDescent="0.35">
      <c r="A5" s="150">
        <v>1</v>
      </c>
      <c r="B5" s="731" t="s">
        <v>144</v>
      </c>
      <c r="C5" s="730"/>
      <c r="D5" s="734" t="s">
        <v>145</v>
      </c>
      <c r="E5" s="729"/>
      <c r="F5" s="729"/>
      <c r="G5" s="728" t="s">
        <v>146</v>
      </c>
      <c r="H5" s="729"/>
      <c r="I5" s="730"/>
      <c r="J5" s="728" t="s">
        <v>14</v>
      </c>
      <c r="K5" s="729"/>
      <c r="L5" s="730"/>
      <c r="M5" s="726" t="s">
        <v>15</v>
      </c>
      <c r="N5" s="727"/>
      <c r="O5" s="726" t="s">
        <v>147</v>
      </c>
      <c r="P5" s="727"/>
      <c r="Q5" s="726" t="s">
        <v>148</v>
      </c>
      <c r="R5" s="727"/>
      <c r="S5" s="726" t="s">
        <v>149</v>
      </c>
      <c r="T5" s="727"/>
      <c r="U5" s="728" t="s">
        <v>19</v>
      </c>
      <c r="V5" s="729"/>
      <c r="W5" s="730"/>
      <c r="X5" s="728" t="s">
        <v>20</v>
      </c>
      <c r="Y5" s="729"/>
      <c r="Z5" s="730"/>
    </row>
    <row r="6" spans="1:26" ht="19.5" customHeight="1" thickTop="1" thickBot="1" x14ac:dyDescent="0.25">
      <c r="A6" s="151"/>
      <c r="B6" s="732"/>
      <c r="C6" s="733"/>
      <c r="D6" s="376" t="s">
        <v>150</v>
      </c>
      <c r="E6" s="377" t="s">
        <v>69</v>
      </c>
      <c r="F6" s="378" t="s">
        <v>151</v>
      </c>
      <c r="G6" s="379" t="s">
        <v>150</v>
      </c>
      <c r="H6" s="152" t="s">
        <v>69</v>
      </c>
      <c r="I6" s="153" t="s">
        <v>151</v>
      </c>
      <c r="J6" s="379" t="s">
        <v>150</v>
      </c>
      <c r="K6" s="152" t="s">
        <v>69</v>
      </c>
      <c r="L6" s="153" t="s">
        <v>151</v>
      </c>
      <c r="M6" s="379" t="s">
        <v>150</v>
      </c>
      <c r="N6" s="152" t="s">
        <v>69</v>
      </c>
      <c r="O6" s="379" t="s">
        <v>150</v>
      </c>
      <c r="P6" s="152" t="s">
        <v>69</v>
      </c>
      <c r="Q6" s="379" t="s">
        <v>150</v>
      </c>
      <c r="R6" s="152" t="s">
        <v>69</v>
      </c>
      <c r="S6" s="379" t="s">
        <v>150</v>
      </c>
      <c r="T6" s="152" t="s">
        <v>69</v>
      </c>
      <c r="U6" s="379" t="s">
        <v>150</v>
      </c>
      <c r="V6" s="152" t="s">
        <v>69</v>
      </c>
      <c r="W6" s="153" t="s">
        <v>151</v>
      </c>
      <c r="X6" s="379" t="s">
        <v>150</v>
      </c>
      <c r="Y6" s="152" t="s">
        <v>69</v>
      </c>
      <c r="Z6" s="153" t="s">
        <v>151</v>
      </c>
    </row>
    <row r="7" spans="1:26" ht="19.5" customHeight="1" thickTop="1" thickBot="1" x14ac:dyDescent="0.25">
      <c r="A7" s="735" t="s">
        <v>152</v>
      </c>
      <c r="B7" s="154" t="s">
        <v>153</v>
      </c>
      <c r="C7" s="155"/>
      <c r="D7" s="737">
        <v>400</v>
      </c>
      <c r="E7" s="739"/>
      <c r="F7" s="741"/>
      <c r="G7" s="737">
        <v>425</v>
      </c>
      <c r="H7" s="739"/>
      <c r="I7" s="741"/>
      <c r="J7" s="737">
        <v>1000</v>
      </c>
      <c r="K7" s="739"/>
      <c r="L7" s="741"/>
      <c r="M7" s="737"/>
      <c r="N7" s="739"/>
      <c r="O7" s="737"/>
      <c r="P7" s="739"/>
      <c r="Q7" s="737"/>
      <c r="R7" s="739"/>
      <c r="S7" s="737"/>
      <c r="T7" s="739"/>
      <c r="U7" s="737"/>
      <c r="V7" s="739"/>
      <c r="W7" s="741"/>
      <c r="X7" s="737"/>
      <c r="Y7" s="739"/>
      <c r="Z7" s="741"/>
    </row>
    <row r="8" spans="1:26" ht="19.5" customHeight="1" thickTop="1" thickBot="1" x14ac:dyDescent="0.25">
      <c r="A8" s="736"/>
      <c r="B8" s="156" t="s">
        <v>154</v>
      </c>
      <c r="C8" s="157">
        <v>204</v>
      </c>
      <c r="D8" s="738"/>
      <c r="E8" s="740"/>
      <c r="F8" s="733"/>
      <c r="G8" s="738"/>
      <c r="H8" s="740"/>
      <c r="I8" s="733"/>
      <c r="J8" s="738"/>
      <c r="K8" s="740"/>
      <c r="L8" s="733"/>
      <c r="M8" s="738"/>
      <c r="N8" s="740"/>
      <c r="O8" s="738"/>
      <c r="P8" s="740"/>
      <c r="Q8" s="738"/>
      <c r="R8" s="740"/>
      <c r="S8" s="738"/>
      <c r="T8" s="740"/>
      <c r="U8" s="738"/>
      <c r="V8" s="740"/>
      <c r="W8" s="733"/>
      <c r="X8" s="738"/>
      <c r="Y8" s="740"/>
      <c r="Z8" s="733"/>
    </row>
    <row r="9" spans="1:26" ht="19.5" customHeight="1" thickTop="1" thickBot="1" x14ac:dyDescent="0.25">
      <c r="A9" s="158"/>
      <c r="B9" s="159" t="s">
        <v>155</v>
      </c>
      <c r="C9" s="160" t="s">
        <v>156</v>
      </c>
      <c r="D9" s="380" t="s">
        <v>47</v>
      </c>
      <c r="E9" s="381" t="s">
        <v>47</v>
      </c>
      <c r="F9" s="382" t="s">
        <v>48</v>
      </c>
      <c r="G9" s="159" t="s">
        <v>47</v>
      </c>
      <c r="H9" s="161" t="s">
        <v>47</v>
      </c>
      <c r="I9" s="160" t="s">
        <v>48</v>
      </c>
      <c r="J9" s="159" t="s">
        <v>47</v>
      </c>
      <c r="K9" s="161" t="s">
        <v>47</v>
      </c>
      <c r="L9" s="160" t="s">
        <v>48</v>
      </c>
      <c r="M9" s="159" t="s">
        <v>50</v>
      </c>
      <c r="N9" s="383" t="s">
        <v>50</v>
      </c>
      <c r="O9" s="159" t="s">
        <v>50</v>
      </c>
      <c r="P9" s="383" t="s">
        <v>50</v>
      </c>
      <c r="Q9" s="159" t="s">
        <v>50</v>
      </c>
      <c r="R9" s="383" t="s">
        <v>50</v>
      </c>
      <c r="S9" s="159" t="s">
        <v>50</v>
      </c>
      <c r="T9" s="383" t="s">
        <v>50</v>
      </c>
      <c r="U9" s="159" t="s">
        <v>50</v>
      </c>
      <c r="V9" s="383" t="s">
        <v>50</v>
      </c>
      <c r="W9" s="160" t="s">
        <v>48</v>
      </c>
      <c r="X9" s="159" t="s">
        <v>51</v>
      </c>
      <c r="Y9" s="383" t="s">
        <v>51</v>
      </c>
      <c r="Z9" s="160" t="s">
        <v>48</v>
      </c>
    </row>
    <row r="10" spans="1:26" ht="19.5" customHeight="1" thickTop="1" x14ac:dyDescent="0.2">
      <c r="A10" s="384">
        <v>46023</v>
      </c>
      <c r="B10" s="162">
        <v>2240</v>
      </c>
      <c r="C10" s="163">
        <v>72</v>
      </c>
      <c r="D10" s="289">
        <v>260</v>
      </c>
      <c r="E10" s="385">
        <v>10</v>
      </c>
      <c r="F10" s="500">
        <v>96</v>
      </c>
      <c r="G10" s="289">
        <v>315</v>
      </c>
      <c r="H10" s="385">
        <v>8</v>
      </c>
      <c r="I10" s="500">
        <v>97</v>
      </c>
      <c r="J10" s="289">
        <v>590</v>
      </c>
      <c r="K10" s="385">
        <v>27</v>
      </c>
      <c r="L10" s="500">
        <v>95</v>
      </c>
      <c r="M10" s="283">
        <v>102</v>
      </c>
      <c r="N10" s="386">
        <v>10</v>
      </c>
      <c r="O10" s="283">
        <v>71</v>
      </c>
      <c r="P10" s="386">
        <v>8</v>
      </c>
      <c r="Q10" s="283">
        <v>0.7</v>
      </c>
      <c r="R10" s="386">
        <v>4</v>
      </c>
      <c r="S10" s="164">
        <v>0.2</v>
      </c>
      <c r="T10" s="387">
        <v>0.2</v>
      </c>
      <c r="U10" s="164">
        <v>102</v>
      </c>
      <c r="V10" s="388">
        <v>12</v>
      </c>
      <c r="W10" s="535">
        <v>88</v>
      </c>
      <c r="X10" s="166">
        <v>7.1</v>
      </c>
      <c r="Y10" s="389">
        <v>5.5</v>
      </c>
      <c r="Z10" s="535">
        <v>23</v>
      </c>
    </row>
    <row r="11" spans="1:26" ht="19.5" customHeight="1" x14ac:dyDescent="0.2">
      <c r="A11" s="384">
        <f>A10+31</f>
        <v>46054</v>
      </c>
      <c r="B11" s="162">
        <f>febrer!C40</f>
        <v>2045</v>
      </c>
      <c r="C11" s="163">
        <f>febrer!C41</f>
        <v>73.035714285714292</v>
      </c>
      <c r="D11" s="162">
        <f>IFERROR(febrer!I41,"")</f>
        <v>459.125</v>
      </c>
      <c r="E11" s="298">
        <f>IFERROR(febrer!J41,"")</f>
        <v>10.375</v>
      </c>
      <c r="F11" s="500">
        <f>IFERROR(febrer!K41,"")</f>
        <v>97</v>
      </c>
      <c r="G11" s="289">
        <f>IFERROR(febrer!L41,"")</f>
        <v>511.875</v>
      </c>
      <c r="H11" s="390">
        <f>IFERROR(febrer!M41,"")</f>
        <v>5.75</v>
      </c>
      <c r="I11" s="500">
        <f>IFERROR(febrer!N41,"")</f>
        <v>98.571428571428569</v>
      </c>
      <c r="J11" s="162">
        <f>IFERROR(febrer!O41,"")</f>
        <v>1012.375</v>
      </c>
      <c r="K11" s="390">
        <f>IFERROR(febrer!P41,"")</f>
        <v>27.587500000000002</v>
      </c>
      <c r="L11" s="500">
        <f>IFERROR(febrer!Q41,"")</f>
        <v>96.857142857142861</v>
      </c>
      <c r="M11" s="285">
        <f>IFERROR(febrer!R41,"")</f>
        <v>108.38399999999999</v>
      </c>
      <c r="N11" s="391">
        <f>IFERROR(febrer!S41,"")</f>
        <v>8.4740000000000002</v>
      </c>
      <c r="O11" s="285">
        <f>IFERROR(febrer!T41,"")</f>
        <v>100.96599999999999</v>
      </c>
      <c r="P11" s="391">
        <f>IFERROR(febrer!U41,"")</f>
        <v>7.1850000000000005</v>
      </c>
      <c r="Q11" s="285">
        <f>IFERROR(febrer!V41,"")</f>
        <v>0.73549999999999993</v>
      </c>
      <c r="R11" s="391">
        <f>IFERROR(febrer!W41,"")</f>
        <v>0.49139999999999995</v>
      </c>
      <c r="S11" s="166">
        <f>IFERROR(febrer!X41,"")</f>
        <v>3.5000000000000003E-2</v>
      </c>
      <c r="T11" s="389">
        <f>IFERROR(febrer!Y41,"")</f>
        <v>3.0000000000000002E-2</v>
      </c>
      <c r="U11" s="168">
        <f>IFERROR(febrer!Z41,"")</f>
        <v>0</v>
      </c>
      <c r="V11" s="388">
        <f>IFERROR(febrer!AA41,"")</f>
        <v>10.362500000000001</v>
      </c>
      <c r="W11" s="535">
        <f>febrer!AB41</f>
        <v>89.504999999999995</v>
      </c>
      <c r="X11" s="166">
        <f>IFERROR(febrer!AC41,"")</f>
        <v>11.982000000000001</v>
      </c>
      <c r="Y11" s="389">
        <f>IFERROR(febrer!AD41,"")</f>
        <v>3.6480000000000006</v>
      </c>
      <c r="Z11" s="535">
        <f>IFERROR(febrer!AE41,"")</f>
        <v>69.734999999999999</v>
      </c>
    </row>
    <row r="12" spans="1:26" ht="19.5" customHeight="1" x14ac:dyDescent="0.2">
      <c r="A12" s="393">
        <f>A11+29</f>
        <v>46083</v>
      </c>
      <c r="B12" s="162">
        <f>març!C40</f>
        <v>2564</v>
      </c>
      <c r="C12" s="163">
        <v>83</v>
      </c>
      <c r="D12" s="162">
        <f>IFERROR(març!I41,"")</f>
        <v>370.1</v>
      </c>
      <c r="E12" s="298">
        <f>IFERROR(març!J41,"")</f>
        <v>7.2</v>
      </c>
      <c r="F12" s="500">
        <f>IFERROR(març!K41,"")</f>
        <v>97.9</v>
      </c>
      <c r="G12" s="289">
        <f>IFERROR(març!L41,"")</f>
        <v>312.39999999999998</v>
      </c>
      <c r="H12" s="390">
        <f>IFERROR(març!M41,"")</f>
        <v>5.3</v>
      </c>
      <c r="I12" s="500">
        <f>IFERROR(març!N41,"")</f>
        <v>98.2</v>
      </c>
      <c r="J12" s="162">
        <f>IFERROR(març!O41,"")</f>
        <v>701.8</v>
      </c>
      <c r="K12" s="390">
        <f>IFERROR(març!P41,"")</f>
        <v>30.571000000000005</v>
      </c>
      <c r="L12" s="500">
        <f>IFERROR(març!Q41,"")</f>
        <v>95.1</v>
      </c>
      <c r="M12" s="285">
        <f>IFERROR(març!R41,"")</f>
        <v>88.5</v>
      </c>
      <c r="N12" s="391">
        <f>IFERROR(març!S41,"")</f>
        <v>32.96</v>
      </c>
      <c r="O12" s="285">
        <f>IFERROR(març!T41,"")</f>
        <v>77.666666666666671</v>
      </c>
      <c r="P12" s="391">
        <f>IFERROR(març!U41,"")</f>
        <v>26.453333333333333</v>
      </c>
      <c r="Q12" s="285">
        <f>IFERROR(març!V41,"")</f>
        <v>0.53333333333333333</v>
      </c>
      <c r="R12" s="391">
        <f>IFERROR(març!W41,"")</f>
        <v>0.17333333333333334</v>
      </c>
      <c r="S12" s="166">
        <f>IFERROR(març!X41,"")</f>
        <v>1.6666666666666666E-2</v>
      </c>
      <c r="T12" s="389">
        <f>IFERROR(març!Y41,"")</f>
        <v>6.6666666666666671E-3</v>
      </c>
      <c r="U12" s="168">
        <f>IFERROR(març!Z41,"")</f>
        <v>89.05</v>
      </c>
      <c r="V12" s="388">
        <f>IFERROR(març!AA41,"")</f>
        <v>33.166666666666664</v>
      </c>
      <c r="W12" s="535">
        <f>IFERROR(març!AB41,"")</f>
        <v>62.919999999999995</v>
      </c>
      <c r="X12" s="166">
        <f>IFERROR(març!AC41,"")</f>
        <v>11</v>
      </c>
      <c r="Y12" s="389">
        <f>IFERROR(març!AD41,"")</f>
        <v>4.8666666666666663</v>
      </c>
      <c r="Z12" s="535">
        <f>IFERROR(març!AE41,"")</f>
        <v>57.673333333333325</v>
      </c>
    </row>
    <row r="13" spans="1:26" ht="19.5" customHeight="1" x14ac:dyDescent="0.2">
      <c r="A13" s="393">
        <f>A12+31</f>
        <v>46114</v>
      </c>
      <c r="B13" s="162">
        <f>abril!C48</f>
        <v>2145</v>
      </c>
      <c r="C13" s="163">
        <f>febrer!C41</f>
        <v>73.035714285714292</v>
      </c>
      <c r="D13" s="162">
        <f>IFERROR(abril!I41,"")</f>
        <v>488.9</v>
      </c>
      <c r="E13" s="298">
        <f>IFERROR(abril!J41,"")</f>
        <v>7.5</v>
      </c>
      <c r="F13" s="500">
        <f>IFERROR(abril!K41,"")</f>
        <v>98.2</v>
      </c>
      <c r="G13" s="289">
        <f>IFERROR(abril!L41,"")</f>
        <v>322.8</v>
      </c>
      <c r="H13" s="390">
        <f>IFERROR(abril!M41,"")</f>
        <v>5.5</v>
      </c>
      <c r="I13" s="500">
        <f>IFERROR(abril!N41,"")</f>
        <v>98.1</v>
      </c>
      <c r="J13" s="162">
        <f>IFERROR(abril!O41,"")</f>
        <v>1023.1</v>
      </c>
      <c r="K13" s="390">
        <f>IFERROR(abril!P41,"")</f>
        <v>42.216999999999999</v>
      </c>
      <c r="L13" s="500">
        <f>IFERROR(abril!Q41,"")</f>
        <v>95.5</v>
      </c>
      <c r="M13" s="285">
        <f>IFERROR(abril!R41,"")</f>
        <v>93.825000000000003</v>
      </c>
      <c r="N13" s="391">
        <f>IFERROR(abril!S41,"")</f>
        <v>41.575000000000003</v>
      </c>
      <c r="O13" s="285">
        <f>IFERROR(abril!T41,"")</f>
        <v>109.32</v>
      </c>
      <c r="P13" s="391">
        <f>IFERROR(abril!U41,"")</f>
        <v>54.06</v>
      </c>
      <c r="Q13" s="285">
        <f>IFERROR(abril!V41,"")</f>
        <v>0.59500000000000008</v>
      </c>
      <c r="R13" s="391">
        <f>IFERROR(abril!W41,"")</f>
        <v>0.215</v>
      </c>
      <c r="S13" s="165">
        <f>IFERROR(abril!X41,"")</f>
        <v>0.03</v>
      </c>
      <c r="T13" s="392">
        <f>IFERROR(abril!Y41,"")</f>
        <v>0.01</v>
      </c>
      <c r="U13" s="168">
        <f>IFERROR(abril!Z41,"")</f>
        <v>94.45</v>
      </c>
      <c r="V13" s="388">
        <f>IFERROR(abril!AA41,"")</f>
        <v>41.8</v>
      </c>
      <c r="W13" s="535">
        <f>IFERROR(abril!AB41,"")</f>
        <v>55.085000000000001</v>
      </c>
      <c r="X13" s="166">
        <f>IFERROR(abril!AC41,"")</f>
        <v>18.850000000000001</v>
      </c>
      <c r="Y13" s="389">
        <f>IFERROR(abril!AD41,"")</f>
        <v>4.24</v>
      </c>
      <c r="Z13" s="535">
        <f>IFERROR(abril!AE41,"")</f>
        <v>75.364999999999995</v>
      </c>
    </row>
    <row r="14" spans="1:26" ht="19.5" customHeight="1" x14ac:dyDescent="0.2">
      <c r="A14" s="393">
        <f>A13+30</f>
        <v>46144</v>
      </c>
      <c r="B14" s="162"/>
      <c r="C14" s="163"/>
      <c r="D14" s="162"/>
      <c r="E14" s="298"/>
      <c r="F14" s="500"/>
      <c r="G14" s="289"/>
      <c r="H14" s="290"/>
      <c r="I14" s="538"/>
      <c r="J14" s="289"/>
      <c r="K14" s="291"/>
      <c r="L14" s="500"/>
      <c r="M14" s="283"/>
      <c r="N14" s="284"/>
      <c r="O14" s="283"/>
      <c r="P14" s="284"/>
      <c r="Q14" s="283"/>
      <c r="R14" s="284"/>
      <c r="S14" s="283"/>
      <c r="T14" s="284"/>
      <c r="U14" s="164"/>
      <c r="V14" s="292"/>
      <c r="W14" s="535"/>
      <c r="X14" s="293"/>
      <c r="Y14" s="294"/>
      <c r="Z14" s="535"/>
    </row>
    <row r="15" spans="1:26" ht="19.5" customHeight="1" x14ac:dyDescent="0.2">
      <c r="A15" s="393">
        <f t="shared" ref="A15:A21" si="0">A14+31</f>
        <v>46175</v>
      </c>
      <c r="B15" s="162"/>
      <c r="C15" s="163"/>
      <c r="D15" s="162"/>
      <c r="E15" s="298"/>
      <c r="F15" s="532"/>
      <c r="G15" s="289"/>
      <c r="H15" s="394"/>
      <c r="I15" s="535"/>
      <c r="J15" s="296"/>
      <c r="K15" s="394"/>
      <c r="L15" s="535"/>
      <c r="M15" s="285"/>
      <c r="N15" s="391"/>
      <c r="O15" s="165"/>
      <c r="P15" s="392"/>
      <c r="Q15" s="166"/>
      <c r="R15" s="389"/>
      <c r="S15" s="165"/>
      <c r="T15" s="392"/>
      <c r="U15" s="167"/>
      <c r="V15" s="395"/>
      <c r="W15" s="535"/>
      <c r="X15" s="166"/>
      <c r="Y15" s="389"/>
      <c r="Z15" s="535"/>
    </row>
    <row r="16" spans="1:26" ht="19.5" customHeight="1" x14ac:dyDescent="0.2">
      <c r="A16" s="393">
        <f t="shared" si="0"/>
        <v>46206</v>
      </c>
      <c r="B16" s="162"/>
      <c r="C16" s="163"/>
      <c r="D16" s="165"/>
      <c r="E16" s="396"/>
      <c r="F16" s="532"/>
      <c r="G16" s="289"/>
      <c r="H16" s="394"/>
      <c r="I16" s="535"/>
      <c r="J16" s="296"/>
      <c r="K16" s="394"/>
      <c r="L16" s="535"/>
      <c r="M16" s="285"/>
      <c r="N16" s="389"/>
      <c r="O16" s="165"/>
      <c r="P16" s="392"/>
      <c r="Q16" s="166"/>
      <c r="R16" s="389"/>
      <c r="S16" s="165"/>
      <c r="T16" s="392"/>
      <c r="U16" s="167"/>
      <c r="V16" s="395"/>
      <c r="W16" s="535"/>
      <c r="X16" s="166"/>
      <c r="Y16" s="389"/>
      <c r="Z16" s="535"/>
    </row>
    <row r="17" spans="1:26" ht="19.5" customHeight="1" x14ac:dyDescent="0.2">
      <c r="A17" s="393">
        <f t="shared" si="0"/>
        <v>46237</v>
      </c>
      <c r="B17" s="162"/>
      <c r="C17" s="163"/>
      <c r="D17" s="162"/>
      <c r="E17" s="298"/>
      <c r="F17" s="532"/>
      <c r="G17" s="289"/>
      <c r="H17" s="394"/>
      <c r="I17" s="535"/>
      <c r="J17" s="296"/>
      <c r="K17" s="394"/>
      <c r="L17" s="535"/>
      <c r="M17" s="285"/>
      <c r="N17" s="391"/>
      <c r="O17" s="285"/>
      <c r="P17" s="391"/>
      <c r="Q17" s="285"/>
      <c r="R17" s="389"/>
      <c r="S17" s="285"/>
      <c r="T17" s="391"/>
      <c r="U17" s="167"/>
      <c r="V17" s="395"/>
      <c r="W17" s="535"/>
      <c r="X17" s="285"/>
      <c r="Y17" s="389"/>
      <c r="Z17" s="535"/>
    </row>
    <row r="18" spans="1:26" ht="19.5" customHeight="1" x14ac:dyDescent="0.2">
      <c r="A18" s="393">
        <f t="shared" si="0"/>
        <v>46268</v>
      </c>
      <c r="B18" s="162"/>
      <c r="C18" s="163"/>
      <c r="D18" s="296"/>
      <c r="E18" s="500"/>
      <c r="F18" s="532"/>
      <c r="G18" s="289"/>
      <c r="H18" s="394"/>
      <c r="I18" s="535"/>
      <c r="J18" s="296"/>
      <c r="K18" s="394"/>
      <c r="L18" s="535"/>
      <c r="M18" s="166"/>
      <c r="N18" s="389"/>
      <c r="O18" s="166"/>
      <c r="P18" s="389"/>
      <c r="Q18" s="166"/>
      <c r="R18" s="392"/>
      <c r="S18" s="166"/>
      <c r="T18" s="389"/>
      <c r="U18" s="167"/>
      <c r="V18" s="395"/>
      <c r="W18" s="535"/>
      <c r="X18" s="166"/>
      <c r="Y18" s="389"/>
      <c r="Z18" s="535"/>
    </row>
    <row r="19" spans="1:26" ht="19.5" customHeight="1" x14ac:dyDescent="0.2">
      <c r="A19" s="393">
        <f t="shared" si="0"/>
        <v>46299</v>
      </c>
      <c r="B19" s="162"/>
      <c r="C19" s="163"/>
      <c r="D19" s="162"/>
      <c r="E19" s="500"/>
      <c r="F19" s="532"/>
      <c r="G19" s="289"/>
      <c r="H19" s="394"/>
      <c r="I19" s="535"/>
      <c r="J19" s="296"/>
      <c r="K19" s="394"/>
      <c r="L19" s="535"/>
      <c r="M19" s="166"/>
      <c r="N19" s="389"/>
      <c r="O19" s="166"/>
      <c r="P19" s="389"/>
      <c r="Q19" s="166"/>
      <c r="R19" s="389"/>
      <c r="S19" s="166" t="str">
        <f>IFERROR(octubre!X41,"")</f>
        <v/>
      </c>
      <c r="T19" s="389" t="str">
        <f>IFERROR(octubre!Y41,"")</f>
        <v/>
      </c>
      <c r="U19" s="167"/>
      <c r="V19" s="389"/>
      <c r="W19" s="535"/>
      <c r="X19" s="166"/>
      <c r="Y19" s="389"/>
      <c r="Z19" s="535"/>
    </row>
    <row r="20" spans="1:26" ht="19.5" customHeight="1" x14ac:dyDescent="0.2">
      <c r="A20" s="393">
        <f t="shared" si="0"/>
        <v>46330</v>
      </c>
      <c r="B20" s="162"/>
      <c r="C20" s="163"/>
      <c r="D20" s="162"/>
      <c r="E20" s="298"/>
      <c r="F20" s="532"/>
      <c r="G20" s="289"/>
      <c r="H20" s="394"/>
      <c r="I20" s="535"/>
      <c r="J20" s="296"/>
      <c r="K20" s="394"/>
      <c r="L20" s="535"/>
      <c r="M20" s="165"/>
      <c r="N20" s="392"/>
      <c r="O20" s="166"/>
      <c r="P20" s="389"/>
      <c r="Q20" s="165"/>
      <c r="R20" s="392"/>
      <c r="S20" s="165" t="str">
        <f>IFERROR(novembre!X40,"")</f>
        <v/>
      </c>
      <c r="T20" s="392" t="str">
        <f>IFERROR(novembre!Y40,"")</f>
        <v/>
      </c>
      <c r="U20" s="167"/>
      <c r="V20" s="395"/>
      <c r="W20" s="535"/>
      <c r="X20" s="166"/>
      <c r="Y20" s="389"/>
      <c r="Z20" s="535"/>
    </row>
    <row r="21" spans="1:26" ht="19.5" customHeight="1" thickBot="1" x14ac:dyDescent="0.25">
      <c r="A21" s="393">
        <f t="shared" si="0"/>
        <v>46361</v>
      </c>
      <c r="B21" s="169"/>
      <c r="C21" s="397"/>
      <c r="D21" s="169"/>
      <c r="E21" s="176"/>
      <c r="F21" s="533"/>
      <c r="G21" s="169"/>
      <c r="H21" s="398"/>
      <c r="I21" s="536"/>
      <c r="J21" s="297"/>
      <c r="K21" s="398"/>
      <c r="L21" s="536"/>
      <c r="M21" s="170"/>
      <c r="N21" s="452"/>
      <c r="O21" s="516"/>
      <c r="P21" s="517"/>
      <c r="Q21" s="170" t="str">
        <f>IFERROR(desembre!V41,"")</f>
        <v/>
      </c>
      <c r="R21" s="399" t="str">
        <f>IFERROR(desembre!W41,"")</f>
        <v/>
      </c>
      <c r="S21" s="170" t="str">
        <f>IFERROR(desembre!X41,"")</f>
        <v/>
      </c>
      <c r="T21" s="399" t="str">
        <f>IFERROR(desembre!Y41,"")</f>
        <v/>
      </c>
      <c r="U21" s="171"/>
      <c r="V21" s="395"/>
      <c r="W21" s="535"/>
      <c r="X21" s="516"/>
      <c r="Y21" s="517"/>
      <c r="Z21" s="536"/>
    </row>
    <row r="22" spans="1:26" ht="19.5" customHeight="1" thickTop="1" x14ac:dyDescent="0.25">
      <c r="A22" s="172" t="s">
        <v>101</v>
      </c>
      <c r="B22" s="173">
        <f>SUM(B10:B21)</f>
        <v>8994</v>
      </c>
      <c r="C22" s="400"/>
      <c r="D22" s="174"/>
      <c r="E22" s="401"/>
      <c r="F22" s="534"/>
      <c r="G22" s="174"/>
      <c r="H22" s="401"/>
      <c r="I22" s="534"/>
      <c r="J22" s="174"/>
      <c r="K22" s="401"/>
      <c r="L22" s="534"/>
      <c r="M22" s="174"/>
      <c r="N22" s="401"/>
      <c r="O22" s="174"/>
      <c r="P22" s="401"/>
      <c r="Q22" s="174"/>
      <c r="R22" s="401"/>
      <c r="S22" s="174"/>
      <c r="T22" s="401"/>
      <c r="U22" s="174"/>
      <c r="V22" s="401"/>
      <c r="W22" s="534"/>
      <c r="X22" s="174"/>
      <c r="Y22" s="401"/>
      <c r="Z22" s="534"/>
    </row>
    <row r="23" spans="1:26" ht="19.5" customHeight="1" x14ac:dyDescent="0.25">
      <c r="A23" s="402" t="s">
        <v>102</v>
      </c>
      <c r="B23" s="162">
        <f t="shared" ref="B23:R23" si="1">AVERAGE(B10:B21)</f>
        <v>2248.5</v>
      </c>
      <c r="C23" s="163">
        <f t="shared" si="1"/>
        <v>75.267857142857139</v>
      </c>
      <c r="D23" s="162">
        <f t="shared" si="1"/>
        <v>394.53125</v>
      </c>
      <c r="E23" s="298">
        <f t="shared" si="1"/>
        <v>8.7687500000000007</v>
      </c>
      <c r="F23" s="535">
        <f>AVERAGE(F10:F21)</f>
        <v>97.274999999999991</v>
      </c>
      <c r="G23" s="162">
        <f t="shared" si="1"/>
        <v>365.51875000000001</v>
      </c>
      <c r="H23" s="298">
        <f t="shared" si="1"/>
        <v>6.1375000000000002</v>
      </c>
      <c r="I23" s="535">
        <f t="shared" si="1"/>
        <v>97.967857142857127</v>
      </c>
      <c r="J23" s="162">
        <f t="shared" si="1"/>
        <v>831.81875000000002</v>
      </c>
      <c r="K23" s="298">
        <f t="shared" si="1"/>
        <v>31.843875000000001</v>
      </c>
      <c r="L23" s="535">
        <f t="shared" si="1"/>
        <v>95.614285714285714</v>
      </c>
      <c r="M23" s="168">
        <f t="shared" si="1"/>
        <v>98.177250000000001</v>
      </c>
      <c r="N23" s="403">
        <f t="shared" si="1"/>
        <v>23.25225</v>
      </c>
      <c r="O23" s="168">
        <f t="shared" si="1"/>
        <v>89.738166666666672</v>
      </c>
      <c r="P23" s="403">
        <f t="shared" si="1"/>
        <v>23.924583333333334</v>
      </c>
      <c r="Q23" s="168">
        <f t="shared" si="1"/>
        <v>0.6409583333333333</v>
      </c>
      <c r="R23" s="403">
        <f t="shared" si="1"/>
        <v>1.2199333333333331</v>
      </c>
      <c r="S23" s="168">
        <v>0</v>
      </c>
      <c r="T23" s="403">
        <v>0</v>
      </c>
      <c r="U23" s="168">
        <f t="shared" ref="U23:Y23" si="2">AVERAGE(U10:U21)</f>
        <v>71.375</v>
      </c>
      <c r="V23" s="403">
        <f t="shared" si="2"/>
        <v>24.332291666666666</v>
      </c>
      <c r="W23" s="535">
        <f t="shared" si="2"/>
        <v>73.877499999999998</v>
      </c>
      <c r="X23" s="168">
        <f t="shared" si="2"/>
        <v>12.233000000000001</v>
      </c>
      <c r="Y23" s="403">
        <f t="shared" si="2"/>
        <v>4.5636666666666663</v>
      </c>
      <c r="Z23" s="535">
        <f>AVERAGE(Z10:Z21)</f>
        <v>56.443333333333328</v>
      </c>
    </row>
    <row r="24" spans="1:26" ht="19.5" customHeight="1" x14ac:dyDescent="0.25">
      <c r="A24" s="404" t="s">
        <v>104</v>
      </c>
      <c r="B24" s="162">
        <f t="shared" ref="B24:Y24" si="3">MAX(B10:B21)</f>
        <v>2564</v>
      </c>
      <c r="C24" s="163">
        <f t="shared" si="3"/>
        <v>83</v>
      </c>
      <c r="D24" s="162">
        <f t="shared" si="3"/>
        <v>488.9</v>
      </c>
      <c r="E24" s="298">
        <f t="shared" si="3"/>
        <v>10.375</v>
      </c>
      <c r="F24" s="535">
        <f t="shared" si="3"/>
        <v>98.2</v>
      </c>
      <c r="G24" s="162">
        <f t="shared" si="3"/>
        <v>511.875</v>
      </c>
      <c r="H24" s="298">
        <f t="shared" si="3"/>
        <v>8</v>
      </c>
      <c r="I24" s="535">
        <f t="shared" si="3"/>
        <v>98.571428571428569</v>
      </c>
      <c r="J24" s="162">
        <f t="shared" si="3"/>
        <v>1023.1</v>
      </c>
      <c r="K24" s="298">
        <f t="shared" si="3"/>
        <v>42.216999999999999</v>
      </c>
      <c r="L24" s="535">
        <f t="shared" si="3"/>
        <v>96.857142857142861</v>
      </c>
      <c r="M24" s="168">
        <f t="shared" si="3"/>
        <v>108.38399999999999</v>
      </c>
      <c r="N24" s="403">
        <f t="shared" si="3"/>
        <v>41.575000000000003</v>
      </c>
      <c r="O24" s="168">
        <f t="shared" si="3"/>
        <v>109.32</v>
      </c>
      <c r="P24" s="403">
        <f t="shared" si="3"/>
        <v>54.06</v>
      </c>
      <c r="Q24" s="168">
        <f t="shared" si="3"/>
        <v>0.73549999999999993</v>
      </c>
      <c r="R24" s="403">
        <f t="shared" si="3"/>
        <v>4</v>
      </c>
      <c r="S24" s="168">
        <f t="shared" si="3"/>
        <v>0.2</v>
      </c>
      <c r="T24" s="403">
        <f t="shared" si="3"/>
        <v>0.2</v>
      </c>
      <c r="U24" s="168">
        <f t="shared" si="3"/>
        <v>102</v>
      </c>
      <c r="V24" s="403">
        <f t="shared" si="3"/>
        <v>41.8</v>
      </c>
      <c r="W24" s="535">
        <f t="shared" si="3"/>
        <v>89.504999999999995</v>
      </c>
      <c r="X24" s="168">
        <f t="shared" si="3"/>
        <v>18.850000000000001</v>
      </c>
      <c r="Y24" s="403">
        <f t="shared" si="3"/>
        <v>5.5</v>
      </c>
      <c r="Z24" s="535">
        <f>MAX(Z10:Z21)</f>
        <v>75.364999999999995</v>
      </c>
    </row>
    <row r="25" spans="1:26" ht="19.5" customHeight="1" thickBot="1" x14ac:dyDescent="0.3">
      <c r="A25" s="175" t="s">
        <v>103</v>
      </c>
      <c r="B25" s="169">
        <f t="shared" ref="B25:Z25" si="4">MIN(B10:B21)</f>
        <v>2045</v>
      </c>
      <c r="C25" s="397">
        <f t="shared" si="4"/>
        <v>72</v>
      </c>
      <c r="D25" s="169">
        <f t="shared" si="4"/>
        <v>260</v>
      </c>
      <c r="E25" s="176">
        <f t="shared" si="4"/>
        <v>7.2</v>
      </c>
      <c r="F25" s="536">
        <f t="shared" si="4"/>
        <v>96</v>
      </c>
      <c r="G25" s="169">
        <f t="shared" si="4"/>
        <v>312.39999999999998</v>
      </c>
      <c r="H25" s="176">
        <f t="shared" si="4"/>
        <v>5.3</v>
      </c>
      <c r="I25" s="536">
        <f t="shared" si="4"/>
        <v>97</v>
      </c>
      <c r="J25" s="169">
        <f t="shared" si="4"/>
        <v>590</v>
      </c>
      <c r="K25" s="176">
        <f t="shared" si="4"/>
        <v>27</v>
      </c>
      <c r="L25" s="536">
        <f t="shared" si="4"/>
        <v>95</v>
      </c>
      <c r="M25" s="169">
        <f t="shared" si="4"/>
        <v>88.5</v>
      </c>
      <c r="N25" s="176">
        <f t="shared" si="4"/>
        <v>8.4740000000000002</v>
      </c>
      <c r="O25" s="169">
        <f t="shared" si="4"/>
        <v>71</v>
      </c>
      <c r="P25" s="176">
        <f t="shared" si="4"/>
        <v>7.1850000000000005</v>
      </c>
      <c r="Q25" s="169">
        <f t="shared" si="4"/>
        <v>0.53333333333333333</v>
      </c>
      <c r="R25" s="176">
        <f t="shared" si="4"/>
        <v>0.17333333333333334</v>
      </c>
      <c r="S25" s="169">
        <f t="shared" si="4"/>
        <v>1.6666666666666666E-2</v>
      </c>
      <c r="T25" s="176">
        <f t="shared" si="4"/>
        <v>6.6666666666666671E-3</v>
      </c>
      <c r="U25" s="169">
        <f t="shared" si="4"/>
        <v>0</v>
      </c>
      <c r="V25" s="176">
        <f t="shared" si="4"/>
        <v>10.362500000000001</v>
      </c>
      <c r="W25" s="536">
        <f t="shared" si="4"/>
        <v>55.085000000000001</v>
      </c>
      <c r="X25" s="169">
        <f t="shared" si="4"/>
        <v>7.1</v>
      </c>
      <c r="Y25" s="176">
        <f t="shared" si="4"/>
        <v>3.6480000000000006</v>
      </c>
      <c r="Z25" s="536">
        <f t="shared" si="4"/>
        <v>23</v>
      </c>
    </row>
    <row r="26" spans="1:26" ht="19.5" customHeight="1" thickTop="1" thickBot="1" x14ac:dyDescent="0.3">
      <c r="A26" s="177" t="s">
        <v>157</v>
      </c>
      <c r="B26" s="162">
        <v>3189638.5</v>
      </c>
      <c r="C26" s="163">
        <v>8712.7175828080581</v>
      </c>
      <c r="D26" s="162">
        <v>310.33670634920634</v>
      </c>
      <c r="E26" s="298">
        <v>9.5772420634920632</v>
      </c>
      <c r="F26" s="535">
        <v>95.29</v>
      </c>
      <c r="G26" s="162">
        <v>267.46722222222223</v>
      </c>
      <c r="H26" s="298">
        <v>9.8027777777777771</v>
      </c>
      <c r="I26" s="535">
        <v>95.86</v>
      </c>
      <c r="J26" s="162">
        <v>515.8869047619047</v>
      </c>
      <c r="K26" s="298">
        <v>43.331250000000004</v>
      </c>
      <c r="L26" s="535">
        <v>91.13</v>
      </c>
      <c r="M26" s="168">
        <v>59.317986111111118</v>
      </c>
      <c r="N26" s="403">
        <v>14.349999999999996</v>
      </c>
      <c r="O26" s="168">
        <v>37.273666666666671</v>
      </c>
      <c r="P26" s="403">
        <v>12.830000000000002</v>
      </c>
      <c r="Q26" s="168">
        <v>1.3090277777777779</v>
      </c>
      <c r="R26" s="403">
        <v>1.306111111111111</v>
      </c>
      <c r="S26" s="168">
        <v>0</v>
      </c>
      <c r="T26" s="403">
        <v>0</v>
      </c>
      <c r="U26" s="168">
        <v>61.081111111111113</v>
      </c>
      <c r="V26" s="403">
        <v>15.738305555555558</v>
      </c>
      <c r="W26" s="535">
        <v>69.510000000000005</v>
      </c>
      <c r="X26" s="168">
        <v>11.684305555555554</v>
      </c>
      <c r="Y26" s="403">
        <v>2.1843194444444443</v>
      </c>
      <c r="Z26" s="535">
        <v>69</v>
      </c>
    </row>
    <row r="27" spans="1:26" ht="19.5" customHeight="1" thickTop="1" thickBot="1" x14ac:dyDescent="0.3">
      <c r="A27" s="177" t="s">
        <v>158</v>
      </c>
      <c r="B27" s="162">
        <v>2753457</v>
      </c>
      <c r="C27" s="163">
        <v>7533</v>
      </c>
      <c r="D27" s="162">
        <v>358.6</v>
      </c>
      <c r="E27" s="298">
        <v>18.05</v>
      </c>
      <c r="F27" s="535">
        <v>89.08</v>
      </c>
      <c r="G27" s="162">
        <v>394.02</v>
      </c>
      <c r="H27" s="298">
        <v>12.28</v>
      </c>
      <c r="I27" s="535">
        <v>94.56</v>
      </c>
      <c r="J27" s="162">
        <v>828.25</v>
      </c>
      <c r="K27" s="298">
        <v>41.5</v>
      </c>
      <c r="L27" s="535">
        <v>91.63</v>
      </c>
      <c r="M27" s="168">
        <v>115</v>
      </c>
      <c r="N27" s="403">
        <v>42.71</v>
      </c>
      <c r="O27" s="168">
        <v>50.82</v>
      </c>
      <c r="P27" s="403">
        <v>28.68</v>
      </c>
      <c r="Q27" s="168">
        <v>2.74</v>
      </c>
      <c r="R27" s="403">
        <v>1.54</v>
      </c>
      <c r="S27" s="168"/>
      <c r="T27" s="403"/>
      <c r="U27" s="168">
        <v>117.84</v>
      </c>
      <c r="V27" s="403">
        <v>44.19</v>
      </c>
      <c r="W27" s="535">
        <v>45.04</v>
      </c>
      <c r="X27" s="168">
        <v>14.46</v>
      </c>
      <c r="Y27" s="403">
        <v>3.42</v>
      </c>
      <c r="Z27" s="535">
        <v>63.7</v>
      </c>
    </row>
    <row r="28" spans="1:26" ht="19.5" customHeight="1" thickTop="1" thickBot="1" x14ac:dyDescent="0.3">
      <c r="A28" s="178" t="s">
        <v>159</v>
      </c>
      <c r="B28" s="169">
        <v>2945569</v>
      </c>
      <c r="C28" s="397">
        <v>8060</v>
      </c>
      <c r="D28" s="169">
        <v>674</v>
      </c>
      <c r="E28" s="176">
        <v>22</v>
      </c>
      <c r="F28" s="537">
        <v>93.6</v>
      </c>
      <c r="G28" s="169">
        <v>482</v>
      </c>
      <c r="H28" s="176">
        <v>17</v>
      </c>
      <c r="I28" s="536">
        <v>95.9</v>
      </c>
      <c r="J28" s="169">
        <v>1056</v>
      </c>
      <c r="K28" s="176">
        <v>39</v>
      </c>
      <c r="L28" s="537">
        <v>95.2</v>
      </c>
      <c r="M28" s="179">
        <v>125.9</v>
      </c>
      <c r="N28" s="180">
        <v>57.7</v>
      </c>
      <c r="O28" s="179">
        <v>44.4</v>
      </c>
      <c r="P28" s="180">
        <v>26.9</v>
      </c>
      <c r="Q28" s="179">
        <v>2.5</v>
      </c>
      <c r="R28" s="180">
        <v>2.8</v>
      </c>
      <c r="S28" s="179"/>
      <c r="T28" s="180"/>
      <c r="U28" s="179">
        <v>128.4</v>
      </c>
      <c r="V28" s="180">
        <v>60.5</v>
      </c>
      <c r="W28" s="537">
        <v>50</v>
      </c>
      <c r="X28" s="179">
        <v>12.4</v>
      </c>
      <c r="Y28" s="180">
        <v>3.4</v>
      </c>
      <c r="Z28" s="535">
        <v>60</v>
      </c>
    </row>
    <row r="29" spans="1:26" ht="12.75" customHeight="1" thickTop="1" x14ac:dyDescent="0.2">
      <c r="Z29" s="520"/>
    </row>
    <row r="30" spans="1:26" ht="12.75" customHeight="1" x14ac:dyDescent="0.2"/>
    <row r="31" spans="1:26" ht="12.75" customHeight="1" x14ac:dyDescent="0.2">
      <c r="A31" s="405" t="s">
        <v>160</v>
      </c>
      <c r="B31" s="405"/>
      <c r="C31" s="405"/>
    </row>
  </sheetData>
  <mergeCells count="34">
    <mergeCell ref="Y7:Y8"/>
    <mergeCell ref="Z7:Z8"/>
    <mergeCell ref="Q7:Q8"/>
    <mergeCell ref="R7:R8"/>
    <mergeCell ref="S7:S8"/>
    <mergeCell ref="T7:T8"/>
    <mergeCell ref="U7:U8"/>
    <mergeCell ref="V7:V8"/>
    <mergeCell ref="W7:W8"/>
    <mergeCell ref="M7:M8"/>
    <mergeCell ref="N7:N8"/>
    <mergeCell ref="O7:O8"/>
    <mergeCell ref="P7:P8"/>
    <mergeCell ref="X7:X8"/>
    <mergeCell ref="H7:H8"/>
    <mergeCell ref="I7:I8"/>
    <mergeCell ref="J7:J8"/>
    <mergeCell ref="K7:K8"/>
    <mergeCell ref="L7:L8"/>
    <mergeCell ref="A7:A8"/>
    <mergeCell ref="D7:D8"/>
    <mergeCell ref="E7:E8"/>
    <mergeCell ref="F7:F8"/>
    <mergeCell ref="G7:G8"/>
    <mergeCell ref="S5:T5"/>
    <mergeCell ref="U5:W5"/>
    <mergeCell ref="X5:Z5"/>
    <mergeCell ref="B5:C6"/>
    <mergeCell ref="D5:F5"/>
    <mergeCell ref="G5:I5"/>
    <mergeCell ref="J5:L5"/>
    <mergeCell ref="M5:N5"/>
    <mergeCell ref="O5:P5"/>
    <mergeCell ref="Q5:R5"/>
  </mergeCells>
  <pageMargins left="0.75" right="0.75" top="1" bottom="1" header="0" footer="0"/>
  <pageSetup paperSize="9" scale="4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AI25"/>
  <sheetViews>
    <sheetView zoomScale="86" workbookViewId="0">
      <selection activeCell="C10" sqref="C10:C13"/>
    </sheetView>
  </sheetViews>
  <sheetFormatPr baseColWidth="10" defaultColWidth="12.5703125" defaultRowHeight="15" customHeight="1" x14ac:dyDescent="0.2"/>
  <cols>
    <col min="1" max="1" width="28.7109375" customWidth="1"/>
    <col min="2" max="4" width="10.28515625" customWidth="1"/>
    <col min="5" max="5" width="9.28515625" customWidth="1"/>
    <col min="6" max="6" width="11.7109375" customWidth="1"/>
    <col min="7" max="7" width="8.85546875" customWidth="1"/>
    <col min="8" max="8" width="8.7109375" customWidth="1"/>
    <col min="9" max="9" width="15.85546875" customWidth="1"/>
    <col min="10" max="10" width="7.5703125" customWidth="1"/>
    <col min="11" max="11" width="8.42578125" customWidth="1"/>
    <col min="12" max="12" width="8.140625" customWidth="1"/>
    <col min="13" max="13" width="10.28515625" customWidth="1"/>
    <col min="14" max="15" width="8.42578125" customWidth="1"/>
    <col min="16" max="16" width="12.140625" customWidth="1"/>
    <col min="17" max="20" width="11.42578125" customWidth="1"/>
    <col min="21" max="22" width="13" customWidth="1"/>
    <col min="23" max="28" width="11.42578125" customWidth="1"/>
    <col min="29" max="35" width="10.7109375" customWidth="1"/>
  </cols>
  <sheetData>
    <row r="1" spans="1:35" ht="19.5" customHeight="1" x14ac:dyDescent="0.25">
      <c r="A1" s="147" t="s">
        <v>140</v>
      </c>
      <c r="B1" s="540" t="s">
        <v>109</v>
      </c>
      <c r="C1" s="181"/>
      <c r="D1" s="181"/>
      <c r="E1" s="9"/>
      <c r="F1" s="9"/>
      <c r="X1" s="181"/>
      <c r="Y1" s="181"/>
      <c r="Z1" s="181"/>
      <c r="AA1" s="181"/>
    </row>
    <row r="2" spans="1:35" ht="19.5" customHeight="1" x14ac:dyDescent="0.25">
      <c r="A2" s="147" t="s">
        <v>141</v>
      </c>
      <c r="B2" s="540" t="s">
        <v>142</v>
      </c>
      <c r="C2" s="181"/>
      <c r="D2" s="181"/>
      <c r="X2" s="181"/>
      <c r="Y2" s="181"/>
      <c r="Z2" s="181"/>
      <c r="AA2" s="181"/>
    </row>
    <row r="3" spans="1:35" ht="19.5" customHeight="1" x14ac:dyDescent="0.25">
      <c r="A3" s="147"/>
      <c r="B3" s="181"/>
      <c r="C3" s="181"/>
      <c r="D3" s="181"/>
      <c r="X3" s="181"/>
      <c r="Y3" s="181"/>
      <c r="Z3" s="181"/>
      <c r="AA3" s="181"/>
    </row>
    <row r="4" spans="1:35" ht="19.5" customHeight="1" x14ac:dyDescent="0.25">
      <c r="A4" s="147"/>
      <c r="B4" s="181"/>
      <c r="C4" s="181"/>
      <c r="D4" s="181"/>
      <c r="X4" s="181"/>
      <c r="Y4" s="181"/>
      <c r="Z4" s="181"/>
      <c r="AA4" s="181"/>
    </row>
    <row r="5" spans="1:35" ht="19.5" customHeight="1" thickBot="1" x14ac:dyDescent="0.25">
      <c r="B5" s="181"/>
      <c r="C5" s="181"/>
      <c r="D5" s="181"/>
      <c r="X5" s="181"/>
      <c r="Y5" s="181"/>
      <c r="Z5" s="181"/>
      <c r="AA5" s="181"/>
    </row>
    <row r="6" spans="1:35" ht="19.5" customHeight="1" thickTop="1" thickBot="1" x14ac:dyDescent="0.3">
      <c r="A6" s="182"/>
      <c r="B6" s="731" t="s">
        <v>161</v>
      </c>
      <c r="C6" s="729"/>
      <c r="D6" s="729"/>
      <c r="E6" s="729"/>
      <c r="F6" s="729"/>
      <c r="G6" s="729"/>
      <c r="H6" s="729"/>
      <c r="I6" s="729"/>
      <c r="J6" s="729"/>
      <c r="K6" s="730"/>
      <c r="L6" s="742" t="s">
        <v>162</v>
      </c>
      <c r="M6" s="727"/>
      <c r="N6" s="727"/>
      <c r="O6" s="727"/>
      <c r="P6" s="743"/>
      <c r="Q6" s="749" t="s">
        <v>163</v>
      </c>
      <c r="R6" s="727"/>
      <c r="S6" s="727"/>
      <c r="T6" s="727"/>
      <c r="U6" s="727"/>
      <c r="V6" s="727"/>
      <c r="W6" s="742" t="s">
        <v>164</v>
      </c>
      <c r="X6" s="727"/>
      <c r="Y6" s="727"/>
      <c r="Z6" s="727"/>
      <c r="AA6" s="727"/>
      <c r="AB6" s="727"/>
      <c r="AC6" s="727"/>
      <c r="AD6" s="727"/>
      <c r="AE6" s="727"/>
      <c r="AF6" s="743"/>
    </row>
    <row r="7" spans="1:35" ht="12.75" customHeight="1" thickTop="1" x14ac:dyDescent="0.2">
      <c r="A7" s="25"/>
      <c r="B7" s="183" t="s">
        <v>27</v>
      </c>
      <c r="C7" s="184" t="s">
        <v>165</v>
      </c>
      <c r="D7" s="184" t="s">
        <v>166</v>
      </c>
      <c r="E7" s="185" t="s">
        <v>32</v>
      </c>
      <c r="F7" s="185" t="s">
        <v>32</v>
      </c>
      <c r="G7" s="406" t="s">
        <v>33</v>
      </c>
      <c r="H7" s="406" t="s">
        <v>167</v>
      </c>
      <c r="I7" s="406" t="s">
        <v>168</v>
      </c>
      <c r="J7" s="406" t="s">
        <v>34</v>
      </c>
      <c r="K7" s="407" t="s">
        <v>35</v>
      </c>
      <c r="L7" s="186" t="s">
        <v>169</v>
      </c>
      <c r="M7" s="408" t="s">
        <v>170</v>
      </c>
      <c r="N7" s="744" t="s">
        <v>171</v>
      </c>
      <c r="O7" s="745"/>
      <c r="P7" s="746"/>
      <c r="Q7" s="187" t="s">
        <v>172</v>
      </c>
      <c r="R7" s="406" t="s">
        <v>173</v>
      </c>
      <c r="S7" s="406" t="s">
        <v>174</v>
      </c>
      <c r="T7" s="406" t="s">
        <v>175</v>
      </c>
      <c r="U7" s="408" t="s">
        <v>176</v>
      </c>
      <c r="V7" s="409" t="s">
        <v>177</v>
      </c>
      <c r="W7" s="186" t="s">
        <v>178</v>
      </c>
      <c r="X7" s="408" t="s">
        <v>179</v>
      </c>
      <c r="Y7" s="408" t="s">
        <v>180</v>
      </c>
      <c r="Z7" s="408" t="s">
        <v>181</v>
      </c>
      <c r="AA7" s="408" t="s">
        <v>182</v>
      </c>
      <c r="AB7" s="406" t="s">
        <v>27</v>
      </c>
      <c r="AC7" s="408" t="s">
        <v>65</v>
      </c>
      <c r="AD7" s="408" t="s">
        <v>183</v>
      </c>
      <c r="AE7" s="408" t="s">
        <v>184</v>
      </c>
      <c r="AF7" s="409" t="s">
        <v>185</v>
      </c>
    </row>
    <row r="8" spans="1:35" ht="19.5" customHeight="1" thickBot="1" x14ac:dyDescent="0.25">
      <c r="A8" s="25"/>
      <c r="B8" s="188" t="s">
        <v>56</v>
      </c>
      <c r="C8" s="189" t="s">
        <v>56</v>
      </c>
      <c r="D8" s="189" t="s">
        <v>56</v>
      </c>
      <c r="E8" s="189" t="s">
        <v>56</v>
      </c>
      <c r="F8" s="190" t="s">
        <v>186</v>
      </c>
      <c r="G8" s="191"/>
      <c r="H8" s="191"/>
      <c r="I8" s="191"/>
      <c r="J8" s="191"/>
      <c r="K8" s="192"/>
      <c r="L8" s="193"/>
      <c r="M8" s="191"/>
      <c r="N8" s="747" t="s">
        <v>187</v>
      </c>
      <c r="O8" s="748"/>
      <c r="P8" s="194" t="s">
        <v>188</v>
      </c>
      <c r="Q8" s="193"/>
      <c r="R8" s="191"/>
      <c r="S8" s="191"/>
      <c r="T8" s="191"/>
      <c r="U8" s="191"/>
      <c r="V8" s="192"/>
      <c r="W8" s="193"/>
      <c r="X8" s="191"/>
      <c r="Y8" s="191"/>
      <c r="Z8" s="191"/>
      <c r="AA8" s="191"/>
      <c r="AB8" s="191"/>
      <c r="AC8" s="191"/>
      <c r="AD8" s="191"/>
      <c r="AE8" s="191"/>
      <c r="AF8" s="192"/>
    </row>
    <row r="9" spans="1:35" ht="19.5" customHeight="1" thickTop="1" thickBot="1" x14ac:dyDescent="0.25">
      <c r="A9" s="25"/>
      <c r="B9" s="195" t="s">
        <v>77</v>
      </c>
      <c r="C9" s="196" t="s">
        <v>47</v>
      </c>
      <c r="D9" s="196" t="s">
        <v>78</v>
      </c>
      <c r="E9" s="196" t="s">
        <v>47</v>
      </c>
      <c r="F9" s="196" t="s">
        <v>47</v>
      </c>
      <c r="G9" s="196" t="s">
        <v>48</v>
      </c>
      <c r="H9" s="196" t="s">
        <v>79</v>
      </c>
      <c r="I9" s="197" t="s">
        <v>189</v>
      </c>
      <c r="J9" s="196" t="s">
        <v>58</v>
      </c>
      <c r="K9" s="198" t="s">
        <v>58</v>
      </c>
      <c r="L9" s="410" t="s">
        <v>80</v>
      </c>
      <c r="M9" s="199" t="s">
        <v>80</v>
      </c>
      <c r="N9" s="200" t="s">
        <v>80</v>
      </c>
      <c r="O9" s="196" t="s">
        <v>190</v>
      </c>
      <c r="P9" s="410" t="s">
        <v>80</v>
      </c>
      <c r="Q9" s="195" t="s">
        <v>80</v>
      </c>
      <c r="R9" s="196" t="s">
        <v>80</v>
      </c>
      <c r="S9" s="196" t="s">
        <v>80</v>
      </c>
      <c r="T9" s="196" t="s">
        <v>80</v>
      </c>
      <c r="U9" s="196" t="s">
        <v>48</v>
      </c>
      <c r="V9" s="198" t="s">
        <v>48</v>
      </c>
      <c r="W9" s="195" t="s">
        <v>191</v>
      </c>
      <c r="X9" s="196" t="s">
        <v>191</v>
      </c>
      <c r="Y9" s="196" t="s">
        <v>191</v>
      </c>
      <c r="Z9" s="196" t="s">
        <v>191</v>
      </c>
      <c r="AA9" s="196" t="s">
        <v>191</v>
      </c>
      <c r="AB9" s="196" t="s">
        <v>77</v>
      </c>
      <c r="AC9" s="196" t="s">
        <v>78</v>
      </c>
      <c r="AD9" s="196" t="s">
        <v>80</v>
      </c>
      <c r="AE9" s="196" t="s">
        <v>80</v>
      </c>
      <c r="AF9" s="198" t="s">
        <v>48</v>
      </c>
    </row>
    <row r="10" spans="1:35" ht="19.5" customHeight="1" thickTop="1" x14ac:dyDescent="0.2">
      <c r="A10" s="201">
        <f>'T1. resum cabal i analítiques'!A10</f>
        <v>46023</v>
      </c>
      <c r="B10" s="298">
        <v>14</v>
      </c>
      <c r="C10" s="403">
        <v>2</v>
      </c>
      <c r="D10" s="298"/>
      <c r="E10" s="298">
        <v>3900</v>
      </c>
      <c r="F10" s="298">
        <v>5400</v>
      </c>
      <c r="G10" s="298">
        <v>93</v>
      </c>
      <c r="H10" s="298">
        <v>246</v>
      </c>
      <c r="I10" s="420">
        <v>6.9999999999999999E-4</v>
      </c>
      <c r="J10" s="420">
        <v>3.79</v>
      </c>
      <c r="K10" s="421">
        <v>78.23</v>
      </c>
      <c r="L10" s="396">
        <v>0</v>
      </c>
      <c r="M10" s="650">
        <v>0</v>
      </c>
      <c r="N10" s="390">
        <v>15</v>
      </c>
      <c r="O10" s="412">
        <v>0</v>
      </c>
      <c r="P10" s="651"/>
      <c r="Q10" s="298">
        <v>0</v>
      </c>
      <c r="R10" s="298">
        <v>0</v>
      </c>
      <c r="S10" s="298">
        <v>0</v>
      </c>
      <c r="T10" s="385"/>
      <c r="U10" s="413"/>
      <c r="V10" s="400"/>
      <c r="W10" s="401"/>
      <c r="X10" s="401"/>
      <c r="Y10" s="401"/>
      <c r="Z10" s="401"/>
      <c r="AA10" s="401"/>
      <c r="AB10" s="414"/>
      <c r="AC10" s="415"/>
      <c r="AD10" s="413"/>
      <c r="AE10" s="413"/>
      <c r="AF10" s="416"/>
      <c r="AG10" s="166"/>
      <c r="AH10" s="417"/>
      <c r="AI10" s="418"/>
    </row>
    <row r="11" spans="1:35" ht="19.5" customHeight="1" x14ac:dyDescent="0.2">
      <c r="A11" s="201">
        <f>'T1. resum cabal i analítiques'!A11</f>
        <v>46054</v>
      </c>
      <c r="B11" s="298">
        <f>febrer!AL41</f>
        <v>15.071428571428575</v>
      </c>
      <c r="C11" s="403">
        <f>febrer!AM41</f>
        <v>0.75217391304347814</v>
      </c>
      <c r="D11" s="298"/>
      <c r="E11" s="298">
        <f>febrer!AQ41</f>
        <v>4529.8571428571431</v>
      </c>
      <c r="F11" s="298">
        <f>febrer!AR41</f>
        <v>7705.4285714285716</v>
      </c>
      <c r="G11" s="298">
        <f>febrer!AS41</f>
        <v>71.524338624338625</v>
      </c>
      <c r="H11" s="298">
        <f>febrer!AP41</f>
        <v>214.80179894179895</v>
      </c>
      <c r="I11" s="420">
        <f>febrer!AV41</f>
        <v>3.3026050802312738E-2</v>
      </c>
      <c r="J11" s="420">
        <f>febrer!AT41</f>
        <v>3.5811111111111109</v>
      </c>
      <c r="K11" s="421">
        <f>febrer!AU41</f>
        <v>15.01945054945055</v>
      </c>
      <c r="L11" s="396">
        <v>0</v>
      </c>
      <c r="M11" s="650">
        <v>0</v>
      </c>
      <c r="N11" s="390">
        <v>10</v>
      </c>
      <c r="O11" s="412">
        <v>0</v>
      </c>
      <c r="P11" s="651"/>
      <c r="Q11" s="298">
        <v>0</v>
      </c>
      <c r="R11" s="298">
        <v>0</v>
      </c>
      <c r="S11" s="298">
        <v>0</v>
      </c>
      <c r="T11" s="390"/>
      <c r="U11" s="424"/>
      <c r="V11" s="425"/>
      <c r="W11" s="419"/>
      <c r="X11" s="419"/>
      <c r="Y11" s="419"/>
      <c r="Z11" s="419"/>
      <c r="AA11" s="419"/>
      <c r="AB11" s="426"/>
      <c r="AC11" s="427"/>
      <c r="AD11" s="424"/>
      <c r="AE11" s="424"/>
      <c r="AF11" s="428"/>
      <c r="AG11" s="166"/>
      <c r="AH11" s="417"/>
      <c r="AI11" s="418"/>
    </row>
    <row r="12" spans="1:35" s="492" customFormat="1" ht="19.5" customHeight="1" x14ac:dyDescent="0.2">
      <c r="A12" s="201">
        <f>'T1. resum cabal i analítiques'!A12</f>
        <v>46083</v>
      </c>
      <c r="B12" s="298">
        <f>març!AL41</f>
        <v>16.338709677419356</v>
      </c>
      <c r="C12" s="403">
        <f>març!AM41</f>
        <v>0.67967741935483872</v>
      </c>
      <c r="D12" s="298"/>
      <c r="E12" s="298">
        <f>març!AQ41</f>
        <v>4310</v>
      </c>
      <c r="F12" s="298">
        <f>març!AR41</f>
        <v>8359.3333333333339</v>
      </c>
      <c r="G12" s="298">
        <f>març!AS41</f>
        <v>85.047777777777782</v>
      </c>
      <c r="H12" s="298">
        <f>març!AP41</f>
        <v>218.80000000000004</v>
      </c>
      <c r="I12" s="420">
        <f>març!AV41</f>
        <v>1.1111111111111112E-2</v>
      </c>
      <c r="J12" s="420">
        <f>març!AT41</f>
        <v>3.6833333333333331</v>
      </c>
      <c r="K12" s="421">
        <f>març!AU41</f>
        <v>8.1388888888888893</v>
      </c>
      <c r="L12" s="396">
        <v>0</v>
      </c>
      <c r="M12" s="650">
        <v>0</v>
      </c>
      <c r="N12" s="390">
        <v>15</v>
      </c>
      <c r="O12" s="412">
        <f>(N12+N11)/(març!BC40*(març!BD41/100))</f>
        <v>46.264311093564949</v>
      </c>
      <c r="P12" s="651"/>
      <c r="Q12" s="298">
        <v>0</v>
      </c>
      <c r="R12" s="298">
        <v>0</v>
      </c>
      <c r="S12" s="298">
        <v>0</v>
      </c>
      <c r="T12" s="390"/>
      <c r="U12" s="126"/>
      <c r="V12" s="163"/>
      <c r="W12" s="298"/>
      <c r="X12" s="298"/>
      <c r="Y12" s="298"/>
      <c r="Z12" s="298"/>
      <c r="AA12" s="298"/>
      <c r="AB12" s="403"/>
      <c r="AC12" s="652"/>
      <c r="AD12" s="126"/>
      <c r="AE12" s="126"/>
      <c r="AF12" s="653"/>
      <c r="AG12" s="166"/>
      <c r="AH12" s="417"/>
      <c r="AI12" s="418"/>
    </row>
    <row r="13" spans="1:35" ht="19.5" customHeight="1" x14ac:dyDescent="0.2">
      <c r="A13" s="201">
        <f>'T1. resum cabal i analítiques'!A13</f>
        <v>46114</v>
      </c>
      <c r="B13" s="298">
        <f>abril!AL41</f>
        <v>18.936666666666671</v>
      </c>
      <c r="C13" s="403">
        <f>abril!AM41</f>
        <v>0.79666666666666675</v>
      </c>
      <c r="D13" s="419"/>
      <c r="E13" s="298">
        <f>abril!AQ41</f>
        <v>4687.333333333333</v>
      </c>
      <c r="F13" s="298">
        <f>abril!AR41</f>
        <v>8038.7777777777774</v>
      </c>
      <c r="G13" s="298">
        <f>abril!AS41</f>
        <v>86.366666666666674</v>
      </c>
      <c r="H13" s="298">
        <f>abril!AP41</f>
        <v>188.68666666666667</v>
      </c>
      <c r="I13" s="420">
        <f>abril!AV41</f>
        <v>1.6666666666666666E-2</v>
      </c>
      <c r="J13" s="420">
        <f>abril!AT41</f>
        <v>3.5966666666666671</v>
      </c>
      <c r="K13" s="421">
        <f>abril!AU41</f>
        <v>9.1655555555555548</v>
      </c>
      <c r="L13" s="396">
        <v>0</v>
      </c>
      <c r="M13" s="650">
        <v>0</v>
      </c>
      <c r="N13" s="388">
        <v>50</v>
      </c>
      <c r="O13" s="412">
        <f>(N13+N12)/(abril!BC40*(abril!BD41/100))</f>
        <v>36.39870582379293</v>
      </c>
      <c r="P13" s="423"/>
      <c r="Q13" s="298">
        <v>0</v>
      </c>
      <c r="R13" s="298">
        <v>0</v>
      </c>
      <c r="S13" s="298">
        <v>0</v>
      </c>
      <c r="T13" s="390"/>
      <c r="U13" s="424"/>
      <c r="V13" s="425"/>
      <c r="W13" s="419"/>
      <c r="X13" s="419"/>
      <c r="Y13" s="419"/>
      <c r="Z13" s="419"/>
      <c r="AA13" s="419"/>
      <c r="AB13" s="426"/>
      <c r="AC13" s="430"/>
      <c r="AD13" s="424"/>
      <c r="AE13" s="424"/>
      <c r="AF13" s="428"/>
      <c r="AG13" s="166"/>
      <c r="AH13" s="417"/>
      <c r="AI13" s="418"/>
    </row>
    <row r="14" spans="1:35" ht="19.5" customHeight="1" x14ac:dyDescent="0.2">
      <c r="A14" s="201">
        <f>'T1. resum cabal i analítiques'!A14</f>
        <v>46144</v>
      </c>
      <c r="B14" s="426"/>
      <c r="C14" s="426"/>
      <c r="D14" s="419"/>
      <c r="E14" s="298"/>
      <c r="F14" s="298"/>
      <c r="G14" s="396"/>
      <c r="H14" s="298"/>
      <c r="I14" s="420"/>
      <c r="J14" s="420"/>
      <c r="K14" s="421"/>
      <c r="L14" s="422"/>
      <c r="M14" s="429"/>
      <c r="N14" s="388"/>
      <c r="O14" s="412"/>
      <c r="P14" s="423"/>
      <c r="Q14" s="298"/>
      <c r="R14" s="298"/>
      <c r="S14" s="298"/>
      <c r="T14" s="390"/>
      <c r="U14" s="424"/>
      <c r="V14" s="425"/>
      <c r="W14" s="419"/>
      <c r="X14" s="419"/>
      <c r="Y14" s="419"/>
      <c r="Z14" s="419"/>
      <c r="AA14" s="419"/>
      <c r="AB14" s="426"/>
      <c r="AC14" s="430"/>
      <c r="AD14" s="424"/>
      <c r="AE14" s="424"/>
      <c r="AF14" s="428"/>
      <c r="AG14" s="166"/>
      <c r="AH14" s="417"/>
      <c r="AI14" s="418"/>
    </row>
    <row r="15" spans="1:35" ht="19.5" customHeight="1" x14ac:dyDescent="0.2">
      <c r="A15" s="201">
        <f>'T1. resum cabal i analítiques'!A15</f>
        <v>46175</v>
      </c>
      <c r="B15" s="426"/>
      <c r="C15" s="426"/>
      <c r="D15" s="419"/>
      <c r="E15" s="298"/>
      <c r="F15" s="298"/>
      <c r="G15" s="396"/>
      <c r="H15" s="298"/>
      <c r="I15" s="420"/>
      <c r="J15" s="420"/>
      <c r="K15" s="421"/>
      <c r="L15" s="431"/>
      <c r="M15" s="429"/>
      <c r="N15" s="388"/>
      <c r="O15" s="412"/>
      <c r="P15" s="423"/>
      <c r="Q15" s="298"/>
      <c r="R15" s="298"/>
      <c r="S15" s="298"/>
      <c r="T15" s="390"/>
      <c r="U15" s="424"/>
      <c r="V15" s="425"/>
      <c r="W15" s="419"/>
      <c r="X15" s="419"/>
      <c r="Y15" s="419"/>
      <c r="Z15" s="419"/>
      <c r="AA15" s="419"/>
      <c r="AB15" s="426"/>
      <c r="AC15" s="430"/>
      <c r="AD15" s="424"/>
      <c r="AE15" s="424"/>
      <c r="AF15" s="428"/>
      <c r="AG15" s="166"/>
      <c r="AH15" s="417"/>
      <c r="AI15" s="418"/>
    </row>
    <row r="16" spans="1:35" ht="19.5" customHeight="1" x14ac:dyDescent="0.2">
      <c r="A16" s="201">
        <f>'T1. resum cabal i analítiques'!A16</f>
        <v>46206</v>
      </c>
      <c r="B16" s="426"/>
      <c r="C16" s="426"/>
      <c r="D16" s="419"/>
      <c r="E16" s="298"/>
      <c r="F16" s="298"/>
      <c r="G16" s="396"/>
      <c r="H16" s="298"/>
      <c r="I16" s="420"/>
      <c r="J16" s="420"/>
      <c r="K16" s="421"/>
      <c r="L16" s="422"/>
      <c r="M16" s="429"/>
      <c r="N16" s="388"/>
      <c r="O16" s="412"/>
      <c r="P16" s="423"/>
      <c r="Q16" s="298"/>
      <c r="R16" s="298"/>
      <c r="S16" s="298"/>
      <c r="T16" s="390"/>
      <c r="U16" s="424"/>
      <c r="V16" s="425"/>
      <c r="W16" s="419"/>
      <c r="X16" s="419"/>
      <c r="Y16" s="419"/>
      <c r="Z16" s="419"/>
      <c r="AA16" s="419"/>
      <c r="AB16" s="426"/>
      <c r="AC16" s="430"/>
      <c r="AD16" s="424"/>
      <c r="AE16" s="424"/>
      <c r="AF16" s="428"/>
      <c r="AG16" s="166"/>
      <c r="AH16" s="417"/>
      <c r="AI16" s="418"/>
    </row>
    <row r="17" spans="1:35" ht="19.5" customHeight="1" x14ac:dyDescent="0.2">
      <c r="A17" s="201">
        <f>'T1. resum cabal i analítiques'!A17</f>
        <v>46237</v>
      </c>
      <c r="B17" s="426"/>
      <c r="C17" s="426"/>
      <c r="D17" s="419"/>
      <c r="E17" s="298"/>
      <c r="F17" s="298"/>
      <c r="G17" s="396"/>
      <c r="H17" s="298"/>
      <c r="I17" s="420"/>
      <c r="J17" s="420"/>
      <c r="K17" s="421"/>
      <c r="L17" s="422"/>
      <c r="M17" s="429"/>
      <c r="N17" s="388"/>
      <c r="O17" s="412"/>
      <c r="P17" s="423"/>
      <c r="Q17" s="298"/>
      <c r="R17" s="298"/>
      <c r="S17" s="298"/>
      <c r="T17" s="390"/>
      <c r="U17" s="424"/>
      <c r="V17" s="425"/>
      <c r="W17" s="419"/>
      <c r="X17" s="419"/>
      <c r="Y17" s="419"/>
      <c r="Z17" s="419"/>
      <c r="AA17" s="419"/>
      <c r="AB17" s="426"/>
      <c r="AC17" s="430"/>
      <c r="AD17" s="424"/>
      <c r="AE17" s="424"/>
      <c r="AF17" s="428"/>
      <c r="AG17" s="166"/>
      <c r="AH17" s="417"/>
      <c r="AI17" s="418"/>
    </row>
    <row r="18" spans="1:35" ht="19.5" customHeight="1" x14ac:dyDescent="0.2">
      <c r="A18" s="201">
        <f>'T1. resum cabal i analítiques'!A18</f>
        <v>46268</v>
      </c>
      <c r="B18" s="426"/>
      <c r="C18" s="426"/>
      <c r="D18" s="419"/>
      <c r="E18" s="298"/>
      <c r="F18" s="298"/>
      <c r="G18" s="396"/>
      <c r="H18" s="298"/>
      <c r="I18" s="420"/>
      <c r="J18" s="420"/>
      <c r="K18" s="421"/>
      <c r="L18" s="431"/>
      <c r="M18" s="429"/>
      <c r="N18" s="388"/>
      <c r="O18" s="412"/>
      <c r="P18" s="423"/>
      <c r="Q18" s="298"/>
      <c r="R18" s="298"/>
      <c r="S18" s="298"/>
      <c r="T18" s="390"/>
      <c r="U18" s="424"/>
      <c r="V18" s="425"/>
      <c r="W18" s="419"/>
      <c r="X18" s="419"/>
      <c r="Y18" s="419"/>
      <c r="Z18" s="419"/>
      <c r="AA18" s="419"/>
      <c r="AB18" s="426"/>
      <c r="AC18" s="430"/>
      <c r="AD18" s="424"/>
      <c r="AE18" s="424"/>
      <c r="AF18" s="428"/>
      <c r="AG18" s="166"/>
      <c r="AH18" s="417"/>
      <c r="AI18" s="418"/>
    </row>
    <row r="19" spans="1:35" ht="19.5" customHeight="1" x14ac:dyDescent="0.2">
      <c r="A19" s="201">
        <f>'T1. resum cabal i analítiques'!A19</f>
        <v>46299</v>
      </c>
      <c r="B19" s="426"/>
      <c r="C19" s="426"/>
      <c r="D19" s="419"/>
      <c r="E19" s="298"/>
      <c r="F19" s="298"/>
      <c r="G19" s="396"/>
      <c r="H19" s="298"/>
      <c r="I19" s="420"/>
      <c r="J19" s="420"/>
      <c r="K19" s="421"/>
      <c r="L19" s="422"/>
      <c r="M19" s="429"/>
      <c r="N19" s="388"/>
      <c r="O19" s="412"/>
      <c r="P19" s="423"/>
      <c r="Q19" s="298"/>
      <c r="R19" s="298"/>
      <c r="S19" s="298"/>
      <c r="T19" s="390"/>
      <c r="U19" s="424"/>
      <c r="V19" s="425"/>
      <c r="W19" s="419"/>
      <c r="X19" s="419"/>
      <c r="Y19" s="419"/>
      <c r="Z19" s="419"/>
      <c r="AA19" s="419"/>
      <c r="AB19" s="426"/>
      <c r="AC19" s="430"/>
      <c r="AD19" s="424"/>
      <c r="AE19" s="424"/>
      <c r="AF19" s="428"/>
      <c r="AG19" s="166"/>
      <c r="AH19" s="417"/>
      <c r="AI19" s="418"/>
    </row>
    <row r="20" spans="1:35" ht="19.5" customHeight="1" x14ac:dyDescent="0.2">
      <c r="A20" s="201">
        <f>'T1. resum cabal i analítiques'!A20</f>
        <v>46330</v>
      </c>
      <c r="B20" s="426"/>
      <c r="C20" s="426"/>
      <c r="D20" s="419"/>
      <c r="E20" s="298"/>
      <c r="F20" s="298"/>
      <c r="G20" s="396"/>
      <c r="H20" s="298"/>
      <c r="I20" s="420"/>
      <c r="J20" s="420"/>
      <c r="K20" s="421"/>
      <c r="L20" s="422"/>
      <c r="M20" s="429"/>
      <c r="N20" s="388"/>
      <c r="O20" s="412"/>
      <c r="P20" s="423"/>
      <c r="Q20" s="298"/>
      <c r="R20" s="298"/>
      <c r="S20" s="298"/>
      <c r="T20" s="390"/>
      <c r="U20" s="424"/>
      <c r="V20" s="425"/>
      <c r="W20" s="419"/>
      <c r="X20" s="419"/>
      <c r="Y20" s="419"/>
      <c r="Z20" s="419"/>
      <c r="AA20" s="419"/>
      <c r="AB20" s="426"/>
      <c r="AC20" s="430"/>
      <c r="AD20" s="424"/>
      <c r="AE20" s="424"/>
      <c r="AF20" s="428"/>
      <c r="AG20" s="166"/>
      <c r="AH20" s="417"/>
      <c r="AI20" s="418"/>
    </row>
    <row r="21" spans="1:35" ht="19.5" customHeight="1" thickBot="1" x14ac:dyDescent="0.25">
      <c r="A21" s="202">
        <f>'T1. resum cabal i analítiques'!A21</f>
        <v>46361</v>
      </c>
      <c r="B21" s="518"/>
      <c r="C21" s="442"/>
      <c r="D21" s="432"/>
      <c r="E21" s="176"/>
      <c r="F21" s="176"/>
      <c r="G21" s="525"/>
      <c r="H21" s="176"/>
      <c r="I21" s="433"/>
      <c r="J21" s="433"/>
      <c r="K21" s="434"/>
      <c r="L21" s="435"/>
      <c r="M21" s="436"/>
      <c r="N21" s="437"/>
      <c r="O21" s="412"/>
      <c r="P21" s="438"/>
      <c r="Q21" s="176"/>
      <c r="R21" s="176"/>
      <c r="S21" s="176"/>
      <c r="T21" s="439"/>
      <c r="U21" s="440"/>
      <c r="V21" s="441"/>
      <c r="W21" s="432"/>
      <c r="X21" s="432"/>
      <c r="Y21" s="432"/>
      <c r="Z21" s="432"/>
      <c r="AA21" s="432"/>
      <c r="AB21" s="442"/>
      <c r="AC21" s="443"/>
      <c r="AD21" s="440"/>
      <c r="AE21" s="440"/>
      <c r="AF21" s="444"/>
      <c r="AG21" s="166"/>
      <c r="AH21" s="417"/>
      <c r="AI21" s="418"/>
    </row>
    <row r="22" spans="1:35" ht="19.5" customHeight="1" thickTop="1" x14ac:dyDescent="0.25">
      <c r="A22" s="402" t="s">
        <v>101</v>
      </c>
      <c r="B22" s="445"/>
      <c r="C22" s="445"/>
      <c r="D22" s="445"/>
      <c r="E22" s="411"/>
      <c r="F22" s="445"/>
      <c r="G22" s="387"/>
      <c r="H22" s="385"/>
      <c r="I22" s="386"/>
      <c r="J22" s="387"/>
      <c r="K22" s="203"/>
      <c r="L22" s="173">
        <f t="shared" ref="L22:N22" si="0">SUM(L10:L21)</f>
        <v>0</v>
      </c>
      <c r="M22" s="385">
        <f t="shared" si="0"/>
        <v>0</v>
      </c>
      <c r="N22" s="204">
        <f t="shared" si="0"/>
        <v>90</v>
      </c>
      <c r="O22" s="385"/>
      <c r="P22" s="446">
        <f t="shared" ref="P22:T22" si="1">SUM(P10:P21)</f>
        <v>0</v>
      </c>
      <c r="Q22" s="385">
        <f>SUM(Q10:Q21)</f>
        <v>0</v>
      </c>
      <c r="R22" s="385">
        <f t="shared" si="1"/>
        <v>0</v>
      </c>
      <c r="S22" s="385">
        <f t="shared" si="1"/>
        <v>0</v>
      </c>
      <c r="T22" s="385">
        <f t="shared" si="1"/>
        <v>0</v>
      </c>
      <c r="U22" s="385"/>
      <c r="V22" s="385"/>
      <c r="W22" s="411">
        <f t="shared" ref="W22:AA22" si="2">SUM(W10:W21)</f>
        <v>0</v>
      </c>
      <c r="X22" s="411">
        <f t="shared" si="2"/>
        <v>0</v>
      </c>
      <c r="Y22" s="411">
        <f t="shared" si="2"/>
        <v>0</v>
      </c>
      <c r="Z22" s="411">
        <f t="shared" si="2"/>
        <v>0</v>
      </c>
      <c r="AA22" s="411">
        <f t="shared" si="2"/>
        <v>0</v>
      </c>
      <c r="AB22" s="387"/>
      <c r="AC22" s="447"/>
      <c r="AD22" s="385">
        <f t="shared" ref="AD22:AE22" si="3">SUM(AD10:AD21)</f>
        <v>0</v>
      </c>
      <c r="AE22" s="385">
        <f t="shared" si="3"/>
        <v>0</v>
      </c>
      <c r="AF22" s="448"/>
      <c r="AG22" s="387"/>
      <c r="AH22" s="449">
        <f>SUM(AH10:AH21)</f>
        <v>0</v>
      </c>
      <c r="AI22" s="205">
        <f t="shared" ref="AI22" si="4">SUM(AI10:AI21)</f>
        <v>0</v>
      </c>
    </row>
    <row r="23" spans="1:35" ht="19.5" customHeight="1" x14ac:dyDescent="0.25">
      <c r="A23" s="402" t="s">
        <v>102</v>
      </c>
      <c r="B23" s="298">
        <f t="shared" ref="B23:AI23" si="5">AVERAGE(B10:B21)</f>
        <v>16.086701228878649</v>
      </c>
      <c r="C23" s="298">
        <f t="shared" ref="C23:M23" si="6">AVERAGE(C10:C21)</f>
        <v>1.0571294997662459</v>
      </c>
      <c r="D23" s="298" t="e">
        <f t="shared" si="6"/>
        <v>#DIV/0!</v>
      </c>
      <c r="E23" s="298">
        <f t="shared" si="6"/>
        <v>4356.7976190476193</v>
      </c>
      <c r="F23" s="298">
        <f t="shared" si="6"/>
        <v>7375.8849206349214</v>
      </c>
      <c r="G23" s="388">
        <f t="shared" si="6"/>
        <v>83.984695767195774</v>
      </c>
      <c r="H23" s="390">
        <f t="shared" si="6"/>
        <v>217.07211640211642</v>
      </c>
      <c r="I23" s="391">
        <f t="shared" si="6"/>
        <v>1.5375957145022628E-2</v>
      </c>
      <c r="J23" s="388">
        <f t="shared" si="6"/>
        <v>3.6627777777777779</v>
      </c>
      <c r="K23" s="206">
        <f t="shared" si="6"/>
        <v>27.63847374847375</v>
      </c>
      <c r="L23" s="162">
        <f t="shared" si="6"/>
        <v>0</v>
      </c>
      <c r="M23" s="391">
        <f t="shared" si="6"/>
        <v>0</v>
      </c>
      <c r="N23" s="126">
        <f t="shared" si="5"/>
        <v>22.5</v>
      </c>
      <c r="O23" s="391">
        <f t="shared" si="5"/>
        <v>20.66575422933947</v>
      </c>
      <c r="P23" s="163" t="e">
        <f t="shared" si="5"/>
        <v>#DIV/0!</v>
      </c>
      <c r="Q23" s="390">
        <f>AVERAGE(Q10:Q21)</f>
        <v>0</v>
      </c>
      <c r="R23" s="388">
        <f t="shared" si="5"/>
        <v>0</v>
      </c>
      <c r="S23" s="388">
        <f t="shared" si="5"/>
        <v>0</v>
      </c>
      <c r="T23" s="388" t="e">
        <f t="shared" si="5"/>
        <v>#DIV/0!</v>
      </c>
      <c r="U23" s="388" t="e">
        <f t="shared" si="5"/>
        <v>#DIV/0!</v>
      </c>
      <c r="V23" s="388" t="e">
        <f t="shared" si="5"/>
        <v>#DIV/0!</v>
      </c>
      <c r="W23" s="298" t="e">
        <f t="shared" si="5"/>
        <v>#DIV/0!</v>
      </c>
      <c r="X23" s="298" t="e">
        <f t="shared" si="5"/>
        <v>#DIV/0!</v>
      </c>
      <c r="Y23" s="298" t="e">
        <f t="shared" si="5"/>
        <v>#DIV/0!</v>
      </c>
      <c r="Z23" s="298" t="e">
        <f t="shared" si="5"/>
        <v>#DIV/0!</v>
      </c>
      <c r="AA23" s="298" t="e">
        <f t="shared" si="5"/>
        <v>#DIV/0!</v>
      </c>
      <c r="AB23" s="388" t="e">
        <f t="shared" si="5"/>
        <v>#DIV/0!</v>
      </c>
      <c r="AC23" s="450" t="e">
        <f t="shared" si="5"/>
        <v>#DIV/0!</v>
      </c>
      <c r="AD23" s="450" t="e">
        <f t="shared" si="5"/>
        <v>#DIV/0!</v>
      </c>
      <c r="AE23" s="450" t="e">
        <f t="shared" si="5"/>
        <v>#DIV/0!</v>
      </c>
      <c r="AF23" s="451" t="e">
        <f t="shared" si="5"/>
        <v>#DIV/0!</v>
      </c>
      <c r="AG23" s="388" t="e">
        <f t="shared" si="5"/>
        <v>#DIV/0!</v>
      </c>
      <c r="AH23" s="403" t="e">
        <f>AVERAGE(AH10:AH21)</f>
        <v>#DIV/0!</v>
      </c>
      <c r="AI23" s="207" t="e">
        <f t="shared" si="5"/>
        <v>#DIV/0!</v>
      </c>
    </row>
    <row r="24" spans="1:35" ht="19.5" customHeight="1" x14ac:dyDescent="0.25">
      <c r="A24" s="404" t="s">
        <v>104</v>
      </c>
      <c r="B24" s="298">
        <f t="shared" ref="B24:AI24" si="7">MAX(B10:B21)</f>
        <v>18.936666666666671</v>
      </c>
      <c r="C24" s="298">
        <f t="shared" si="7"/>
        <v>2</v>
      </c>
      <c r="D24" s="298">
        <f>MAX(D10:D21)</f>
        <v>0</v>
      </c>
      <c r="E24" s="298">
        <f t="shared" si="7"/>
        <v>4687.333333333333</v>
      </c>
      <c r="F24" s="298">
        <f>MAX(F10:F21)</f>
        <v>8359.3333333333339</v>
      </c>
      <c r="G24" s="388">
        <f t="shared" si="7"/>
        <v>93</v>
      </c>
      <c r="H24" s="390">
        <f t="shared" si="7"/>
        <v>246</v>
      </c>
      <c r="I24" s="391">
        <f t="shared" si="7"/>
        <v>3.3026050802312738E-2</v>
      </c>
      <c r="J24" s="388">
        <f t="shared" si="7"/>
        <v>3.79</v>
      </c>
      <c r="K24" s="206">
        <f t="shared" si="7"/>
        <v>78.23</v>
      </c>
      <c r="L24" s="162">
        <f t="shared" si="7"/>
        <v>0</v>
      </c>
      <c r="M24" s="391">
        <f t="shared" si="7"/>
        <v>0</v>
      </c>
      <c r="N24" s="126">
        <f t="shared" si="7"/>
        <v>50</v>
      </c>
      <c r="O24" s="391">
        <f t="shared" si="7"/>
        <v>46.264311093564949</v>
      </c>
      <c r="P24" s="163">
        <f t="shared" si="7"/>
        <v>0</v>
      </c>
      <c r="Q24" s="390">
        <f t="shared" si="7"/>
        <v>0</v>
      </c>
      <c r="R24" s="208">
        <f t="shared" si="7"/>
        <v>0</v>
      </c>
      <c r="S24" s="208">
        <f t="shared" si="7"/>
        <v>0</v>
      </c>
      <c r="T24" s="208">
        <f t="shared" si="7"/>
        <v>0</v>
      </c>
      <c r="U24" s="208">
        <f t="shared" si="7"/>
        <v>0</v>
      </c>
      <c r="V24" s="208">
        <f t="shared" si="7"/>
        <v>0</v>
      </c>
      <c r="W24" s="298">
        <f t="shared" si="7"/>
        <v>0</v>
      </c>
      <c r="X24" s="298">
        <f t="shared" si="7"/>
        <v>0</v>
      </c>
      <c r="Y24" s="298">
        <f t="shared" si="7"/>
        <v>0</v>
      </c>
      <c r="Z24" s="298">
        <f t="shared" si="7"/>
        <v>0</v>
      </c>
      <c r="AA24" s="298">
        <f t="shared" si="7"/>
        <v>0</v>
      </c>
      <c r="AB24" s="388">
        <f t="shared" si="7"/>
        <v>0</v>
      </c>
      <c r="AC24" s="450">
        <f t="shared" si="7"/>
        <v>0</v>
      </c>
      <c r="AD24" s="450">
        <f t="shared" si="7"/>
        <v>0</v>
      </c>
      <c r="AE24" s="450">
        <f t="shared" si="7"/>
        <v>0</v>
      </c>
      <c r="AF24" s="451">
        <f t="shared" si="7"/>
        <v>0</v>
      </c>
      <c r="AG24" s="388">
        <f t="shared" si="7"/>
        <v>0</v>
      </c>
      <c r="AH24" s="403">
        <f t="shared" si="7"/>
        <v>0</v>
      </c>
      <c r="AI24" s="207">
        <f t="shared" si="7"/>
        <v>0</v>
      </c>
    </row>
    <row r="25" spans="1:35" ht="19.5" customHeight="1" x14ac:dyDescent="0.25">
      <c r="A25" s="175" t="s">
        <v>103</v>
      </c>
      <c r="B25" s="176">
        <f t="shared" ref="B25:AI25" si="8">MIN(B10:B21)</f>
        <v>14</v>
      </c>
      <c r="C25" s="176">
        <f t="shared" si="8"/>
        <v>0.67967741935483872</v>
      </c>
      <c r="D25" s="176">
        <f t="shared" si="8"/>
        <v>0</v>
      </c>
      <c r="E25" s="176">
        <f t="shared" si="8"/>
        <v>3900</v>
      </c>
      <c r="F25" s="176">
        <f>MIN(F10:F21)</f>
        <v>5400</v>
      </c>
      <c r="G25" s="437">
        <f t="shared" si="8"/>
        <v>71.524338624338625</v>
      </c>
      <c r="H25" s="439">
        <f t="shared" si="8"/>
        <v>188.68666666666667</v>
      </c>
      <c r="I25" s="452">
        <f t="shared" si="8"/>
        <v>6.9999999999999999E-4</v>
      </c>
      <c r="J25" s="437">
        <f t="shared" si="8"/>
        <v>3.5811111111111109</v>
      </c>
      <c r="K25" s="209">
        <f t="shared" si="8"/>
        <v>8.1388888888888893</v>
      </c>
      <c r="L25" s="169">
        <f t="shared" si="8"/>
        <v>0</v>
      </c>
      <c r="M25" s="452">
        <f t="shared" si="8"/>
        <v>0</v>
      </c>
      <c r="N25" s="210">
        <f t="shared" si="8"/>
        <v>10</v>
      </c>
      <c r="O25" s="452">
        <f t="shared" si="8"/>
        <v>0</v>
      </c>
      <c r="P25" s="397">
        <f t="shared" si="8"/>
        <v>0</v>
      </c>
      <c r="Q25" s="439">
        <f t="shared" si="8"/>
        <v>0</v>
      </c>
      <c r="R25" s="211">
        <f t="shared" si="8"/>
        <v>0</v>
      </c>
      <c r="S25" s="211">
        <f t="shared" si="8"/>
        <v>0</v>
      </c>
      <c r="T25" s="211">
        <f t="shared" si="8"/>
        <v>0</v>
      </c>
      <c r="U25" s="211">
        <f t="shared" si="8"/>
        <v>0</v>
      </c>
      <c r="V25" s="211">
        <f t="shared" si="8"/>
        <v>0</v>
      </c>
      <c r="W25" s="176">
        <f t="shared" si="8"/>
        <v>0</v>
      </c>
      <c r="X25" s="176">
        <f t="shared" si="8"/>
        <v>0</v>
      </c>
      <c r="Y25" s="176">
        <f t="shared" si="8"/>
        <v>0</v>
      </c>
      <c r="Z25" s="176">
        <f t="shared" si="8"/>
        <v>0</v>
      </c>
      <c r="AA25" s="176">
        <f t="shared" si="8"/>
        <v>0</v>
      </c>
      <c r="AB25" s="437">
        <f t="shared" si="8"/>
        <v>0</v>
      </c>
      <c r="AC25" s="453">
        <f t="shared" si="8"/>
        <v>0</v>
      </c>
      <c r="AD25" s="453">
        <f t="shared" si="8"/>
        <v>0</v>
      </c>
      <c r="AE25" s="453">
        <f t="shared" si="8"/>
        <v>0</v>
      </c>
      <c r="AF25" s="454">
        <f t="shared" si="8"/>
        <v>0</v>
      </c>
      <c r="AG25" s="437">
        <f t="shared" si="8"/>
        <v>0</v>
      </c>
      <c r="AH25" s="180">
        <f t="shared" si="8"/>
        <v>0</v>
      </c>
      <c r="AI25" s="212">
        <f t="shared" si="8"/>
        <v>0</v>
      </c>
    </row>
  </sheetData>
  <mergeCells count="6">
    <mergeCell ref="W6:AF6"/>
    <mergeCell ref="N7:P7"/>
    <mergeCell ref="N8:O8"/>
    <mergeCell ref="B6:K6"/>
    <mergeCell ref="L6:P6"/>
    <mergeCell ref="Q6:V6"/>
  </mergeCells>
  <pageMargins left="0.39370078740157483" right="0.39370078740157483" top="0.78740157480314965" bottom="0.78740157480314965" header="0" footer="0"/>
  <pageSetup paperSize="9" scale="36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T33"/>
  <sheetViews>
    <sheetView zoomScale="80" zoomScaleNormal="80" workbookViewId="0">
      <selection activeCell="N13" sqref="N13"/>
    </sheetView>
  </sheetViews>
  <sheetFormatPr baseColWidth="10" defaultColWidth="12.5703125" defaultRowHeight="15" customHeight="1" x14ac:dyDescent="0.2"/>
  <cols>
    <col min="1" max="1" width="18.28515625" customWidth="1"/>
    <col min="2" max="9" width="10.7109375" customWidth="1"/>
    <col min="10" max="10" width="11.140625" customWidth="1"/>
    <col min="11" max="11" width="10.7109375" customWidth="1"/>
    <col min="12" max="12" width="14.140625" customWidth="1"/>
    <col min="13" max="13" width="11.7109375" customWidth="1"/>
    <col min="14" max="20" width="10.42578125" customWidth="1"/>
  </cols>
  <sheetData>
    <row r="1" spans="1:20" ht="12.75" customHeight="1" x14ac:dyDescent="0.25">
      <c r="A1" s="147" t="s">
        <v>140</v>
      </c>
      <c r="B1" s="9" t="s">
        <v>109</v>
      </c>
    </row>
    <row r="2" spans="1:20" ht="12.75" customHeight="1" x14ac:dyDescent="0.25">
      <c r="A2" s="147" t="s">
        <v>141</v>
      </c>
      <c r="C2" s="539" t="s">
        <v>142</v>
      </c>
    </row>
    <row r="3" spans="1:20" ht="12.75" customHeight="1" thickBot="1" x14ac:dyDescent="0.25"/>
    <row r="4" spans="1:20" ht="12.75" customHeight="1" thickTop="1" thickBot="1" x14ac:dyDescent="0.3">
      <c r="A4" s="147"/>
      <c r="B4" s="753" t="s">
        <v>192</v>
      </c>
      <c r="C4" s="727"/>
      <c r="D4" s="727"/>
      <c r="E4" s="743"/>
      <c r="F4" s="213" t="s">
        <v>193</v>
      </c>
      <c r="G4" s="754" t="s">
        <v>194</v>
      </c>
      <c r="H4" s="727"/>
      <c r="I4" s="727"/>
      <c r="J4" s="727"/>
      <c r="K4" s="742" t="s">
        <v>195</v>
      </c>
      <c r="L4" s="727"/>
      <c r="M4" s="743"/>
      <c r="N4" s="214"/>
      <c r="O4" s="742" t="s">
        <v>196</v>
      </c>
      <c r="P4" s="727"/>
      <c r="Q4" s="727"/>
      <c r="R4" s="727"/>
      <c r="S4" s="727"/>
      <c r="T4" s="727"/>
    </row>
    <row r="5" spans="1:20" ht="12.75" customHeight="1" thickTop="1" thickBot="1" x14ac:dyDescent="0.3">
      <c r="A5" s="147"/>
      <c r="B5" s="755" t="s">
        <v>197</v>
      </c>
      <c r="C5" s="727"/>
      <c r="D5" s="756" t="s">
        <v>198</v>
      </c>
      <c r="E5" s="727"/>
      <c r="F5" s="727"/>
      <c r="G5" s="727"/>
      <c r="H5" s="727"/>
      <c r="I5" s="727"/>
      <c r="J5" s="743"/>
      <c r="K5" s="214"/>
      <c r="L5" s="215"/>
      <c r="M5" s="215"/>
      <c r="N5" s="216"/>
      <c r="O5" s="217"/>
      <c r="P5" s="217"/>
      <c r="Q5" s="217"/>
      <c r="R5" s="217"/>
      <c r="S5" s="217"/>
      <c r="T5" s="217"/>
    </row>
    <row r="6" spans="1:20" ht="12.75" customHeight="1" thickTop="1" thickBot="1" x14ac:dyDescent="0.25">
      <c r="A6" s="25"/>
      <c r="B6" s="758" t="s">
        <v>199</v>
      </c>
      <c r="C6" s="727"/>
      <c r="D6" s="727"/>
      <c r="E6" s="727"/>
      <c r="F6" s="727"/>
      <c r="G6" s="759"/>
      <c r="H6" s="751" t="s">
        <v>200</v>
      </c>
      <c r="I6" s="735" t="s">
        <v>201</v>
      </c>
      <c r="J6" s="735" t="s">
        <v>202</v>
      </c>
      <c r="K6" s="735" t="s">
        <v>203</v>
      </c>
      <c r="L6" s="735" t="s">
        <v>204</v>
      </c>
      <c r="M6" s="751" t="s">
        <v>205</v>
      </c>
      <c r="N6" s="751" t="s">
        <v>206</v>
      </c>
      <c r="O6" s="751" t="s">
        <v>207</v>
      </c>
      <c r="P6" s="751" t="s">
        <v>208</v>
      </c>
      <c r="Q6" s="751" t="s">
        <v>209</v>
      </c>
      <c r="R6" s="751" t="s">
        <v>210</v>
      </c>
      <c r="S6" s="751" t="s">
        <v>211</v>
      </c>
      <c r="T6" s="751" t="s">
        <v>212</v>
      </c>
    </row>
    <row r="7" spans="1:20" ht="25.5" customHeight="1" thickTop="1" thickBot="1" x14ac:dyDescent="0.25">
      <c r="A7" s="25"/>
      <c r="B7" s="757" t="s">
        <v>213</v>
      </c>
      <c r="C7" s="757" t="s">
        <v>208</v>
      </c>
      <c r="D7" s="757" t="s">
        <v>209</v>
      </c>
      <c r="E7" s="757" t="s">
        <v>210</v>
      </c>
      <c r="F7" s="757" t="s">
        <v>211</v>
      </c>
      <c r="G7" s="757" t="s">
        <v>212</v>
      </c>
      <c r="H7" s="750"/>
      <c r="I7" s="750"/>
      <c r="J7" s="750"/>
      <c r="K7" s="750"/>
      <c r="L7" s="750"/>
      <c r="M7" s="750"/>
      <c r="N7" s="750"/>
      <c r="O7" s="752"/>
      <c r="P7" s="752"/>
      <c r="Q7" s="752"/>
      <c r="R7" s="752"/>
      <c r="S7" s="752"/>
      <c r="T7" s="752"/>
    </row>
    <row r="8" spans="1:20" ht="25.5" customHeight="1" thickTop="1" thickBot="1" x14ac:dyDescent="0.25">
      <c r="A8" s="218" t="s">
        <v>214</v>
      </c>
      <c r="B8" s="738"/>
      <c r="C8" s="738"/>
      <c r="D8" s="738"/>
      <c r="E8" s="738"/>
      <c r="F8" s="738"/>
      <c r="G8" s="738"/>
      <c r="H8" s="736"/>
      <c r="I8" s="736"/>
      <c r="J8" s="736"/>
      <c r="K8" s="736"/>
      <c r="L8" s="736"/>
      <c r="M8" s="736"/>
      <c r="N8" s="736"/>
      <c r="O8" s="455">
        <v>42</v>
      </c>
      <c r="P8" s="455">
        <v>42</v>
      </c>
      <c r="Q8" s="455">
        <v>42</v>
      </c>
      <c r="R8" s="455">
        <v>42</v>
      </c>
      <c r="S8" s="455">
        <v>42</v>
      </c>
      <c r="T8" s="455">
        <v>42</v>
      </c>
    </row>
    <row r="9" spans="1:20" ht="12.75" customHeight="1" thickTop="1" thickBot="1" x14ac:dyDescent="0.25">
      <c r="A9" s="219"/>
      <c r="B9" s="220" t="s">
        <v>215</v>
      </c>
      <c r="C9" s="220" t="s">
        <v>215</v>
      </c>
      <c r="D9" s="220" t="s">
        <v>215</v>
      </c>
      <c r="E9" s="220" t="s">
        <v>215</v>
      </c>
      <c r="F9" s="220" t="s">
        <v>215</v>
      </c>
      <c r="G9" s="220" t="s">
        <v>215</v>
      </c>
      <c r="H9" s="220" t="s">
        <v>215</v>
      </c>
      <c r="I9" s="220" t="s">
        <v>215</v>
      </c>
      <c r="J9" s="221"/>
      <c r="K9" s="220" t="s">
        <v>215</v>
      </c>
      <c r="L9" s="220" t="s">
        <v>215</v>
      </c>
      <c r="M9" s="220" t="s">
        <v>215</v>
      </c>
      <c r="N9" s="222" t="s">
        <v>216</v>
      </c>
      <c r="O9" s="220" t="s">
        <v>217</v>
      </c>
      <c r="P9" s="220" t="s">
        <v>217</v>
      </c>
      <c r="Q9" s="220" t="s">
        <v>217</v>
      </c>
      <c r="R9" s="220" t="s">
        <v>217</v>
      </c>
      <c r="S9" s="220" t="s">
        <v>217</v>
      </c>
      <c r="T9" s="456" t="s">
        <v>217</v>
      </c>
    </row>
    <row r="10" spans="1:20" ht="19.5" customHeight="1" thickTop="1" x14ac:dyDescent="0.2">
      <c r="A10" s="393">
        <v>46023</v>
      </c>
      <c r="B10" s="162">
        <v>831</v>
      </c>
      <c r="C10" s="298">
        <v>564</v>
      </c>
      <c r="D10" s="298">
        <v>0</v>
      </c>
      <c r="E10" s="298">
        <v>0</v>
      </c>
      <c r="F10" s="298">
        <v>0</v>
      </c>
      <c r="G10" s="298">
        <v>1314</v>
      </c>
      <c r="H10" s="223">
        <v>2709</v>
      </c>
      <c r="I10" s="298">
        <v>780</v>
      </c>
      <c r="J10" s="457">
        <f>H10/(SQRT(H10*H10+I10*I10))</f>
        <v>0.96095972283451725</v>
      </c>
      <c r="K10" s="565">
        <v>0</v>
      </c>
      <c r="L10" s="566">
        <v>0</v>
      </c>
      <c r="M10" s="569">
        <v>0</v>
      </c>
      <c r="N10" s="225">
        <v>1.2090000000000001</v>
      </c>
      <c r="O10" s="298">
        <v>13</v>
      </c>
      <c r="P10" s="126">
        <v>12</v>
      </c>
      <c r="Q10" s="126">
        <v>0</v>
      </c>
      <c r="R10" s="126">
        <v>0</v>
      </c>
      <c r="S10" s="126">
        <v>0</v>
      </c>
      <c r="T10" s="571">
        <v>10</v>
      </c>
    </row>
    <row r="11" spans="1:20" ht="19.5" customHeight="1" x14ac:dyDescent="0.2">
      <c r="A11" s="393">
        <v>46054</v>
      </c>
      <c r="B11" s="565">
        <v>818</v>
      </c>
      <c r="C11" s="566">
        <v>559</v>
      </c>
      <c r="D11" s="566">
        <v>0</v>
      </c>
      <c r="E11" s="566">
        <v>0</v>
      </c>
      <c r="F11" s="566">
        <v>0</v>
      </c>
      <c r="G11" s="566">
        <v>1110</v>
      </c>
      <c r="H11" s="567">
        <v>2487</v>
      </c>
      <c r="I11" s="566">
        <v>766</v>
      </c>
      <c r="J11" s="568">
        <f>H11/(SQRT(H11*H11+I11*I11))</f>
        <v>0.95569588374576764</v>
      </c>
      <c r="K11" s="565">
        <v>0</v>
      </c>
      <c r="L11" s="566">
        <v>0</v>
      </c>
      <c r="M11" s="569">
        <v>0</v>
      </c>
      <c r="N11" s="570">
        <f>(H11+L11)/'T1. resum cabal i analítiques'!B11</f>
        <v>1.2161369193154035</v>
      </c>
      <c r="O11" s="298">
        <v>14</v>
      </c>
      <c r="P11" s="126">
        <v>15</v>
      </c>
      <c r="Q11" s="126">
        <v>0</v>
      </c>
      <c r="R11" s="126">
        <v>0</v>
      </c>
      <c r="S11" s="126">
        <v>0</v>
      </c>
      <c r="T11" s="571">
        <v>9</v>
      </c>
    </row>
    <row r="12" spans="1:20" ht="19.5" customHeight="1" x14ac:dyDescent="0.2">
      <c r="A12" s="393">
        <v>46083</v>
      </c>
      <c r="B12" s="162">
        <v>0</v>
      </c>
      <c r="C12" s="298">
        <v>933</v>
      </c>
      <c r="D12" s="298">
        <v>359</v>
      </c>
      <c r="E12" s="298">
        <v>0</v>
      </c>
      <c r="F12" s="298">
        <v>0</v>
      </c>
      <c r="G12" s="298">
        <v>801</v>
      </c>
      <c r="H12" s="223">
        <f>SUM(C12:G12)</f>
        <v>2093</v>
      </c>
      <c r="I12" s="298">
        <v>653</v>
      </c>
      <c r="J12" s="457">
        <v>0.97</v>
      </c>
      <c r="K12" s="162">
        <v>0</v>
      </c>
      <c r="L12" s="298">
        <v>0</v>
      </c>
      <c r="M12" s="569">
        <v>0</v>
      </c>
      <c r="N12" s="459">
        <f>(H12+L12)/'T1. resum cabal i analítiques'!B12</f>
        <v>0.81630265210608421</v>
      </c>
      <c r="O12" s="298">
        <v>0</v>
      </c>
      <c r="P12" s="126">
        <v>12</v>
      </c>
      <c r="Q12" s="126">
        <v>11</v>
      </c>
      <c r="R12" s="126">
        <v>0</v>
      </c>
      <c r="S12" s="126">
        <v>0</v>
      </c>
      <c r="T12" s="571">
        <v>9</v>
      </c>
    </row>
    <row r="13" spans="1:20" ht="19.5" customHeight="1" x14ac:dyDescent="0.2">
      <c r="A13" s="393">
        <v>46114</v>
      </c>
      <c r="B13" s="162">
        <v>0</v>
      </c>
      <c r="C13" s="298">
        <v>0</v>
      </c>
      <c r="D13" s="298">
        <v>0</v>
      </c>
      <c r="E13" s="298">
        <v>908</v>
      </c>
      <c r="F13" s="298">
        <v>612</v>
      </c>
      <c r="G13" s="298">
        <v>1431</v>
      </c>
      <c r="H13" s="223">
        <f>SUM(C13:G13)</f>
        <v>2951</v>
      </c>
      <c r="I13" s="298">
        <v>833.5</v>
      </c>
      <c r="J13" s="457">
        <v>0.96</v>
      </c>
      <c r="K13" s="162">
        <v>0</v>
      </c>
      <c r="L13" s="298">
        <v>0</v>
      </c>
      <c r="M13" s="569">
        <v>0</v>
      </c>
      <c r="N13" s="459">
        <f>(H13+L13)/'T1. resum cabal i analítiques'!B13</f>
        <v>1.3757575757575757</v>
      </c>
      <c r="O13" s="298">
        <v>0</v>
      </c>
      <c r="P13" s="126">
        <v>0</v>
      </c>
      <c r="Q13" s="126">
        <v>0</v>
      </c>
      <c r="R13" s="126">
        <v>11</v>
      </c>
      <c r="S13" s="126">
        <v>11</v>
      </c>
      <c r="T13" s="571">
        <v>10</v>
      </c>
    </row>
    <row r="14" spans="1:20" ht="19.5" customHeight="1" x14ac:dyDescent="0.2">
      <c r="A14" s="393">
        <v>46144</v>
      </c>
      <c r="B14" s="162"/>
      <c r="C14" s="298"/>
      <c r="D14" s="298"/>
      <c r="E14" s="298"/>
      <c r="F14" s="298"/>
      <c r="G14" s="298"/>
      <c r="H14" s="223"/>
      <c r="I14" s="298"/>
      <c r="J14" s="457"/>
      <c r="K14" s="162"/>
      <c r="L14" s="298"/>
      <c r="M14" s="224"/>
      <c r="N14" s="459" t="e">
        <f>(H14+L14)/'T1. resum cabal i analítiques'!B14</f>
        <v>#DIV/0!</v>
      </c>
      <c r="O14" s="419"/>
      <c r="P14" s="424"/>
      <c r="Q14" s="424"/>
      <c r="R14" s="424"/>
      <c r="S14" s="424"/>
      <c r="T14" s="458"/>
    </row>
    <row r="15" spans="1:20" ht="19.5" customHeight="1" x14ac:dyDescent="0.2">
      <c r="A15" s="393">
        <v>46175</v>
      </c>
      <c r="B15" s="162"/>
      <c r="C15" s="298"/>
      <c r="D15" s="298"/>
      <c r="E15" s="298"/>
      <c r="F15" s="298"/>
      <c r="G15" s="298"/>
      <c r="H15" s="223"/>
      <c r="I15" s="298"/>
      <c r="J15" s="457"/>
      <c r="K15" s="162"/>
      <c r="L15" s="126"/>
      <c r="M15" s="224"/>
      <c r="N15" s="459" t="e">
        <f>(H15+L15)/'T1. resum cabal i analítiques'!B15</f>
        <v>#DIV/0!</v>
      </c>
      <c r="O15" s="419"/>
      <c r="P15" s="424"/>
      <c r="Q15" s="424"/>
      <c r="R15" s="424"/>
      <c r="S15" s="424"/>
      <c r="T15" s="458"/>
    </row>
    <row r="16" spans="1:20" ht="19.5" customHeight="1" x14ac:dyDescent="0.2">
      <c r="A16" s="393">
        <v>46206</v>
      </c>
      <c r="B16" s="162"/>
      <c r="C16" s="298"/>
      <c r="D16" s="298"/>
      <c r="E16" s="298"/>
      <c r="F16" s="298"/>
      <c r="G16" s="298"/>
      <c r="H16" s="223"/>
      <c r="I16" s="298"/>
      <c r="J16" s="457"/>
      <c r="K16" s="162"/>
      <c r="L16" s="126"/>
      <c r="M16" s="224"/>
      <c r="N16" s="459" t="e">
        <f>(H16+L16)/'T1. resum cabal i analítiques'!B16</f>
        <v>#DIV/0!</v>
      </c>
      <c r="O16" s="419"/>
      <c r="P16" s="424"/>
      <c r="Q16" s="424"/>
      <c r="R16" s="424"/>
      <c r="S16" s="424"/>
      <c r="T16" s="458"/>
    </row>
    <row r="17" spans="1:20" ht="19.5" customHeight="1" x14ac:dyDescent="0.2">
      <c r="A17" s="393">
        <v>46237</v>
      </c>
      <c r="B17" s="162"/>
      <c r="C17" s="298"/>
      <c r="D17" s="298"/>
      <c r="E17" s="298"/>
      <c r="F17" s="298"/>
      <c r="G17" s="298"/>
      <c r="H17" s="223"/>
      <c r="I17" s="298"/>
      <c r="J17" s="457"/>
      <c r="K17" s="162"/>
      <c r="L17" s="126"/>
      <c r="M17" s="224"/>
      <c r="N17" s="459" t="e">
        <f>(H17+L17)/'T1. resum cabal i analítiques'!B17</f>
        <v>#DIV/0!</v>
      </c>
      <c r="O17" s="419"/>
      <c r="P17" s="424"/>
      <c r="Q17" s="424"/>
      <c r="R17" s="424"/>
      <c r="S17" s="424"/>
      <c r="T17" s="458"/>
    </row>
    <row r="18" spans="1:20" ht="19.5" customHeight="1" x14ac:dyDescent="0.2">
      <c r="A18" s="393">
        <v>46268</v>
      </c>
      <c r="B18" s="162"/>
      <c r="C18" s="298"/>
      <c r="D18" s="298"/>
      <c r="E18" s="298"/>
      <c r="F18" s="298"/>
      <c r="G18" s="298"/>
      <c r="H18" s="223"/>
      <c r="I18" s="298"/>
      <c r="J18" s="457"/>
      <c r="K18" s="162"/>
      <c r="L18" s="126"/>
      <c r="M18" s="224"/>
      <c r="N18" s="459" t="e">
        <f>(H18+L18)/'T1. resum cabal i analítiques'!B18</f>
        <v>#DIV/0!</v>
      </c>
      <c r="O18" s="419"/>
      <c r="P18" s="424"/>
      <c r="Q18" s="424"/>
      <c r="R18" s="424"/>
      <c r="S18" s="424"/>
      <c r="T18" s="458"/>
    </row>
    <row r="19" spans="1:20" ht="19.5" customHeight="1" x14ac:dyDescent="0.2">
      <c r="A19" s="393">
        <v>46299</v>
      </c>
      <c r="B19" s="162"/>
      <c r="C19" s="298"/>
      <c r="D19" s="298"/>
      <c r="E19" s="298"/>
      <c r="F19" s="298"/>
      <c r="G19" s="298"/>
      <c r="H19" s="223"/>
      <c r="I19" s="298"/>
      <c r="J19" s="457"/>
      <c r="K19" s="162"/>
      <c r="L19" s="126"/>
      <c r="M19" s="224"/>
      <c r="N19" s="459" t="e">
        <f>(H19+L19)/'T1. resum cabal i analítiques'!B19</f>
        <v>#DIV/0!</v>
      </c>
      <c r="O19" s="419"/>
      <c r="P19" s="424"/>
      <c r="Q19" s="424"/>
      <c r="R19" s="424"/>
      <c r="S19" s="424"/>
      <c r="T19" s="458"/>
    </row>
    <row r="20" spans="1:20" ht="19.5" customHeight="1" x14ac:dyDescent="0.2">
      <c r="A20" s="393">
        <v>46330</v>
      </c>
      <c r="B20" s="162"/>
      <c r="C20" s="298"/>
      <c r="D20" s="298"/>
      <c r="E20" s="298"/>
      <c r="F20" s="298"/>
      <c r="G20" s="298"/>
      <c r="H20" s="223"/>
      <c r="I20" s="298"/>
      <c r="J20" s="457"/>
      <c r="K20" s="162"/>
      <c r="L20" s="126"/>
      <c r="M20" s="224"/>
      <c r="N20" s="459" t="e">
        <f>(H20+L20)/'T1. resum cabal i analítiques'!B20</f>
        <v>#DIV/0!</v>
      </c>
      <c r="O20" s="419"/>
      <c r="P20" s="424"/>
      <c r="Q20" s="424"/>
      <c r="R20" s="424"/>
      <c r="S20" s="424"/>
      <c r="T20" s="458"/>
    </row>
    <row r="21" spans="1:20" ht="19.5" customHeight="1" thickBot="1" x14ac:dyDescent="0.25">
      <c r="A21" s="393">
        <v>46361</v>
      </c>
      <c r="B21" s="162"/>
      <c r="C21" s="298"/>
      <c r="D21" s="298"/>
      <c r="E21" s="298"/>
      <c r="F21" s="298"/>
      <c r="G21" s="298"/>
      <c r="H21" s="223"/>
      <c r="I21" s="298"/>
      <c r="J21" s="457"/>
      <c r="K21" s="162"/>
      <c r="L21" s="126"/>
      <c r="M21" s="224"/>
      <c r="N21" s="459" t="e">
        <f>(H21+L21)/'T1. resum cabal i analítiques'!B21</f>
        <v>#DIV/0!</v>
      </c>
      <c r="O21" s="419"/>
      <c r="P21" s="424"/>
      <c r="Q21" s="424"/>
      <c r="R21" s="424"/>
      <c r="S21" s="424"/>
      <c r="T21" s="458"/>
    </row>
    <row r="22" spans="1:20" ht="12.75" customHeight="1" thickTop="1" x14ac:dyDescent="0.25">
      <c r="A22" s="172" t="s">
        <v>101</v>
      </c>
      <c r="B22" s="411">
        <f t="shared" ref="B22:I22" si="0">SUM(B10:B21)</f>
        <v>1649</v>
      </c>
      <c r="C22" s="411">
        <f t="shared" si="0"/>
        <v>2056</v>
      </c>
      <c r="D22" s="411">
        <f t="shared" si="0"/>
        <v>359</v>
      </c>
      <c r="E22" s="411">
        <f t="shared" si="0"/>
        <v>908</v>
      </c>
      <c r="F22" s="411">
        <f t="shared" si="0"/>
        <v>612</v>
      </c>
      <c r="G22" s="411">
        <f t="shared" si="0"/>
        <v>4656</v>
      </c>
      <c r="H22" s="227">
        <f t="shared" si="0"/>
        <v>10240</v>
      </c>
      <c r="I22" s="411">
        <f t="shared" si="0"/>
        <v>3032.5</v>
      </c>
      <c r="J22" s="228"/>
      <c r="K22" s="173">
        <f t="shared" ref="K22:L22" si="1">SUM(K10:K21)</f>
        <v>0</v>
      </c>
      <c r="L22" s="204">
        <f t="shared" si="1"/>
        <v>0</v>
      </c>
      <c r="M22" s="229">
        <f>SUM(M10:M21)</f>
        <v>0</v>
      </c>
      <c r="N22" s="225"/>
      <c r="O22" s="230"/>
      <c r="P22" s="230"/>
      <c r="Q22" s="230"/>
      <c r="R22" s="230"/>
      <c r="S22" s="230"/>
      <c r="T22" s="597"/>
    </row>
    <row r="23" spans="1:20" ht="12.75" customHeight="1" x14ac:dyDescent="0.25">
      <c r="A23" s="402" t="s">
        <v>102</v>
      </c>
      <c r="B23" s="298">
        <f t="shared" ref="B23:L23" si="2">AVERAGE(B10:B21)</f>
        <v>412.25</v>
      </c>
      <c r="C23" s="298">
        <f t="shared" si="2"/>
        <v>514</v>
      </c>
      <c r="D23" s="298">
        <f t="shared" si="2"/>
        <v>89.75</v>
      </c>
      <c r="E23" s="298">
        <f t="shared" si="2"/>
        <v>227</v>
      </c>
      <c r="F23" s="298">
        <f t="shared" si="2"/>
        <v>153</v>
      </c>
      <c r="G23" s="298">
        <f t="shared" si="2"/>
        <v>1164</v>
      </c>
      <c r="H23" s="231">
        <f t="shared" si="2"/>
        <v>2560</v>
      </c>
      <c r="I23" s="298">
        <f t="shared" si="2"/>
        <v>758.125</v>
      </c>
      <c r="J23" s="232">
        <f t="shared" si="2"/>
        <v>0.96166390164507121</v>
      </c>
      <c r="K23" s="162">
        <f t="shared" si="2"/>
        <v>0</v>
      </c>
      <c r="L23" s="126">
        <f t="shared" si="2"/>
        <v>0</v>
      </c>
      <c r="M23" s="233">
        <f>AVERAGE(M10:M21)</f>
        <v>0</v>
      </c>
      <c r="N23" s="459" t="e">
        <f>AVERAGE(N10:N21)</f>
        <v>#DIV/0!</v>
      </c>
      <c r="O23" s="234"/>
      <c r="P23" s="234"/>
      <c r="Q23" s="234"/>
      <c r="R23" s="234"/>
      <c r="S23" s="234"/>
      <c r="T23" s="598"/>
    </row>
    <row r="24" spans="1:20" ht="12.75" customHeight="1" x14ac:dyDescent="0.25">
      <c r="A24" s="404" t="s">
        <v>104</v>
      </c>
      <c r="B24" s="298">
        <f t="shared" ref="B24:N24" si="3">MAX(B10:B21)</f>
        <v>831</v>
      </c>
      <c r="C24" s="298">
        <f t="shared" si="3"/>
        <v>933</v>
      </c>
      <c r="D24" s="298">
        <f t="shared" si="3"/>
        <v>359</v>
      </c>
      <c r="E24" s="298">
        <f t="shared" si="3"/>
        <v>908</v>
      </c>
      <c r="F24" s="298">
        <f t="shared" si="3"/>
        <v>612</v>
      </c>
      <c r="G24" s="298">
        <f t="shared" si="3"/>
        <v>1431</v>
      </c>
      <c r="H24" s="231">
        <f t="shared" si="3"/>
        <v>2951</v>
      </c>
      <c r="I24" s="298">
        <f t="shared" si="3"/>
        <v>833.5</v>
      </c>
      <c r="J24" s="232">
        <f t="shared" si="3"/>
        <v>0.97</v>
      </c>
      <c r="K24" s="162">
        <f t="shared" si="3"/>
        <v>0</v>
      </c>
      <c r="L24" s="126">
        <f t="shared" si="3"/>
        <v>0</v>
      </c>
      <c r="M24" s="233">
        <f>MAX(M10:M21)</f>
        <v>0</v>
      </c>
      <c r="N24" s="459" t="e">
        <f t="shared" si="3"/>
        <v>#DIV/0!</v>
      </c>
      <c r="O24" s="234"/>
      <c r="P24" s="234"/>
      <c r="Q24" s="234"/>
      <c r="R24" s="234"/>
      <c r="S24" s="234"/>
      <c r="T24" s="598"/>
    </row>
    <row r="25" spans="1:20" ht="12.75" customHeight="1" thickBot="1" x14ac:dyDescent="0.3">
      <c r="A25" s="175" t="s">
        <v>103</v>
      </c>
      <c r="B25" s="176">
        <f t="shared" ref="B25:N25" si="4">MIN(B10:B21)</f>
        <v>0</v>
      </c>
      <c r="C25" s="176">
        <f t="shared" si="4"/>
        <v>0</v>
      </c>
      <c r="D25" s="176">
        <f t="shared" si="4"/>
        <v>0</v>
      </c>
      <c r="E25" s="176">
        <f t="shared" si="4"/>
        <v>0</v>
      </c>
      <c r="F25" s="176">
        <f t="shared" si="4"/>
        <v>0</v>
      </c>
      <c r="G25" s="176">
        <f t="shared" si="4"/>
        <v>801</v>
      </c>
      <c r="H25" s="460">
        <f t="shared" si="4"/>
        <v>2093</v>
      </c>
      <c r="I25" s="176">
        <f t="shared" si="4"/>
        <v>653</v>
      </c>
      <c r="J25" s="235">
        <f t="shared" si="4"/>
        <v>0.95569588374576764</v>
      </c>
      <c r="K25" s="169">
        <f t="shared" si="4"/>
        <v>0</v>
      </c>
      <c r="L25" s="210">
        <f t="shared" si="4"/>
        <v>0</v>
      </c>
      <c r="M25" s="236">
        <f>MIN(M10:M21)</f>
        <v>0</v>
      </c>
      <c r="N25" s="226" t="e">
        <f t="shared" si="4"/>
        <v>#DIV/0!</v>
      </c>
      <c r="O25" s="237"/>
      <c r="P25" s="237"/>
      <c r="Q25" s="237"/>
      <c r="R25" s="237"/>
      <c r="S25" s="237"/>
      <c r="T25" s="599"/>
    </row>
    <row r="26" spans="1:20" ht="12.75" customHeight="1" thickTop="1" x14ac:dyDescent="0.2"/>
    <row r="27" spans="1:20" ht="12.75" customHeight="1" x14ac:dyDescent="0.2"/>
    <row r="28" spans="1:20" ht="12.75" customHeight="1" x14ac:dyDescent="0.2">
      <c r="A28" s="238" t="s">
        <v>218</v>
      </c>
    </row>
    <row r="29" spans="1:20" ht="12.75" customHeight="1" x14ac:dyDescent="0.2">
      <c r="A29" s="238" t="s">
        <v>219</v>
      </c>
    </row>
    <row r="30" spans="1:20" ht="12.75" customHeight="1" x14ac:dyDescent="0.2">
      <c r="A30" s="238" t="s">
        <v>220</v>
      </c>
    </row>
    <row r="33" spans="2:9" ht="15" customHeight="1" x14ac:dyDescent="0.2">
      <c r="B33" s="596"/>
      <c r="C33" s="596"/>
      <c r="D33" s="596"/>
      <c r="E33" s="596"/>
      <c r="F33" s="596"/>
      <c r="G33" s="596"/>
      <c r="H33" s="596"/>
      <c r="I33" s="596"/>
    </row>
  </sheetData>
  <mergeCells count="26">
    <mergeCell ref="P6:P7"/>
    <mergeCell ref="Q6:Q7"/>
    <mergeCell ref="R6:R7"/>
    <mergeCell ref="S6:S7"/>
    <mergeCell ref="T6:T7"/>
    <mergeCell ref="D7:D8"/>
    <mergeCell ref="E7:E8"/>
    <mergeCell ref="F7:F8"/>
    <mergeCell ref="G7:G8"/>
    <mergeCell ref="B6:G6"/>
    <mergeCell ref="L6:L8"/>
    <mergeCell ref="M6:M8"/>
    <mergeCell ref="N6:N8"/>
    <mergeCell ref="O6:O7"/>
    <mergeCell ref="B4:E4"/>
    <mergeCell ref="G4:J4"/>
    <mergeCell ref="K4:M4"/>
    <mergeCell ref="O4:T4"/>
    <mergeCell ref="B5:C5"/>
    <mergeCell ref="D5:J5"/>
    <mergeCell ref="H6:H8"/>
    <mergeCell ref="I6:I8"/>
    <mergeCell ref="J6:J8"/>
    <mergeCell ref="K6:K8"/>
    <mergeCell ref="B7:B8"/>
    <mergeCell ref="C7:C8"/>
  </mergeCells>
  <pageMargins left="0.7" right="0.7" top="0.75" bottom="0.75" header="0" footer="0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49"/>
  <sheetViews>
    <sheetView workbookViewId="0">
      <selection activeCell="C15" sqref="C15"/>
    </sheetView>
  </sheetViews>
  <sheetFormatPr baseColWidth="10" defaultColWidth="12.5703125" defaultRowHeight="15" customHeight="1" x14ac:dyDescent="0.2"/>
  <cols>
    <col min="1" max="1" width="17.7109375" customWidth="1"/>
    <col min="2" max="8" width="14" customWidth="1"/>
    <col min="9" max="9" width="17" customWidth="1"/>
    <col min="10" max="35" width="14" customWidth="1"/>
  </cols>
  <sheetData>
    <row r="1" spans="1:15" ht="19.5" customHeight="1" x14ac:dyDescent="0.2">
      <c r="A1" s="25" t="s">
        <v>221</v>
      </c>
      <c r="B1" s="9" t="s">
        <v>109</v>
      </c>
      <c r="C1" s="239"/>
      <c r="D1" s="239"/>
      <c r="E1" s="9"/>
      <c r="F1" s="238" t="s">
        <v>222</v>
      </c>
      <c r="G1" s="9"/>
      <c r="H1" s="9"/>
      <c r="I1" s="9"/>
      <c r="J1" s="9"/>
      <c r="K1" s="9"/>
      <c r="L1" s="9"/>
      <c r="M1" s="9"/>
      <c r="N1" s="9"/>
      <c r="O1" s="9"/>
    </row>
    <row r="2" spans="1:15" ht="19.5" customHeight="1" x14ac:dyDescent="0.2">
      <c r="A2" s="25" t="s">
        <v>223</v>
      </c>
      <c r="B2" s="9"/>
      <c r="C2" s="239" t="s">
        <v>142</v>
      </c>
      <c r="D2" s="239"/>
      <c r="E2" s="9"/>
      <c r="F2" s="238" t="s">
        <v>224</v>
      </c>
      <c r="G2" s="9"/>
      <c r="H2" s="9"/>
      <c r="I2" s="9"/>
      <c r="J2" s="9"/>
      <c r="K2" s="9"/>
      <c r="L2" s="9"/>
      <c r="M2" s="9"/>
      <c r="N2" s="9"/>
      <c r="O2" s="9"/>
    </row>
    <row r="3" spans="1:15" ht="19.5" customHeight="1" x14ac:dyDescent="0.2">
      <c r="A3" s="25"/>
      <c r="B3" s="9"/>
      <c r="C3" s="239"/>
      <c r="D3" s="239"/>
      <c r="E3" s="9"/>
      <c r="F3" s="238"/>
      <c r="G3" s="9"/>
      <c r="H3" s="9"/>
      <c r="I3" s="9"/>
      <c r="J3" s="9"/>
      <c r="K3" s="9"/>
      <c r="L3" s="9"/>
      <c r="M3" s="9"/>
      <c r="N3" s="9"/>
      <c r="O3" s="9"/>
    </row>
    <row r="4" spans="1:15" ht="19.5" customHeight="1" x14ac:dyDescent="0.2">
      <c r="A4" s="25"/>
      <c r="B4" s="9"/>
      <c r="C4" s="239"/>
      <c r="D4" s="239"/>
      <c r="E4" s="9"/>
      <c r="F4" s="238"/>
      <c r="G4" s="9"/>
      <c r="H4" s="9"/>
      <c r="I4" s="9"/>
      <c r="J4" s="9"/>
      <c r="K4" s="9"/>
      <c r="L4" s="9"/>
      <c r="M4" s="9"/>
      <c r="N4" s="9"/>
      <c r="O4" s="9"/>
    </row>
    <row r="5" spans="1:15" ht="19.5" customHeight="1" x14ac:dyDescent="0.25">
      <c r="A5" s="147"/>
      <c r="B5" s="240" t="s">
        <v>225</v>
      </c>
      <c r="C5" s="241" t="s">
        <v>226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ht="19.5" customHeight="1" x14ac:dyDescent="0.25">
      <c r="A6" s="147"/>
      <c r="B6" s="763" t="s">
        <v>227</v>
      </c>
      <c r="C6" s="727"/>
      <c r="D6" s="743"/>
      <c r="E6" s="763" t="s">
        <v>228</v>
      </c>
      <c r="F6" s="727"/>
      <c r="G6" s="743"/>
      <c r="H6" s="763" t="s">
        <v>229</v>
      </c>
      <c r="I6" s="727"/>
      <c r="J6" s="743"/>
      <c r="K6" s="763" t="s">
        <v>230</v>
      </c>
      <c r="L6" s="727"/>
      <c r="M6" s="727"/>
      <c r="N6" s="727"/>
      <c r="O6" s="743"/>
    </row>
    <row r="7" spans="1:15" ht="19.5" customHeight="1" x14ac:dyDescent="0.2">
      <c r="A7" s="9"/>
      <c r="B7" s="764" t="s">
        <v>203</v>
      </c>
      <c r="C7" s="767" t="s">
        <v>204</v>
      </c>
      <c r="D7" s="770" t="s">
        <v>205</v>
      </c>
      <c r="E7" s="764" t="s">
        <v>203</v>
      </c>
      <c r="F7" s="767" t="s">
        <v>204</v>
      </c>
      <c r="G7" s="770" t="s">
        <v>205</v>
      </c>
      <c r="H7" s="773" t="s">
        <v>203</v>
      </c>
      <c r="I7" s="767" t="s">
        <v>204</v>
      </c>
      <c r="J7" s="774" t="s">
        <v>205</v>
      </c>
      <c r="K7" s="779" t="s">
        <v>203</v>
      </c>
      <c r="L7" s="780" t="s">
        <v>204</v>
      </c>
      <c r="M7" s="781" t="s">
        <v>205</v>
      </c>
      <c r="N7" s="760" t="s">
        <v>231</v>
      </c>
      <c r="O7" s="770" t="s">
        <v>232</v>
      </c>
    </row>
    <row r="8" spans="1:15" ht="19.5" customHeight="1" x14ac:dyDescent="0.25">
      <c r="A8" s="147"/>
      <c r="B8" s="765"/>
      <c r="C8" s="768"/>
      <c r="D8" s="771"/>
      <c r="E8" s="765"/>
      <c r="F8" s="768"/>
      <c r="G8" s="771"/>
      <c r="H8" s="761"/>
      <c r="I8" s="768"/>
      <c r="J8" s="775"/>
      <c r="K8" s="765"/>
      <c r="L8" s="768"/>
      <c r="M8" s="771"/>
      <c r="N8" s="761"/>
      <c r="O8" s="771"/>
    </row>
    <row r="9" spans="1:15" ht="19.5" customHeight="1" x14ac:dyDescent="0.2">
      <c r="A9" s="25"/>
      <c r="B9" s="766"/>
      <c r="C9" s="769"/>
      <c r="D9" s="772"/>
      <c r="E9" s="766"/>
      <c r="F9" s="769"/>
      <c r="G9" s="772"/>
      <c r="H9" s="762"/>
      <c r="I9" s="769"/>
      <c r="J9" s="776"/>
      <c r="K9" s="766"/>
      <c r="L9" s="769"/>
      <c r="M9" s="772"/>
      <c r="N9" s="762"/>
      <c r="O9" s="772"/>
    </row>
    <row r="10" spans="1:15" ht="19.5" customHeight="1" x14ac:dyDescent="0.2">
      <c r="A10" s="242"/>
      <c r="B10" s="243" t="s">
        <v>215</v>
      </c>
      <c r="C10" s="461" t="s">
        <v>215</v>
      </c>
      <c r="D10" s="244" t="s">
        <v>215</v>
      </c>
      <c r="E10" s="245" t="s">
        <v>215</v>
      </c>
      <c r="F10" s="246" t="s">
        <v>215</v>
      </c>
      <c r="G10" s="247" t="s">
        <v>215</v>
      </c>
      <c r="H10" s="248" t="s">
        <v>215</v>
      </c>
      <c r="I10" s="246" t="s">
        <v>215</v>
      </c>
      <c r="J10" s="249" t="s">
        <v>215</v>
      </c>
      <c r="K10" s="250" t="s">
        <v>215</v>
      </c>
      <c r="L10" s="251" t="s">
        <v>215</v>
      </c>
      <c r="M10" s="252" t="s">
        <v>215</v>
      </c>
      <c r="N10" s="253" t="s">
        <v>215</v>
      </c>
      <c r="O10" s="252" t="s">
        <v>215</v>
      </c>
    </row>
    <row r="11" spans="1:15" ht="19.5" customHeight="1" x14ac:dyDescent="0.2">
      <c r="A11" s="254">
        <v>46023</v>
      </c>
      <c r="B11" s="173"/>
      <c r="C11" s="385"/>
      <c r="D11" s="255"/>
      <c r="E11" s="173"/>
      <c r="F11" s="385"/>
      <c r="G11" s="255"/>
      <c r="H11" s="173"/>
      <c r="I11" s="385"/>
      <c r="J11" s="255"/>
      <c r="K11" s="173"/>
      <c r="L11" s="385"/>
      <c r="M11" s="256"/>
      <c r="N11" s="385"/>
      <c r="O11" s="462"/>
    </row>
    <row r="12" spans="1:15" ht="19.5" customHeight="1" x14ac:dyDescent="0.2">
      <c r="A12" s="393">
        <v>46054</v>
      </c>
      <c r="B12" s="162"/>
      <c r="C12" s="390"/>
      <c r="D12" s="257"/>
      <c r="E12" s="162"/>
      <c r="F12" s="390"/>
      <c r="G12" s="257"/>
      <c r="H12" s="162"/>
      <c r="I12" s="390"/>
      <c r="J12" s="257"/>
      <c r="K12" s="162"/>
      <c r="L12" s="390"/>
      <c r="M12" s="258"/>
      <c r="N12" s="390"/>
      <c r="O12" s="463"/>
    </row>
    <row r="13" spans="1:15" ht="19.5" customHeight="1" x14ac:dyDescent="0.2">
      <c r="A13" s="393">
        <v>46083</v>
      </c>
      <c r="B13" s="162"/>
      <c r="C13" s="390"/>
      <c r="D13" s="257"/>
      <c r="E13" s="162"/>
      <c r="F13" s="390"/>
      <c r="G13" s="257"/>
      <c r="H13" s="162"/>
      <c r="I13" s="390"/>
      <c r="J13" s="257"/>
      <c r="K13" s="162"/>
      <c r="L13" s="390"/>
      <c r="M13" s="258"/>
      <c r="N13" s="390"/>
      <c r="O13" s="463"/>
    </row>
    <row r="14" spans="1:15" ht="19.5" customHeight="1" x14ac:dyDescent="0.2">
      <c r="A14" s="393">
        <v>46114</v>
      </c>
      <c r="B14" s="162"/>
      <c r="C14" s="390"/>
      <c r="D14" s="257"/>
      <c r="E14" s="162"/>
      <c r="F14" s="390"/>
      <c r="G14" s="257"/>
      <c r="H14" s="162"/>
      <c r="I14" s="390"/>
      <c r="J14" s="257"/>
      <c r="K14" s="162"/>
      <c r="L14" s="390"/>
      <c r="M14" s="258"/>
      <c r="N14" s="390"/>
      <c r="O14" s="463"/>
    </row>
    <row r="15" spans="1:15" ht="19.5" customHeight="1" x14ac:dyDescent="0.2">
      <c r="A15" s="393">
        <v>46144</v>
      </c>
      <c r="B15" s="162"/>
      <c r="C15" s="390"/>
      <c r="D15" s="257"/>
      <c r="E15" s="162"/>
      <c r="F15" s="390"/>
      <c r="G15" s="257"/>
      <c r="H15" s="162"/>
      <c r="I15" s="390"/>
      <c r="J15" s="257"/>
      <c r="K15" s="162"/>
      <c r="L15" s="390"/>
      <c r="M15" s="258"/>
      <c r="N15" s="390"/>
      <c r="O15" s="463"/>
    </row>
    <row r="16" spans="1:15" ht="19.5" customHeight="1" x14ac:dyDescent="0.2">
      <c r="A16" s="393">
        <v>46175</v>
      </c>
      <c r="B16" s="162"/>
      <c r="C16" s="390"/>
      <c r="D16" s="257"/>
      <c r="E16" s="162"/>
      <c r="F16" s="390"/>
      <c r="G16" s="257"/>
      <c r="H16" s="162"/>
      <c r="I16" s="390"/>
      <c r="J16" s="257"/>
      <c r="K16" s="162"/>
      <c r="L16" s="390"/>
      <c r="M16" s="258"/>
      <c r="N16" s="390"/>
      <c r="O16" s="463"/>
    </row>
    <row r="17" spans="1:15" ht="19.5" customHeight="1" x14ac:dyDescent="0.2">
      <c r="A17" s="393">
        <v>46206</v>
      </c>
      <c r="B17" s="162"/>
      <c r="C17" s="390"/>
      <c r="D17" s="257"/>
      <c r="E17" s="162"/>
      <c r="F17" s="390"/>
      <c r="G17" s="257"/>
      <c r="H17" s="162"/>
      <c r="I17" s="390"/>
      <c r="J17" s="257"/>
      <c r="K17" s="162"/>
      <c r="L17" s="390"/>
      <c r="M17" s="258"/>
      <c r="N17" s="390"/>
      <c r="O17" s="463"/>
    </row>
    <row r="18" spans="1:15" ht="19.5" customHeight="1" x14ac:dyDescent="0.2">
      <c r="A18" s="393">
        <v>46237</v>
      </c>
      <c r="B18" s="162"/>
      <c r="C18" s="390"/>
      <c r="D18" s="257"/>
      <c r="E18" s="162"/>
      <c r="F18" s="390"/>
      <c r="G18" s="257"/>
      <c r="H18" s="162"/>
      <c r="I18" s="390"/>
      <c r="J18" s="257"/>
      <c r="K18" s="162"/>
      <c r="L18" s="390"/>
      <c r="M18" s="258"/>
      <c r="N18" s="390"/>
      <c r="O18" s="463"/>
    </row>
    <row r="19" spans="1:15" ht="19.5" customHeight="1" x14ac:dyDescent="0.2">
      <c r="A19" s="393">
        <v>46268</v>
      </c>
      <c r="B19" s="162"/>
      <c r="C19" s="390"/>
      <c r="D19" s="257"/>
      <c r="E19" s="162"/>
      <c r="F19" s="390"/>
      <c r="G19" s="257"/>
      <c r="H19" s="162"/>
      <c r="I19" s="390"/>
      <c r="J19" s="257"/>
      <c r="K19" s="162"/>
      <c r="L19" s="390"/>
      <c r="M19" s="258"/>
      <c r="N19" s="390"/>
      <c r="O19" s="463"/>
    </row>
    <row r="20" spans="1:15" ht="19.5" customHeight="1" x14ac:dyDescent="0.2">
      <c r="A20" s="393">
        <v>46299</v>
      </c>
      <c r="B20" s="162"/>
      <c r="C20" s="390"/>
      <c r="D20" s="257"/>
      <c r="E20" s="162"/>
      <c r="F20" s="390"/>
      <c r="G20" s="257"/>
      <c r="H20" s="162"/>
      <c r="I20" s="390"/>
      <c r="J20" s="257"/>
      <c r="K20" s="162"/>
      <c r="L20" s="390"/>
      <c r="M20" s="258"/>
      <c r="N20" s="390"/>
      <c r="O20" s="463"/>
    </row>
    <row r="21" spans="1:15" ht="19.5" customHeight="1" x14ac:dyDescent="0.2">
      <c r="A21" s="393">
        <v>46330</v>
      </c>
      <c r="B21" s="162"/>
      <c r="C21" s="390"/>
      <c r="D21" s="257"/>
      <c r="E21" s="162"/>
      <c r="F21" s="390"/>
      <c r="G21" s="257"/>
      <c r="H21" s="162"/>
      <c r="I21" s="390"/>
      <c r="J21" s="257"/>
      <c r="K21" s="162"/>
      <c r="L21" s="390"/>
      <c r="M21" s="258"/>
      <c r="N21" s="390"/>
      <c r="O21" s="463"/>
    </row>
    <row r="22" spans="1:15" ht="19.5" customHeight="1" x14ac:dyDescent="0.2">
      <c r="A22" s="259">
        <v>46361</v>
      </c>
      <c r="B22" s="169"/>
      <c r="C22" s="439"/>
      <c r="D22" s="260"/>
      <c r="E22" s="169"/>
      <c r="F22" s="439"/>
      <c r="G22" s="260"/>
      <c r="H22" s="169"/>
      <c r="I22" s="439"/>
      <c r="J22" s="260"/>
      <c r="K22" s="169"/>
      <c r="L22" s="439"/>
      <c r="M22" s="261"/>
      <c r="N22" s="439"/>
      <c r="O22" s="464"/>
    </row>
    <row r="23" spans="1:15" ht="19.5" customHeight="1" x14ac:dyDescent="0.25">
      <c r="A23" s="262" t="s">
        <v>101</v>
      </c>
      <c r="B23" s="263">
        <f t="shared" ref="B23:O23" si="0">SUM(B11:B22)</f>
        <v>0</v>
      </c>
      <c r="C23" s="264">
        <f t="shared" si="0"/>
        <v>0</v>
      </c>
      <c r="D23" s="265">
        <f t="shared" si="0"/>
        <v>0</v>
      </c>
      <c r="E23" s="263">
        <f t="shared" si="0"/>
        <v>0</v>
      </c>
      <c r="F23" s="264">
        <f t="shared" si="0"/>
        <v>0</v>
      </c>
      <c r="G23" s="265">
        <f t="shared" si="0"/>
        <v>0</v>
      </c>
      <c r="H23" s="263">
        <f t="shared" si="0"/>
        <v>0</v>
      </c>
      <c r="I23" s="264">
        <f t="shared" si="0"/>
        <v>0</v>
      </c>
      <c r="J23" s="265">
        <f t="shared" si="0"/>
        <v>0</v>
      </c>
      <c r="K23" s="263">
        <f t="shared" si="0"/>
        <v>0</v>
      </c>
      <c r="L23" s="264">
        <f t="shared" si="0"/>
        <v>0</v>
      </c>
      <c r="M23" s="265">
        <f t="shared" si="0"/>
        <v>0</v>
      </c>
      <c r="N23" s="263">
        <f t="shared" si="0"/>
        <v>0</v>
      </c>
      <c r="O23" s="266">
        <f t="shared" si="0"/>
        <v>0</v>
      </c>
    </row>
    <row r="24" spans="1:15" ht="19.5" customHeight="1" x14ac:dyDescent="0.25">
      <c r="A24" s="465" t="s">
        <v>102</v>
      </c>
      <c r="B24" s="267" t="e">
        <f t="shared" ref="B24:O24" si="1">AVERAGE(B11:B22)</f>
        <v>#DIV/0!</v>
      </c>
      <c r="C24" s="268" t="e">
        <f t="shared" si="1"/>
        <v>#DIV/0!</v>
      </c>
      <c r="D24" s="269" t="e">
        <f>AVERAGE(D11:D22)</f>
        <v>#DIV/0!</v>
      </c>
      <c r="E24" s="267" t="e">
        <f t="shared" si="1"/>
        <v>#DIV/0!</v>
      </c>
      <c r="F24" s="268" t="e">
        <f t="shared" si="1"/>
        <v>#DIV/0!</v>
      </c>
      <c r="G24" s="269" t="e">
        <f t="shared" si="1"/>
        <v>#DIV/0!</v>
      </c>
      <c r="H24" s="267" t="e">
        <f t="shared" si="1"/>
        <v>#DIV/0!</v>
      </c>
      <c r="I24" s="268" t="e">
        <f t="shared" si="1"/>
        <v>#DIV/0!</v>
      </c>
      <c r="J24" s="269" t="e">
        <f t="shared" si="1"/>
        <v>#DIV/0!</v>
      </c>
      <c r="K24" s="267" t="e">
        <f t="shared" si="1"/>
        <v>#DIV/0!</v>
      </c>
      <c r="L24" s="268" t="e">
        <f t="shared" si="1"/>
        <v>#DIV/0!</v>
      </c>
      <c r="M24" s="269" t="e">
        <f t="shared" si="1"/>
        <v>#DIV/0!</v>
      </c>
      <c r="N24" s="267" t="e">
        <f t="shared" si="1"/>
        <v>#DIV/0!</v>
      </c>
      <c r="O24" s="270" t="e">
        <f t="shared" si="1"/>
        <v>#DIV/0!</v>
      </c>
    </row>
    <row r="25" spans="1:15" ht="19.5" customHeight="1" x14ac:dyDescent="0.25">
      <c r="A25" s="466" t="s">
        <v>104</v>
      </c>
      <c r="B25" s="267">
        <f t="shared" ref="B25:O25" si="2">MAX(B11:B22)</f>
        <v>0</v>
      </c>
      <c r="C25" s="268">
        <f t="shared" si="2"/>
        <v>0</v>
      </c>
      <c r="D25" s="269">
        <f t="shared" si="2"/>
        <v>0</v>
      </c>
      <c r="E25" s="267">
        <f t="shared" si="2"/>
        <v>0</v>
      </c>
      <c r="F25" s="268">
        <f t="shared" si="2"/>
        <v>0</v>
      </c>
      <c r="G25" s="269">
        <f t="shared" si="2"/>
        <v>0</v>
      </c>
      <c r="H25" s="267">
        <f t="shared" si="2"/>
        <v>0</v>
      </c>
      <c r="I25" s="268">
        <f t="shared" si="2"/>
        <v>0</v>
      </c>
      <c r="J25" s="269">
        <f t="shared" si="2"/>
        <v>0</v>
      </c>
      <c r="K25" s="267">
        <f t="shared" si="2"/>
        <v>0</v>
      </c>
      <c r="L25" s="268">
        <f t="shared" si="2"/>
        <v>0</v>
      </c>
      <c r="M25" s="269">
        <f t="shared" si="2"/>
        <v>0</v>
      </c>
      <c r="N25" s="267">
        <f t="shared" si="2"/>
        <v>0</v>
      </c>
      <c r="O25" s="270">
        <f t="shared" si="2"/>
        <v>0</v>
      </c>
    </row>
    <row r="26" spans="1:15" ht="19.5" customHeight="1" x14ac:dyDescent="0.25">
      <c r="A26" s="271" t="s">
        <v>103</v>
      </c>
      <c r="B26" s="272">
        <f t="shared" ref="B26:O26" si="3">MIN(B11:B22)</f>
        <v>0</v>
      </c>
      <c r="C26" s="273">
        <f t="shared" si="3"/>
        <v>0</v>
      </c>
      <c r="D26" s="274">
        <f t="shared" si="3"/>
        <v>0</v>
      </c>
      <c r="E26" s="272">
        <f t="shared" si="3"/>
        <v>0</v>
      </c>
      <c r="F26" s="273">
        <f t="shared" si="3"/>
        <v>0</v>
      </c>
      <c r="G26" s="274">
        <f t="shared" si="3"/>
        <v>0</v>
      </c>
      <c r="H26" s="272">
        <f t="shared" si="3"/>
        <v>0</v>
      </c>
      <c r="I26" s="273">
        <f t="shared" si="3"/>
        <v>0</v>
      </c>
      <c r="J26" s="274">
        <f t="shared" si="3"/>
        <v>0</v>
      </c>
      <c r="K26" s="272">
        <f t="shared" si="3"/>
        <v>0</v>
      </c>
      <c r="L26" s="273">
        <f t="shared" si="3"/>
        <v>0</v>
      </c>
      <c r="M26" s="274">
        <f t="shared" si="3"/>
        <v>0</v>
      </c>
      <c r="N26" s="272">
        <f t="shared" si="3"/>
        <v>0</v>
      </c>
      <c r="O26" s="275">
        <f t="shared" si="3"/>
        <v>0</v>
      </c>
    </row>
    <row r="27" spans="1:15" ht="19.5" customHeight="1" x14ac:dyDescent="0.2">
      <c r="A27" s="9"/>
      <c r="B27" s="276"/>
      <c r="C27" s="276"/>
      <c r="D27" s="276"/>
      <c r="E27" s="276"/>
      <c r="F27" s="276"/>
      <c r="G27" s="276"/>
      <c r="H27" s="276"/>
      <c r="I27" s="276"/>
      <c r="J27" s="276"/>
      <c r="K27" s="276"/>
      <c r="L27" s="276"/>
      <c r="M27" s="276"/>
      <c r="N27" s="276"/>
      <c r="O27" s="276"/>
    </row>
    <row r="28" spans="1:15" ht="19.5" customHeight="1" x14ac:dyDescent="0.25">
      <c r="A28" s="147"/>
      <c r="B28" s="277" t="s">
        <v>225</v>
      </c>
      <c r="C28" s="278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1:15" ht="19.5" customHeight="1" x14ac:dyDescent="0.25">
      <c r="A29" s="147"/>
      <c r="B29" s="763" t="s">
        <v>227</v>
      </c>
      <c r="C29" s="727"/>
      <c r="D29" s="743"/>
      <c r="E29" s="763" t="s">
        <v>228</v>
      </c>
      <c r="F29" s="727"/>
      <c r="G29" s="743"/>
      <c r="H29" s="763" t="s">
        <v>229</v>
      </c>
      <c r="I29" s="727"/>
      <c r="J29" s="743"/>
      <c r="K29" s="9"/>
      <c r="L29" s="9"/>
      <c r="M29" s="9"/>
      <c r="N29" s="9"/>
      <c r="O29" s="9"/>
    </row>
    <row r="30" spans="1:15" ht="19.5" customHeight="1" x14ac:dyDescent="0.2">
      <c r="A30" s="9"/>
      <c r="B30" s="779" t="s">
        <v>203</v>
      </c>
      <c r="C30" s="780" t="s">
        <v>204</v>
      </c>
      <c r="D30" s="781" t="s">
        <v>205</v>
      </c>
      <c r="E30" s="779" t="s">
        <v>203</v>
      </c>
      <c r="F30" s="780" t="s">
        <v>204</v>
      </c>
      <c r="G30" s="781" t="s">
        <v>205</v>
      </c>
      <c r="H30" s="779" t="s">
        <v>203</v>
      </c>
      <c r="I30" s="780" t="s">
        <v>204</v>
      </c>
      <c r="J30" s="781" t="s">
        <v>205</v>
      </c>
      <c r="K30" s="777"/>
      <c r="L30" s="777"/>
      <c r="M30" s="778"/>
      <c r="N30" s="9"/>
      <c r="O30" s="9"/>
    </row>
    <row r="31" spans="1:15" ht="19.5" customHeight="1" x14ac:dyDescent="0.25">
      <c r="A31" s="147"/>
      <c r="B31" s="765"/>
      <c r="C31" s="768"/>
      <c r="D31" s="771"/>
      <c r="E31" s="765"/>
      <c r="F31" s="768"/>
      <c r="G31" s="771"/>
      <c r="H31" s="765"/>
      <c r="I31" s="768"/>
      <c r="J31" s="771"/>
      <c r="K31" s="682"/>
      <c r="L31" s="682"/>
      <c r="M31" s="682"/>
      <c r="N31" s="9"/>
      <c r="O31" s="9"/>
    </row>
    <row r="32" spans="1:15" ht="19.5" customHeight="1" x14ac:dyDescent="0.2">
      <c r="A32" s="25"/>
      <c r="B32" s="766"/>
      <c r="C32" s="769"/>
      <c r="D32" s="772"/>
      <c r="E32" s="766"/>
      <c r="F32" s="769"/>
      <c r="G32" s="772"/>
      <c r="H32" s="766"/>
      <c r="I32" s="769"/>
      <c r="J32" s="772"/>
      <c r="K32" s="682"/>
      <c r="L32" s="682"/>
      <c r="M32" s="682"/>
      <c r="N32" s="25"/>
      <c r="O32" s="25"/>
    </row>
    <row r="33" spans="1:10" ht="19.5" customHeight="1" x14ac:dyDescent="0.2">
      <c r="A33" s="242"/>
      <c r="B33" s="250" t="s">
        <v>215</v>
      </c>
      <c r="C33" s="251" t="s">
        <v>215</v>
      </c>
      <c r="D33" s="252" t="s">
        <v>215</v>
      </c>
      <c r="E33" s="250" t="s">
        <v>215</v>
      </c>
      <c r="F33" s="251" t="s">
        <v>215</v>
      </c>
      <c r="G33" s="252" t="s">
        <v>215</v>
      </c>
      <c r="H33" s="250" t="s">
        <v>215</v>
      </c>
      <c r="I33" s="251" t="s">
        <v>215</v>
      </c>
      <c r="J33" s="252" t="s">
        <v>215</v>
      </c>
    </row>
    <row r="34" spans="1:10" ht="19.5" customHeight="1" x14ac:dyDescent="0.2">
      <c r="A34" s="254">
        <v>45658</v>
      </c>
      <c r="B34" s="173"/>
      <c r="C34" s="385"/>
      <c r="D34" s="255"/>
      <c r="E34" s="173"/>
      <c r="F34" s="385"/>
      <c r="G34" s="255"/>
      <c r="H34" s="173"/>
      <c r="I34" s="385"/>
      <c r="J34" s="255"/>
    </row>
    <row r="35" spans="1:10" ht="19.5" customHeight="1" x14ac:dyDescent="0.2">
      <c r="A35" s="393">
        <v>45689</v>
      </c>
      <c r="B35" s="162"/>
      <c r="C35" s="390"/>
      <c r="D35" s="257"/>
      <c r="E35" s="162"/>
      <c r="F35" s="390"/>
      <c r="G35" s="257"/>
      <c r="H35" s="162"/>
      <c r="I35" s="390"/>
      <c r="J35" s="257"/>
    </row>
    <row r="36" spans="1:10" ht="19.5" customHeight="1" x14ac:dyDescent="0.2">
      <c r="A36" s="393">
        <v>45718</v>
      </c>
      <c r="B36" s="162"/>
      <c r="C36" s="390"/>
      <c r="D36" s="257"/>
      <c r="E36" s="162"/>
      <c r="F36" s="390"/>
      <c r="G36" s="257"/>
      <c r="H36" s="162"/>
      <c r="I36" s="390"/>
      <c r="J36" s="257"/>
    </row>
    <row r="37" spans="1:10" ht="19.5" customHeight="1" x14ac:dyDescent="0.2">
      <c r="A37" s="393">
        <v>45749</v>
      </c>
      <c r="B37" s="162"/>
      <c r="C37" s="390"/>
      <c r="D37" s="257"/>
      <c r="E37" s="162"/>
      <c r="F37" s="390"/>
      <c r="G37" s="257"/>
      <c r="H37" s="162"/>
      <c r="I37" s="390"/>
      <c r="J37" s="257"/>
    </row>
    <row r="38" spans="1:10" ht="19.5" customHeight="1" x14ac:dyDescent="0.2">
      <c r="A38" s="393">
        <v>45779</v>
      </c>
      <c r="B38" s="162"/>
      <c r="C38" s="390"/>
      <c r="D38" s="257"/>
      <c r="E38" s="162"/>
      <c r="F38" s="390"/>
      <c r="G38" s="257"/>
      <c r="H38" s="162"/>
      <c r="I38" s="390"/>
      <c r="J38" s="257"/>
    </row>
    <row r="39" spans="1:10" ht="19.5" customHeight="1" x14ac:dyDescent="0.2">
      <c r="A39" s="393">
        <v>45810</v>
      </c>
      <c r="B39" s="162"/>
      <c r="C39" s="390"/>
      <c r="D39" s="257"/>
      <c r="E39" s="162"/>
      <c r="F39" s="390"/>
      <c r="G39" s="257"/>
      <c r="H39" s="162"/>
      <c r="I39" s="390"/>
      <c r="J39" s="257"/>
    </row>
    <row r="40" spans="1:10" ht="19.5" customHeight="1" x14ac:dyDescent="0.2">
      <c r="A40" s="393">
        <v>45841</v>
      </c>
      <c r="B40" s="162"/>
      <c r="C40" s="390"/>
      <c r="D40" s="257"/>
      <c r="E40" s="162"/>
      <c r="F40" s="390"/>
      <c r="G40" s="257"/>
      <c r="H40" s="162"/>
      <c r="I40" s="390"/>
      <c r="J40" s="257"/>
    </row>
    <row r="41" spans="1:10" ht="19.5" customHeight="1" x14ac:dyDescent="0.2">
      <c r="A41" s="393">
        <v>45872</v>
      </c>
      <c r="B41" s="162"/>
      <c r="C41" s="390"/>
      <c r="D41" s="257"/>
      <c r="E41" s="162"/>
      <c r="F41" s="390"/>
      <c r="G41" s="257"/>
      <c r="H41" s="162"/>
      <c r="I41" s="390"/>
      <c r="J41" s="257"/>
    </row>
    <row r="42" spans="1:10" ht="19.5" customHeight="1" x14ac:dyDescent="0.2">
      <c r="A42" s="393">
        <v>45903</v>
      </c>
      <c r="B42" s="162"/>
      <c r="C42" s="390"/>
      <c r="D42" s="257"/>
      <c r="E42" s="162"/>
      <c r="F42" s="390"/>
      <c r="G42" s="257"/>
      <c r="H42" s="162"/>
      <c r="I42" s="390"/>
      <c r="J42" s="257"/>
    </row>
    <row r="43" spans="1:10" ht="19.5" customHeight="1" x14ac:dyDescent="0.2">
      <c r="A43" s="393">
        <v>45934</v>
      </c>
      <c r="B43" s="162"/>
      <c r="C43" s="390"/>
      <c r="D43" s="257"/>
      <c r="E43" s="162"/>
      <c r="F43" s="390"/>
      <c r="G43" s="257"/>
      <c r="H43" s="162"/>
      <c r="I43" s="390"/>
      <c r="J43" s="257"/>
    </row>
    <row r="44" spans="1:10" ht="19.5" customHeight="1" x14ac:dyDescent="0.2">
      <c r="A44" s="393">
        <v>45965</v>
      </c>
      <c r="B44" s="162"/>
      <c r="C44" s="390"/>
      <c r="D44" s="257"/>
      <c r="E44" s="162"/>
      <c r="F44" s="390"/>
      <c r="G44" s="257"/>
      <c r="H44" s="162"/>
      <c r="I44" s="390"/>
      <c r="J44" s="257"/>
    </row>
    <row r="45" spans="1:10" ht="19.5" customHeight="1" x14ac:dyDescent="0.2">
      <c r="A45" s="259">
        <v>45996</v>
      </c>
      <c r="B45" s="169"/>
      <c r="C45" s="439"/>
      <c r="D45" s="260"/>
      <c r="E45" s="169"/>
      <c r="F45" s="439"/>
      <c r="G45" s="260"/>
      <c r="H45" s="169"/>
      <c r="I45" s="439"/>
      <c r="J45" s="260"/>
    </row>
    <row r="46" spans="1:10" ht="19.5" customHeight="1" x14ac:dyDescent="0.25">
      <c r="A46" s="262" t="s">
        <v>101</v>
      </c>
      <c r="B46" s="263">
        <f t="shared" ref="B46:J46" si="4">SUM(B34:B45)</f>
        <v>0</v>
      </c>
      <c r="C46" s="264">
        <f t="shared" si="4"/>
        <v>0</v>
      </c>
      <c r="D46" s="265">
        <f t="shared" si="4"/>
        <v>0</v>
      </c>
      <c r="E46" s="263">
        <f t="shared" si="4"/>
        <v>0</v>
      </c>
      <c r="F46" s="264">
        <f t="shared" si="4"/>
        <v>0</v>
      </c>
      <c r="G46" s="265">
        <f t="shared" si="4"/>
        <v>0</v>
      </c>
      <c r="H46" s="263">
        <f t="shared" si="4"/>
        <v>0</v>
      </c>
      <c r="I46" s="264">
        <f t="shared" si="4"/>
        <v>0</v>
      </c>
      <c r="J46" s="265">
        <f t="shared" si="4"/>
        <v>0</v>
      </c>
    </row>
    <row r="47" spans="1:10" ht="19.5" customHeight="1" x14ac:dyDescent="0.25">
      <c r="A47" s="465" t="s">
        <v>102</v>
      </c>
      <c r="B47" s="267" t="e">
        <f t="shared" ref="B47:J47" si="5">AVERAGE(B34:B45)</f>
        <v>#DIV/0!</v>
      </c>
      <c r="C47" s="268" t="e">
        <f t="shared" si="5"/>
        <v>#DIV/0!</v>
      </c>
      <c r="D47" s="269" t="e">
        <f t="shared" si="5"/>
        <v>#DIV/0!</v>
      </c>
      <c r="E47" s="267" t="e">
        <f t="shared" si="5"/>
        <v>#DIV/0!</v>
      </c>
      <c r="F47" s="268" t="e">
        <f t="shared" si="5"/>
        <v>#DIV/0!</v>
      </c>
      <c r="G47" s="269" t="e">
        <f t="shared" si="5"/>
        <v>#DIV/0!</v>
      </c>
      <c r="H47" s="267" t="e">
        <f t="shared" si="5"/>
        <v>#DIV/0!</v>
      </c>
      <c r="I47" s="268" t="e">
        <f t="shared" si="5"/>
        <v>#DIV/0!</v>
      </c>
      <c r="J47" s="269" t="e">
        <f t="shared" si="5"/>
        <v>#DIV/0!</v>
      </c>
    </row>
    <row r="48" spans="1:10" ht="19.5" customHeight="1" x14ac:dyDescent="0.25">
      <c r="A48" s="466" t="s">
        <v>104</v>
      </c>
      <c r="B48" s="267">
        <f t="shared" ref="B48:J48" si="6">MAX(B34:B45)</f>
        <v>0</v>
      </c>
      <c r="C48" s="268">
        <f t="shared" si="6"/>
        <v>0</v>
      </c>
      <c r="D48" s="269">
        <f t="shared" si="6"/>
        <v>0</v>
      </c>
      <c r="E48" s="267">
        <f t="shared" si="6"/>
        <v>0</v>
      </c>
      <c r="F48" s="268">
        <f t="shared" si="6"/>
        <v>0</v>
      </c>
      <c r="G48" s="269">
        <f t="shared" si="6"/>
        <v>0</v>
      </c>
      <c r="H48" s="267">
        <f t="shared" si="6"/>
        <v>0</v>
      </c>
      <c r="I48" s="268">
        <f t="shared" si="6"/>
        <v>0</v>
      </c>
      <c r="J48" s="269">
        <f t="shared" si="6"/>
        <v>0</v>
      </c>
    </row>
    <row r="49" spans="1:10" ht="19.5" customHeight="1" x14ac:dyDescent="0.25">
      <c r="A49" s="271" t="s">
        <v>103</v>
      </c>
      <c r="B49" s="272">
        <f t="shared" ref="B49:J49" si="7">MIN(B34:B45)</f>
        <v>0</v>
      </c>
      <c r="C49" s="273">
        <f t="shared" si="7"/>
        <v>0</v>
      </c>
      <c r="D49" s="274">
        <f t="shared" si="7"/>
        <v>0</v>
      </c>
      <c r="E49" s="272">
        <f t="shared" si="7"/>
        <v>0</v>
      </c>
      <c r="F49" s="273">
        <f t="shared" si="7"/>
        <v>0</v>
      </c>
      <c r="G49" s="274">
        <f t="shared" si="7"/>
        <v>0</v>
      </c>
      <c r="H49" s="272">
        <f t="shared" si="7"/>
        <v>0</v>
      </c>
      <c r="I49" s="273">
        <f t="shared" si="7"/>
        <v>0</v>
      </c>
      <c r="J49" s="274">
        <f t="shared" si="7"/>
        <v>0</v>
      </c>
    </row>
  </sheetData>
  <mergeCells count="33">
    <mergeCell ref="B29:D29"/>
    <mergeCell ref="E29:G29"/>
    <mergeCell ref="B30:B32"/>
    <mergeCell ref="C30:C32"/>
    <mergeCell ref="D30:D32"/>
    <mergeCell ref="G30:G32"/>
    <mergeCell ref="K30:K32"/>
    <mergeCell ref="L30:L32"/>
    <mergeCell ref="M30:M32"/>
    <mergeCell ref="E7:E9"/>
    <mergeCell ref="F7:F9"/>
    <mergeCell ref="E30:E32"/>
    <mergeCell ref="F30:F32"/>
    <mergeCell ref="H30:H32"/>
    <mergeCell ref="I30:I32"/>
    <mergeCell ref="J30:J32"/>
    <mergeCell ref="K7:K9"/>
    <mergeCell ref="L7:L9"/>
    <mergeCell ref="M7:M9"/>
    <mergeCell ref="H29:J29"/>
    <mergeCell ref="N7:N9"/>
    <mergeCell ref="B6:D6"/>
    <mergeCell ref="E6:G6"/>
    <mergeCell ref="H6:J6"/>
    <mergeCell ref="K6:O6"/>
    <mergeCell ref="B7:B9"/>
    <mergeCell ref="C7:C9"/>
    <mergeCell ref="D7:D9"/>
    <mergeCell ref="O7:O9"/>
    <mergeCell ref="G7:G9"/>
    <mergeCell ref="H7:H9"/>
    <mergeCell ref="I7:I9"/>
    <mergeCell ref="J7:J9"/>
  </mergeCells>
  <dataValidations count="1">
    <dataValidation type="list" allowBlank="1" showErrorMessage="1" sqref="C28" xr:uid="{00000000-0002-0000-0F00-000000000000}">
      <formula1>"EB01,EB02,EB03,EB04,EB05,EB06,EB07,EB08,EB09,EB10,EB11,EB12,EB13,EB14,EB15,EB16,EB17,EB18,EB19,EB20,EB21,EB22,EB23,EB24,EB25,EB26,EB27,EB28,EB29,EB30"</formula1>
    </dataValidation>
  </dataValidations>
  <pageMargins left="0.7" right="0.7" top="0.75" bottom="0.75" header="0" footer="0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15"/>
  <sheetViews>
    <sheetView tabSelected="1" zoomScale="76" workbookViewId="0">
      <pane ySplit="2" topLeftCell="A3" activePane="bottomLeft" state="frozen"/>
      <selection pane="bottomLeft" activeCell="E29" sqref="E29"/>
    </sheetView>
  </sheetViews>
  <sheetFormatPr baseColWidth="10" defaultColWidth="12.5703125" defaultRowHeight="15" customHeight="1" x14ac:dyDescent="0.2"/>
  <cols>
    <col min="1" max="1" width="18.28515625" customWidth="1"/>
    <col min="2" max="2" width="30.7109375" customWidth="1"/>
    <col min="3" max="3" width="22.85546875" customWidth="1"/>
    <col min="4" max="4" width="28.85546875" customWidth="1"/>
    <col min="5" max="5" width="56.42578125" customWidth="1"/>
    <col min="6" max="26" width="11.42578125" customWidth="1"/>
  </cols>
  <sheetData>
    <row r="1" spans="1:9" ht="33" customHeight="1" x14ac:dyDescent="0.2">
      <c r="A1" s="782" t="s">
        <v>233</v>
      </c>
      <c r="B1" s="686"/>
      <c r="C1" s="686"/>
      <c r="D1" s="686"/>
      <c r="E1" s="686"/>
    </row>
    <row r="2" spans="1:9" ht="27" customHeight="1" x14ac:dyDescent="0.2">
      <c r="A2" s="279" t="s">
        <v>234</v>
      </c>
      <c r="B2" s="280" t="s">
        <v>235</v>
      </c>
      <c r="C2" s="280" t="s">
        <v>236</v>
      </c>
      <c r="D2" s="280" t="s">
        <v>237</v>
      </c>
      <c r="E2" s="281" t="s">
        <v>238</v>
      </c>
      <c r="F2" s="25"/>
      <c r="G2" s="25"/>
      <c r="H2" s="25"/>
      <c r="I2" s="25"/>
    </row>
    <row r="3" spans="1:9" ht="24.75" customHeight="1" x14ac:dyDescent="0.2">
      <c r="A3" s="282"/>
      <c r="B3" s="139"/>
      <c r="C3" s="139"/>
      <c r="D3" s="139"/>
      <c r="E3" s="139"/>
    </row>
    <row r="4" spans="1:9" ht="24.75" customHeight="1" x14ac:dyDescent="0.2">
      <c r="A4" s="282"/>
      <c r="B4" s="139"/>
      <c r="C4" s="139"/>
      <c r="D4" s="139"/>
      <c r="E4" s="139"/>
    </row>
    <row r="5" spans="1:9" ht="24.75" customHeight="1" x14ac:dyDescent="0.2">
      <c r="A5" s="282"/>
      <c r="B5" s="139"/>
      <c r="C5" s="139"/>
      <c r="D5" s="139"/>
      <c r="E5" s="139"/>
    </row>
    <row r="6" spans="1:9" ht="24.75" customHeight="1" x14ac:dyDescent="0.2">
      <c r="A6" s="282"/>
      <c r="B6" s="139"/>
      <c r="C6" s="139"/>
      <c r="D6" s="139"/>
      <c r="E6" s="139"/>
    </row>
    <row r="7" spans="1:9" ht="24.75" customHeight="1" x14ac:dyDescent="0.2">
      <c r="A7" s="282"/>
      <c r="B7" s="139"/>
      <c r="C7" s="139"/>
      <c r="D7" s="139"/>
      <c r="E7" s="139"/>
    </row>
    <row r="8" spans="1:9" ht="24.75" customHeight="1" x14ac:dyDescent="0.2">
      <c r="A8" s="282"/>
      <c r="B8" s="139"/>
      <c r="C8" s="139"/>
      <c r="D8" s="139"/>
      <c r="E8" s="139"/>
    </row>
    <row r="9" spans="1:9" ht="24.75" customHeight="1" x14ac:dyDescent="0.2">
      <c r="A9" s="282"/>
      <c r="B9" s="139"/>
      <c r="C9" s="139"/>
      <c r="D9" s="139"/>
      <c r="E9" s="139"/>
    </row>
    <row r="10" spans="1:9" ht="24.75" customHeight="1" x14ac:dyDescent="0.2">
      <c r="A10" s="282"/>
      <c r="B10" s="139"/>
      <c r="C10" s="139"/>
      <c r="D10" s="139"/>
      <c r="E10" s="139"/>
    </row>
    <row r="11" spans="1:9" ht="24.75" customHeight="1" x14ac:dyDescent="0.2">
      <c r="A11" s="282"/>
      <c r="B11" s="139"/>
      <c r="C11" s="139"/>
      <c r="D11" s="139"/>
      <c r="E11" s="139"/>
    </row>
    <row r="12" spans="1:9" ht="24.75" customHeight="1" x14ac:dyDescent="0.2">
      <c r="A12" s="282"/>
      <c r="B12" s="139"/>
      <c r="C12" s="139"/>
      <c r="D12" s="139"/>
      <c r="E12" s="139"/>
    </row>
    <row r="13" spans="1:9" ht="24.75" customHeight="1" x14ac:dyDescent="0.2">
      <c r="A13" s="282"/>
      <c r="B13" s="139"/>
      <c r="C13" s="139"/>
      <c r="D13" s="139"/>
      <c r="E13" s="139"/>
    </row>
    <row r="14" spans="1:9" ht="24.75" customHeight="1" x14ac:dyDescent="0.2">
      <c r="A14" s="282"/>
      <c r="B14" s="139"/>
      <c r="C14" s="139"/>
      <c r="D14" s="139"/>
      <c r="E14" s="139"/>
    </row>
    <row r="15" spans="1:9" ht="24.75" customHeight="1" x14ac:dyDescent="0.2">
      <c r="A15" s="282"/>
      <c r="B15" s="139"/>
      <c r="C15" s="139"/>
      <c r="D15" s="139"/>
      <c r="E15" s="139"/>
      <c r="I15" s="9" t="s">
        <v>239</v>
      </c>
    </row>
  </sheetData>
  <mergeCells count="1">
    <mergeCell ref="A1:E1"/>
  </mergeCells>
  <printOptions horizontalCentered="1" gridLines="1"/>
  <pageMargins left="0.78740157480314965" right="0.78740157480314965" top="1.9685039370078741" bottom="0.78740157480314965" header="0" footer="0"/>
  <pageSetup paperSize="9" orientation="portrait" r:id="rId1"/>
  <headerFooter>
    <oddHeader>&amp;CEDAR SANTA COLOMA DE FARNERS REGISTRE: CUBES RECEPCIONADES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Q48"/>
  <sheetViews>
    <sheetView topLeftCell="A4" zoomScale="55" zoomScaleNormal="55" workbookViewId="0">
      <selection activeCell="G14" sqref="G14"/>
    </sheetView>
  </sheetViews>
  <sheetFormatPr baseColWidth="10" defaultColWidth="12.5703125" defaultRowHeight="15" customHeight="1" x14ac:dyDescent="0.2"/>
  <cols>
    <col min="1" max="1" width="13.7109375" customWidth="1"/>
    <col min="2" max="2" width="10.28515625" customWidth="1"/>
    <col min="3" max="4" width="14.42578125" customWidth="1"/>
    <col min="5" max="6" width="8.7109375" customWidth="1"/>
    <col min="7" max="8" width="12.28515625" customWidth="1"/>
    <col min="9" max="10" width="8.7109375" customWidth="1"/>
    <col min="11" max="11" width="12.28515625" customWidth="1"/>
    <col min="12" max="12" width="8.7109375" customWidth="1"/>
    <col min="13" max="13" width="12.85546875" customWidth="1"/>
    <col min="14" max="14" width="11.7109375" customWidth="1"/>
    <col min="15" max="30" width="8.7109375" customWidth="1"/>
    <col min="31" max="31" width="10" customWidth="1"/>
    <col min="32" max="32" width="13.140625" customWidth="1"/>
    <col min="33" max="33" width="16.140625" customWidth="1"/>
    <col min="34" max="34" width="18.140625" customWidth="1"/>
    <col min="35" max="35" width="27.85546875" customWidth="1"/>
    <col min="36" max="36" width="16.42578125" customWidth="1"/>
    <col min="37" max="37" width="16.28515625" customWidth="1"/>
    <col min="38" max="41" width="13.28515625" customWidth="1"/>
    <col min="42" max="43" width="12.28515625" customWidth="1"/>
    <col min="44" max="44" width="13" customWidth="1"/>
    <col min="45" max="45" width="11.7109375" customWidth="1"/>
    <col min="46" max="46" width="10.42578125" customWidth="1"/>
    <col min="47" max="47" width="10.28515625" customWidth="1"/>
    <col min="48" max="48" width="11.140625" customWidth="1"/>
    <col min="49" max="54" width="18.7109375" customWidth="1"/>
    <col min="55" max="55" width="12.7109375" customWidth="1"/>
    <col min="56" max="56" width="13.7109375" customWidth="1"/>
    <col min="57" max="57" width="13.42578125" customWidth="1"/>
    <col min="58" max="58" width="12.28515625" customWidth="1"/>
    <col min="59" max="62" width="18.28515625" customWidth="1"/>
    <col min="63" max="63" width="16.85546875" customWidth="1"/>
    <col min="64" max="64" width="11.140625" customWidth="1"/>
    <col min="65" max="65" width="17.7109375" customWidth="1"/>
    <col min="66" max="66" width="16.5703125" customWidth="1"/>
    <col min="67" max="67" width="14.85546875" customWidth="1"/>
    <col min="68" max="68" width="16.5703125" customWidth="1"/>
    <col min="69" max="88" width="11.42578125" customWidth="1"/>
  </cols>
  <sheetData>
    <row r="1" spans="1:68" ht="21" customHeight="1" x14ac:dyDescent="0.25">
      <c r="A1" s="681" t="s">
        <v>0</v>
      </c>
      <c r="B1" s="682"/>
      <c r="C1" s="683" t="s">
        <v>109</v>
      </c>
      <c r="D1" s="682"/>
      <c r="E1" s="682"/>
      <c r="F1" s="682"/>
      <c r="G1" s="682"/>
      <c r="H1" s="682"/>
      <c r="I1" s="682"/>
      <c r="J1" s="682"/>
      <c r="K1" s="682"/>
      <c r="L1" s="682"/>
      <c r="M1" s="682"/>
      <c r="N1" s="682"/>
      <c r="O1" s="682"/>
      <c r="P1" s="682"/>
      <c r="Q1" s="682"/>
      <c r="R1" s="2"/>
      <c r="S1" s="684" t="s">
        <v>2</v>
      </c>
      <c r="T1" s="682"/>
      <c r="U1" s="682"/>
      <c r="V1" s="682"/>
      <c r="W1" s="682"/>
      <c r="X1" s="682"/>
      <c r="Y1" s="682"/>
      <c r="Z1" s="682"/>
      <c r="AA1" s="682"/>
      <c r="AB1" s="682"/>
      <c r="AC1" s="682"/>
      <c r="AD1" s="682"/>
      <c r="AE1" s="682"/>
      <c r="AF1" s="682"/>
      <c r="AG1" s="682"/>
      <c r="AH1" s="682"/>
      <c r="AI1" s="682"/>
      <c r="AJ1" s="682"/>
      <c r="AK1" s="682"/>
      <c r="AL1" s="682"/>
      <c r="AM1" s="3"/>
      <c r="AN1" s="3"/>
      <c r="AO1" s="3"/>
      <c r="AP1" s="2"/>
      <c r="AQ1" s="1"/>
      <c r="AR1" s="4"/>
      <c r="AS1" s="5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3"/>
      <c r="BH1" s="6"/>
      <c r="BI1" s="6"/>
      <c r="BJ1" s="6"/>
      <c r="BK1" s="6"/>
      <c r="BL1" s="3"/>
      <c r="BM1" s="3"/>
      <c r="BN1" s="3"/>
      <c r="BO1" s="3"/>
      <c r="BP1" s="3"/>
    </row>
    <row r="2" spans="1:68" ht="21" customHeight="1" x14ac:dyDescent="0.25">
      <c r="A2" s="684" t="s">
        <v>110</v>
      </c>
      <c r="B2" s="682"/>
      <c r="C2" s="682"/>
      <c r="D2" s="3"/>
      <c r="E2" s="685" t="s">
        <v>4</v>
      </c>
      <c r="F2" s="686"/>
      <c r="G2" s="686"/>
      <c r="H2" s="686"/>
      <c r="I2" s="686"/>
      <c r="J2" s="1"/>
      <c r="K2" s="1"/>
      <c r="L2" s="1"/>
      <c r="M2" s="1"/>
      <c r="N2" s="1"/>
      <c r="O2" s="1"/>
      <c r="P2" s="1"/>
      <c r="Q2" s="1"/>
      <c r="R2" s="2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6"/>
      <c r="AM2" s="6"/>
      <c r="AN2" s="6"/>
      <c r="AO2" s="3"/>
      <c r="AP2" s="2"/>
      <c r="AQ2" s="1"/>
      <c r="AR2" s="3"/>
      <c r="AS2" s="6"/>
      <c r="AT2" s="3"/>
      <c r="AU2" s="3"/>
      <c r="AV2" s="3"/>
      <c r="AW2" s="4"/>
      <c r="AX2" s="4"/>
      <c r="AY2" s="4"/>
      <c r="AZ2" s="4"/>
      <c r="BA2" s="4"/>
      <c r="BB2" s="4"/>
      <c r="BC2" s="4"/>
      <c r="BD2" s="4"/>
      <c r="BE2" s="4"/>
      <c r="BF2" s="4"/>
      <c r="BG2" s="3"/>
      <c r="BH2" s="6"/>
      <c r="BI2" s="6"/>
      <c r="BJ2" s="6"/>
      <c r="BK2" s="6"/>
      <c r="BL2" s="3"/>
      <c r="BM2" s="3"/>
      <c r="BN2" s="3"/>
      <c r="BO2" s="3"/>
      <c r="BP2" s="3"/>
    </row>
    <row r="3" spans="1:68" ht="18" customHeight="1" x14ac:dyDescent="0.25">
      <c r="A3" s="7"/>
      <c r="B3" s="7"/>
      <c r="C3" s="8"/>
      <c r="D3" s="8"/>
      <c r="E3" s="687" t="s">
        <v>5</v>
      </c>
      <c r="F3" s="688"/>
      <c r="G3" s="688"/>
      <c r="H3" s="688"/>
      <c r="I3" s="688"/>
      <c r="J3" s="688"/>
      <c r="K3" s="688"/>
      <c r="L3" s="688"/>
      <c r="M3" s="688"/>
      <c r="N3" s="688"/>
      <c r="O3" s="688"/>
      <c r="P3" s="688"/>
      <c r="Q3" s="688"/>
      <c r="R3" s="688"/>
      <c r="S3" s="688"/>
      <c r="T3" s="688"/>
      <c r="U3" s="688"/>
      <c r="V3" s="688"/>
      <c r="W3" s="688"/>
      <c r="X3" s="688"/>
      <c r="Y3" s="688"/>
      <c r="Z3" s="688"/>
      <c r="AA3" s="688"/>
      <c r="AB3" s="688"/>
      <c r="AC3" s="688"/>
      <c r="AD3" s="688"/>
      <c r="AE3" s="688"/>
      <c r="AF3" s="688"/>
      <c r="AG3" s="688"/>
      <c r="AH3" s="688"/>
      <c r="AI3" s="688"/>
      <c r="AJ3" s="688"/>
      <c r="AK3" s="688"/>
      <c r="AL3" s="688"/>
      <c r="AM3" s="688"/>
      <c r="AN3" s="688"/>
      <c r="AO3" s="688"/>
      <c r="AP3" s="688"/>
      <c r="AQ3" s="688"/>
      <c r="AR3" s="688"/>
      <c r="AS3" s="688"/>
      <c r="AT3" s="314"/>
      <c r="AU3" s="314"/>
      <c r="AV3" s="314"/>
      <c r="AW3" s="314"/>
      <c r="AX3" s="314"/>
      <c r="AY3" s="314"/>
      <c r="AZ3" s="689" t="s">
        <v>6</v>
      </c>
      <c r="BA3" s="688"/>
      <c r="BB3" s="688"/>
      <c r="BC3" s="688"/>
      <c r="BD3" s="688"/>
      <c r="BE3" s="688"/>
      <c r="BF3" s="688"/>
      <c r="BG3" s="688"/>
      <c r="BH3" s="688"/>
      <c r="BI3" s="688"/>
      <c r="BJ3" s="688"/>
      <c r="BK3" s="688"/>
      <c r="BL3" s="688"/>
      <c r="BM3" s="688"/>
      <c r="BN3" s="688"/>
      <c r="BO3" s="688"/>
      <c r="BP3" s="690"/>
    </row>
    <row r="4" spans="1:68" ht="67.5" customHeight="1" x14ac:dyDescent="0.35">
      <c r="A4" s="679" t="s">
        <v>7</v>
      </c>
      <c r="B4" s="680"/>
      <c r="C4" s="315" t="s">
        <v>8</v>
      </c>
      <c r="D4" s="315" t="s">
        <v>9</v>
      </c>
      <c r="E4" s="696" t="s">
        <v>10</v>
      </c>
      <c r="F4" s="680"/>
      <c r="G4" s="696" t="s">
        <v>11</v>
      </c>
      <c r="H4" s="680"/>
      <c r="I4" s="696" t="s">
        <v>12</v>
      </c>
      <c r="J4" s="692"/>
      <c r="K4" s="680"/>
      <c r="L4" s="696" t="s">
        <v>13</v>
      </c>
      <c r="M4" s="692"/>
      <c r="N4" s="680"/>
      <c r="O4" s="697" t="s">
        <v>14</v>
      </c>
      <c r="P4" s="692"/>
      <c r="Q4" s="680"/>
      <c r="R4" s="698" t="s">
        <v>15</v>
      </c>
      <c r="S4" s="680"/>
      <c r="T4" s="698" t="s">
        <v>16</v>
      </c>
      <c r="U4" s="680"/>
      <c r="V4" s="698" t="s">
        <v>17</v>
      </c>
      <c r="W4" s="680"/>
      <c r="X4" s="698" t="s">
        <v>18</v>
      </c>
      <c r="Y4" s="680"/>
      <c r="Z4" s="698" t="s">
        <v>19</v>
      </c>
      <c r="AA4" s="692"/>
      <c r="AB4" s="680"/>
      <c r="AC4" s="698" t="s">
        <v>20</v>
      </c>
      <c r="AD4" s="692"/>
      <c r="AE4" s="680"/>
      <c r="AF4" s="316" t="s">
        <v>21</v>
      </c>
      <c r="AG4" s="317" t="s">
        <v>22</v>
      </c>
      <c r="AH4" s="10" t="s">
        <v>23</v>
      </c>
      <c r="AI4" s="10" t="s">
        <v>24</v>
      </c>
      <c r="AJ4" s="705" t="s">
        <v>25</v>
      </c>
      <c r="AK4" s="707" t="s">
        <v>26</v>
      </c>
      <c r="AL4" s="318" t="s">
        <v>27</v>
      </c>
      <c r="AM4" s="318" t="s">
        <v>28</v>
      </c>
      <c r="AN4" s="318" t="s">
        <v>29</v>
      </c>
      <c r="AO4" s="318" t="s">
        <v>30</v>
      </c>
      <c r="AP4" s="319" t="s">
        <v>31</v>
      </c>
      <c r="AQ4" s="709" t="s">
        <v>32</v>
      </c>
      <c r="AR4" s="690"/>
      <c r="AS4" s="11" t="s">
        <v>33</v>
      </c>
      <c r="AT4" s="319" t="s">
        <v>34</v>
      </c>
      <c r="AU4" s="319" t="s">
        <v>35</v>
      </c>
      <c r="AV4" s="320" t="s">
        <v>36</v>
      </c>
      <c r="AW4" s="321" t="s">
        <v>37</v>
      </c>
      <c r="AX4" s="321" t="s">
        <v>38</v>
      </c>
      <c r="AY4" s="321" t="s">
        <v>39</v>
      </c>
      <c r="AZ4" s="322" t="s">
        <v>40</v>
      </c>
      <c r="BA4" s="323" t="s">
        <v>41</v>
      </c>
      <c r="BB4" s="323" t="s">
        <v>42</v>
      </c>
      <c r="BC4" s="691" t="s">
        <v>43</v>
      </c>
      <c r="BD4" s="692"/>
      <c r="BE4" s="692"/>
      <c r="BF4" s="680"/>
      <c r="BG4" s="693" t="s">
        <v>44</v>
      </c>
      <c r="BH4" s="688"/>
      <c r="BI4" s="688"/>
      <c r="BJ4" s="688"/>
      <c r="BK4" s="688"/>
      <c r="BL4" s="688"/>
      <c r="BM4" s="688"/>
      <c r="BN4" s="688"/>
      <c r="BO4" s="688"/>
      <c r="BP4" s="690"/>
    </row>
    <row r="5" spans="1:68" ht="57.75" customHeight="1" x14ac:dyDescent="0.35">
      <c r="A5" s="324"/>
      <c r="B5" s="325"/>
      <c r="C5" s="326" t="s">
        <v>45</v>
      </c>
      <c r="D5" s="326" t="s">
        <v>45</v>
      </c>
      <c r="E5" s="710"/>
      <c r="F5" s="700"/>
      <c r="G5" s="710" t="s">
        <v>46</v>
      </c>
      <c r="H5" s="700"/>
      <c r="I5" s="710" t="s">
        <v>47</v>
      </c>
      <c r="J5" s="701"/>
      <c r="K5" s="327" t="s">
        <v>48</v>
      </c>
      <c r="L5" s="710" t="s">
        <v>49</v>
      </c>
      <c r="M5" s="701"/>
      <c r="N5" s="327" t="s">
        <v>48</v>
      </c>
      <c r="O5" s="710" t="s">
        <v>49</v>
      </c>
      <c r="P5" s="701"/>
      <c r="Q5" s="327" t="s">
        <v>48</v>
      </c>
      <c r="R5" s="699" t="s">
        <v>50</v>
      </c>
      <c r="S5" s="700"/>
      <c r="T5" s="699" t="s">
        <v>50</v>
      </c>
      <c r="U5" s="700"/>
      <c r="V5" s="699" t="s">
        <v>50</v>
      </c>
      <c r="W5" s="700"/>
      <c r="X5" s="699" t="s">
        <v>50</v>
      </c>
      <c r="Y5" s="700"/>
      <c r="Z5" s="699" t="s">
        <v>50</v>
      </c>
      <c r="AA5" s="701"/>
      <c r="AB5" s="327" t="s">
        <v>48</v>
      </c>
      <c r="AC5" s="699" t="s">
        <v>51</v>
      </c>
      <c r="AD5" s="701"/>
      <c r="AE5" s="327" t="s">
        <v>48</v>
      </c>
      <c r="AF5" s="310" t="s">
        <v>52</v>
      </c>
      <c r="AG5" s="310" t="s">
        <v>53</v>
      </c>
      <c r="AH5" s="328" t="s">
        <v>54</v>
      </c>
      <c r="AI5" s="328" t="s">
        <v>55</v>
      </c>
      <c r="AJ5" s="706"/>
      <c r="AK5" s="708"/>
      <c r="AL5" s="329" t="s">
        <v>56</v>
      </c>
      <c r="AM5" s="329" t="s">
        <v>56</v>
      </c>
      <c r="AN5" s="329" t="s">
        <v>56</v>
      </c>
      <c r="AO5" s="330"/>
      <c r="AP5" s="330"/>
      <c r="AQ5" s="319" t="s">
        <v>56</v>
      </c>
      <c r="AR5" s="331" t="s">
        <v>57</v>
      </c>
      <c r="AS5" s="332" t="s">
        <v>56</v>
      </c>
      <c r="AT5" s="702" t="s">
        <v>58</v>
      </c>
      <c r="AU5" s="702" t="s">
        <v>58</v>
      </c>
      <c r="AV5" s="704" t="s">
        <v>59</v>
      </c>
      <c r="AW5" s="333"/>
      <c r="AX5" s="333"/>
      <c r="AY5" s="333"/>
      <c r="AZ5" s="334"/>
      <c r="BA5" s="334"/>
      <c r="BB5" s="334"/>
      <c r="BC5" s="694"/>
      <c r="BD5" s="686"/>
      <c r="BE5" s="686"/>
      <c r="BF5" s="695"/>
      <c r="BG5" s="12" t="s">
        <v>60</v>
      </c>
      <c r="BH5" s="13" t="s">
        <v>61</v>
      </c>
      <c r="BI5" s="14" t="s">
        <v>62</v>
      </c>
      <c r="BJ5" s="14" t="s">
        <v>63</v>
      </c>
      <c r="BK5" s="14" t="s">
        <v>64</v>
      </c>
      <c r="BL5" s="15" t="s">
        <v>27</v>
      </c>
      <c r="BM5" s="14" t="s">
        <v>65</v>
      </c>
      <c r="BN5" s="12" t="s">
        <v>66</v>
      </c>
      <c r="BO5" s="12" t="s">
        <v>67</v>
      </c>
      <c r="BP5" s="12" t="s">
        <v>68</v>
      </c>
    </row>
    <row r="6" spans="1:68" ht="31.5" customHeight="1" x14ac:dyDescent="0.25">
      <c r="A6" s="16"/>
      <c r="B6" s="335"/>
      <c r="C6" s="17" t="s">
        <v>69</v>
      </c>
      <c r="D6" s="17"/>
      <c r="E6" s="311" t="s">
        <v>70</v>
      </c>
      <c r="F6" s="327" t="s">
        <v>71</v>
      </c>
      <c r="G6" s="311" t="s">
        <v>70</v>
      </c>
      <c r="H6" s="327" t="s">
        <v>71</v>
      </c>
      <c r="I6" s="336" t="s">
        <v>72</v>
      </c>
      <c r="J6" s="337" t="s">
        <v>73</v>
      </c>
      <c r="K6" s="338" t="s">
        <v>74</v>
      </c>
      <c r="L6" s="311" t="s">
        <v>70</v>
      </c>
      <c r="M6" s="339" t="s">
        <v>71</v>
      </c>
      <c r="N6" s="338" t="s">
        <v>74</v>
      </c>
      <c r="O6" s="311" t="s">
        <v>70</v>
      </c>
      <c r="P6" s="339" t="s">
        <v>71</v>
      </c>
      <c r="Q6" s="338" t="s">
        <v>74</v>
      </c>
      <c r="R6" s="310" t="s">
        <v>70</v>
      </c>
      <c r="S6" s="340" t="s">
        <v>71</v>
      </c>
      <c r="T6" s="310" t="s">
        <v>70</v>
      </c>
      <c r="U6" s="340" t="s">
        <v>71</v>
      </c>
      <c r="V6" s="310" t="s">
        <v>70</v>
      </c>
      <c r="W6" s="340" t="s">
        <v>71</v>
      </c>
      <c r="X6" s="310" t="s">
        <v>70</v>
      </c>
      <c r="Y6" s="340" t="s">
        <v>71</v>
      </c>
      <c r="Z6" s="310" t="s">
        <v>70</v>
      </c>
      <c r="AA6" s="341" t="s">
        <v>71</v>
      </c>
      <c r="AB6" s="338" t="s">
        <v>74</v>
      </c>
      <c r="AC6" s="310" t="s">
        <v>70</v>
      </c>
      <c r="AD6" s="341" t="s">
        <v>71</v>
      </c>
      <c r="AE6" s="338" t="s">
        <v>74</v>
      </c>
      <c r="AF6" s="310" t="s">
        <v>71</v>
      </c>
      <c r="AG6" s="310" t="s">
        <v>71</v>
      </c>
      <c r="AH6" s="18" t="s">
        <v>75</v>
      </c>
      <c r="AI6" s="18" t="s">
        <v>75</v>
      </c>
      <c r="AJ6" s="342" t="s">
        <v>76</v>
      </c>
      <c r="AK6" s="310" t="s">
        <v>76</v>
      </c>
      <c r="AL6" s="329" t="s">
        <v>77</v>
      </c>
      <c r="AM6" s="329" t="s">
        <v>47</v>
      </c>
      <c r="AN6" s="329" t="s">
        <v>78</v>
      </c>
      <c r="AO6" s="329" t="s">
        <v>47</v>
      </c>
      <c r="AP6" s="329" t="s">
        <v>79</v>
      </c>
      <c r="AQ6" s="19" t="s">
        <v>47</v>
      </c>
      <c r="AR6" s="343" t="s">
        <v>47</v>
      </c>
      <c r="AS6" s="329" t="s">
        <v>48</v>
      </c>
      <c r="AT6" s="703"/>
      <c r="AU6" s="703"/>
      <c r="AV6" s="706"/>
      <c r="AW6" s="20" t="s">
        <v>80</v>
      </c>
      <c r="AX6" s="20" t="s">
        <v>80</v>
      </c>
      <c r="AY6" s="20" t="s">
        <v>80</v>
      </c>
      <c r="AZ6" s="21" t="s">
        <v>80</v>
      </c>
      <c r="BA6" s="21" t="s">
        <v>81</v>
      </c>
      <c r="BB6" s="21" t="s">
        <v>82</v>
      </c>
      <c r="BC6" s="322" t="s">
        <v>83</v>
      </c>
      <c r="BD6" s="322" t="s">
        <v>82</v>
      </c>
      <c r="BE6" s="322" t="s">
        <v>84</v>
      </c>
      <c r="BF6" s="322" t="s">
        <v>10</v>
      </c>
      <c r="BG6" s="344" t="s">
        <v>85</v>
      </c>
      <c r="BH6" s="344" t="s">
        <v>85</v>
      </c>
      <c r="BI6" s="344" t="s">
        <v>85</v>
      </c>
      <c r="BJ6" s="344" t="s">
        <v>85</v>
      </c>
      <c r="BK6" s="344" t="s">
        <v>85</v>
      </c>
      <c r="BL6" s="322" t="s">
        <v>77</v>
      </c>
      <c r="BM6" s="323" t="s">
        <v>78</v>
      </c>
      <c r="BN6" s="344" t="s">
        <v>80</v>
      </c>
      <c r="BO6" s="344" t="s">
        <v>86</v>
      </c>
      <c r="BP6" s="344" t="s">
        <v>48</v>
      </c>
    </row>
    <row r="7" spans="1:68" ht="33.75" customHeight="1" x14ac:dyDescent="0.25">
      <c r="A7" s="718" t="s">
        <v>87</v>
      </c>
      <c r="B7" s="22" t="s">
        <v>88</v>
      </c>
      <c r="C7" s="23">
        <v>204</v>
      </c>
      <c r="D7" s="24"/>
      <c r="E7" s="717"/>
      <c r="F7" s="717"/>
      <c r="G7" s="312"/>
      <c r="H7" s="312"/>
      <c r="I7" s="717">
        <v>400</v>
      </c>
      <c r="J7" s="717">
        <v>35</v>
      </c>
      <c r="K7" s="717"/>
      <c r="L7" s="717">
        <v>425</v>
      </c>
      <c r="M7" s="717">
        <v>25</v>
      </c>
      <c r="N7" s="717"/>
      <c r="O7" s="717">
        <v>1000</v>
      </c>
      <c r="P7" s="717">
        <v>125</v>
      </c>
      <c r="Q7" s="717"/>
      <c r="R7" s="717"/>
      <c r="S7" s="717"/>
      <c r="T7" s="717"/>
      <c r="U7" s="717"/>
      <c r="V7" s="717"/>
      <c r="W7" s="717"/>
      <c r="X7" s="717"/>
      <c r="Y7" s="717"/>
      <c r="Z7" s="717"/>
      <c r="AA7" s="717"/>
      <c r="AB7" s="717"/>
      <c r="AC7" s="717"/>
      <c r="AD7" s="717"/>
      <c r="AE7" s="717"/>
      <c r="AF7" s="312"/>
      <c r="AG7" s="312"/>
      <c r="AH7" s="719"/>
      <c r="AI7" s="717"/>
      <c r="AJ7" s="717"/>
      <c r="AK7" s="720"/>
      <c r="AL7" s="721"/>
      <c r="AM7" s="313"/>
      <c r="AN7" s="313"/>
      <c r="AO7" s="312"/>
      <c r="AP7" s="717"/>
      <c r="AQ7" s="717"/>
      <c r="AR7" s="717"/>
      <c r="AS7" s="721"/>
      <c r="AT7" s="717">
        <v>250</v>
      </c>
      <c r="AU7" s="717"/>
      <c r="AV7" s="717"/>
      <c r="AW7" s="717"/>
      <c r="AX7" s="717"/>
      <c r="AY7" s="717"/>
      <c r="AZ7" s="717"/>
      <c r="BA7" s="717"/>
      <c r="BB7" s="717"/>
      <c r="BC7" s="717"/>
      <c r="BD7" s="717"/>
      <c r="BE7" s="717"/>
      <c r="BF7" s="717"/>
      <c r="BG7" s="722"/>
      <c r="BH7" s="313"/>
      <c r="BI7" s="313"/>
      <c r="BJ7" s="313"/>
      <c r="BK7" s="313"/>
      <c r="BL7" s="717"/>
      <c r="BM7" s="717"/>
      <c r="BN7" s="717"/>
      <c r="BO7" s="717"/>
      <c r="BP7" s="717"/>
    </row>
    <row r="8" spans="1:68" ht="33.75" customHeight="1" thickBot="1" x14ac:dyDescent="0.3">
      <c r="A8" s="706"/>
      <c r="B8" s="22" t="s">
        <v>89</v>
      </c>
      <c r="C8" s="23">
        <v>204</v>
      </c>
      <c r="D8" s="26"/>
      <c r="E8" s="706"/>
      <c r="F8" s="706"/>
      <c r="G8" s="27"/>
      <c r="H8" s="27"/>
      <c r="I8" s="706"/>
      <c r="J8" s="706"/>
      <c r="K8" s="706"/>
      <c r="L8" s="706"/>
      <c r="M8" s="706"/>
      <c r="N8" s="706"/>
      <c r="O8" s="706"/>
      <c r="P8" s="706"/>
      <c r="Q8" s="706"/>
      <c r="R8" s="706"/>
      <c r="S8" s="706"/>
      <c r="T8" s="706"/>
      <c r="U8" s="706"/>
      <c r="V8" s="706"/>
      <c r="W8" s="706"/>
      <c r="X8" s="706"/>
      <c r="Y8" s="706"/>
      <c r="Z8" s="706"/>
      <c r="AA8" s="706"/>
      <c r="AB8" s="706"/>
      <c r="AC8" s="706"/>
      <c r="AD8" s="706"/>
      <c r="AE8" s="706"/>
      <c r="AF8" s="27"/>
      <c r="AG8" s="27"/>
      <c r="AH8" s="706"/>
      <c r="AI8" s="706"/>
      <c r="AJ8" s="706"/>
      <c r="AK8" s="708"/>
      <c r="AL8" s="706"/>
      <c r="AM8" s="28"/>
      <c r="AN8" s="28"/>
      <c r="AO8" s="27"/>
      <c r="AP8" s="706"/>
      <c r="AQ8" s="706"/>
      <c r="AR8" s="706"/>
      <c r="AS8" s="706"/>
      <c r="AT8" s="706"/>
      <c r="AU8" s="706"/>
      <c r="AV8" s="706"/>
      <c r="AW8" s="706"/>
      <c r="AX8" s="706"/>
      <c r="AY8" s="706"/>
      <c r="AZ8" s="706"/>
      <c r="BA8" s="706"/>
      <c r="BB8" s="706"/>
      <c r="BC8" s="706"/>
      <c r="BD8" s="706"/>
      <c r="BE8" s="706"/>
      <c r="BF8" s="706"/>
      <c r="BG8" s="695"/>
      <c r="BH8" s="28"/>
      <c r="BI8" s="28"/>
      <c r="BJ8" s="28"/>
      <c r="BK8" s="28"/>
      <c r="BL8" s="706"/>
      <c r="BM8" s="706"/>
      <c r="BN8" s="706"/>
      <c r="BO8" s="706"/>
      <c r="BP8" s="706"/>
    </row>
    <row r="9" spans="1:68" ht="24.75" customHeight="1" x14ac:dyDescent="0.25">
      <c r="A9" s="345">
        <v>45326</v>
      </c>
      <c r="B9" s="346">
        <v>1</v>
      </c>
      <c r="C9" s="37">
        <v>70</v>
      </c>
      <c r="D9" s="29"/>
      <c r="E9" s="33"/>
      <c r="F9" s="33"/>
      <c r="G9" s="29"/>
      <c r="H9" s="29"/>
      <c r="I9" s="30"/>
      <c r="J9" s="30"/>
      <c r="K9" s="347"/>
      <c r="L9" s="30"/>
      <c r="M9" s="30"/>
      <c r="N9" s="347"/>
      <c r="O9" s="30"/>
      <c r="P9" s="30"/>
      <c r="Q9" s="347"/>
      <c r="R9" s="30"/>
      <c r="S9" s="30"/>
      <c r="T9" s="30"/>
      <c r="U9" s="30"/>
      <c r="V9" s="30"/>
      <c r="W9" s="30"/>
      <c r="X9" s="30"/>
      <c r="Y9" s="30"/>
      <c r="Z9" s="348"/>
      <c r="AA9" s="348"/>
      <c r="AB9" s="347"/>
      <c r="AC9" s="30"/>
      <c r="AD9" s="30"/>
      <c r="AE9" s="347"/>
      <c r="AF9" s="29"/>
      <c r="AG9" s="29"/>
      <c r="AH9" s="349"/>
      <c r="AI9" s="29"/>
      <c r="AJ9" s="29"/>
      <c r="AK9" s="350"/>
      <c r="AL9" s="351"/>
      <c r="AM9" s="561"/>
      <c r="AN9" s="31"/>
      <c r="AO9" s="29"/>
      <c r="AP9" s="352"/>
      <c r="AQ9" s="352"/>
      <c r="AR9" s="352"/>
      <c r="AS9" s="128"/>
      <c r="AT9" s="33"/>
      <c r="AU9" s="353"/>
      <c r="AV9" s="354"/>
      <c r="AW9" s="355"/>
      <c r="AX9" s="355"/>
      <c r="AY9" s="356"/>
      <c r="AZ9" s="355"/>
      <c r="BA9" s="34"/>
      <c r="BB9" s="354"/>
      <c r="BC9" s="354"/>
      <c r="BD9" s="357"/>
      <c r="BE9" s="357"/>
      <c r="BF9" s="354"/>
      <c r="BG9" s="29"/>
      <c r="BH9" s="31"/>
      <c r="BI9" s="31"/>
      <c r="BJ9" s="31"/>
      <c r="BK9" s="31"/>
      <c r="BL9" s="30"/>
      <c r="BM9" s="35"/>
      <c r="BN9" s="29"/>
      <c r="BO9" s="29"/>
      <c r="BP9" s="355"/>
    </row>
    <row r="10" spans="1:68" ht="24.75" customHeight="1" x14ac:dyDescent="0.25">
      <c r="A10" s="345">
        <v>45327</v>
      </c>
      <c r="B10" s="36">
        <v>2</v>
      </c>
      <c r="C10" s="37">
        <v>71</v>
      </c>
      <c r="D10" s="37"/>
      <c r="E10" s="33"/>
      <c r="F10" s="33"/>
      <c r="G10" s="29"/>
      <c r="H10" s="29"/>
      <c r="I10" s="30"/>
      <c r="J10" s="30"/>
      <c r="K10" s="347"/>
      <c r="L10" s="30"/>
      <c r="M10" s="30"/>
      <c r="N10" s="347"/>
      <c r="O10" s="30"/>
      <c r="P10" s="30"/>
      <c r="Q10" s="347"/>
      <c r="R10" s="30"/>
      <c r="S10" s="30"/>
      <c r="T10" s="30"/>
      <c r="U10" s="30"/>
      <c r="V10" s="30"/>
      <c r="W10" s="30"/>
      <c r="X10" s="30"/>
      <c r="Y10" s="30"/>
      <c r="Z10" s="348"/>
      <c r="AA10" s="348"/>
      <c r="AB10" s="347"/>
      <c r="AC10" s="30"/>
      <c r="AD10" s="30"/>
      <c r="AE10" s="347"/>
      <c r="AF10" s="29"/>
      <c r="AG10" s="29"/>
      <c r="AH10" s="349"/>
      <c r="AI10" s="29"/>
      <c r="AJ10" s="29"/>
      <c r="AK10" s="350"/>
      <c r="AL10" s="38"/>
      <c r="AM10" s="562"/>
      <c r="AN10" s="39"/>
      <c r="AO10" s="37"/>
      <c r="AP10" s="40"/>
      <c r="AQ10" s="40"/>
      <c r="AR10" s="40"/>
      <c r="AS10" s="129"/>
      <c r="AT10" s="42"/>
      <c r="AU10" s="358"/>
      <c r="AV10" s="43"/>
      <c r="AW10" s="44"/>
      <c r="AX10" s="44"/>
      <c r="AY10" s="45"/>
      <c r="AZ10" s="44"/>
      <c r="BA10" s="46"/>
      <c r="BB10" s="43"/>
      <c r="BC10" s="43"/>
      <c r="BD10" s="47"/>
      <c r="BE10" s="47"/>
      <c r="BF10" s="43"/>
      <c r="BG10" s="37"/>
      <c r="BH10" s="39"/>
      <c r="BI10" s="39"/>
      <c r="BJ10" s="39"/>
      <c r="BK10" s="39"/>
      <c r="BL10" s="48"/>
      <c r="BM10" s="49"/>
      <c r="BN10" s="37"/>
      <c r="BO10" s="37"/>
      <c r="BP10" s="44"/>
    </row>
    <row r="11" spans="1:68" ht="24.75" customHeight="1" x14ac:dyDescent="0.25">
      <c r="A11" s="345">
        <v>45328</v>
      </c>
      <c r="B11" s="36">
        <v>3</v>
      </c>
      <c r="C11" s="37">
        <v>62</v>
      </c>
      <c r="D11" s="37"/>
      <c r="E11" s="33"/>
      <c r="F11" s="33"/>
      <c r="G11" s="29"/>
      <c r="H11" s="29"/>
      <c r="I11" s="30"/>
      <c r="J11" s="30"/>
      <c r="K11" s="347"/>
      <c r="L11" s="30"/>
      <c r="M11" s="30"/>
      <c r="N11" s="347"/>
      <c r="O11" s="30"/>
      <c r="P11" s="30"/>
      <c r="Q11" s="347"/>
      <c r="R11" s="30"/>
      <c r="S11" s="30"/>
      <c r="T11" s="30"/>
      <c r="U11" s="30"/>
      <c r="V11" s="30"/>
      <c r="W11" s="30"/>
      <c r="X11" s="30"/>
      <c r="Y11" s="30"/>
      <c r="Z11" s="348"/>
      <c r="AA11" s="348"/>
      <c r="AB11" s="347"/>
      <c r="AC11" s="30"/>
      <c r="AD11" s="30"/>
      <c r="AE11" s="347"/>
      <c r="AF11" s="29"/>
      <c r="AG11" s="29"/>
      <c r="AH11" s="349"/>
      <c r="AI11" s="29"/>
      <c r="AJ11" s="29"/>
      <c r="AK11" s="350"/>
      <c r="AL11" s="38">
        <v>14.1</v>
      </c>
      <c r="AM11" s="562">
        <v>4</v>
      </c>
      <c r="AN11" s="39"/>
      <c r="AO11" s="37">
        <v>920</v>
      </c>
      <c r="AP11" s="40"/>
      <c r="AQ11" s="40"/>
      <c r="AR11" s="40"/>
      <c r="AS11" s="130"/>
      <c r="AT11" s="42"/>
      <c r="AU11" s="358"/>
      <c r="AV11" s="43"/>
      <c r="AW11" s="44"/>
      <c r="AX11" s="44"/>
      <c r="AY11" s="45"/>
      <c r="AZ11" s="44"/>
      <c r="BA11" s="46"/>
      <c r="BB11" s="43"/>
      <c r="BC11" s="43"/>
      <c r="BD11" s="47"/>
      <c r="BE11" s="47"/>
      <c r="BF11" s="43"/>
      <c r="BG11" s="37"/>
      <c r="BH11" s="39"/>
      <c r="BI11" s="39"/>
      <c r="BJ11" s="39"/>
      <c r="BK11" s="39"/>
      <c r="BL11" s="48"/>
      <c r="BM11" s="49"/>
      <c r="BN11" s="37"/>
      <c r="BO11" s="37"/>
      <c r="BP11" s="44"/>
    </row>
    <row r="12" spans="1:68" ht="24.75" customHeight="1" x14ac:dyDescent="0.25">
      <c r="A12" s="345">
        <v>45329</v>
      </c>
      <c r="B12" s="36">
        <v>4</v>
      </c>
      <c r="C12" s="37">
        <v>63</v>
      </c>
      <c r="D12" s="37"/>
      <c r="E12" s="33"/>
      <c r="F12" s="33"/>
      <c r="G12" s="29"/>
      <c r="H12" s="29"/>
      <c r="I12" s="30"/>
      <c r="J12" s="30"/>
      <c r="K12" s="347"/>
      <c r="L12" s="30"/>
      <c r="M12" s="30"/>
      <c r="N12" s="347"/>
      <c r="O12" s="30"/>
      <c r="P12" s="30"/>
      <c r="Q12" s="347"/>
      <c r="R12" s="30"/>
      <c r="S12" s="30"/>
      <c r="T12" s="30"/>
      <c r="U12" s="30"/>
      <c r="V12" s="30"/>
      <c r="W12" s="30"/>
      <c r="X12" s="30"/>
      <c r="Y12" s="30"/>
      <c r="Z12" s="348"/>
      <c r="AA12" s="348"/>
      <c r="AB12" s="347"/>
      <c r="AC12" s="30"/>
      <c r="AD12" s="30"/>
      <c r="AE12" s="347"/>
      <c r="AF12" s="29"/>
      <c r="AG12" s="29"/>
      <c r="AH12" s="349"/>
      <c r="AI12" s="29"/>
      <c r="AJ12" s="29"/>
      <c r="AK12" s="350"/>
      <c r="AL12" s="38">
        <v>14.2</v>
      </c>
      <c r="AM12" s="562">
        <v>2.44</v>
      </c>
      <c r="AN12" s="39"/>
      <c r="AO12" s="37">
        <v>850</v>
      </c>
      <c r="AP12" s="40"/>
      <c r="AQ12" s="40"/>
      <c r="AR12" s="40"/>
      <c r="AS12" s="129"/>
      <c r="AT12" s="42"/>
      <c r="AU12" s="358"/>
      <c r="AV12" s="43"/>
      <c r="AW12" s="44"/>
      <c r="AX12" s="44"/>
      <c r="AY12" s="45"/>
      <c r="AZ12" s="44"/>
      <c r="BA12" s="46"/>
      <c r="BB12" s="43"/>
      <c r="BC12" s="43"/>
      <c r="BD12" s="47"/>
      <c r="BE12" s="47"/>
      <c r="BF12" s="43"/>
      <c r="BG12" s="37"/>
      <c r="BH12" s="39"/>
      <c r="BI12" s="39"/>
      <c r="BJ12" s="39"/>
      <c r="BK12" s="39"/>
      <c r="BL12" s="48"/>
      <c r="BM12" s="49"/>
      <c r="BN12" s="37"/>
      <c r="BO12" s="37"/>
      <c r="BP12" s="44"/>
    </row>
    <row r="13" spans="1:68" ht="24.75" customHeight="1" x14ac:dyDescent="0.25">
      <c r="A13" s="345">
        <v>45330</v>
      </c>
      <c r="B13" s="36">
        <v>5</v>
      </c>
      <c r="C13" s="37">
        <v>84</v>
      </c>
      <c r="D13" s="37"/>
      <c r="E13" s="33"/>
      <c r="F13" s="33"/>
      <c r="G13" s="29"/>
      <c r="H13" s="29"/>
      <c r="I13" s="30"/>
      <c r="J13" s="30"/>
      <c r="K13" s="347"/>
      <c r="L13" s="30"/>
      <c r="M13" s="30"/>
      <c r="N13" s="347"/>
      <c r="O13" s="30"/>
      <c r="P13" s="30"/>
      <c r="Q13" s="347"/>
      <c r="R13" s="30"/>
      <c r="S13" s="30"/>
      <c r="T13" s="30"/>
      <c r="U13" s="30"/>
      <c r="V13" s="30"/>
      <c r="W13" s="30"/>
      <c r="X13" s="30"/>
      <c r="Y13" s="30"/>
      <c r="Z13" s="348"/>
      <c r="AA13" s="348"/>
      <c r="AB13" s="347"/>
      <c r="AC13" s="30"/>
      <c r="AD13" s="30"/>
      <c r="AE13" s="347"/>
      <c r="AF13" s="29"/>
      <c r="AG13" s="29"/>
      <c r="AH13" s="349"/>
      <c r="AI13" s="29"/>
      <c r="AJ13" s="29"/>
      <c r="AK13" s="350"/>
      <c r="AL13" s="38">
        <v>14.4</v>
      </c>
      <c r="AM13" s="562">
        <v>2.14</v>
      </c>
      <c r="AN13" s="39"/>
      <c r="AO13" s="37">
        <v>950</v>
      </c>
      <c r="AP13" s="40"/>
      <c r="AQ13" s="40"/>
      <c r="AR13" s="40"/>
      <c r="AS13" s="129"/>
      <c r="AT13" s="42"/>
      <c r="AU13" s="358"/>
      <c r="AV13" s="43"/>
      <c r="AW13" s="44"/>
      <c r="AX13" s="44"/>
      <c r="AY13" s="45"/>
      <c r="AZ13" s="44"/>
      <c r="BA13" s="46"/>
      <c r="BB13" s="43"/>
      <c r="BC13" s="43"/>
      <c r="BD13" s="47"/>
      <c r="BE13" s="47"/>
      <c r="BF13" s="43"/>
      <c r="BG13" s="37"/>
      <c r="BH13" s="39"/>
      <c r="BI13" s="39"/>
      <c r="BJ13" s="39"/>
      <c r="BK13" s="39"/>
      <c r="BL13" s="48"/>
      <c r="BM13" s="49"/>
      <c r="BN13" s="37"/>
      <c r="BO13" s="37"/>
      <c r="BP13" s="44"/>
    </row>
    <row r="14" spans="1:68" ht="24.75" customHeight="1" x14ac:dyDescent="0.25">
      <c r="A14" s="345">
        <v>45331</v>
      </c>
      <c r="B14" s="36">
        <v>6</v>
      </c>
      <c r="C14" s="37">
        <v>62</v>
      </c>
      <c r="D14" s="37"/>
      <c r="E14" s="33"/>
      <c r="F14" s="33"/>
      <c r="G14" s="29"/>
      <c r="H14" s="29"/>
      <c r="I14" s="30"/>
      <c r="J14" s="30"/>
      <c r="K14" s="347"/>
      <c r="L14" s="30"/>
      <c r="M14" s="30"/>
      <c r="N14" s="347"/>
      <c r="O14" s="30"/>
      <c r="P14" s="30"/>
      <c r="Q14" s="347"/>
      <c r="R14" s="30"/>
      <c r="S14" s="30"/>
      <c r="T14" s="30"/>
      <c r="U14" s="30"/>
      <c r="V14" s="30"/>
      <c r="W14" s="30"/>
      <c r="X14" s="30"/>
      <c r="Y14" s="30"/>
      <c r="Z14" s="348"/>
      <c r="AA14" s="348"/>
      <c r="AB14" s="347"/>
      <c r="AC14" s="30"/>
      <c r="AD14" s="30"/>
      <c r="AE14" s="347"/>
      <c r="AF14" s="29"/>
      <c r="AG14" s="29"/>
      <c r="AH14" s="349"/>
      <c r="AI14" s="29"/>
      <c r="AJ14" s="29"/>
      <c r="AK14" s="350"/>
      <c r="AL14" s="38"/>
      <c r="AM14" s="562"/>
      <c r="AN14" s="39"/>
      <c r="AO14" s="37"/>
      <c r="AP14" s="40"/>
      <c r="AQ14" s="40"/>
      <c r="AR14" s="40"/>
      <c r="AS14" s="129"/>
      <c r="AT14" s="42"/>
      <c r="AU14" s="358"/>
      <c r="AV14" s="43"/>
      <c r="AW14" s="44"/>
      <c r="AX14" s="44"/>
      <c r="AY14" s="51"/>
      <c r="AZ14" s="44"/>
      <c r="BA14" s="46"/>
      <c r="BB14" s="43"/>
      <c r="BC14" s="43"/>
      <c r="BD14" s="47"/>
      <c r="BE14" s="47"/>
      <c r="BF14" s="43"/>
      <c r="BG14" s="37"/>
      <c r="BH14" s="39"/>
      <c r="BI14" s="39"/>
      <c r="BJ14" s="39"/>
      <c r="BK14" s="39"/>
      <c r="BL14" s="48"/>
      <c r="BM14" s="49"/>
      <c r="BN14" s="37"/>
      <c r="BO14" s="37"/>
      <c r="BP14" s="44"/>
    </row>
    <row r="15" spans="1:68" ht="24.75" customHeight="1" x14ac:dyDescent="0.25">
      <c r="A15" s="345">
        <v>45332</v>
      </c>
      <c r="B15" s="36">
        <v>7</v>
      </c>
      <c r="C15" s="37">
        <v>65</v>
      </c>
      <c r="D15" s="37"/>
      <c r="E15" s="33"/>
      <c r="F15" s="33"/>
      <c r="G15" s="29"/>
      <c r="H15" s="29"/>
      <c r="I15" s="30"/>
      <c r="J15" s="30"/>
      <c r="K15" s="347"/>
      <c r="L15" s="30"/>
      <c r="M15" s="30"/>
      <c r="N15" s="347"/>
      <c r="O15" s="30"/>
      <c r="P15" s="30"/>
      <c r="Q15" s="347"/>
      <c r="R15" s="30"/>
      <c r="S15" s="30"/>
      <c r="T15" s="30"/>
      <c r="U15" s="30"/>
      <c r="V15" s="30"/>
      <c r="W15" s="30"/>
      <c r="X15" s="30"/>
      <c r="Y15" s="30"/>
      <c r="Z15" s="348"/>
      <c r="AA15" s="348"/>
      <c r="AB15" s="347"/>
      <c r="AC15" s="30"/>
      <c r="AD15" s="30"/>
      <c r="AE15" s="347"/>
      <c r="AF15" s="29"/>
      <c r="AG15" s="29"/>
      <c r="AH15" s="349"/>
      <c r="AI15" s="29"/>
      <c r="AJ15" s="29"/>
      <c r="AK15" s="350"/>
      <c r="AL15" s="38">
        <v>14.7</v>
      </c>
      <c r="AM15" s="562"/>
      <c r="AN15" s="39"/>
      <c r="AO15" s="37"/>
      <c r="AP15" s="40"/>
      <c r="AQ15" s="40"/>
      <c r="AR15" s="40"/>
      <c r="AS15" s="130"/>
      <c r="AT15" s="42"/>
      <c r="AU15" s="358"/>
      <c r="AV15" s="43"/>
      <c r="AW15" s="44"/>
      <c r="AX15" s="44"/>
      <c r="AY15" s="45"/>
      <c r="AZ15" s="44"/>
      <c r="BA15" s="46"/>
      <c r="BB15" s="43"/>
      <c r="BC15" s="43"/>
      <c r="BD15" s="47"/>
      <c r="BE15" s="47"/>
      <c r="BF15" s="43"/>
      <c r="BG15" s="37"/>
      <c r="BH15" s="39"/>
      <c r="BI15" s="39"/>
      <c r="BJ15" s="39"/>
      <c r="BK15" s="39"/>
      <c r="BL15" s="48"/>
      <c r="BM15" s="49"/>
      <c r="BN15" s="37"/>
      <c r="BO15" s="37"/>
      <c r="BP15" s="44"/>
    </row>
    <row r="16" spans="1:68" ht="24.75" customHeight="1" x14ac:dyDescent="0.25">
      <c r="A16" s="345">
        <v>45333</v>
      </c>
      <c r="B16" s="36">
        <v>8</v>
      </c>
      <c r="C16" s="37">
        <v>72</v>
      </c>
      <c r="D16" s="37"/>
      <c r="E16" s="33"/>
      <c r="F16" s="33"/>
      <c r="G16" s="29"/>
      <c r="H16" s="29"/>
      <c r="I16" s="30"/>
      <c r="J16" s="30"/>
      <c r="K16" s="347"/>
      <c r="L16" s="30"/>
      <c r="M16" s="30"/>
      <c r="N16" s="347"/>
      <c r="O16" s="30"/>
      <c r="P16" s="30"/>
      <c r="Q16" s="347"/>
      <c r="R16" s="30"/>
      <c r="S16" s="30"/>
      <c r="T16" s="30"/>
      <c r="U16" s="30"/>
      <c r="V16" s="30"/>
      <c r="W16" s="30"/>
      <c r="X16" s="30"/>
      <c r="Y16" s="30"/>
      <c r="Z16" s="348"/>
      <c r="AA16" s="348"/>
      <c r="AB16" s="347"/>
      <c r="AC16" s="30"/>
      <c r="AD16" s="30"/>
      <c r="AE16" s="347"/>
      <c r="AF16" s="29"/>
      <c r="AG16" s="29"/>
      <c r="AH16" s="349"/>
      <c r="AI16" s="29"/>
      <c r="AJ16" s="29"/>
      <c r="AK16" s="350"/>
      <c r="AL16" s="38"/>
      <c r="AM16" s="562"/>
      <c r="AN16" s="39"/>
      <c r="AO16" s="37"/>
      <c r="AP16" s="40"/>
      <c r="AQ16" s="40"/>
      <c r="AR16" s="40"/>
      <c r="AS16" s="129"/>
      <c r="AT16" s="42"/>
      <c r="AU16" s="358"/>
      <c r="AV16" s="43"/>
      <c r="AW16" s="44"/>
      <c r="AX16" s="44"/>
      <c r="AY16" s="45"/>
      <c r="AZ16" s="44"/>
      <c r="BA16" s="46"/>
      <c r="BB16" s="43"/>
      <c r="BC16" s="43"/>
      <c r="BD16" s="47"/>
      <c r="BE16" s="47"/>
      <c r="BF16" s="43"/>
      <c r="BG16" s="37"/>
      <c r="BH16" s="39"/>
      <c r="BI16" s="39"/>
      <c r="BJ16" s="39"/>
      <c r="BK16" s="39"/>
      <c r="BL16" s="48"/>
      <c r="BM16" s="49"/>
      <c r="BN16" s="37"/>
      <c r="BO16" s="37"/>
      <c r="BP16" s="44"/>
    </row>
    <row r="17" spans="1:69" ht="24.75" customHeight="1" x14ac:dyDescent="0.25">
      <c r="A17" s="345">
        <v>45327</v>
      </c>
      <c r="B17" s="36">
        <v>9</v>
      </c>
      <c r="C17" s="37">
        <v>74</v>
      </c>
      <c r="D17" s="37"/>
      <c r="E17" s="33"/>
      <c r="F17" s="33"/>
      <c r="G17" s="29"/>
      <c r="H17" s="29"/>
      <c r="I17" s="30"/>
      <c r="J17" s="30"/>
      <c r="K17" s="347"/>
      <c r="L17" s="30"/>
      <c r="M17" s="30"/>
      <c r="N17" s="347"/>
      <c r="O17" s="30"/>
      <c r="P17" s="30"/>
      <c r="Q17" s="347"/>
      <c r="R17" s="30"/>
      <c r="S17" s="30"/>
      <c r="T17" s="30"/>
      <c r="U17" s="30"/>
      <c r="V17" s="30"/>
      <c r="W17" s="30"/>
      <c r="X17" s="30"/>
      <c r="Y17" s="30"/>
      <c r="Z17" s="348"/>
      <c r="AA17" s="348"/>
      <c r="AB17" s="347"/>
      <c r="AC17" s="30"/>
      <c r="AD17" s="30"/>
      <c r="AE17" s="347"/>
      <c r="AF17" s="29"/>
      <c r="AG17" s="29"/>
      <c r="AH17" s="349"/>
      <c r="AI17" s="29"/>
      <c r="AJ17" s="29"/>
      <c r="AK17" s="350"/>
      <c r="AL17" s="38">
        <v>14.9</v>
      </c>
      <c r="AM17" s="562">
        <v>1.22</v>
      </c>
      <c r="AN17" s="39"/>
      <c r="AO17" s="37">
        <v>940</v>
      </c>
      <c r="AP17" s="40"/>
      <c r="AQ17" s="40"/>
      <c r="AR17" s="40"/>
      <c r="AS17" s="129"/>
      <c r="AT17" s="42"/>
      <c r="AU17" s="358"/>
      <c r="AV17" s="43"/>
      <c r="AW17" s="44"/>
      <c r="AX17" s="44"/>
      <c r="AY17" s="45"/>
      <c r="AZ17" s="44"/>
      <c r="BA17" s="46"/>
      <c r="BB17" s="43"/>
      <c r="BC17" s="43"/>
      <c r="BD17" s="47"/>
      <c r="BE17" s="47"/>
      <c r="BF17" s="43"/>
      <c r="BG17" s="37"/>
      <c r="BH17" s="39"/>
      <c r="BI17" s="39"/>
      <c r="BJ17" s="39"/>
      <c r="BK17" s="39"/>
      <c r="BL17" s="48"/>
      <c r="BM17" s="49"/>
      <c r="BN17" s="37"/>
      <c r="BO17" s="37"/>
      <c r="BP17" s="44"/>
    </row>
    <row r="18" spans="1:69" ht="24.75" customHeight="1" x14ac:dyDescent="0.25">
      <c r="A18" s="345">
        <v>45328</v>
      </c>
      <c r="B18" s="36">
        <v>10</v>
      </c>
      <c r="C18" s="37">
        <v>72</v>
      </c>
      <c r="D18" s="37"/>
      <c r="E18" s="575">
        <v>8.1999999999999993</v>
      </c>
      <c r="F18" s="575">
        <v>7.5</v>
      </c>
      <c r="G18" s="573">
        <v>1983</v>
      </c>
      <c r="H18" s="573">
        <v>1470</v>
      </c>
      <c r="I18" s="574">
        <v>177</v>
      </c>
      <c r="J18" s="574">
        <v>5</v>
      </c>
      <c r="K18" s="588"/>
      <c r="L18" s="574">
        <v>520</v>
      </c>
      <c r="M18" s="574">
        <v>8</v>
      </c>
      <c r="N18" s="588"/>
      <c r="O18" s="574">
        <v>794</v>
      </c>
      <c r="P18" s="574">
        <v>30</v>
      </c>
      <c r="Q18" s="588"/>
      <c r="R18" s="574">
        <v>86</v>
      </c>
      <c r="S18" s="574">
        <v>2</v>
      </c>
      <c r="T18" s="574">
        <v>72</v>
      </c>
      <c r="U18" s="574" t="s">
        <v>111</v>
      </c>
      <c r="V18" s="574"/>
      <c r="W18" s="574">
        <v>1.5</v>
      </c>
      <c r="X18" s="574"/>
      <c r="Y18" s="574"/>
      <c r="Z18" s="589">
        <v>56</v>
      </c>
      <c r="AA18" s="589"/>
      <c r="AB18" s="588"/>
      <c r="AC18" s="574">
        <v>12</v>
      </c>
      <c r="AD18" s="574">
        <v>4.7</v>
      </c>
      <c r="AE18" s="588"/>
      <c r="AF18" s="573"/>
      <c r="AG18" s="573"/>
      <c r="AH18" s="590" t="s">
        <v>112</v>
      </c>
      <c r="AI18" s="573" t="s">
        <v>113</v>
      </c>
      <c r="AJ18" s="573" t="s">
        <v>97</v>
      </c>
      <c r="AK18" s="591" t="s">
        <v>97</v>
      </c>
      <c r="AL18" s="587">
        <v>15</v>
      </c>
      <c r="AM18" s="593">
        <v>1.8</v>
      </c>
      <c r="AN18" s="577"/>
      <c r="AO18" s="576">
        <v>940</v>
      </c>
      <c r="AP18" s="578">
        <v>217.59259259259258</v>
      </c>
      <c r="AQ18" s="578">
        <v>4320</v>
      </c>
      <c r="AR18" s="578">
        <v>7600</v>
      </c>
      <c r="AS18" s="595">
        <v>0.87037037037037035</v>
      </c>
      <c r="AT18" s="579">
        <v>3.5277777777777777</v>
      </c>
      <c r="AU18" s="592">
        <v>48.846153846153847</v>
      </c>
      <c r="AV18" s="594">
        <v>1.1823556161891769E-3</v>
      </c>
      <c r="AW18" s="581"/>
      <c r="AX18" s="581"/>
      <c r="AY18" s="582"/>
      <c r="AZ18" s="581"/>
      <c r="BA18" s="583"/>
      <c r="BB18" s="580">
        <v>2.8</v>
      </c>
      <c r="BC18" s="580"/>
      <c r="BD18" s="584"/>
      <c r="BE18" s="584"/>
      <c r="BF18" s="580"/>
      <c r="BG18" s="576"/>
      <c r="BH18" s="577"/>
      <c r="BI18" s="577"/>
      <c r="BJ18" s="577"/>
      <c r="BK18" s="577"/>
      <c r="BL18" s="585"/>
      <c r="BM18" s="586"/>
      <c r="BN18" s="576"/>
      <c r="BO18" s="576"/>
      <c r="BP18" s="581"/>
      <c r="BQ18" s="581"/>
    </row>
    <row r="19" spans="1:69" ht="24.75" customHeight="1" x14ac:dyDescent="0.25">
      <c r="A19" s="345">
        <v>45329</v>
      </c>
      <c r="B19" s="36">
        <v>11</v>
      </c>
      <c r="C19" s="37">
        <v>69</v>
      </c>
      <c r="D19" s="37"/>
      <c r="E19" s="33">
        <v>7.86</v>
      </c>
      <c r="F19" s="33">
        <v>7.22</v>
      </c>
      <c r="G19" s="29">
        <v>3640</v>
      </c>
      <c r="H19" s="29">
        <v>1254</v>
      </c>
      <c r="I19" s="30">
        <v>860</v>
      </c>
      <c r="J19" s="30">
        <v>10</v>
      </c>
      <c r="K19" s="554">
        <v>99</v>
      </c>
      <c r="L19" s="30">
        <v>894</v>
      </c>
      <c r="M19" s="30">
        <v>8</v>
      </c>
      <c r="N19" s="554">
        <v>99</v>
      </c>
      <c r="O19" s="30">
        <v>1789</v>
      </c>
      <c r="P19" s="30">
        <v>25.2</v>
      </c>
      <c r="Q19" s="554">
        <v>99</v>
      </c>
      <c r="R19" s="30">
        <v>128.32</v>
      </c>
      <c r="S19" s="30">
        <v>2.0699999999999998</v>
      </c>
      <c r="T19" s="30">
        <v>125.6</v>
      </c>
      <c r="U19" s="30">
        <v>1.05</v>
      </c>
      <c r="V19" s="30">
        <v>1.63</v>
      </c>
      <c r="W19" s="30">
        <v>0.25</v>
      </c>
      <c r="X19" s="30">
        <v>0.05</v>
      </c>
      <c r="Y19" s="30">
        <v>0.03</v>
      </c>
      <c r="Z19" s="348">
        <v>130</v>
      </c>
      <c r="AA19" s="348">
        <v>2.35</v>
      </c>
      <c r="AB19" s="554">
        <v>98.19</v>
      </c>
      <c r="AC19" s="30">
        <v>19.8</v>
      </c>
      <c r="AD19" s="30">
        <v>4.45</v>
      </c>
      <c r="AE19" s="554">
        <v>77.53</v>
      </c>
      <c r="AF19" s="29"/>
      <c r="AG19" s="29"/>
      <c r="AH19" s="349" t="s">
        <v>112</v>
      </c>
      <c r="AI19" s="29" t="s">
        <v>96</v>
      </c>
      <c r="AJ19" s="29" t="s">
        <v>114</v>
      </c>
      <c r="AK19" s="350" t="s">
        <v>114</v>
      </c>
      <c r="AL19" s="38">
        <v>15</v>
      </c>
      <c r="AM19" s="562">
        <v>0.03</v>
      </c>
      <c r="AN19" s="39"/>
      <c r="AO19" s="37">
        <v>890</v>
      </c>
      <c r="AP19" s="40">
        <v>239.25</v>
      </c>
      <c r="AQ19" s="40">
        <v>3720</v>
      </c>
      <c r="AR19" s="40">
        <v>8720</v>
      </c>
      <c r="AS19" s="556">
        <v>81.2</v>
      </c>
      <c r="AT19" s="42">
        <v>3.67</v>
      </c>
      <c r="AU19" s="358">
        <v>6.75</v>
      </c>
      <c r="AV19" s="43">
        <v>7.0000000000000007E-2</v>
      </c>
      <c r="AW19" s="44"/>
      <c r="AX19" s="44"/>
      <c r="AY19" s="45"/>
      <c r="AZ19" s="44"/>
      <c r="BA19" s="46"/>
      <c r="BB19" s="43"/>
      <c r="BC19" s="43"/>
      <c r="BD19" s="47"/>
      <c r="BE19" s="47"/>
      <c r="BF19" s="43"/>
      <c r="BG19" s="37"/>
      <c r="BH19" s="39"/>
      <c r="BI19" s="39"/>
      <c r="BJ19" s="39"/>
      <c r="BK19" s="39"/>
      <c r="BL19" s="48"/>
      <c r="BM19" s="49"/>
      <c r="BN19" s="37"/>
      <c r="BO19" s="37"/>
      <c r="BP19" s="44"/>
    </row>
    <row r="20" spans="1:69" ht="24.75" customHeight="1" x14ac:dyDescent="0.25">
      <c r="A20" s="345">
        <v>45330</v>
      </c>
      <c r="B20" s="36">
        <v>12</v>
      </c>
      <c r="C20" s="37">
        <v>78</v>
      </c>
      <c r="D20" s="37"/>
      <c r="E20" s="33"/>
      <c r="F20" s="33"/>
      <c r="G20" s="29"/>
      <c r="H20" s="29"/>
      <c r="I20" s="30"/>
      <c r="J20" s="30"/>
      <c r="K20" s="554"/>
      <c r="L20" s="30"/>
      <c r="M20" s="30"/>
      <c r="N20" s="554"/>
      <c r="O20" s="30"/>
      <c r="P20" s="30"/>
      <c r="Q20" s="554"/>
      <c r="R20" s="30"/>
      <c r="S20" s="30"/>
      <c r="T20" s="30"/>
      <c r="U20" s="30"/>
      <c r="V20" s="30"/>
      <c r="W20" s="30"/>
      <c r="X20" s="30"/>
      <c r="Y20" s="30"/>
      <c r="Z20" s="348"/>
      <c r="AA20" s="348"/>
      <c r="AB20" s="554"/>
      <c r="AC20" s="30"/>
      <c r="AD20" s="30"/>
      <c r="AE20" s="554"/>
      <c r="AF20" s="29"/>
      <c r="AG20" s="29"/>
      <c r="AH20" s="349"/>
      <c r="AI20" s="29"/>
      <c r="AJ20" s="29"/>
      <c r="AK20" s="350"/>
      <c r="AL20" s="38">
        <v>15.4</v>
      </c>
      <c r="AM20" s="562">
        <v>0.03</v>
      </c>
      <c r="AN20" s="39"/>
      <c r="AO20" s="37">
        <v>940</v>
      </c>
      <c r="AP20" s="40"/>
      <c r="AQ20" s="40"/>
      <c r="AR20" s="40"/>
      <c r="AS20" s="556"/>
      <c r="AT20" s="42"/>
      <c r="AU20" s="358"/>
      <c r="AV20" s="43"/>
      <c r="AW20" s="44"/>
      <c r="AX20" s="44"/>
      <c r="AY20" s="45"/>
      <c r="AZ20" s="44"/>
      <c r="BA20" s="46"/>
      <c r="BB20" s="43"/>
      <c r="BC20" s="43"/>
      <c r="BD20" s="47"/>
      <c r="BE20" s="47"/>
      <c r="BF20" s="43"/>
      <c r="BG20" s="37"/>
      <c r="BH20" s="39"/>
      <c r="BI20" s="39"/>
      <c r="BJ20" s="39"/>
      <c r="BK20" s="39"/>
      <c r="BL20" s="48"/>
      <c r="BM20" s="49"/>
      <c r="BN20" s="37"/>
      <c r="BO20" s="37"/>
      <c r="BP20" s="44"/>
    </row>
    <row r="21" spans="1:69" ht="24.75" customHeight="1" x14ac:dyDescent="0.25">
      <c r="A21" s="345">
        <v>45331</v>
      </c>
      <c r="B21" s="36">
        <v>13</v>
      </c>
      <c r="C21" s="37">
        <v>69</v>
      </c>
      <c r="D21" s="37"/>
      <c r="E21" s="33">
        <v>7.7</v>
      </c>
      <c r="F21" s="33">
        <v>7.15</v>
      </c>
      <c r="G21" s="29">
        <v>3000</v>
      </c>
      <c r="H21" s="29">
        <v>1368</v>
      </c>
      <c r="I21" s="30">
        <v>800</v>
      </c>
      <c r="J21" s="30">
        <v>8</v>
      </c>
      <c r="K21" s="554">
        <v>99</v>
      </c>
      <c r="L21" s="30">
        <v>770</v>
      </c>
      <c r="M21" s="30">
        <v>5</v>
      </c>
      <c r="N21" s="554">
        <v>99</v>
      </c>
      <c r="O21" s="30">
        <v>1647</v>
      </c>
      <c r="P21" s="30">
        <v>21</v>
      </c>
      <c r="Q21" s="554">
        <v>99</v>
      </c>
      <c r="R21" s="30"/>
      <c r="S21" s="30"/>
      <c r="T21" s="30"/>
      <c r="U21" s="30"/>
      <c r="V21" s="30"/>
      <c r="W21" s="30"/>
      <c r="X21" s="30"/>
      <c r="Y21" s="30"/>
      <c r="Z21" s="348"/>
      <c r="AA21" s="348"/>
      <c r="AB21" s="554"/>
      <c r="AC21" s="30"/>
      <c r="AD21" s="30"/>
      <c r="AE21" s="554"/>
      <c r="AF21" s="29"/>
      <c r="AG21" s="29"/>
      <c r="AH21" s="349" t="s">
        <v>112</v>
      </c>
      <c r="AI21" s="29" t="s">
        <v>96</v>
      </c>
      <c r="AJ21" s="29" t="s">
        <v>114</v>
      </c>
      <c r="AK21" s="350" t="s">
        <v>114</v>
      </c>
      <c r="AL21" s="38">
        <v>15.4</v>
      </c>
      <c r="AM21" s="562">
        <v>0.03</v>
      </c>
      <c r="AN21" s="39"/>
      <c r="AO21" s="37">
        <v>920</v>
      </c>
      <c r="AP21" s="40">
        <v>241.47</v>
      </c>
      <c r="AQ21" s="40">
        <v>3810</v>
      </c>
      <c r="AR21" s="40">
        <v>8003</v>
      </c>
      <c r="AS21" s="556">
        <v>82</v>
      </c>
      <c r="AT21" s="42">
        <v>3.67</v>
      </c>
      <c r="AU21" s="358">
        <v>7.53</v>
      </c>
      <c r="AV21" s="43">
        <v>0.06</v>
      </c>
      <c r="AW21" s="44"/>
      <c r="AX21" s="44"/>
      <c r="AY21" s="45"/>
      <c r="AZ21" s="44"/>
      <c r="BA21" s="46"/>
      <c r="BB21" s="43"/>
      <c r="BC21" s="43"/>
      <c r="BD21" s="47"/>
      <c r="BE21" s="47"/>
      <c r="BF21" s="43"/>
      <c r="BG21" s="37"/>
      <c r="BH21" s="39"/>
      <c r="BI21" s="39"/>
      <c r="BJ21" s="39"/>
      <c r="BK21" s="39"/>
      <c r="BL21" s="48"/>
      <c r="BM21" s="49"/>
      <c r="BN21" s="37"/>
      <c r="BO21" s="37"/>
      <c r="BP21" s="44"/>
    </row>
    <row r="22" spans="1:69" ht="24.75" customHeight="1" x14ac:dyDescent="0.25">
      <c r="A22" s="345">
        <v>45332</v>
      </c>
      <c r="B22" s="36">
        <v>14</v>
      </c>
      <c r="C22" s="37">
        <v>141</v>
      </c>
      <c r="D22" s="37"/>
      <c r="E22" s="33"/>
      <c r="F22" s="33"/>
      <c r="G22" s="29"/>
      <c r="H22" s="29"/>
      <c r="I22" s="30"/>
      <c r="J22" s="30"/>
      <c r="K22" s="554"/>
      <c r="L22" s="30"/>
      <c r="M22" s="30"/>
      <c r="N22" s="554"/>
      <c r="O22" s="30"/>
      <c r="P22" s="30"/>
      <c r="Q22" s="554"/>
      <c r="R22" s="30"/>
      <c r="S22" s="30"/>
      <c r="T22" s="30"/>
      <c r="U22" s="30"/>
      <c r="V22" s="30"/>
      <c r="W22" s="30"/>
      <c r="X22" s="30"/>
      <c r="Y22" s="30"/>
      <c r="Z22" s="348"/>
      <c r="AA22" s="348"/>
      <c r="AB22" s="554"/>
      <c r="AC22" s="30"/>
      <c r="AD22" s="30"/>
      <c r="AE22" s="554"/>
      <c r="AF22" s="29"/>
      <c r="AG22" s="29"/>
      <c r="AH22" s="349"/>
      <c r="AI22" s="29"/>
      <c r="AJ22" s="29"/>
      <c r="AK22" s="350"/>
      <c r="AL22" s="38">
        <v>15.3</v>
      </c>
      <c r="AM22" s="562">
        <v>0.03</v>
      </c>
      <c r="AN22" s="39"/>
      <c r="AO22" s="37"/>
      <c r="AP22" s="40"/>
      <c r="AQ22" s="40"/>
      <c r="AR22" s="40"/>
      <c r="AS22" s="556"/>
      <c r="AT22" s="42"/>
      <c r="AU22" s="358"/>
      <c r="AV22" s="43"/>
      <c r="AW22" s="44"/>
      <c r="AX22" s="44"/>
      <c r="AY22" s="45"/>
      <c r="AZ22" s="44"/>
      <c r="BA22" s="46"/>
      <c r="BB22" s="43"/>
      <c r="BC22" s="43"/>
      <c r="BD22" s="47"/>
      <c r="BE22" s="47"/>
      <c r="BF22" s="43"/>
      <c r="BG22" s="37"/>
      <c r="BH22" s="39"/>
      <c r="BI22" s="39"/>
      <c r="BJ22" s="39"/>
      <c r="BK22" s="39"/>
      <c r="BL22" s="48"/>
      <c r="BM22" s="49"/>
      <c r="BN22" s="37"/>
      <c r="BO22" s="37"/>
      <c r="BP22" s="44"/>
    </row>
    <row r="23" spans="1:69" ht="24.75" customHeight="1" x14ac:dyDescent="0.25">
      <c r="A23" s="345">
        <v>45333</v>
      </c>
      <c r="B23" s="36">
        <v>15</v>
      </c>
      <c r="C23" s="37">
        <v>69</v>
      </c>
      <c r="D23" s="37"/>
      <c r="E23" s="33"/>
      <c r="F23" s="33"/>
      <c r="G23" s="29"/>
      <c r="H23" s="29"/>
      <c r="I23" s="30"/>
      <c r="J23" s="30"/>
      <c r="K23" s="554"/>
      <c r="L23" s="30"/>
      <c r="M23" s="30"/>
      <c r="N23" s="554"/>
      <c r="O23" s="30"/>
      <c r="P23" s="30"/>
      <c r="Q23" s="554"/>
      <c r="R23" s="30"/>
      <c r="S23" s="30"/>
      <c r="T23" s="30"/>
      <c r="U23" s="30"/>
      <c r="V23" s="30"/>
      <c r="W23" s="30"/>
      <c r="X23" s="30"/>
      <c r="Y23" s="30"/>
      <c r="Z23" s="348"/>
      <c r="AA23" s="348"/>
      <c r="AB23" s="554"/>
      <c r="AC23" s="30"/>
      <c r="AD23" s="30"/>
      <c r="AE23" s="554"/>
      <c r="AF23" s="29"/>
      <c r="AG23" s="29"/>
      <c r="AH23" s="349"/>
      <c r="AI23" s="29"/>
      <c r="AJ23" s="29"/>
      <c r="AK23" s="350"/>
      <c r="AL23" s="38">
        <v>14.8</v>
      </c>
      <c r="AM23" s="562">
        <v>0.03</v>
      </c>
      <c r="AN23" s="39"/>
      <c r="AO23" s="37"/>
      <c r="AP23" s="40"/>
      <c r="AQ23" s="40"/>
      <c r="AR23" s="40"/>
      <c r="AS23" s="556"/>
      <c r="AT23" s="42"/>
      <c r="AU23" s="358"/>
      <c r="AV23" s="43"/>
      <c r="AW23" s="44"/>
      <c r="AX23" s="44"/>
      <c r="AY23" s="45"/>
      <c r="AZ23" s="44"/>
      <c r="BA23" s="46"/>
      <c r="BB23" s="43"/>
      <c r="BC23" s="43"/>
      <c r="BD23" s="47"/>
      <c r="BE23" s="47"/>
      <c r="BF23" s="43"/>
      <c r="BG23" s="37"/>
      <c r="BH23" s="39"/>
      <c r="BI23" s="39"/>
      <c r="BJ23" s="39"/>
      <c r="BK23" s="39"/>
      <c r="BL23" s="48"/>
      <c r="BM23" s="49"/>
      <c r="BN23" s="37"/>
      <c r="BO23" s="37"/>
      <c r="BP23" s="44"/>
    </row>
    <row r="24" spans="1:69" ht="24.75" customHeight="1" x14ac:dyDescent="0.25">
      <c r="A24" s="345">
        <v>45327</v>
      </c>
      <c r="B24" s="36">
        <v>16</v>
      </c>
      <c r="C24" s="37">
        <v>69</v>
      </c>
      <c r="D24" s="37"/>
      <c r="E24" s="33"/>
      <c r="F24" s="33"/>
      <c r="G24" s="29"/>
      <c r="H24" s="29"/>
      <c r="I24" s="30"/>
      <c r="J24" s="30"/>
      <c r="K24" s="554"/>
      <c r="L24" s="30"/>
      <c r="M24" s="30"/>
      <c r="N24" s="554"/>
      <c r="O24" s="30"/>
      <c r="P24" s="30"/>
      <c r="Q24" s="554"/>
      <c r="R24" s="30"/>
      <c r="S24" s="30"/>
      <c r="T24" s="30"/>
      <c r="U24" s="30"/>
      <c r="V24" s="30"/>
      <c r="W24" s="30"/>
      <c r="X24" s="30"/>
      <c r="Y24" s="30"/>
      <c r="Z24" s="348"/>
      <c r="AA24" s="348"/>
      <c r="AB24" s="554"/>
      <c r="AC24" s="30"/>
      <c r="AD24" s="30"/>
      <c r="AE24" s="554"/>
      <c r="AF24" s="29"/>
      <c r="AG24" s="29"/>
      <c r="AH24" s="349"/>
      <c r="AI24" s="29"/>
      <c r="AJ24" s="29"/>
      <c r="AK24" s="350"/>
      <c r="AL24" s="38">
        <v>14.8</v>
      </c>
      <c r="AM24" s="562">
        <v>0.03</v>
      </c>
      <c r="AN24" s="39"/>
      <c r="AO24" s="37">
        <v>950</v>
      </c>
      <c r="AP24" s="40"/>
      <c r="AQ24" s="40"/>
      <c r="AR24" s="40"/>
      <c r="AS24" s="556"/>
      <c r="AT24" s="42"/>
      <c r="AU24" s="358"/>
      <c r="AV24" s="43"/>
      <c r="AW24" s="44"/>
      <c r="AX24" s="44"/>
      <c r="AY24" s="45"/>
      <c r="AZ24" s="44"/>
      <c r="BA24" s="46"/>
      <c r="BB24" s="43"/>
      <c r="BC24" s="43"/>
      <c r="BD24" s="47"/>
      <c r="BE24" s="47"/>
      <c r="BF24" s="43"/>
      <c r="BG24" s="37"/>
      <c r="BH24" s="39"/>
      <c r="BI24" s="39"/>
      <c r="BJ24" s="39"/>
      <c r="BK24" s="39"/>
      <c r="BL24" s="48"/>
      <c r="BM24" s="49"/>
      <c r="BN24" s="37"/>
      <c r="BO24" s="37"/>
      <c r="BP24" s="44"/>
    </row>
    <row r="25" spans="1:69" ht="24.75" customHeight="1" x14ac:dyDescent="0.25">
      <c r="A25" s="345">
        <v>45328</v>
      </c>
      <c r="B25" s="36">
        <v>17</v>
      </c>
      <c r="C25" s="37">
        <v>80</v>
      </c>
      <c r="D25" s="37"/>
      <c r="E25" s="33">
        <v>8</v>
      </c>
      <c r="F25" s="33">
        <v>7.8</v>
      </c>
      <c r="G25" s="29">
        <v>2345</v>
      </c>
      <c r="H25" s="29">
        <v>1064</v>
      </c>
      <c r="I25" s="30">
        <v>510</v>
      </c>
      <c r="J25" s="30">
        <v>6</v>
      </c>
      <c r="K25" s="554">
        <v>99</v>
      </c>
      <c r="L25" s="30">
        <v>347</v>
      </c>
      <c r="M25" s="30">
        <v>4</v>
      </c>
      <c r="N25" s="554">
        <v>99</v>
      </c>
      <c r="O25" s="30">
        <v>924</v>
      </c>
      <c r="P25" s="30">
        <v>20.36</v>
      </c>
      <c r="Q25" s="554">
        <v>98</v>
      </c>
      <c r="R25" s="30">
        <v>104.44</v>
      </c>
      <c r="S25" s="30">
        <v>6.51</v>
      </c>
      <c r="T25" s="30">
        <v>99.23</v>
      </c>
      <c r="U25" s="30">
        <v>5.69</v>
      </c>
      <c r="V25" s="30">
        <v>0.54200000000000004</v>
      </c>
      <c r="W25" s="30">
        <v>0.33700000000000002</v>
      </c>
      <c r="X25" s="30">
        <v>0.02</v>
      </c>
      <c r="Y25" s="30">
        <v>0.05</v>
      </c>
      <c r="Z25" s="348">
        <v>105</v>
      </c>
      <c r="AA25" s="348">
        <v>6.9</v>
      </c>
      <c r="AB25" s="554">
        <v>93.43</v>
      </c>
      <c r="AC25" s="30">
        <v>6.61</v>
      </c>
      <c r="AD25" s="30">
        <v>2.4900000000000002</v>
      </c>
      <c r="AE25" s="554">
        <v>62.33</v>
      </c>
      <c r="AF25" s="29"/>
      <c r="AG25" s="29"/>
      <c r="AH25" s="349" t="s">
        <v>112</v>
      </c>
      <c r="AI25" s="29" t="s">
        <v>96</v>
      </c>
      <c r="AJ25" s="29" t="s">
        <v>114</v>
      </c>
      <c r="AK25" s="350" t="s">
        <v>114</v>
      </c>
      <c r="AL25" s="38">
        <v>14.9</v>
      </c>
      <c r="AM25" s="562">
        <v>0.02</v>
      </c>
      <c r="AN25" s="39"/>
      <c r="AO25" s="37">
        <v>970</v>
      </c>
      <c r="AP25" s="40">
        <v>317.41000000000003</v>
      </c>
      <c r="AQ25" s="40">
        <v>3056</v>
      </c>
      <c r="AR25" s="40">
        <v>5503</v>
      </c>
      <c r="AS25" s="556">
        <v>81.599999999999994</v>
      </c>
      <c r="AT25" s="42">
        <v>3.16</v>
      </c>
      <c r="AU25" s="358">
        <v>8.7799999999999994</v>
      </c>
      <c r="AV25" s="43">
        <v>0.04</v>
      </c>
      <c r="AW25" s="44"/>
      <c r="AX25" s="44"/>
      <c r="AY25" s="45"/>
      <c r="AZ25" s="44"/>
      <c r="BA25" s="46"/>
      <c r="BB25" s="43"/>
      <c r="BC25" s="43"/>
      <c r="BD25" s="47"/>
      <c r="BE25" s="47"/>
      <c r="BF25" s="43"/>
      <c r="BG25" s="37"/>
      <c r="BH25" s="39"/>
      <c r="BI25" s="39"/>
      <c r="BJ25" s="39"/>
      <c r="BK25" s="39"/>
      <c r="BL25" s="48"/>
      <c r="BM25" s="49"/>
      <c r="BN25" s="37"/>
      <c r="BO25" s="37"/>
      <c r="BP25" s="44"/>
    </row>
    <row r="26" spans="1:69" ht="24.75" customHeight="1" x14ac:dyDescent="0.25">
      <c r="A26" s="345">
        <v>45329</v>
      </c>
      <c r="B26" s="36">
        <v>18</v>
      </c>
      <c r="C26" s="37">
        <v>68</v>
      </c>
      <c r="D26" s="37"/>
      <c r="E26" s="33">
        <v>7.9</v>
      </c>
      <c r="F26" s="33">
        <v>7.9</v>
      </c>
      <c r="G26" s="29">
        <v>2338</v>
      </c>
      <c r="H26" s="29">
        <v>1361</v>
      </c>
      <c r="I26" s="30">
        <v>216</v>
      </c>
      <c r="J26" s="30">
        <v>12</v>
      </c>
      <c r="K26" s="554">
        <v>94</v>
      </c>
      <c r="L26" s="30">
        <v>180</v>
      </c>
      <c r="M26" s="30">
        <v>5</v>
      </c>
      <c r="N26" s="554">
        <v>97</v>
      </c>
      <c r="O26" s="30">
        <v>528</v>
      </c>
      <c r="P26" s="30">
        <v>21</v>
      </c>
      <c r="Q26" s="554">
        <v>96</v>
      </c>
      <c r="R26" s="30">
        <v>129.87</v>
      </c>
      <c r="S26" s="30">
        <v>2.0499999999999998</v>
      </c>
      <c r="T26" s="30">
        <v>120</v>
      </c>
      <c r="U26" s="30">
        <v>1</v>
      </c>
      <c r="V26" s="30">
        <v>0.1</v>
      </c>
      <c r="W26" s="30">
        <v>0.13</v>
      </c>
      <c r="X26" s="30">
        <v>0.03</v>
      </c>
      <c r="Y26" s="30">
        <v>0.02</v>
      </c>
      <c r="Z26" s="348">
        <v>130</v>
      </c>
      <c r="AA26" s="348">
        <v>2.2000000000000002</v>
      </c>
      <c r="AB26" s="554">
        <v>98.31</v>
      </c>
      <c r="AC26" s="30">
        <v>11</v>
      </c>
      <c r="AD26" s="30">
        <v>3.6</v>
      </c>
      <c r="AE26" s="554">
        <v>67.27</v>
      </c>
      <c r="AF26" s="29"/>
      <c r="AG26" s="29"/>
      <c r="AH26" s="349" t="s">
        <v>112</v>
      </c>
      <c r="AI26" s="29" t="s">
        <v>113</v>
      </c>
      <c r="AJ26" s="29" t="s">
        <v>114</v>
      </c>
      <c r="AK26" s="350" t="s">
        <v>114</v>
      </c>
      <c r="AL26" s="38">
        <v>15.3</v>
      </c>
      <c r="AM26" s="562">
        <v>0.03</v>
      </c>
      <c r="AN26" s="39"/>
      <c r="AO26" s="37">
        <v>940</v>
      </c>
      <c r="AP26" s="40"/>
      <c r="AQ26" s="40"/>
      <c r="AR26" s="40"/>
      <c r="AS26" s="556"/>
      <c r="AT26" s="42"/>
      <c r="AU26" s="358"/>
      <c r="AV26" s="43"/>
      <c r="AW26" s="44"/>
      <c r="AX26" s="44"/>
      <c r="AY26" s="45"/>
      <c r="AZ26" s="44"/>
      <c r="BA26" s="46"/>
      <c r="BB26" s="43"/>
      <c r="BC26" s="43"/>
      <c r="BD26" s="47"/>
      <c r="BE26" s="47"/>
      <c r="BF26" s="43"/>
      <c r="BG26" s="37"/>
      <c r="BH26" s="39"/>
      <c r="BI26" s="39"/>
      <c r="BJ26" s="39"/>
      <c r="BK26" s="39"/>
      <c r="BL26" s="48"/>
      <c r="BM26" s="49"/>
      <c r="BN26" s="37"/>
      <c r="BO26" s="37"/>
      <c r="BP26" s="44"/>
    </row>
    <row r="27" spans="1:69" ht="24.75" customHeight="1" x14ac:dyDescent="0.25">
      <c r="A27" s="345">
        <v>45330</v>
      </c>
      <c r="B27" s="36">
        <v>19</v>
      </c>
      <c r="C27" s="37">
        <v>85</v>
      </c>
      <c r="D27" s="37"/>
      <c r="E27" s="33">
        <v>8.0500000000000007</v>
      </c>
      <c r="F27" s="33">
        <v>7.7</v>
      </c>
      <c r="G27" s="29">
        <v>2004</v>
      </c>
      <c r="H27" s="29">
        <v>1079</v>
      </c>
      <c r="I27" s="30">
        <v>306</v>
      </c>
      <c r="J27" s="30">
        <v>15</v>
      </c>
      <c r="K27" s="554">
        <v>95</v>
      </c>
      <c r="L27" s="30">
        <v>289</v>
      </c>
      <c r="M27" s="30">
        <v>5</v>
      </c>
      <c r="N27" s="554">
        <v>98</v>
      </c>
      <c r="O27" s="30">
        <v>1005</v>
      </c>
      <c r="P27" s="30">
        <v>26.47</v>
      </c>
      <c r="Q27" s="554">
        <v>97</v>
      </c>
      <c r="R27" s="30"/>
      <c r="S27" s="30"/>
      <c r="T27" s="30"/>
      <c r="U27" s="30"/>
      <c r="V27" s="30"/>
      <c r="W27" s="30"/>
      <c r="X27" s="30"/>
      <c r="Y27" s="30"/>
      <c r="Z27" s="348"/>
      <c r="AA27" s="348"/>
      <c r="AB27" s="554"/>
      <c r="AC27" s="30"/>
      <c r="AD27" s="30"/>
      <c r="AE27" s="554"/>
      <c r="AF27" s="29"/>
      <c r="AG27" s="29"/>
      <c r="AH27" s="349" t="s">
        <v>112</v>
      </c>
      <c r="AI27" s="29" t="s">
        <v>96</v>
      </c>
      <c r="AJ27" s="29" t="s">
        <v>114</v>
      </c>
      <c r="AK27" s="350" t="s">
        <v>114</v>
      </c>
      <c r="AL27" s="38">
        <v>15.4</v>
      </c>
      <c r="AM27" s="562">
        <v>0.02</v>
      </c>
      <c r="AN27" s="39"/>
      <c r="AO27" s="37">
        <v>990</v>
      </c>
      <c r="AP27" s="40">
        <v>220.1</v>
      </c>
      <c r="AQ27" s="40">
        <v>4498</v>
      </c>
      <c r="AR27" s="40">
        <v>6201</v>
      </c>
      <c r="AS27" s="556">
        <v>82</v>
      </c>
      <c r="AT27" s="42">
        <v>2.98</v>
      </c>
      <c r="AU27" s="358">
        <v>11.47</v>
      </c>
      <c r="AV27" s="43">
        <v>0.02</v>
      </c>
      <c r="AW27" s="44"/>
      <c r="AX27" s="44"/>
      <c r="AY27" s="45"/>
      <c r="AZ27" s="44"/>
      <c r="BA27" s="46"/>
      <c r="BB27" s="43"/>
      <c r="BC27" s="43"/>
      <c r="BD27" s="47"/>
      <c r="BE27" s="47"/>
      <c r="BF27" s="43"/>
      <c r="BG27" s="37"/>
      <c r="BH27" s="39"/>
      <c r="BI27" s="39"/>
      <c r="BJ27" s="39"/>
      <c r="BK27" s="39"/>
      <c r="BL27" s="48"/>
      <c r="BM27" s="49"/>
      <c r="BN27" s="37"/>
      <c r="BO27" s="37"/>
      <c r="BP27" s="44"/>
    </row>
    <row r="28" spans="1:69" ht="24.75" customHeight="1" x14ac:dyDescent="0.25">
      <c r="A28" s="345">
        <v>45331</v>
      </c>
      <c r="B28" s="36">
        <v>20</v>
      </c>
      <c r="C28" s="37">
        <v>64</v>
      </c>
      <c r="D28" s="37"/>
      <c r="E28" s="33"/>
      <c r="F28" s="33"/>
      <c r="G28" s="29"/>
      <c r="H28" s="29"/>
      <c r="I28" s="30"/>
      <c r="J28" s="30"/>
      <c r="K28" s="554"/>
      <c r="L28" s="30"/>
      <c r="M28" s="30"/>
      <c r="N28" s="554"/>
      <c r="O28" s="30"/>
      <c r="P28" s="30"/>
      <c r="Q28" s="554"/>
      <c r="R28" s="30"/>
      <c r="S28" s="30"/>
      <c r="T28" s="30"/>
      <c r="U28" s="30"/>
      <c r="V28" s="30"/>
      <c r="W28" s="30"/>
      <c r="X28" s="30"/>
      <c r="Y28" s="30"/>
      <c r="Z28" s="348"/>
      <c r="AA28" s="348"/>
      <c r="AB28" s="554"/>
      <c r="AC28" s="30"/>
      <c r="AD28" s="30"/>
      <c r="AE28" s="554"/>
      <c r="AF28" s="29"/>
      <c r="AG28" s="29"/>
      <c r="AH28" s="349"/>
      <c r="AI28" s="29"/>
      <c r="AJ28" s="29"/>
      <c r="AK28" s="350"/>
      <c r="AL28" s="38">
        <v>15.3</v>
      </c>
      <c r="AM28" s="562">
        <v>0.02</v>
      </c>
      <c r="AN28" s="39"/>
      <c r="AO28" s="37">
        <v>990</v>
      </c>
      <c r="AP28" s="40"/>
      <c r="AQ28" s="40"/>
      <c r="AR28" s="40"/>
      <c r="AS28" s="556"/>
      <c r="AT28" s="42"/>
      <c r="AU28" s="358"/>
      <c r="AV28" s="43"/>
      <c r="AW28" s="44"/>
      <c r="AX28" s="44"/>
      <c r="AY28" s="45"/>
      <c r="AZ28" s="44"/>
      <c r="BA28" s="46"/>
      <c r="BB28" s="43"/>
      <c r="BC28" s="43"/>
      <c r="BD28" s="47"/>
      <c r="BE28" s="47"/>
      <c r="BF28" s="43"/>
      <c r="BG28" s="37"/>
      <c r="BH28" s="39"/>
      <c r="BI28" s="39"/>
      <c r="BJ28" s="39"/>
      <c r="BK28" s="39"/>
      <c r="BL28" s="48"/>
      <c r="BM28" s="49"/>
      <c r="BN28" s="37"/>
      <c r="BO28" s="37"/>
      <c r="BP28" s="44"/>
    </row>
    <row r="29" spans="1:69" ht="24.75" customHeight="1" x14ac:dyDescent="0.25">
      <c r="A29" s="345">
        <v>45332</v>
      </c>
      <c r="B29" s="36">
        <v>21</v>
      </c>
      <c r="C29" s="37">
        <v>73</v>
      </c>
      <c r="D29" s="37"/>
      <c r="E29" s="33"/>
      <c r="F29" s="33"/>
      <c r="G29" s="29"/>
      <c r="H29" s="29"/>
      <c r="I29" s="30"/>
      <c r="J29" s="30"/>
      <c r="K29" s="554"/>
      <c r="L29" s="30"/>
      <c r="M29" s="30"/>
      <c r="N29" s="554"/>
      <c r="O29" s="30"/>
      <c r="P29" s="30"/>
      <c r="Q29" s="554"/>
      <c r="R29" s="30"/>
      <c r="S29" s="30"/>
      <c r="T29" s="30"/>
      <c r="U29" s="30"/>
      <c r="V29" s="30"/>
      <c r="W29" s="30"/>
      <c r="X29" s="30"/>
      <c r="Y29" s="30"/>
      <c r="Z29" s="348"/>
      <c r="AA29" s="348"/>
      <c r="AB29" s="554"/>
      <c r="AC29" s="30"/>
      <c r="AD29" s="30"/>
      <c r="AE29" s="554"/>
      <c r="AF29" s="29"/>
      <c r="AG29" s="29"/>
      <c r="AH29" s="349"/>
      <c r="AI29" s="29"/>
      <c r="AJ29" s="29"/>
      <c r="AK29" s="350"/>
      <c r="AL29" s="38" t="s">
        <v>115</v>
      </c>
      <c r="AM29" s="562">
        <v>0.9</v>
      </c>
      <c r="AN29" s="39"/>
      <c r="AO29" s="37"/>
      <c r="AP29" s="40"/>
      <c r="AQ29" s="40"/>
      <c r="AR29" s="40"/>
      <c r="AS29" s="556"/>
      <c r="AT29" s="42"/>
      <c r="AU29" s="358"/>
      <c r="AV29" s="43"/>
      <c r="AW29" s="44"/>
      <c r="AX29" s="44"/>
      <c r="AY29" s="45"/>
      <c r="AZ29" s="44"/>
      <c r="BA29" s="46"/>
      <c r="BB29" s="43"/>
      <c r="BC29" s="43"/>
      <c r="BD29" s="47"/>
      <c r="BE29" s="47"/>
      <c r="BF29" s="43"/>
      <c r="BG29" s="37"/>
      <c r="BH29" s="39"/>
      <c r="BI29" s="39"/>
      <c r="BJ29" s="39"/>
      <c r="BK29" s="39"/>
      <c r="BL29" s="48"/>
      <c r="BM29" s="49"/>
      <c r="BN29" s="37"/>
      <c r="BO29" s="37"/>
      <c r="BP29" s="44"/>
    </row>
    <row r="30" spans="1:69" ht="24.75" customHeight="1" x14ac:dyDescent="0.25">
      <c r="A30" s="345">
        <v>45333</v>
      </c>
      <c r="B30" s="36">
        <v>22</v>
      </c>
      <c r="C30" s="37">
        <v>80</v>
      </c>
      <c r="D30" s="37"/>
      <c r="E30" s="33"/>
      <c r="F30" s="33"/>
      <c r="G30" s="29"/>
      <c r="H30" s="29"/>
      <c r="I30" s="30"/>
      <c r="J30" s="30"/>
      <c r="K30" s="554"/>
      <c r="L30" s="30"/>
      <c r="M30" s="30"/>
      <c r="N30" s="554"/>
      <c r="O30" s="30"/>
      <c r="P30" s="30"/>
      <c r="Q30" s="554"/>
      <c r="R30" s="30"/>
      <c r="S30" s="30"/>
      <c r="T30" s="30"/>
      <c r="U30" s="30"/>
      <c r="V30" s="30"/>
      <c r="W30" s="30"/>
      <c r="X30" s="30"/>
      <c r="Y30" s="30"/>
      <c r="Z30" s="348"/>
      <c r="AA30" s="348"/>
      <c r="AB30" s="554"/>
      <c r="AC30" s="30"/>
      <c r="AD30" s="30"/>
      <c r="AE30" s="554"/>
      <c r="AF30" s="29"/>
      <c r="AG30" s="29"/>
      <c r="AH30" s="349"/>
      <c r="AI30" s="29"/>
      <c r="AJ30" s="29"/>
      <c r="AK30" s="350"/>
      <c r="AL30" s="38">
        <v>15</v>
      </c>
      <c r="AM30" s="562">
        <v>1.08</v>
      </c>
      <c r="AN30" s="39"/>
      <c r="AO30" s="37"/>
      <c r="AP30" s="40"/>
      <c r="AQ30" s="40"/>
      <c r="AR30" s="40"/>
      <c r="AS30" s="556"/>
      <c r="AT30" s="42"/>
      <c r="AU30" s="358"/>
      <c r="AV30" s="43"/>
      <c r="AW30" s="44"/>
      <c r="AX30" s="44"/>
      <c r="AY30" s="45"/>
      <c r="AZ30" s="44"/>
      <c r="BA30" s="46"/>
      <c r="BB30" s="43"/>
      <c r="BC30" s="43"/>
      <c r="BD30" s="47"/>
      <c r="BE30" s="47"/>
      <c r="BF30" s="43"/>
      <c r="BG30" s="37"/>
      <c r="BH30" s="39"/>
      <c r="BI30" s="39"/>
      <c r="BJ30" s="39"/>
      <c r="BK30" s="39"/>
      <c r="BL30" s="48"/>
      <c r="BM30" s="49"/>
      <c r="BN30" s="37"/>
      <c r="BO30" s="37"/>
      <c r="BP30" s="44"/>
    </row>
    <row r="31" spans="1:69" ht="24.75" customHeight="1" x14ac:dyDescent="0.25">
      <c r="A31" s="345">
        <v>45327</v>
      </c>
      <c r="B31" s="36">
        <v>23</v>
      </c>
      <c r="C31" s="37">
        <v>80</v>
      </c>
      <c r="D31" s="37"/>
      <c r="E31" s="33"/>
      <c r="F31" s="33"/>
      <c r="G31" s="29"/>
      <c r="H31" s="29"/>
      <c r="I31" s="30"/>
      <c r="J31" s="30"/>
      <c r="K31" s="554"/>
      <c r="L31" s="30"/>
      <c r="M31" s="30"/>
      <c r="N31" s="554"/>
      <c r="O31" s="30"/>
      <c r="P31" s="30"/>
      <c r="Q31" s="554"/>
      <c r="R31" s="30"/>
      <c r="S31" s="30"/>
      <c r="T31" s="30"/>
      <c r="U31" s="30"/>
      <c r="V31" s="30"/>
      <c r="W31" s="30"/>
      <c r="X31" s="30"/>
      <c r="Y31" s="30"/>
      <c r="Z31" s="348"/>
      <c r="AA31" s="348"/>
      <c r="AB31" s="554"/>
      <c r="AC31" s="30"/>
      <c r="AD31" s="30"/>
      <c r="AE31" s="554"/>
      <c r="AF31" s="29"/>
      <c r="AG31" s="29"/>
      <c r="AH31" s="349"/>
      <c r="AI31" s="29"/>
      <c r="AJ31" s="29"/>
      <c r="AK31" s="350"/>
      <c r="AL31" s="38">
        <v>15.4</v>
      </c>
      <c r="AM31" s="562">
        <v>0.03</v>
      </c>
      <c r="AN31" s="39"/>
      <c r="AO31" s="37">
        <v>990</v>
      </c>
      <c r="AP31" s="40"/>
      <c r="AQ31" s="40"/>
      <c r="AR31" s="40"/>
      <c r="AS31" s="556"/>
      <c r="AT31" s="42"/>
      <c r="AU31" s="358"/>
      <c r="AV31" s="43"/>
      <c r="AW31" s="44"/>
      <c r="AX31" s="44"/>
      <c r="AY31" s="45"/>
      <c r="AZ31" s="44"/>
      <c r="BA31" s="46"/>
      <c r="BB31" s="555"/>
      <c r="BC31" s="555"/>
      <c r="BD31" s="555"/>
      <c r="BE31" s="555"/>
      <c r="BF31" s="555"/>
      <c r="BG31" s="37"/>
      <c r="BH31" s="39"/>
      <c r="BI31" s="39"/>
      <c r="BJ31" s="39"/>
      <c r="BK31" s="39"/>
      <c r="BL31" s="48"/>
      <c r="BM31" s="49"/>
      <c r="BN31" s="37"/>
      <c r="BO31" s="37"/>
      <c r="BP31" s="44"/>
    </row>
    <row r="32" spans="1:69" ht="24.75" customHeight="1" x14ac:dyDescent="0.25">
      <c r="A32" s="345">
        <v>45328</v>
      </c>
      <c r="B32" s="36">
        <v>24</v>
      </c>
      <c r="C32" s="37">
        <v>62</v>
      </c>
      <c r="D32" s="37"/>
      <c r="E32" s="33">
        <v>8.4</v>
      </c>
      <c r="F32" s="33">
        <v>7.5</v>
      </c>
      <c r="G32" s="29">
        <v>2009</v>
      </c>
      <c r="H32" s="29">
        <v>1874</v>
      </c>
      <c r="I32" s="30">
        <v>300</v>
      </c>
      <c r="J32" s="30">
        <v>15</v>
      </c>
      <c r="K32" s="554">
        <v>95</v>
      </c>
      <c r="L32" s="30">
        <v>595</v>
      </c>
      <c r="M32" s="30">
        <v>6</v>
      </c>
      <c r="N32" s="554">
        <v>99</v>
      </c>
      <c r="O32" s="30">
        <v>672</v>
      </c>
      <c r="P32" s="30">
        <v>40.200000000000003</v>
      </c>
      <c r="Q32" s="554">
        <v>94</v>
      </c>
      <c r="R32" s="30">
        <v>93.29</v>
      </c>
      <c r="S32" s="30">
        <v>29.74</v>
      </c>
      <c r="T32" s="30">
        <v>88</v>
      </c>
      <c r="U32" s="30">
        <v>21</v>
      </c>
      <c r="V32" s="30">
        <v>0.67</v>
      </c>
      <c r="W32" s="30">
        <v>0.24</v>
      </c>
      <c r="X32" s="30">
        <v>0.04</v>
      </c>
      <c r="Y32" s="30">
        <v>0.02</v>
      </c>
      <c r="Z32" s="348">
        <v>94</v>
      </c>
      <c r="AA32" s="348">
        <v>30</v>
      </c>
      <c r="AB32" s="554">
        <v>68.09</v>
      </c>
      <c r="AC32" s="30">
        <v>10.5</v>
      </c>
      <c r="AD32" s="30">
        <v>3</v>
      </c>
      <c r="AE32" s="554">
        <v>71.81</v>
      </c>
      <c r="AF32" s="29"/>
      <c r="AG32" s="29"/>
      <c r="AH32" s="349" t="s">
        <v>112</v>
      </c>
      <c r="AI32" s="29" t="s">
        <v>96</v>
      </c>
      <c r="AJ32" s="29" t="s">
        <v>114</v>
      </c>
      <c r="AK32" s="350" t="s">
        <v>114</v>
      </c>
      <c r="AL32" s="38">
        <v>15.4</v>
      </c>
      <c r="AM32" s="562">
        <v>0.6</v>
      </c>
      <c r="AN32" s="39"/>
      <c r="AO32" s="37">
        <v>990</v>
      </c>
      <c r="AP32" s="40">
        <v>159.68</v>
      </c>
      <c r="AQ32" s="40">
        <v>6200</v>
      </c>
      <c r="AR32" s="40">
        <v>8647</v>
      </c>
      <c r="AS32" s="556">
        <v>85</v>
      </c>
      <c r="AT32" s="42">
        <v>4.1100000000000003</v>
      </c>
      <c r="AU32" s="358">
        <v>11.34</v>
      </c>
      <c r="AV32" s="43">
        <v>0.02</v>
      </c>
      <c r="AW32" s="44"/>
      <c r="AX32" s="44"/>
      <c r="AY32" s="45"/>
      <c r="AZ32" s="44"/>
      <c r="BA32" s="46"/>
      <c r="BB32" s="555">
        <v>3.8</v>
      </c>
      <c r="BC32" s="555"/>
      <c r="BD32" s="555">
        <v>18</v>
      </c>
      <c r="BE32" s="555">
        <v>84</v>
      </c>
      <c r="BF32" s="555">
        <v>6.7</v>
      </c>
      <c r="BG32" s="37"/>
      <c r="BH32" s="39"/>
      <c r="BI32" s="39"/>
      <c r="BJ32" s="39"/>
      <c r="BK32" s="39"/>
      <c r="BL32" s="48"/>
      <c r="BM32" s="49"/>
      <c r="BN32" s="37"/>
      <c r="BO32" s="37"/>
      <c r="BP32" s="44"/>
    </row>
    <row r="33" spans="1:68" ht="24.75" customHeight="1" x14ac:dyDescent="0.25">
      <c r="A33" s="345">
        <v>45329</v>
      </c>
      <c r="B33" s="36">
        <v>25</v>
      </c>
      <c r="C33" s="37">
        <v>62</v>
      </c>
      <c r="D33" s="37"/>
      <c r="E33" s="33"/>
      <c r="F33" s="33"/>
      <c r="G33" s="29"/>
      <c r="H33" s="29"/>
      <c r="I33" s="30"/>
      <c r="J33" s="30"/>
      <c r="K33" s="554"/>
      <c r="L33" s="30"/>
      <c r="M33" s="30"/>
      <c r="N33" s="554"/>
      <c r="O33" s="30"/>
      <c r="P33" s="30"/>
      <c r="Q33" s="554"/>
      <c r="R33" s="30"/>
      <c r="S33" s="30"/>
      <c r="T33" s="30"/>
      <c r="U33" s="30"/>
      <c r="V33" s="30"/>
      <c r="W33" s="30"/>
      <c r="X33" s="30"/>
      <c r="Y33" s="30"/>
      <c r="Z33" s="348"/>
      <c r="AA33" s="348"/>
      <c r="AB33" s="347"/>
      <c r="AC33" s="30"/>
      <c r="AD33" s="30"/>
      <c r="AE33" s="347"/>
      <c r="AF33" s="29"/>
      <c r="AG33" s="29"/>
      <c r="AH33" s="349"/>
      <c r="AI33" s="29"/>
      <c r="AJ33" s="29"/>
      <c r="AK33" s="350"/>
      <c r="AL33" s="38" t="s">
        <v>116</v>
      </c>
      <c r="AM33" s="562">
        <v>0.89</v>
      </c>
      <c r="AN33" s="39"/>
      <c r="AO33" s="37">
        <v>840</v>
      </c>
      <c r="AP33" s="40"/>
      <c r="AQ33" s="40"/>
      <c r="AR33" s="40"/>
      <c r="AS33" s="556"/>
      <c r="AT33" s="42"/>
      <c r="AU33" s="358"/>
      <c r="AV33" s="43"/>
      <c r="AW33" s="44"/>
      <c r="AX33" s="44"/>
      <c r="AY33" s="45"/>
      <c r="AZ33" s="44"/>
      <c r="BA33" s="46"/>
      <c r="BB33" s="555"/>
      <c r="BC33" s="555"/>
      <c r="BD33" s="555"/>
      <c r="BE33" s="555"/>
      <c r="BF33" s="555"/>
      <c r="BG33" s="37"/>
      <c r="BH33" s="39"/>
      <c r="BI33" s="39"/>
      <c r="BJ33" s="39"/>
      <c r="BK33" s="39"/>
      <c r="BL33" s="48"/>
      <c r="BM33" s="49"/>
      <c r="BN33" s="37"/>
      <c r="BO33" s="37"/>
      <c r="BP33" s="44"/>
    </row>
    <row r="34" spans="1:68" ht="24.75" customHeight="1" x14ac:dyDescent="0.25">
      <c r="A34" s="345">
        <v>45330</v>
      </c>
      <c r="B34" s="36">
        <v>26</v>
      </c>
      <c r="C34" s="37">
        <v>64</v>
      </c>
      <c r="D34" s="37"/>
      <c r="E34" s="33">
        <v>8.3800000000000008</v>
      </c>
      <c r="F34" s="33">
        <v>7.89</v>
      </c>
      <c r="G34" s="29">
        <v>2100</v>
      </c>
      <c r="H34" s="29">
        <v>1964</v>
      </c>
      <c r="I34" s="30">
        <v>504</v>
      </c>
      <c r="J34" s="30">
        <v>12</v>
      </c>
      <c r="K34" s="554">
        <v>98</v>
      </c>
      <c r="L34" s="30">
        <v>500</v>
      </c>
      <c r="M34" s="30">
        <v>5</v>
      </c>
      <c r="N34" s="554">
        <v>99</v>
      </c>
      <c r="O34" s="30">
        <v>740</v>
      </c>
      <c r="P34" s="30">
        <v>36.47</v>
      </c>
      <c r="Q34" s="554">
        <v>95</v>
      </c>
      <c r="R34" s="30"/>
      <c r="S34" s="30"/>
      <c r="T34" s="30"/>
      <c r="U34" s="30"/>
      <c r="V34" s="30"/>
      <c r="W34" s="30"/>
      <c r="X34" s="30"/>
      <c r="Y34" s="30"/>
      <c r="Z34" s="348"/>
      <c r="AA34" s="348"/>
      <c r="AB34" s="347"/>
      <c r="AC34" s="30"/>
      <c r="AD34" s="30"/>
      <c r="AE34" s="347"/>
      <c r="AF34" s="29"/>
      <c r="AG34" s="29"/>
      <c r="AH34" s="349" t="s">
        <v>112</v>
      </c>
      <c r="AI34" s="29" t="s">
        <v>96</v>
      </c>
      <c r="AJ34" s="29" t="s">
        <v>114</v>
      </c>
      <c r="AK34" s="350" t="s">
        <v>114</v>
      </c>
      <c r="AL34" s="38" t="s">
        <v>116</v>
      </c>
      <c r="AM34" s="562">
        <v>0.9</v>
      </c>
      <c r="AN34" s="39"/>
      <c r="AO34" s="37">
        <v>660</v>
      </c>
      <c r="AP34" s="40">
        <v>108.11</v>
      </c>
      <c r="AQ34" s="40">
        <v>6105</v>
      </c>
      <c r="AR34" s="40">
        <v>9264</v>
      </c>
      <c r="AS34" s="556">
        <v>88</v>
      </c>
      <c r="AT34" s="42">
        <v>3.95</v>
      </c>
      <c r="AU34" s="358">
        <v>10.42</v>
      </c>
      <c r="AV34" s="43">
        <v>0.02</v>
      </c>
      <c r="AW34" s="44"/>
      <c r="AX34" s="44"/>
      <c r="AY34" s="45"/>
      <c r="AZ34" s="44"/>
      <c r="BA34" s="46"/>
      <c r="BB34" s="555">
        <v>3.1</v>
      </c>
      <c r="BC34" s="555"/>
      <c r="BD34" s="555">
        <v>18.100000000000001</v>
      </c>
      <c r="BE34" s="555">
        <v>83.5</v>
      </c>
      <c r="BF34" s="555">
        <v>6.7</v>
      </c>
      <c r="BG34" s="37"/>
      <c r="BH34" s="39"/>
      <c r="BI34" s="39"/>
      <c r="BJ34" s="39"/>
      <c r="BK34" s="39"/>
      <c r="BL34" s="48"/>
      <c r="BM34" s="49"/>
      <c r="BN34" s="37"/>
      <c r="BO34" s="37"/>
      <c r="BP34" s="44"/>
    </row>
    <row r="35" spans="1:68" ht="24.75" customHeight="1" x14ac:dyDescent="0.25">
      <c r="A35" s="345">
        <v>45331</v>
      </c>
      <c r="B35" s="36">
        <v>27</v>
      </c>
      <c r="C35" s="37">
        <v>70</v>
      </c>
      <c r="D35" s="37"/>
      <c r="E35" s="33"/>
      <c r="F35" s="33"/>
      <c r="G35" s="29"/>
      <c r="H35" s="29"/>
      <c r="I35" s="30"/>
      <c r="J35" s="30"/>
      <c r="K35" s="554"/>
      <c r="L35" s="30"/>
      <c r="M35" s="30"/>
      <c r="N35" s="347"/>
      <c r="O35" s="30"/>
      <c r="P35" s="30"/>
      <c r="Q35" s="347"/>
      <c r="R35" s="30"/>
      <c r="S35" s="30"/>
      <c r="T35" s="30"/>
      <c r="U35" s="30"/>
      <c r="V35" s="30"/>
      <c r="W35" s="30"/>
      <c r="X35" s="30"/>
      <c r="Y35" s="30"/>
      <c r="Z35" s="348"/>
      <c r="AA35" s="348"/>
      <c r="AB35" s="347"/>
      <c r="AC35" s="30"/>
      <c r="AD35" s="30"/>
      <c r="AE35" s="347"/>
      <c r="AF35" s="29"/>
      <c r="AG35" s="29"/>
      <c r="AH35" s="349"/>
      <c r="AI35" s="29"/>
      <c r="AJ35" s="29"/>
      <c r="AK35" s="350"/>
      <c r="AL35" s="38">
        <v>15.8</v>
      </c>
      <c r="AM35" s="562">
        <v>1.01</v>
      </c>
      <c r="AN35" s="39"/>
      <c r="AO35" s="37">
        <v>650</v>
      </c>
      <c r="AP35" s="40"/>
      <c r="AQ35" s="40"/>
      <c r="AR35" s="40"/>
      <c r="AS35" s="129"/>
      <c r="AT35" s="42"/>
      <c r="AU35" s="358"/>
      <c r="AV35" s="43"/>
      <c r="AW35" s="44"/>
      <c r="AX35" s="44"/>
      <c r="AY35" s="45"/>
      <c r="AZ35" s="44"/>
      <c r="BA35" s="46"/>
      <c r="BB35" s="555"/>
      <c r="BC35" s="555"/>
      <c r="BD35" s="555"/>
      <c r="BE35" s="555"/>
      <c r="BF35" s="555"/>
      <c r="BG35" s="37"/>
      <c r="BH35" s="39"/>
      <c r="BI35" s="39"/>
      <c r="BJ35" s="39"/>
      <c r="BK35" s="39"/>
      <c r="BL35" s="48"/>
      <c r="BM35" s="49"/>
      <c r="BN35" s="37"/>
      <c r="BO35" s="37"/>
      <c r="BP35" s="44"/>
    </row>
    <row r="36" spans="1:68" ht="24.75" customHeight="1" x14ac:dyDescent="0.25">
      <c r="A36" s="553" t="s">
        <v>92</v>
      </c>
      <c r="B36" s="36">
        <v>28</v>
      </c>
      <c r="C36" s="37">
        <v>67</v>
      </c>
      <c r="D36" s="37"/>
      <c r="E36" s="33"/>
      <c r="F36" s="33"/>
      <c r="G36" s="29"/>
      <c r="H36" s="29"/>
      <c r="I36" s="30"/>
      <c r="J36" s="30"/>
      <c r="K36" s="554"/>
      <c r="L36" s="30"/>
      <c r="M36" s="30"/>
      <c r="N36" s="347"/>
      <c r="O36" s="30"/>
      <c r="P36" s="30"/>
      <c r="Q36" s="347"/>
      <c r="R36" s="30"/>
      <c r="S36" s="30"/>
      <c r="T36" s="30"/>
      <c r="U36" s="30"/>
      <c r="V36" s="30"/>
      <c r="W36" s="30"/>
      <c r="X36" s="30"/>
      <c r="Y36" s="30"/>
      <c r="Z36" s="348"/>
      <c r="AA36" s="348"/>
      <c r="AB36" s="347"/>
      <c r="AC36" s="30"/>
      <c r="AD36" s="30"/>
      <c r="AE36" s="347"/>
      <c r="AF36" s="29"/>
      <c r="AG36" s="29"/>
      <c r="AH36" s="349"/>
      <c r="AI36" s="29"/>
      <c r="AJ36" s="29"/>
      <c r="AK36" s="350"/>
      <c r="AL36" s="38">
        <v>16</v>
      </c>
      <c r="AM36" s="562">
        <v>0.02</v>
      </c>
      <c r="AN36" s="39"/>
      <c r="AO36" s="37"/>
      <c r="AP36" s="40"/>
      <c r="AQ36" s="40"/>
      <c r="AR36" s="40"/>
      <c r="AS36" s="130"/>
      <c r="AT36" s="42"/>
      <c r="AU36" s="358"/>
      <c r="AV36" s="43"/>
      <c r="AW36" s="44"/>
      <c r="AX36" s="44"/>
      <c r="AY36" s="45"/>
      <c r="AZ36" s="44"/>
      <c r="BA36" s="46"/>
      <c r="BB36" s="43"/>
      <c r="BC36" s="43"/>
      <c r="BD36" s="47"/>
      <c r="BE36" s="47"/>
      <c r="BF36" s="43"/>
      <c r="BG36" s="37"/>
      <c r="BH36" s="39"/>
      <c r="BI36" s="39"/>
      <c r="BJ36" s="39"/>
      <c r="BK36" s="39"/>
      <c r="BL36" s="48"/>
      <c r="BM36" s="49"/>
      <c r="BN36" s="37"/>
      <c r="BO36" s="37"/>
      <c r="BP36" s="44"/>
    </row>
    <row r="37" spans="1:68" ht="24.75" customHeight="1" x14ac:dyDescent="0.25">
      <c r="A37" s="345"/>
      <c r="B37" s="36"/>
      <c r="C37" s="37"/>
      <c r="D37" s="37"/>
      <c r="E37" s="33"/>
      <c r="F37" s="33"/>
      <c r="G37" s="29"/>
      <c r="H37" s="29"/>
      <c r="I37" s="30"/>
      <c r="J37" s="30"/>
      <c r="K37" s="554"/>
      <c r="L37" s="30"/>
      <c r="M37" s="30"/>
      <c r="N37" s="347"/>
      <c r="O37" s="30"/>
      <c r="P37" s="30"/>
      <c r="Q37" s="347"/>
      <c r="R37" s="30"/>
      <c r="S37" s="30"/>
      <c r="T37" s="30"/>
      <c r="U37" s="30"/>
      <c r="V37" s="30"/>
      <c r="W37" s="30"/>
      <c r="X37" s="30"/>
      <c r="Y37" s="30"/>
      <c r="Z37" s="348"/>
      <c r="AA37" s="348"/>
      <c r="AB37" s="347"/>
      <c r="AC37" s="30"/>
      <c r="AD37" s="30"/>
      <c r="AE37" s="347"/>
      <c r="AF37" s="29"/>
      <c r="AG37" s="29"/>
      <c r="AH37" s="349"/>
      <c r="AI37" s="29"/>
      <c r="AJ37" s="29"/>
      <c r="AK37" s="350"/>
      <c r="AL37" s="38"/>
      <c r="AM37" s="39"/>
      <c r="AN37" s="39"/>
      <c r="AO37" s="37"/>
      <c r="AP37" s="40"/>
      <c r="AQ37" s="40"/>
      <c r="AR37" s="40"/>
      <c r="AS37" s="129"/>
      <c r="AT37" s="42"/>
      <c r="AU37" s="358"/>
      <c r="AV37" s="43"/>
      <c r="AW37" s="44"/>
      <c r="AX37" s="44"/>
      <c r="AY37" s="45"/>
      <c r="AZ37" s="44"/>
      <c r="BA37" s="46"/>
      <c r="BB37" s="43"/>
      <c r="BC37" s="43"/>
      <c r="BD37" s="47"/>
      <c r="BE37" s="47"/>
      <c r="BF37" s="43"/>
      <c r="BG37" s="37"/>
      <c r="BH37" s="39"/>
      <c r="BI37" s="39"/>
      <c r="BJ37" s="39"/>
      <c r="BK37" s="39"/>
      <c r="BL37" s="48"/>
      <c r="BM37" s="49"/>
      <c r="BN37" s="37"/>
      <c r="BO37" s="37"/>
      <c r="BP37" s="44"/>
    </row>
    <row r="38" spans="1:68" ht="24.75" customHeight="1" x14ac:dyDescent="0.25">
      <c r="A38" s="345"/>
      <c r="B38" s="36"/>
      <c r="C38" s="37"/>
      <c r="D38" s="37"/>
      <c r="E38" s="30"/>
      <c r="F38" s="30"/>
      <c r="G38" s="29"/>
      <c r="H38" s="29"/>
      <c r="I38" s="30"/>
      <c r="J38" s="30"/>
      <c r="K38" s="554"/>
      <c r="L38" s="30"/>
      <c r="M38" s="30"/>
      <c r="N38" s="347"/>
      <c r="O38" s="30"/>
      <c r="P38" s="30"/>
      <c r="Q38" s="347"/>
      <c r="R38" s="30"/>
      <c r="S38" s="30"/>
      <c r="T38" s="30"/>
      <c r="U38" s="30"/>
      <c r="V38" s="30"/>
      <c r="W38" s="30"/>
      <c r="X38" s="30"/>
      <c r="Y38" s="30"/>
      <c r="Z38" s="348"/>
      <c r="AA38" s="348"/>
      <c r="AB38" s="347"/>
      <c r="AC38" s="30"/>
      <c r="AD38" s="30"/>
      <c r="AE38" s="347"/>
      <c r="AF38" s="29"/>
      <c r="AG38" s="29"/>
      <c r="AH38" s="349"/>
      <c r="AI38" s="29"/>
      <c r="AJ38" s="29"/>
      <c r="AK38" s="350"/>
      <c r="AL38" s="38"/>
      <c r="AM38" s="39"/>
      <c r="AN38" s="39"/>
      <c r="AO38" s="37"/>
      <c r="AP38" s="40"/>
      <c r="AQ38" s="40"/>
      <c r="AR38" s="40"/>
      <c r="AS38" s="50"/>
      <c r="AT38" s="42"/>
      <c r="AU38" s="358"/>
      <c r="AV38" s="43"/>
      <c r="AW38" s="44"/>
      <c r="AX38" s="44"/>
      <c r="AY38" s="45"/>
      <c r="AZ38" s="44"/>
      <c r="BA38" s="46"/>
      <c r="BB38" s="43"/>
      <c r="BC38" s="43"/>
      <c r="BD38" s="47"/>
      <c r="BE38" s="47"/>
      <c r="BF38" s="43"/>
      <c r="BG38" s="37"/>
      <c r="BH38" s="39"/>
      <c r="BI38" s="39"/>
      <c r="BJ38" s="39"/>
      <c r="BK38" s="39"/>
      <c r="BL38" s="48"/>
      <c r="BM38" s="49"/>
      <c r="BN38" s="37"/>
      <c r="BO38" s="37"/>
      <c r="BP38" s="44"/>
    </row>
    <row r="39" spans="1:68" ht="24.75" customHeight="1" x14ac:dyDescent="0.25">
      <c r="A39" s="345"/>
      <c r="B39" s="359"/>
      <c r="C39" s="52"/>
      <c r="D39" s="52"/>
      <c r="E39" s="30"/>
      <c r="F39" s="30"/>
      <c r="G39" s="29"/>
      <c r="H39" s="29"/>
      <c r="I39" s="30"/>
      <c r="J39" s="30"/>
      <c r="K39" s="347"/>
      <c r="L39" s="30"/>
      <c r="M39" s="30"/>
      <c r="N39" s="347"/>
      <c r="O39" s="30"/>
      <c r="P39" s="30"/>
      <c r="Q39" s="347"/>
      <c r="R39" s="30"/>
      <c r="S39" s="30"/>
      <c r="T39" s="30"/>
      <c r="U39" s="30"/>
      <c r="V39" s="30"/>
      <c r="W39" s="30"/>
      <c r="X39" s="30"/>
      <c r="Y39" s="30"/>
      <c r="Z39" s="348"/>
      <c r="AA39" s="348"/>
      <c r="AB39" s="347"/>
      <c r="AC39" s="30"/>
      <c r="AD39" s="30"/>
      <c r="AE39" s="347"/>
      <c r="AF39" s="29"/>
      <c r="AG39" s="29"/>
      <c r="AH39" s="349"/>
      <c r="AI39" s="29"/>
      <c r="AJ39" s="29"/>
      <c r="AK39" s="350"/>
      <c r="AL39" s="53"/>
      <c r="AM39" s="54"/>
      <c r="AN39" s="54"/>
      <c r="AO39" s="52"/>
      <c r="AP39" s="360"/>
      <c r="AQ39" s="360"/>
      <c r="AR39" s="360"/>
      <c r="AS39" s="55"/>
      <c r="AT39" s="56"/>
      <c r="AU39" s="57"/>
      <c r="AV39" s="58"/>
      <c r="AW39" s="58"/>
      <c r="AX39" s="58"/>
      <c r="AY39" s="59"/>
      <c r="AZ39" s="58"/>
      <c r="BA39" s="60"/>
      <c r="BB39" s="58"/>
      <c r="BC39" s="58"/>
      <c r="BD39" s="61"/>
      <c r="BE39" s="61"/>
      <c r="BF39" s="58"/>
      <c r="BG39" s="52"/>
      <c r="BH39" s="54"/>
      <c r="BI39" s="54"/>
      <c r="BJ39" s="54"/>
      <c r="BK39" s="54"/>
      <c r="BL39" s="62"/>
      <c r="BM39" s="63"/>
      <c r="BN39" s="52"/>
      <c r="BO39" s="52"/>
      <c r="BP39" s="58"/>
    </row>
    <row r="40" spans="1:68" ht="24.75" customHeight="1" x14ac:dyDescent="0.25">
      <c r="A40" s="64" t="s">
        <v>101</v>
      </c>
      <c r="B40" s="65"/>
      <c r="C40" s="66">
        <f>+SUM(C9:C39)</f>
        <v>2045</v>
      </c>
      <c r="D40" s="66">
        <f t="shared" ref="D40" si="0">+SUM(D9:D39)</f>
        <v>0</v>
      </c>
      <c r="E40" s="67"/>
      <c r="F40" s="67"/>
      <c r="G40" s="67"/>
      <c r="H40" s="67"/>
      <c r="I40" s="66"/>
      <c r="J40" s="66"/>
      <c r="K40" s="131"/>
      <c r="L40" s="66"/>
      <c r="M40" s="66"/>
      <c r="N40" s="131"/>
      <c r="O40" s="66"/>
      <c r="P40" s="66"/>
      <c r="Q40" s="132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6"/>
      <c r="AE40" s="66"/>
      <c r="AF40" s="66"/>
      <c r="AG40" s="66"/>
      <c r="AH40" s="66"/>
      <c r="AI40" s="66"/>
      <c r="AJ40" s="66"/>
      <c r="AK40" s="70"/>
      <c r="AL40" s="71"/>
      <c r="AM40" s="72"/>
      <c r="AN40" s="72"/>
      <c r="AO40" s="67"/>
      <c r="AP40" s="69"/>
      <c r="AQ40" s="69"/>
      <c r="AR40" s="67"/>
      <c r="AS40" s="72"/>
      <c r="AT40" s="67"/>
      <c r="AU40" s="73"/>
      <c r="AV40" s="74"/>
      <c r="AW40" s="75">
        <f t="shared" ref="AW40:AY40" si="1">+SUM(AW9:AW39)</f>
        <v>0</v>
      </c>
      <c r="AX40" s="78">
        <f t="shared" si="1"/>
        <v>0</v>
      </c>
      <c r="AY40" s="133">
        <f t="shared" si="1"/>
        <v>0</v>
      </c>
      <c r="AZ40" s="134">
        <f>SUM(AZ9:AZ39)</f>
        <v>0</v>
      </c>
      <c r="BA40" s="76"/>
      <c r="BB40" s="76"/>
      <c r="BC40" s="77">
        <f>+SUM(BC9:BC39)</f>
        <v>0</v>
      </c>
      <c r="BD40" s="557"/>
      <c r="BE40" s="557"/>
      <c r="BF40" s="77">
        <f t="shared" ref="BF40:BK40" si="2">+SUM(BF9:BF39)</f>
        <v>13.4</v>
      </c>
      <c r="BG40" s="70">
        <f t="shared" si="2"/>
        <v>0</v>
      </c>
      <c r="BH40" s="70">
        <f t="shared" si="2"/>
        <v>0</v>
      </c>
      <c r="BI40" s="70">
        <f t="shared" si="2"/>
        <v>0</v>
      </c>
      <c r="BJ40" s="70">
        <f t="shared" si="2"/>
        <v>0</v>
      </c>
      <c r="BK40" s="70">
        <f t="shared" si="2"/>
        <v>0</v>
      </c>
      <c r="BL40" s="78"/>
      <c r="BM40" s="73">
        <f t="shared" ref="BM40:BP40" si="3">+SUM(BM9:BM39)</f>
        <v>0</v>
      </c>
      <c r="BN40" s="70">
        <f t="shared" si="3"/>
        <v>0</v>
      </c>
      <c r="BO40" s="70">
        <f t="shared" si="3"/>
        <v>0</v>
      </c>
      <c r="BP40" s="79">
        <f t="shared" si="3"/>
        <v>0</v>
      </c>
    </row>
    <row r="41" spans="1:68" ht="24.75" customHeight="1" x14ac:dyDescent="0.25">
      <c r="A41" s="80" t="s">
        <v>102</v>
      </c>
      <c r="B41" s="361"/>
      <c r="C41" s="362">
        <f>+AVERAGE(C9:C39)</f>
        <v>73.035714285714292</v>
      </c>
      <c r="D41" s="362" t="e">
        <f t="shared" ref="D41:AE41" si="4">+AVERAGE(D9:D39)</f>
        <v>#DIV/0!</v>
      </c>
      <c r="E41" s="362">
        <f>+AVERAGE(E9:E39)</f>
        <v>8.0612499999999994</v>
      </c>
      <c r="F41" s="362">
        <f t="shared" si="4"/>
        <v>7.5825000000000005</v>
      </c>
      <c r="G41" s="362">
        <f t="shared" si="4"/>
        <v>2427.375</v>
      </c>
      <c r="H41" s="362">
        <f t="shared" si="4"/>
        <v>1429.25</v>
      </c>
      <c r="I41" s="362">
        <f t="shared" si="4"/>
        <v>459.125</v>
      </c>
      <c r="J41" s="362">
        <f t="shared" si="4"/>
        <v>10.375</v>
      </c>
      <c r="K41" s="362">
        <f t="shared" si="4"/>
        <v>97</v>
      </c>
      <c r="L41" s="362">
        <f t="shared" si="4"/>
        <v>511.875</v>
      </c>
      <c r="M41" s="362">
        <f t="shared" si="4"/>
        <v>5.75</v>
      </c>
      <c r="N41" s="362">
        <f t="shared" si="4"/>
        <v>98.571428571428569</v>
      </c>
      <c r="O41" s="362">
        <f t="shared" si="4"/>
        <v>1012.375</v>
      </c>
      <c r="P41" s="362">
        <f t="shared" si="4"/>
        <v>27.587500000000002</v>
      </c>
      <c r="Q41" s="362">
        <f t="shared" si="4"/>
        <v>96.857142857142861</v>
      </c>
      <c r="R41" s="362">
        <f t="shared" si="4"/>
        <v>108.38399999999999</v>
      </c>
      <c r="S41" s="362">
        <f t="shared" si="4"/>
        <v>8.4740000000000002</v>
      </c>
      <c r="T41" s="362">
        <f t="shared" si="4"/>
        <v>100.96599999999999</v>
      </c>
      <c r="U41" s="362">
        <f t="shared" si="4"/>
        <v>7.1850000000000005</v>
      </c>
      <c r="V41" s="362">
        <f t="shared" si="4"/>
        <v>0.73549999999999993</v>
      </c>
      <c r="W41" s="362">
        <f t="shared" si="4"/>
        <v>0.49139999999999995</v>
      </c>
      <c r="X41" s="362">
        <f t="shared" si="4"/>
        <v>3.5000000000000003E-2</v>
      </c>
      <c r="Y41" s="362">
        <f t="shared" si="4"/>
        <v>3.0000000000000002E-2</v>
      </c>
      <c r="Z41" s="363">
        <v>0</v>
      </c>
      <c r="AA41" s="363">
        <f t="shared" si="4"/>
        <v>10.362500000000001</v>
      </c>
      <c r="AB41" s="363">
        <f t="shared" si="4"/>
        <v>89.504999999999995</v>
      </c>
      <c r="AC41" s="363">
        <f t="shared" si="4"/>
        <v>11.982000000000001</v>
      </c>
      <c r="AD41" s="363">
        <f t="shared" si="4"/>
        <v>3.6480000000000006</v>
      </c>
      <c r="AE41" s="363">
        <f t="shared" si="4"/>
        <v>69.734999999999999</v>
      </c>
      <c r="AF41" s="362"/>
      <c r="AG41" s="362"/>
      <c r="AH41" s="362"/>
      <c r="AI41" s="362"/>
      <c r="AJ41" s="362"/>
      <c r="AK41" s="364"/>
      <c r="AL41" s="81">
        <f t="shared" ref="AL41:BP41" si="5">+AVERAGE(AL9:AL39)</f>
        <v>15.071428571428575</v>
      </c>
      <c r="AM41" s="363">
        <f t="shared" si="5"/>
        <v>0.75217391304347814</v>
      </c>
      <c r="AN41" s="362" t="e">
        <f t="shared" si="5"/>
        <v>#DIV/0!</v>
      </c>
      <c r="AO41" s="362">
        <f t="shared" si="5"/>
        <v>906.66666666666663</v>
      </c>
      <c r="AP41" s="362">
        <f t="shared" si="5"/>
        <v>214.80179894179895</v>
      </c>
      <c r="AQ41" s="362">
        <f t="shared" si="5"/>
        <v>4529.8571428571431</v>
      </c>
      <c r="AR41" s="362">
        <f t="shared" si="5"/>
        <v>7705.4285714285716</v>
      </c>
      <c r="AS41" s="370">
        <f t="shared" si="5"/>
        <v>71.524338624338625</v>
      </c>
      <c r="AT41" s="348">
        <f t="shared" si="5"/>
        <v>3.5811111111111109</v>
      </c>
      <c r="AU41" s="366">
        <f t="shared" si="5"/>
        <v>15.01945054945055</v>
      </c>
      <c r="AV41" s="82">
        <f t="shared" si="5"/>
        <v>3.3026050802312738E-2</v>
      </c>
      <c r="AW41" s="83" t="e">
        <f t="shared" si="5"/>
        <v>#DIV/0!</v>
      </c>
      <c r="AX41" s="363" t="e">
        <f t="shared" si="5"/>
        <v>#DIV/0!</v>
      </c>
      <c r="AY41" s="84" t="e">
        <f t="shared" si="5"/>
        <v>#DIV/0!</v>
      </c>
      <c r="AZ41" s="85" t="e">
        <f t="shared" si="5"/>
        <v>#DIV/0!</v>
      </c>
      <c r="BA41" s="367" t="e">
        <f t="shared" si="5"/>
        <v>#DIV/0!</v>
      </c>
      <c r="BB41" s="367">
        <f t="shared" si="5"/>
        <v>3.2333333333333329</v>
      </c>
      <c r="BC41" s="366" t="e">
        <f t="shared" si="5"/>
        <v>#DIV/0!</v>
      </c>
      <c r="BD41" s="558">
        <f t="shared" si="5"/>
        <v>18.05</v>
      </c>
      <c r="BE41" s="558">
        <f t="shared" si="5"/>
        <v>83.75</v>
      </c>
      <c r="BF41" s="366">
        <f t="shared" si="5"/>
        <v>6.7</v>
      </c>
      <c r="BG41" s="362" t="e">
        <f t="shared" si="5"/>
        <v>#DIV/0!</v>
      </c>
      <c r="BH41" s="362" t="e">
        <f t="shared" si="5"/>
        <v>#DIV/0!</v>
      </c>
      <c r="BI41" s="362" t="e">
        <f t="shared" si="5"/>
        <v>#DIV/0!</v>
      </c>
      <c r="BJ41" s="362" t="e">
        <f t="shared" si="5"/>
        <v>#DIV/0!</v>
      </c>
      <c r="BK41" s="362" t="e">
        <f t="shared" si="5"/>
        <v>#DIV/0!</v>
      </c>
      <c r="BL41" s="363" t="e">
        <f t="shared" si="5"/>
        <v>#DIV/0!</v>
      </c>
      <c r="BM41" s="368" t="e">
        <f t="shared" si="5"/>
        <v>#DIV/0!</v>
      </c>
      <c r="BN41" s="362" t="e">
        <f t="shared" si="5"/>
        <v>#DIV/0!</v>
      </c>
      <c r="BO41" s="362" t="e">
        <f t="shared" si="5"/>
        <v>#DIV/0!</v>
      </c>
      <c r="BP41" s="86" t="e">
        <f t="shared" si="5"/>
        <v>#DIV/0!</v>
      </c>
    </row>
    <row r="42" spans="1:68" ht="24.75" customHeight="1" x14ac:dyDescent="0.25">
      <c r="A42" s="87" t="s">
        <v>103</v>
      </c>
      <c r="B42" s="369"/>
      <c r="C42" s="88">
        <f>+MIN(C9:C39)</f>
        <v>62</v>
      </c>
      <c r="D42" s="88">
        <f t="shared" ref="D42:AE42" si="6">+MIN(D9:D39)</f>
        <v>0</v>
      </c>
      <c r="E42" s="88">
        <f>+MIN(E9:E39)</f>
        <v>7.7</v>
      </c>
      <c r="F42" s="88">
        <f t="shared" si="6"/>
        <v>7.15</v>
      </c>
      <c r="G42" s="88">
        <f t="shared" si="6"/>
        <v>1983</v>
      </c>
      <c r="H42" s="88">
        <f t="shared" si="6"/>
        <v>1064</v>
      </c>
      <c r="I42" s="88">
        <f t="shared" si="6"/>
        <v>177</v>
      </c>
      <c r="J42" s="88">
        <f t="shared" si="6"/>
        <v>5</v>
      </c>
      <c r="K42" s="88">
        <f t="shared" si="6"/>
        <v>94</v>
      </c>
      <c r="L42" s="88">
        <f t="shared" si="6"/>
        <v>180</v>
      </c>
      <c r="M42" s="88">
        <f t="shared" si="6"/>
        <v>4</v>
      </c>
      <c r="N42" s="88">
        <f t="shared" si="6"/>
        <v>97</v>
      </c>
      <c r="O42" s="88">
        <f t="shared" si="6"/>
        <v>528</v>
      </c>
      <c r="P42" s="88">
        <f t="shared" si="6"/>
        <v>20.36</v>
      </c>
      <c r="Q42" s="88">
        <f t="shared" si="6"/>
        <v>94</v>
      </c>
      <c r="R42" s="88">
        <f t="shared" si="6"/>
        <v>86</v>
      </c>
      <c r="S42" s="88">
        <f t="shared" si="6"/>
        <v>2</v>
      </c>
      <c r="T42" s="88">
        <f t="shared" si="6"/>
        <v>72</v>
      </c>
      <c r="U42" s="88">
        <f t="shared" si="6"/>
        <v>1</v>
      </c>
      <c r="V42" s="88">
        <f t="shared" si="6"/>
        <v>0.1</v>
      </c>
      <c r="W42" s="88">
        <f t="shared" si="6"/>
        <v>0.13</v>
      </c>
      <c r="X42" s="88">
        <f t="shared" si="6"/>
        <v>0.02</v>
      </c>
      <c r="Y42" s="88">
        <f t="shared" si="6"/>
        <v>0.02</v>
      </c>
      <c r="Z42" s="89">
        <f t="shared" si="6"/>
        <v>56</v>
      </c>
      <c r="AA42" s="89">
        <f t="shared" si="6"/>
        <v>2.2000000000000002</v>
      </c>
      <c r="AB42" s="89">
        <f t="shared" si="6"/>
        <v>68.09</v>
      </c>
      <c r="AC42" s="89">
        <f t="shared" si="6"/>
        <v>6.61</v>
      </c>
      <c r="AD42" s="89">
        <f t="shared" si="6"/>
        <v>2.4900000000000002</v>
      </c>
      <c r="AE42" s="89">
        <f t="shared" si="6"/>
        <v>62.33</v>
      </c>
      <c r="AF42" s="88"/>
      <c r="AG42" s="88"/>
      <c r="AH42" s="88"/>
      <c r="AI42" s="88"/>
      <c r="AJ42" s="88"/>
      <c r="AK42" s="90"/>
      <c r="AL42" s="91">
        <f t="shared" ref="AL42:BP42" si="7">+MIN(AL9:AL39)</f>
        <v>14.1</v>
      </c>
      <c r="AM42" s="88">
        <f t="shared" si="7"/>
        <v>0.02</v>
      </c>
      <c r="AN42" s="88">
        <f t="shared" si="7"/>
        <v>0</v>
      </c>
      <c r="AO42" s="88">
        <f t="shared" si="7"/>
        <v>650</v>
      </c>
      <c r="AP42" s="88">
        <f t="shared" si="7"/>
        <v>108.11</v>
      </c>
      <c r="AQ42" s="88">
        <f t="shared" si="7"/>
        <v>3056</v>
      </c>
      <c r="AR42" s="88">
        <f t="shared" si="7"/>
        <v>5503</v>
      </c>
      <c r="AS42" s="88">
        <f t="shared" si="7"/>
        <v>0.87037037037037035</v>
      </c>
      <c r="AT42" s="89">
        <f t="shared" si="7"/>
        <v>2.98</v>
      </c>
      <c r="AU42" s="92">
        <f t="shared" si="7"/>
        <v>6.75</v>
      </c>
      <c r="AV42" s="93">
        <f t="shared" si="7"/>
        <v>1.1823556161891769E-3</v>
      </c>
      <c r="AW42" s="94">
        <f t="shared" si="7"/>
        <v>0</v>
      </c>
      <c r="AX42" s="89">
        <f t="shared" si="7"/>
        <v>0</v>
      </c>
      <c r="AY42" s="95">
        <f t="shared" si="7"/>
        <v>0</v>
      </c>
      <c r="AZ42" s="96">
        <f t="shared" si="7"/>
        <v>0</v>
      </c>
      <c r="BA42" s="97">
        <f t="shared" si="7"/>
        <v>0</v>
      </c>
      <c r="BB42" s="97">
        <f t="shared" si="7"/>
        <v>2.8</v>
      </c>
      <c r="BC42" s="98">
        <f t="shared" si="7"/>
        <v>0</v>
      </c>
      <c r="BD42" s="559">
        <f t="shared" si="7"/>
        <v>18</v>
      </c>
      <c r="BE42" s="559">
        <f t="shared" si="7"/>
        <v>83.5</v>
      </c>
      <c r="BF42" s="98">
        <f t="shared" si="7"/>
        <v>6.7</v>
      </c>
      <c r="BG42" s="88">
        <f t="shared" si="7"/>
        <v>0</v>
      </c>
      <c r="BH42" s="88">
        <f t="shared" si="7"/>
        <v>0</v>
      </c>
      <c r="BI42" s="88">
        <f t="shared" si="7"/>
        <v>0</v>
      </c>
      <c r="BJ42" s="88">
        <f t="shared" si="7"/>
        <v>0</v>
      </c>
      <c r="BK42" s="88">
        <f t="shared" si="7"/>
        <v>0</v>
      </c>
      <c r="BL42" s="89">
        <f t="shared" si="7"/>
        <v>0</v>
      </c>
      <c r="BM42" s="99">
        <f t="shared" si="7"/>
        <v>0</v>
      </c>
      <c r="BN42" s="88">
        <f t="shared" si="7"/>
        <v>0</v>
      </c>
      <c r="BO42" s="88">
        <f t="shared" si="7"/>
        <v>0</v>
      </c>
      <c r="BP42" s="100">
        <f t="shared" si="7"/>
        <v>0</v>
      </c>
    </row>
    <row r="43" spans="1:68" ht="24.75" customHeight="1" x14ac:dyDescent="0.25">
      <c r="A43" s="101" t="s">
        <v>104</v>
      </c>
      <c r="B43" s="102"/>
      <c r="C43" s="103">
        <f t="shared" ref="C43:AE43" si="8">+MAX(C9:C39)</f>
        <v>141</v>
      </c>
      <c r="D43" s="103">
        <f t="shared" si="8"/>
        <v>0</v>
      </c>
      <c r="E43" s="103">
        <f>+MAX(E9:E39)</f>
        <v>8.4</v>
      </c>
      <c r="F43" s="103">
        <f t="shared" si="8"/>
        <v>7.9</v>
      </c>
      <c r="G43" s="103">
        <f t="shared" si="8"/>
        <v>3640</v>
      </c>
      <c r="H43" s="103">
        <f t="shared" si="8"/>
        <v>1964</v>
      </c>
      <c r="I43" s="103">
        <f t="shared" si="8"/>
        <v>860</v>
      </c>
      <c r="J43" s="103">
        <f t="shared" si="8"/>
        <v>15</v>
      </c>
      <c r="K43" s="103">
        <f t="shared" si="8"/>
        <v>99</v>
      </c>
      <c r="L43" s="103">
        <f t="shared" si="8"/>
        <v>894</v>
      </c>
      <c r="M43" s="103">
        <f t="shared" si="8"/>
        <v>8</v>
      </c>
      <c r="N43" s="103">
        <f t="shared" si="8"/>
        <v>99</v>
      </c>
      <c r="O43" s="103">
        <f t="shared" si="8"/>
        <v>1789</v>
      </c>
      <c r="P43" s="103">
        <f t="shared" si="8"/>
        <v>40.200000000000003</v>
      </c>
      <c r="Q43" s="103">
        <f t="shared" si="8"/>
        <v>99</v>
      </c>
      <c r="R43" s="103">
        <f t="shared" si="8"/>
        <v>129.87</v>
      </c>
      <c r="S43" s="103">
        <f t="shared" si="8"/>
        <v>29.74</v>
      </c>
      <c r="T43" s="103">
        <f t="shared" si="8"/>
        <v>125.6</v>
      </c>
      <c r="U43" s="103">
        <f t="shared" si="8"/>
        <v>21</v>
      </c>
      <c r="V43" s="103">
        <f t="shared" si="8"/>
        <v>1.63</v>
      </c>
      <c r="W43" s="103">
        <f t="shared" si="8"/>
        <v>1.5</v>
      </c>
      <c r="X43" s="103">
        <f t="shared" si="8"/>
        <v>0.05</v>
      </c>
      <c r="Y43" s="103">
        <f t="shared" si="8"/>
        <v>0.05</v>
      </c>
      <c r="Z43" s="104">
        <f t="shared" si="8"/>
        <v>130</v>
      </c>
      <c r="AA43" s="104">
        <f t="shared" si="8"/>
        <v>30</v>
      </c>
      <c r="AB43" s="104">
        <f t="shared" si="8"/>
        <v>98.31</v>
      </c>
      <c r="AC43" s="104">
        <f t="shared" si="8"/>
        <v>19.8</v>
      </c>
      <c r="AD43" s="104">
        <f t="shared" si="8"/>
        <v>4.7</v>
      </c>
      <c r="AE43" s="104">
        <f t="shared" si="8"/>
        <v>77.53</v>
      </c>
      <c r="AF43" s="103"/>
      <c r="AG43" s="103"/>
      <c r="AH43" s="103"/>
      <c r="AI43" s="103"/>
      <c r="AJ43" s="103"/>
      <c r="AK43" s="105"/>
      <c r="AL43" s="106">
        <f t="shared" ref="AL43:BP43" si="9">+MAX(AL9:AL39)</f>
        <v>16</v>
      </c>
      <c r="AM43" s="103">
        <f t="shared" si="9"/>
        <v>4</v>
      </c>
      <c r="AN43" s="103">
        <f t="shared" si="9"/>
        <v>0</v>
      </c>
      <c r="AO43" s="103">
        <f t="shared" si="9"/>
        <v>990</v>
      </c>
      <c r="AP43" s="103">
        <f t="shared" si="9"/>
        <v>317.41000000000003</v>
      </c>
      <c r="AQ43" s="103">
        <f t="shared" si="9"/>
        <v>6200</v>
      </c>
      <c r="AR43" s="103">
        <f t="shared" si="9"/>
        <v>9264</v>
      </c>
      <c r="AS43" s="103">
        <f t="shared" si="9"/>
        <v>88</v>
      </c>
      <c r="AT43" s="104">
        <f t="shared" si="9"/>
        <v>4.1100000000000003</v>
      </c>
      <c r="AU43" s="107">
        <f t="shared" si="9"/>
        <v>48.846153846153847</v>
      </c>
      <c r="AV43" s="108">
        <f t="shared" si="9"/>
        <v>7.0000000000000007E-2</v>
      </c>
      <c r="AW43" s="109">
        <f t="shared" si="9"/>
        <v>0</v>
      </c>
      <c r="AX43" s="104">
        <f t="shared" si="9"/>
        <v>0</v>
      </c>
      <c r="AY43" s="110">
        <f t="shared" si="9"/>
        <v>0</v>
      </c>
      <c r="AZ43" s="111">
        <f t="shared" si="9"/>
        <v>0</v>
      </c>
      <c r="BA43" s="112">
        <f t="shared" si="9"/>
        <v>0</v>
      </c>
      <c r="BB43" s="112">
        <f t="shared" si="9"/>
        <v>3.8</v>
      </c>
      <c r="BC43" s="113">
        <f t="shared" si="9"/>
        <v>0</v>
      </c>
      <c r="BD43" s="560">
        <f t="shared" si="9"/>
        <v>18.100000000000001</v>
      </c>
      <c r="BE43" s="560">
        <f t="shared" si="9"/>
        <v>84</v>
      </c>
      <c r="BF43" s="113">
        <f t="shared" si="9"/>
        <v>6.7</v>
      </c>
      <c r="BG43" s="103">
        <f t="shared" si="9"/>
        <v>0</v>
      </c>
      <c r="BH43" s="103">
        <f t="shared" si="9"/>
        <v>0</v>
      </c>
      <c r="BI43" s="103">
        <f t="shared" si="9"/>
        <v>0</v>
      </c>
      <c r="BJ43" s="103">
        <f t="shared" si="9"/>
        <v>0</v>
      </c>
      <c r="BK43" s="103">
        <f t="shared" si="9"/>
        <v>0</v>
      </c>
      <c r="BL43" s="104">
        <f t="shared" si="9"/>
        <v>0</v>
      </c>
      <c r="BM43" s="114">
        <f t="shared" si="9"/>
        <v>0</v>
      </c>
      <c r="BN43" s="103">
        <f t="shared" si="9"/>
        <v>0</v>
      </c>
      <c r="BO43" s="103">
        <f t="shared" si="9"/>
        <v>0</v>
      </c>
      <c r="BP43" s="115">
        <f t="shared" si="9"/>
        <v>0</v>
      </c>
    </row>
    <row r="44" spans="1:68" ht="24.75" customHeight="1" x14ac:dyDescent="0.25">
      <c r="A44" s="116" t="s">
        <v>105</v>
      </c>
      <c r="B44" s="117"/>
      <c r="C44" s="118"/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119"/>
      <c r="P44" s="119"/>
      <c r="Q44" s="119"/>
      <c r="R44" s="119"/>
      <c r="S44" s="119"/>
      <c r="T44" s="119"/>
      <c r="U44" s="119"/>
      <c r="V44" s="119"/>
      <c r="W44" s="119"/>
      <c r="X44" s="119"/>
      <c r="Y44" s="119"/>
      <c r="Z44" s="119"/>
      <c r="AA44" s="119"/>
      <c r="AB44" s="119"/>
      <c r="AC44" s="119"/>
      <c r="AD44" s="119"/>
      <c r="AE44" s="119"/>
      <c r="AF44" s="119"/>
      <c r="AG44" s="119"/>
      <c r="AH44" s="119"/>
      <c r="AI44" s="119"/>
      <c r="AJ44" s="119"/>
      <c r="AK44" s="119"/>
      <c r="AL44" s="120"/>
      <c r="AM44" s="120"/>
      <c r="AN44" s="120"/>
      <c r="AO44" s="119"/>
      <c r="AP44" s="119"/>
      <c r="AQ44" s="119"/>
      <c r="AR44" s="121"/>
      <c r="AS44" s="120"/>
      <c r="AT44" s="119"/>
      <c r="AU44" s="119"/>
      <c r="AV44" s="11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119"/>
      <c r="BH44" s="120"/>
      <c r="BI44" s="120"/>
      <c r="BJ44" s="120"/>
      <c r="BK44" s="120"/>
      <c r="BL44" s="119"/>
      <c r="BM44" s="119"/>
      <c r="BN44" s="119"/>
      <c r="BO44" s="119"/>
      <c r="BP44" s="119"/>
    </row>
    <row r="45" spans="1:68" ht="34.15" customHeight="1" x14ac:dyDescent="0.25">
      <c r="A45" s="87" t="s">
        <v>106</v>
      </c>
      <c r="B45" s="122"/>
      <c r="C45" s="44"/>
      <c r="D45" s="119"/>
      <c r="E45" s="119"/>
      <c r="F45" s="119"/>
      <c r="G45" s="119"/>
      <c r="H45" s="119"/>
      <c r="I45" s="119"/>
      <c r="J45" s="563"/>
      <c r="K45" s="563"/>
      <c r="L45" s="564"/>
      <c r="N45" s="119"/>
      <c r="O45" s="119"/>
      <c r="P45" s="119"/>
      <c r="Q45" s="119"/>
      <c r="R45" s="119"/>
      <c r="S45" s="119"/>
      <c r="T45" s="119"/>
      <c r="U45" s="119"/>
      <c r="V45" s="119"/>
      <c r="W45" s="119"/>
      <c r="X45" s="119"/>
      <c r="Y45" s="119"/>
      <c r="Z45" s="119"/>
      <c r="AA45" s="119"/>
      <c r="AB45" s="119"/>
      <c r="AC45" s="119"/>
      <c r="AD45" s="119"/>
      <c r="AE45" s="119"/>
      <c r="AF45" s="119"/>
      <c r="AG45" s="119"/>
      <c r="AH45" s="119"/>
      <c r="AI45" s="119"/>
      <c r="AJ45" s="119"/>
      <c r="AK45" s="119"/>
      <c r="AL45" s="120"/>
      <c r="AM45" s="120"/>
      <c r="AN45" s="120"/>
      <c r="AO45" s="119"/>
      <c r="AP45" s="119"/>
      <c r="AQ45" s="119"/>
      <c r="AR45" s="119"/>
      <c r="AS45" s="120"/>
      <c r="AT45" s="119"/>
      <c r="AU45" s="119"/>
      <c r="AV45" s="11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119"/>
      <c r="BH45" s="120"/>
      <c r="BI45" s="120"/>
      <c r="BJ45" s="120"/>
      <c r="BK45" s="120"/>
      <c r="BL45" s="119"/>
      <c r="BM45" s="119"/>
      <c r="BN45" s="119"/>
      <c r="BO45" s="119"/>
      <c r="BP45" s="119"/>
    </row>
    <row r="46" spans="1:68" ht="24.75" customHeight="1" x14ac:dyDescent="0.25">
      <c r="A46" s="87" t="s">
        <v>107</v>
      </c>
      <c r="B46" s="123"/>
      <c r="C46" s="44"/>
      <c r="D46" s="119"/>
      <c r="E46" s="119"/>
      <c r="F46" s="119"/>
      <c r="G46" s="119"/>
      <c r="H46" s="119"/>
      <c r="I46" s="119"/>
      <c r="J46" s="119"/>
      <c r="K46" s="119"/>
      <c r="L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19"/>
      <c r="AB46" s="119"/>
      <c r="AC46" s="119"/>
      <c r="AD46" s="119"/>
      <c r="AE46" s="119"/>
      <c r="AF46" s="119"/>
      <c r="AG46" s="119"/>
      <c r="AH46" s="119"/>
      <c r="AI46" s="119"/>
      <c r="AJ46" s="119"/>
      <c r="AK46" s="119"/>
      <c r="AL46" s="120"/>
      <c r="AM46" s="120"/>
      <c r="AN46" s="120"/>
      <c r="AO46" s="119"/>
      <c r="AP46" s="119"/>
      <c r="AQ46" s="119"/>
      <c r="AR46" s="119"/>
      <c r="AS46" s="120"/>
      <c r="AT46" s="119"/>
      <c r="AU46" s="119"/>
      <c r="AV46" s="11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119"/>
      <c r="BH46" s="120"/>
      <c r="BI46" s="120"/>
      <c r="BJ46" s="120"/>
      <c r="BK46" s="120"/>
      <c r="BL46" s="119"/>
      <c r="BM46" s="119"/>
      <c r="BN46" s="119"/>
      <c r="BO46" s="119"/>
      <c r="BP46" s="119"/>
    </row>
    <row r="47" spans="1:68" ht="24.75" customHeight="1" x14ac:dyDescent="0.25">
      <c r="A47" s="124" t="s">
        <v>108</v>
      </c>
      <c r="B47" s="122"/>
      <c r="C47" s="44"/>
      <c r="D47" s="119"/>
      <c r="E47" s="119"/>
      <c r="F47" s="119"/>
      <c r="G47" s="119"/>
      <c r="H47" s="119"/>
      <c r="I47" s="119"/>
      <c r="J47" s="119"/>
      <c r="K47" s="119"/>
      <c r="L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19"/>
      <c r="AB47" s="119"/>
      <c r="AC47" s="119"/>
      <c r="AD47" s="119"/>
      <c r="AE47" s="119"/>
      <c r="AF47" s="119"/>
      <c r="AG47" s="119"/>
      <c r="AH47" s="119"/>
      <c r="AI47" s="119"/>
      <c r="AJ47" s="119"/>
      <c r="AK47" s="119"/>
      <c r="AL47" s="120"/>
      <c r="AM47" s="120"/>
      <c r="AN47" s="120"/>
      <c r="AO47" s="119"/>
      <c r="AP47" s="119"/>
      <c r="AQ47" s="119"/>
      <c r="AR47" s="119"/>
      <c r="AS47" s="120"/>
      <c r="AT47" s="119"/>
      <c r="AU47" s="119"/>
      <c r="AV47" s="11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119"/>
      <c r="BH47" s="120"/>
      <c r="BI47" s="120"/>
      <c r="BJ47" s="120"/>
      <c r="BK47" s="120"/>
      <c r="BL47" s="119"/>
      <c r="BM47" s="119"/>
      <c r="BN47" s="119"/>
      <c r="BO47" s="119"/>
      <c r="BP47" s="119"/>
    </row>
    <row r="48" spans="1:68" ht="24.75" customHeight="1" thickBot="1" x14ac:dyDescent="0.3">
      <c r="A48" s="711" t="s">
        <v>101</v>
      </c>
      <c r="B48" s="712"/>
      <c r="C48" s="125"/>
      <c r="D48" s="119"/>
      <c r="E48" s="119"/>
      <c r="F48" s="119"/>
      <c r="G48" s="119"/>
      <c r="H48" s="119"/>
      <c r="I48" s="119"/>
      <c r="J48" s="119"/>
      <c r="K48" s="119"/>
      <c r="L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19"/>
      <c r="AB48" s="119"/>
      <c r="AC48" s="119"/>
      <c r="AD48" s="119"/>
      <c r="AE48" s="119"/>
      <c r="AF48" s="119"/>
      <c r="AG48" s="119"/>
      <c r="AH48" s="119"/>
      <c r="AI48" s="119"/>
      <c r="AJ48" s="119"/>
      <c r="AK48" s="119"/>
      <c r="AL48" s="120"/>
      <c r="AM48" s="120"/>
      <c r="AN48" s="120"/>
      <c r="AO48" s="119"/>
      <c r="AP48" s="119"/>
      <c r="AQ48" s="119"/>
      <c r="AR48" s="119"/>
      <c r="AS48" s="120"/>
      <c r="AT48" s="119"/>
      <c r="AU48" s="119"/>
      <c r="AV48" s="126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126"/>
      <c r="BH48" s="127"/>
      <c r="BI48" s="127"/>
      <c r="BJ48" s="127"/>
      <c r="BK48" s="127"/>
      <c r="BL48" s="126"/>
      <c r="BM48" s="126"/>
      <c r="BN48" s="126"/>
      <c r="BO48" s="126"/>
      <c r="BP48" s="126"/>
    </row>
  </sheetData>
  <mergeCells count="94">
    <mergeCell ref="BP7:BP8"/>
    <mergeCell ref="BG7:BG8"/>
    <mergeCell ref="BL7:BL8"/>
    <mergeCell ref="BM7:BM8"/>
    <mergeCell ref="BN7:BN8"/>
    <mergeCell ref="BO7:BO8"/>
    <mergeCell ref="V5:W5"/>
    <mergeCell ref="T7:T8"/>
    <mergeCell ref="U7:U8"/>
    <mergeCell ref="V7:V8"/>
    <mergeCell ref="W7:W8"/>
    <mergeCell ref="A4:B4"/>
    <mergeCell ref="E4:F4"/>
    <mergeCell ref="G4:H4"/>
    <mergeCell ref="I4:K4"/>
    <mergeCell ref="L4:N4"/>
    <mergeCell ref="E3:AS3"/>
    <mergeCell ref="AZ3:BP3"/>
    <mergeCell ref="AQ4:AR4"/>
    <mergeCell ref="BC4:BF4"/>
    <mergeCell ref="BG4:BP4"/>
    <mergeCell ref="O4:Q4"/>
    <mergeCell ref="R4:S4"/>
    <mergeCell ref="T4:U4"/>
    <mergeCell ref="V4:W4"/>
    <mergeCell ref="X4:Y4"/>
    <mergeCell ref="Z4:AB4"/>
    <mergeCell ref="AC4:AE4"/>
    <mergeCell ref="AJ4:AJ5"/>
    <mergeCell ref="AK4:AK5"/>
    <mergeCell ref="AC5:AD5"/>
    <mergeCell ref="T5:U5"/>
    <mergeCell ref="A1:B1"/>
    <mergeCell ref="C1:Q1"/>
    <mergeCell ref="S1:AL1"/>
    <mergeCell ref="A2:C2"/>
    <mergeCell ref="E2:I2"/>
    <mergeCell ref="BD7:BD8"/>
    <mergeCell ref="BE7:BE8"/>
    <mergeCell ref="BF7:BF8"/>
    <mergeCell ref="X5:Y5"/>
    <mergeCell ref="Z5:AA5"/>
    <mergeCell ref="AT5:AT6"/>
    <mergeCell ref="AU5:AU6"/>
    <mergeCell ref="AV5:AV6"/>
    <mergeCell ref="BC5:BF5"/>
    <mergeCell ref="AV7:AV8"/>
    <mergeCell ref="X7:X8"/>
    <mergeCell ref="AW7:AW8"/>
    <mergeCell ref="AX7:AX8"/>
    <mergeCell ref="AY7:AY8"/>
    <mergeCell ref="AZ7:AZ8"/>
    <mergeCell ref="BA7:BA8"/>
    <mergeCell ref="BB7:BB8"/>
    <mergeCell ref="BC7:BC8"/>
    <mergeCell ref="AT7:AT8"/>
    <mergeCell ref="AU7:AU8"/>
    <mergeCell ref="AJ7:AJ8"/>
    <mergeCell ref="AK7:AK8"/>
    <mergeCell ref="AL7:AL8"/>
    <mergeCell ref="AP7:AP8"/>
    <mergeCell ref="AQ7:AQ8"/>
    <mergeCell ref="AR7:AR8"/>
    <mergeCell ref="AS7:AS8"/>
    <mergeCell ref="AH7:AH8"/>
    <mergeCell ref="AI7:AI8"/>
    <mergeCell ref="Y7:Y8"/>
    <mergeCell ref="Z7:Z8"/>
    <mergeCell ref="AA7:AA8"/>
    <mergeCell ref="AB7:AB8"/>
    <mergeCell ref="AC7:AC8"/>
    <mergeCell ref="AD7:AD8"/>
    <mergeCell ref="AE7:AE8"/>
    <mergeCell ref="R7:R8"/>
    <mergeCell ref="E5:F5"/>
    <mergeCell ref="G5:H5"/>
    <mergeCell ref="I5:J5"/>
    <mergeCell ref="L5:M5"/>
    <mergeCell ref="O5:P5"/>
    <mergeCell ref="R5:S5"/>
    <mergeCell ref="S7:S8"/>
    <mergeCell ref="E7:E8"/>
    <mergeCell ref="F7:F8"/>
    <mergeCell ref="M7:M8"/>
    <mergeCell ref="N7:N8"/>
    <mergeCell ref="O7:O8"/>
    <mergeCell ref="P7:P8"/>
    <mergeCell ref="Q7:Q8"/>
    <mergeCell ref="I7:I8"/>
    <mergeCell ref="J7:J8"/>
    <mergeCell ref="A48:B48"/>
    <mergeCell ref="K7:K8"/>
    <mergeCell ref="L7:L8"/>
    <mergeCell ref="A7:A8"/>
  </mergeCells>
  <conditionalFormatting sqref="E9:AL39">
    <cfRule type="expression" dxfId="29" priority="1">
      <formula>IF(AND($AI9="H",$AH9="B"),1,0)</formula>
    </cfRule>
    <cfRule type="expression" dxfId="28" priority="2">
      <formula>IF($AI9="H",1,0)</formula>
    </cfRule>
  </conditionalFormatting>
  <dataValidations count="3">
    <dataValidation type="list" allowBlank="1" showErrorMessage="1" sqref="AJ9:AK39" xr:uid="{00000000-0002-0000-0100-000000000000}">
      <formula1>"Si,No"</formula1>
    </dataValidation>
    <dataValidation type="list" allowBlank="1" showErrorMessage="1" sqref="AH9:AH39" xr:uid="{00000000-0002-0000-0100-000001000000}">
      <formula1>"P,I,B"</formula1>
    </dataValidation>
    <dataValidation type="list" allowBlank="1" showErrorMessage="1" sqref="AI9:AI39" xr:uid="{00000000-0002-0000-0100-000002000000}">
      <formula1>"H,NH"</formula1>
    </dataValidation>
  </dataValidations>
  <pageMargins left="0.39370078740157483" right="0.39370078740157483" top="0.59055118110236227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U48"/>
  <sheetViews>
    <sheetView topLeftCell="AL7" zoomScale="55" zoomScaleNormal="55" workbookViewId="0">
      <selection activeCell="BC40" sqref="BC40"/>
    </sheetView>
  </sheetViews>
  <sheetFormatPr baseColWidth="10" defaultColWidth="12.5703125" defaultRowHeight="15" customHeight="1" x14ac:dyDescent="0.2"/>
  <cols>
    <col min="1" max="1" width="13.7109375" customWidth="1"/>
    <col min="2" max="2" width="10.28515625" customWidth="1"/>
    <col min="3" max="4" width="14.42578125" customWidth="1"/>
    <col min="5" max="6" width="8.7109375" customWidth="1"/>
    <col min="7" max="8" width="12.28515625" customWidth="1"/>
    <col min="9" max="27" width="8.7109375" customWidth="1"/>
    <col min="28" max="28" width="9.42578125" bestFit="1" customWidth="1"/>
    <col min="29" max="30" width="8.7109375" customWidth="1"/>
    <col min="31" max="31" width="10" customWidth="1"/>
    <col min="32" max="32" width="13.140625" customWidth="1"/>
    <col min="33" max="33" width="16.140625" customWidth="1"/>
    <col min="34" max="34" width="16.7109375" customWidth="1"/>
    <col min="35" max="35" width="27.85546875" customWidth="1"/>
    <col min="36" max="36" width="16.42578125" customWidth="1"/>
    <col min="37" max="37" width="16.28515625" customWidth="1"/>
    <col min="38" max="41" width="13.28515625" customWidth="1"/>
    <col min="42" max="43" width="12.28515625" customWidth="1"/>
    <col min="44" max="44" width="13" customWidth="1"/>
    <col min="45" max="45" width="11.7109375" customWidth="1"/>
    <col min="46" max="46" width="10.42578125" customWidth="1"/>
    <col min="47" max="47" width="10.28515625" customWidth="1"/>
    <col min="48" max="48" width="11.140625" customWidth="1"/>
    <col min="49" max="54" width="18.7109375" customWidth="1"/>
    <col min="55" max="55" width="12.7109375" customWidth="1"/>
    <col min="56" max="56" width="13.7109375" customWidth="1"/>
    <col min="57" max="57" width="13.42578125" customWidth="1"/>
    <col min="58" max="58" width="12.28515625" customWidth="1"/>
    <col min="59" max="62" width="18.28515625" customWidth="1"/>
    <col min="63" max="63" width="16.85546875" customWidth="1"/>
    <col min="64" max="64" width="11.140625" customWidth="1"/>
    <col min="65" max="65" width="17.7109375" customWidth="1"/>
    <col min="66" max="66" width="16.5703125" customWidth="1"/>
    <col min="67" max="67" width="14.85546875" customWidth="1"/>
    <col min="68" max="68" width="16.5703125" customWidth="1"/>
    <col min="69" max="88" width="11.42578125" customWidth="1"/>
  </cols>
  <sheetData>
    <row r="1" spans="1:73" ht="21" customHeight="1" x14ac:dyDescent="0.25">
      <c r="A1" s="681" t="s">
        <v>0</v>
      </c>
      <c r="B1" s="682"/>
      <c r="C1" s="683"/>
      <c r="D1" s="682"/>
      <c r="E1" s="682"/>
      <c r="F1" s="682"/>
      <c r="G1" s="682"/>
      <c r="H1" s="682"/>
      <c r="I1" s="682"/>
      <c r="J1" s="682"/>
      <c r="K1" s="682"/>
      <c r="L1" s="682"/>
      <c r="M1" s="682"/>
      <c r="N1" s="682"/>
      <c r="O1" s="682"/>
      <c r="P1" s="682"/>
      <c r="Q1" s="682"/>
      <c r="R1" s="2"/>
      <c r="S1" s="684" t="s">
        <v>2</v>
      </c>
      <c r="T1" s="682"/>
      <c r="U1" s="682"/>
      <c r="V1" s="682"/>
      <c r="W1" s="682"/>
      <c r="X1" s="682"/>
      <c r="Y1" s="682"/>
      <c r="Z1" s="682"/>
      <c r="AA1" s="682"/>
      <c r="AB1" s="682"/>
      <c r="AC1" s="682"/>
      <c r="AD1" s="682"/>
      <c r="AE1" s="682"/>
      <c r="AF1" s="682"/>
      <c r="AG1" s="682"/>
      <c r="AH1" s="682"/>
      <c r="AI1" s="682"/>
      <c r="AJ1" s="682"/>
      <c r="AK1" s="682"/>
      <c r="AL1" s="682"/>
      <c r="AM1" s="3"/>
      <c r="AN1" s="3"/>
      <c r="AO1" s="3"/>
      <c r="AP1" s="2"/>
      <c r="AQ1" s="1"/>
      <c r="AR1" s="4"/>
      <c r="AS1" s="5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3"/>
      <c r="BH1" s="6"/>
      <c r="BI1" s="6"/>
      <c r="BJ1" s="6"/>
      <c r="BK1" s="6"/>
      <c r="BL1" s="3"/>
      <c r="BM1" s="3"/>
      <c r="BN1" s="3"/>
      <c r="BO1" s="3"/>
      <c r="BP1" s="3"/>
    </row>
    <row r="2" spans="1:73" ht="21" customHeight="1" x14ac:dyDescent="0.25">
      <c r="A2" s="684" t="s">
        <v>117</v>
      </c>
      <c r="B2" s="682"/>
      <c r="C2" s="682"/>
      <c r="D2" s="3"/>
      <c r="E2" s="685" t="s">
        <v>118</v>
      </c>
      <c r="F2" s="686"/>
      <c r="G2" s="686"/>
      <c r="H2" s="686"/>
      <c r="I2" s="686"/>
      <c r="J2" s="1"/>
      <c r="K2" s="1"/>
      <c r="L2" s="1"/>
      <c r="M2" s="1"/>
      <c r="N2" s="1"/>
      <c r="O2" s="1"/>
      <c r="P2" s="1"/>
      <c r="Q2" s="1"/>
      <c r="R2" s="2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6"/>
      <c r="AM2" s="6"/>
      <c r="AN2" s="6"/>
      <c r="AO2" s="3"/>
      <c r="AP2" s="2"/>
      <c r="AQ2" s="1"/>
      <c r="AR2" s="3"/>
      <c r="AS2" s="6"/>
      <c r="AT2" s="3"/>
      <c r="AU2" s="3"/>
      <c r="AV2" s="3"/>
      <c r="AW2" s="4"/>
      <c r="AX2" s="4"/>
      <c r="AY2" s="4"/>
      <c r="AZ2" s="4"/>
      <c r="BA2" s="4"/>
      <c r="BB2" s="4"/>
      <c r="BC2" s="4"/>
      <c r="BD2" s="4"/>
      <c r="BE2" s="4"/>
      <c r="BF2" s="4"/>
      <c r="BG2" s="3"/>
      <c r="BH2" s="6"/>
      <c r="BI2" s="6"/>
      <c r="BJ2" s="6"/>
      <c r="BK2" s="6"/>
      <c r="BL2" s="3"/>
      <c r="BM2" s="3"/>
      <c r="BN2" s="3"/>
      <c r="BO2" s="3"/>
      <c r="BP2" s="3"/>
    </row>
    <row r="3" spans="1:73" ht="18" customHeight="1" x14ac:dyDescent="0.25">
      <c r="A3" s="7"/>
      <c r="B3" s="7"/>
      <c r="C3" s="8"/>
      <c r="D3" s="8"/>
      <c r="E3" s="687" t="s">
        <v>5</v>
      </c>
      <c r="F3" s="688"/>
      <c r="G3" s="688"/>
      <c r="H3" s="688"/>
      <c r="I3" s="688"/>
      <c r="J3" s="688"/>
      <c r="K3" s="688"/>
      <c r="L3" s="688"/>
      <c r="M3" s="688"/>
      <c r="N3" s="688"/>
      <c r="O3" s="688"/>
      <c r="P3" s="688"/>
      <c r="Q3" s="688"/>
      <c r="R3" s="688"/>
      <c r="S3" s="688"/>
      <c r="T3" s="688"/>
      <c r="U3" s="688"/>
      <c r="V3" s="688"/>
      <c r="W3" s="688"/>
      <c r="X3" s="688"/>
      <c r="Y3" s="688"/>
      <c r="Z3" s="688"/>
      <c r="AA3" s="688"/>
      <c r="AB3" s="688"/>
      <c r="AC3" s="688"/>
      <c r="AD3" s="688"/>
      <c r="AE3" s="688"/>
      <c r="AF3" s="688"/>
      <c r="AG3" s="688"/>
      <c r="AH3" s="688"/>
      <c r="AI3" s="688"/>
      <c r="AJ3" s="688"/>
      <c r="AK3" s="688"/>
      <c r="AL3" s="688"/>
      <c r="AM3" s="688"/>
      <c r="AN3" s="688"/>
      <c r="AO3" s="688"/>
      <c r="AP3" s="688"/>
      <c r="AQ3" s="688"/>
      <c r="AR3" s="688"/>
      <c r="AS3" s="688"/>
      <c r="AT3" s="314"/>
      <c r="AU3" s="314"/>
      <c r="AV3" s="314"/>
      <c r="AW3" s="314"/>
      <c r="AX3" s="314"/>
      <c r="AY3" s="314"/>
      <c r="AZ3" s="689" t="s">
        <v>6</v>
      </c>
      <c r="BA3" s="688"/>
      <c r="BB3" s="688"/>
      <c r="BC3" s="688"/>
      <c r="BD3" s="688"/>
      <c r="BE3" s="688"/>
      <c r="BF3" s="688"/>
      <c r="BG3" s="688"/>
      <c r="BH3" s="688"/>
      <c r="BI3" s="688"/>
      <c r="BJ3" s="688"/>
      <c r="BK3" s="688"/>
      <c r="BL3" s="688"/>
      <c r="BM3" s="688"/>
      <c r="BN3" s="688"/>
      <c r="BO3" s="688"/>
      <c r="BP3" s="690"/>
    </row>
    <row r="4" spans="1:73" ht="67.5" customHeight="1" x14ac:dyDescent="0.35">
      <c r="A4" s="679" t="s">
        <v>7</v>
      </c>
      <c r="B4" s="680"/>
      <c r="C4" s="315" t="s">
        <v>8</v>
      </c>
      <c r="D4" s="315" t="s">
        <v>9</v>
      </c>
      <c r="E4" s="696" t="s">
        <v>10</v>
      </c>
      <c r="F4" s="680"/>
      <c r="G4" s="696" t="s">
        <v>11</v>
      </c>
      <c r="H4" s="680"/>
      <c r="I4" s="696" t="s">
        <v>12</v>
      </c>
      <c r="J4" s="692"/>
      <c r="K4" s="680"/>
      <c r="L4" s="696" t="s">
        <v>13</v>
      </c>
      <c r="M4" s="692"/>
      <c r="N4" s="680"/>
      <c r="O4" s="697" t="s">
        <v>14</v>
      </c>
      <c r="P4" s="692"/>
      <c r="Q4" s="680"/>
      <c r="R4" s="698" t="s">
        <v>15</v>
      </c>
      <c r="S4" s="680"/>
      <c r="T4" s="698" t="s">
        <v>16</v>
      </c>
      <c r="U4" s="680"/>
      <c r="V4" s="698" t="s">
        <v>17</v>
      </c>
      <c r="W4" s="680"/>
      <c r="X4" s="698" t="s">
        <v>18</v>
      </c>
      <c r="Y4" s="680"/>
      <c r="Z4" s="698" t="s">
        <v>19</v>
      </c>
      <c r="AA4" s="692"/>
      <c r="AB4" s="680"/>
      <c r="AC4" s="698" t="s">
        <v>20</v>
      </c>
      <c r="AD4" s="692"/>
      <c r="AE4" s="680"/>
      <c r="AF4" s="316" t="s">
        <v>21</v>
      </c>
      <c r="AG4" s="317" t="s">
        <v>22</v>
      </c>
      <c r="AH4" s="10" t="s">
        <v>23</v>
      </c>
      <c r="AI4" s="10" t="s">
        <v>24</v>
      </c>
      <c r="AJ4" s="705" t="s">
        <v>25</v>
      </c>
      <c r="AK4" s="707" t="s">
        <v>26</v>
      </c>
      <c r="AL4" s="318" t="s">
        <v>27</v>
      </c>
      <c r="AM4" s="318" t="s">
        <v>28</v>
      </c>
      <c r="AN4" s="318" t="s">
        <v>29</v>
      </c>
      <c r="AO4" s="318" t="s">
        <v>30</v>
      </c>
      <c r="AP4" s="319" t="s">
        <v>31</v>
      </c>
      <c r="AQ4" s="709" t="s">
        <v>32</v>
      </c>
      <c r="AR4" s="690"/>
      <c r="AS4" s="11" t="s">
        <v>33</v>
      </c>
      <c r="AT4" s="319" t="s">
        <v>34</v>
      </c>
      <c r="AU4" s="319" t="s">
        <v>35</v>
      </c>
      <c r="AV4" s="320" t="s">
        <v>36</v>
      </c>
      <c r="AW4" s="321" t="s">
        <v>37</v>
      </c>
      <c r="AX4" s="321" t="s">
        <v>38</v>
      </c>
      <c r="AY4" s="321" t="s">
        <v>39</v>
      </c>
      <c r="AZ4" s="322" t="s">
        <v>40</v>
      </c>
      <c r="BA4" s="323" t="s">
        <v>41</v>
      </c>
      <c r="BB4" s="323" t="s">
        <v>42</v>
      </c>
      <c r="BC4" s="691" t="s">
        <v>43</v>
      </c>
      <c r="BD4" s="692"/>
      <c r="BE4" s="692"/>
      <c r="BF4" s="680"/>
      <c r="BG4" s="693" t="s">
        <v>44</v>
      </c>
      <c r="BH4" s="688"/>
      <c r="BI4" s="688"/>
      <c r="BJ4" s="688"/>
      <c r="BK4" s="688"/>
      <c r="BL4" s="688"/>
      <c r="BM4" s="688"/>
      <c r="BN4" s="688"/>
      <c r="BO4" s="688"/>
      <c r="BP4" s="690"/>
    </row>
    <row r="5" spans="1:73" ht="57.75" customHeight="1" x14ac:dyDescent="0.35">
      <c r="A5" s="324"/>
      <c r="B5" s="325"/>
      <c r="C5" s="326" t="s">
        <v>45</v>
      </c>
      <c r="D5" s="326" t="s">
        <v>45</v>
      </c>
      <c r="E5" s="710"/>
      <c r="F5" s="700"/>
      <c r="G5" s="710" t="s">
        <v>46</v>
      </c>
      <c r="H5" s="700"/>
      <c r="I5" s="710" t="s">
        <v>47</v>
      </c>
      <c r="J5" s="701"/>
      <c r="K5" s="327" t="s">
        <v>48</v>
      </c>
      <c r="L5" s="710" t="s">
        <v>49</v>
      </c>
      <c r="M5" s="701"/>
      <c r="N5" s="327" t="s">
        <v>48</v>
      </c>
      <c r="O5" s="710" t="s">
        <v>49</v>
      </c>
      <c r="P5" s="701"/>
      <c r="Q5" s="327" t="s">
        <v>48</v>
      </c>
      <c r="R5" s="699" t="s">
        <v>50</v>
      </c>
      <c r="S5" s="700"/>
      <c r="T5" s="699" t="s">
        <v>50</v>
      </c>
      <c r="U5" s="700"/>
      <c r="V5" s="699" t="s">
        <v>50</v>
      </c>
      <c r="W5" s="700"/>
      <c r="X5" s="699" t="s">
        <v>50</v>
      </c>
      <c r="Y5" s="700"/>
      <c r="Z5" s="699" t="s">
        <v>50</v>
      </c>
      <c r="AA5" s="701"/>
      <c r="AB5" s="327" t="s">
        <v>48</v>
      </c>
      <c r="AC5" s="699" t="s">
        <v>51</v>
      </c>
      <c r="AD5" s="701"/>
      <c r="AE5" s="327" t="s">
        <v>48</v>
      </c>
      <c r="AF5" s="310" t="s">
        <v>52</v>
      </c>
      <c r="AG5" s="310" t="s">
        <v>53</v>
      </c>
      <c r="AH5" s="328" t="s">
        <v>54</v>
      </c>
      <c r="AI5" s="328" t="s">
        <v>55</v>
      </c>
      <c r="AJ5" s="706"/>
      <c r="AK5" s="708"/>
      <c r="AL5" s="329" t="s">
        <v>56</v>
      </c>
      <c r="AM5" s="329" t="s">
        <v>56</v>
      </c>
      <c r="AN5" s="329" t="s">
        <v>56</v>
      </c>
      <c r="AO5" s="330"/>
      <c r="AP5" s="330"/>
      <c r="AQ5" s="319" t="s">
        <v>56</v>
      </c>
      <c r="AR5" s="331" t="s">
        <v>57</v>
      </c>
      <c r="AS5" s="332" t="s">
        <v>56</v>
      </c>
      <c r="AT5" s="702" t="s">
        <v>58</v>
      </c>
      <c r="AU5" s="702" t="s">
        <v>58</v>
      </c>
      <c r="AV5" s="704" t="s">
        <v>59</v>
      </c>
      <c r="AW5" s="333"/>
      <c r="AX5" s="333"/>
      <c r="AY5" s="333"/>
      <c r="AZ5" s="334"/>
      <c r="BA5" s="334"/>
      <c r="BB5" s="334"/>
      <c r="BC5" s="694"/>
      <c r="BD5" s="686"/>
      <c r="BE5" s="686"/>
      <c r="BF5" s="695"/>
      <c r="BG5" s="12" t="s">
        <v>60</v>
      </c>
      <c r="BH5" s="13" t="s">
        <v>61</v>
      </c>
      <c r="BI5" s="14" t="s">
        <v>62</v>
      </c>
      <c r="BJ5" s="14" t="s">
        <v>63</v>
      </c>
      <c r="BK5" s="14" t="s">
        <v>64</v>
      </c>
      <c r="BL5" s="15" t="s">
        <v>27</v>
      </c>
      <c r="BM5" s="14" t="s">
        <v>65</v>
      </c>
      <c r="BN5" s="12" t="s">
        <v>66</v>
      </c>
      <c r="BO5" s="12" t="s">
        <v>67</v>
      </c>
      <c r="BP5" s="12" t="s">
        <v>68</v>
      </c>
    </row>
    <row r="6" spans="1:73" ht="31.5" customHeight="1" x14ac:dyDescent="0.25">
      <c r="A6" s="16"/>
      <c r="B6" s="335"/>
      <c r="C6" s="17" t="s">
        <v>69</v>
      </c>
      <c r="D6" s="17"/>
      <c r="E6" s="311" t="s">
        <v>70</v>
      </c>
      <c r="F6" s="327" t="s">
        <v>71</v>
      </c>
      <c r="G6" s="311" t="s">
        <v>70</v>
      </c>
      <c r="H6" s="327" t="s">
        <v>71</v>
      </c>
      <c r="I6" s="336" t="s">
        <v>72</v>
      </c>
      <c r="J6" s="337" t="s">
        <v>73</v>
      </c>
      <c r="K6" s="338" t="s">
        <v>74</v>
      </c>
      <c r="L6" s="311" t="s">
        <v>70</v>
      </c>
      <c r="M6" s="339" t="s">
        <v>71</v>
      </c>
      <c r="N6" s="338" t="s">
        <v>74</v>
      </c>
      <c r="O6" s="311" t="s">
        <v>70</v>
      </c>
      <c r="P6" s="339" t="s">
        <v>71</v>
      </c>
      <c r="Q6" s="338" t="s">
        <v>74</v>
      </c>
      <c r="R6" s="310" t="s">
        <v>70</v>
      </c>
      <c r="S6" s="340" t="s">
        <v>71</v>
      </c>
      <c r="T6" s="310" t="s">
        <v>70</v>
      </c>
      <c r="U6" s="340" t="s">
        <v>71</v>
      </c>
      <c r="V6" s="310" t="s">
        <v>70</v>
      </c>
      <c r="W6" s="340" t="s">
        <v>71</v>
      </c>
      <c r="X6" s="310" t="s">
        <v>70</v>
      </c>
      <c r="Y6" s="340" t="s">
        <v>71</v>
      </c>
      <c r="Z6" s="310" t="s">
        <v>70</v>
      </c>
      <c r="AA6" s="341" t="s">
        <v>71</v>
      </c>
      <c r="AB6" s="338" t="s">
        <v>74</v>
      </c>
      <c r="AC6" s="310" t="s">
        <v>70</v>
      </c>
      <c r="AD6" s="341" t="s">
        <v>71</v>
      </c>
      <c r="AE6" s="338" t="s">
        <v>74</v>
      </c>
      <c r="AF6" s="310" t="s">
        <v>71</v>
      </c>
      <c r="AG6" s="310" t="s">
        <v>71</v>
      </c>
      <c r="AH6" s="18" t="s">
        <v>75</v>
      </c>
      <c r="AI6" s="18" t="s">
        <v>75</v>
      </c>
      <c r="AJ6" s="342" t="s">
        <v>76</v>
      </c>
      <c r="AK6" s="310" t="s">
        <v>76</v>
      </c>
      <c r="AL6" s="329" t="s">
        <v>77</v>
      </c>
      <c r="AM6" s="329" t="s">
        <v>47</v>
      </c>
      <c r="AN6" s="329" t="s">
        <v>78</v>
      </c>
      <c r="AO6" s="329" t="s">
        <v>47</v>
      </c>
      <c r="AP6" s="329" t="s">
        <v>79</v>
      </c>
      <c r="AQ6" s="19" t="s">
        <v>47</v>
      </c>
      <c r="AR6" s="343" t="s">
        <v>47</v>
      </c>
      <c r="AS6" s="329" t="s">
        <v>48</v>
      </c>
      <c r="AT6" s="703"/>
      <c r="AU6" s="703"/>
      <c r="AV6" s="706"/>
      <c r="AW6" s="20" t="s">
        <v>80</v>
      </c>
      <c r="AX6" s="20" t="s">
        <v>80</v>
      </c>
      <c r="AY6" s="20" t="s">
        <v>80</v>
      </c>
      <c r="AZ6" s="21" t="s">
        <v>80</v>
      </c>
      <c r="BA6" s="21" t="s">
        <v>81</v>
      </c>
      <c r="BB6" s="21" t="s">
        <v>82</v>
      </c>
      <c r="BC6" s="322" t="s">
        <v>83</v>
      </c>
      <c r="BD6" s="322" t="s">
        <v>82</v>
      </c>
      <c r="BE6" s="322" t="s">
        <v>84</v>
      </c>
      <c r="BF6" s="322" t="s">
        <v>10</v>
      </c>
      <c r="BG6" s="344" t="s">
        <v>85</v>
      </c>
      <c r="BH6" s="344" t="s">
        <v>85</v>
      </c>
      <c r="BI6" s="344" t="s">
        <v>85</v>
      </c>
      <c r="BJ6" s="344" t="s">
        <v>85</v>
      </c>
      <c r="BK6" s="344" t="s">
        <v>85</v>
      </c>
      <c r="BL6" s="322" t="s">
        <v>77</v>
      </c>
      <c r="BM6" s="323" t="s">
        <v>78</v>
      </c>
      <c r="BN6" s="344" t="s">
        <v>80</v>
      </c>
      <c r="BO6" s="344" t="s">
        <v>86</v>
      </c>
      <c r="BP6" s="344" t="s">
        <v>48</v>
      </c>
    </row>
    <row r="7" spans="1:73" ht="33.75" customHeight="1" thickBot="1" x14ac:dyDescent="0.3">
      <c r="A7" s="718" t="s">
        <v>87</v>
      </c>
      <c r="B7" s="22" t="s">
        <v>88</v>
      </c>
      <c r="C7" s="23"/>
      <c r="D7" s="24"/>
      <c r="E7" s="717"/>
      <c r="F7" s="717"/>
      <c r="G7" s="312"/>
      <c r="H7" s="312"/>
      <c r="I7" s="717"/>
      <c r="J7" s="717">
        <v>35</v>
      </c>
      <c r="K7" s="717"/>
      <c r="L7" s="717"/>
      <c r="M7" s="717">
        <v>25</v>
      </c>
      <c r="N7" s="717"/>
      <c r="O7" s="717"/>
      <c r="P7" s="717">
        <v>125</v>
      </c>
      <c r="Q7" s="717"/>
      <c r="R7" s="717"/>
      <c r="S7" s="717"/>
      <c r="T7" s="717"/>
      <c r="U7" s="717"/>
      <c r="V7" s="717"/>
      <c r="W7" s="717"/>
      <c r="X7" s="717"/>
      <c r="Y7" s="717"/>
      <c r="Z7" s="717"/>
      <c r="AA7" s="717"/>
      <c r="AB7" s="717"/>
      <c r="AC7" s="717"/>
      <c r="AD7" s="717"/>
      <c r="AE7" s="717"/>
      <c r="AF7" s="312"/>
      <c r="AG7" s="312"/>
      <c r="AH7" s="719"/>
      <c r="AI7" s="717"/>
      <c r="AJ7" s="717"/>
      <c r="AK7" s="720"/>
      <c r="AL7" s="721"/>
      <c r="AM7" s="313"/>
      <c r="AN7" s="313"/>
      <c r="AO7" s="312"/>
      <c r="AP7" s="717"/>
      <c r="AQ7" s="717"/>
      <c r="AR7" s="717"/>
      <c r="AS7" s="721"/>
      <c r="AT7" s="717">
        <v>250</v>
      </c>
      <c r="AU7" s="717"/>
      <c r="AV7" s="717"/>
      <c r="AW7" s="717"/>
      <c r="AX7" s="717"/>
      <c r="AY7" s="717"/>
      <c r="AZ7" s="717"/>
      <c r="BA7" s="717"/>
      <c r="BB7" s="717"/>
      <c r="BC7" s="717"/>
      <c r="BD7" s="717"/>
      <c r="BE7" s="717"/>
      <c r="BF7" s="717"/>
      <c r="BG7" s="722"/>
      <c r="BH7" s="313"/>
      <c r="BI7" s="313"/>
      <c r="BJ7" s="313"/>
      <c r="BK7" s="313"/>
      <c r="BL7" s="717"/>
      <c r="BM7" s="717"/>
      <c r="BN7" s="717"/>
      <c r="BO7" s="717"/>
      <c r="BP7" s="717"/>
    </row>
    <row r="8" spans="1:73" ht="33.75" customHeight="1" thickBot="1" x14ac:dyDescent="0.3">
      <c r="A8" s="706"/>
      <c r="B8" s="22" t="s">
        <v>89</v>
      </c>
      <c r="C8" s="603"/>
      <c r="D8" s="604"/>
      <c r="E8" s="703"/>
      <c r="F8" s="703"/>
      <c r="G8" s="572"/>
      <c r="H8" s="572"/>
      <c r="I8" s="703"/>
      <c r="J8" s="703"/>
      <c r="K8" s="703"/>
      <c r="L8" s="703"/>
      <c r="M8" s="703"/>
      <c r="N8" s="703"/>
      <c r="O8" s="703"/>
      <c r="P8" s="703"/>
      <c r="Q8" s="703"/>
      <c r="R8" s="703"/>
      <c r="S8" s="703"/>
      <c r="T8" s="703"/>
      <c r="U8" s="703"/>
      <c r="V8" s="703"/>
      <c r="W8" s="703"/>
      <c r="X8" s="703"/>
      <c r="Y8" s="703"/>
      <c r="Z8" s="703"/>
      <c r="AA8" s="703"/>
      <c r="AB8" s="703"/>
      <c r="AC8" s="703"/>
      <c r="AD8" s="703"/>
      <c r="AE8" s="703"/>
      <c r="AF8" s="572"/>
      <c r="AG8" s="572"/>
      <c r="AH8" s="703"/>
      <c r="AI8" s="703"/>
      <c r="AJ8" s="703"/>
      <c r="AK8" s="723"/>
      <c r="AL8" s="703"/>
      <c r="AM8" s="605"/>
      <c r="AN8" s="605"/>
      <c r="AO8" s="572"/>
      <c r="AP8" s="703"/>
      <c r="AQ8" s="703"/>
      <c r="AR8" s="703"/>
      <c r="AS8" s="703"/>
      <c r="AT8" s="703"/>
      <c r="AU8" s="703"/>
      <c r="AV8" s="703"/>
      <c r="AW8" s="703"/>
      <c r="AX8" s="703"/>
      <c r="AY8" s="703"/>
      <c r="AZ8" s="703"/>
      <c r="BA8" s="703"/>
      <c r="BB8" s="703"/>
      <c r="BC8" s="703"/>
      <c r="BD8" s="703"/>
      <c r="BE8" s="703"/>
      <c r="BF8" s="703"/>
      <c r="BG8" s="700"/>
      <c r="BH8" s="605"/>
      <c r="BI8" s="605"/>
      <c r="BJ8" s="605"/>
      <c r="BK8" s="605"/>
      <c r="BL8" s="703"/>
      <c r="BM8" s="703"/>
      <c r="BN8" s="703"/>
      <c r="BO8" s="703"/>
      <c r="BP8" s="703"/>
      <c r="BQ8" s="521"/>
      <c r="BR8" s="521"/>
      <c r="BS8" s="521"/>
      <c r="BT8" s="521"/>
      <c r="BU8" s="521"/>
    </row>
    <row r="9" spans="1:73" ht="24.75" customHeight="1" x14ac:dyDescent="0.25">
      <c r="A9" s="345">
        <v>45354</v>
      </c>
      <c r="B9" s="600">
        <v>1</v>
      </c>
      <c r="C9" s="627">
        <v>100</v>
      </c>
      <c r="D9" s="628"/>
      <c r="E9" s="629"/>
      <c r="F9" s="629"/>
      <c r="G9" s="629"/>
      <c r="H9" s="629"/>
      <c r="I9" s="629"/>
      <c r="J9" s="629"/>
      <c r="K9" s="630"/>
      <c r="L9" s="629"/>
      <c r="M9" s="629"/>
      <c r="N9" s="630"/>
      <c r="O9" s="629"/>
      <c r="P9" s="629"/>
      <c r="Q9" s="630"/>
      <c r="R9" s="631"/>
      <c r="S9" s="631"/>
      <c r="T9" s="629"/>
      <c r="U9" s="629"/>
      <c r="V9" s="629"/>
      <c r="W9" s="629"/>
      <c r="X9" s="629"/>
      <c r="Y9" s="629"/>
      <c r="Z9" s="629"/>
      <c r="AA9" s="629"/>
      <c r="AB9" s="630"/>
      <c r="AC9" s="629"/>
      <c r="AD9" s="629"/>
      <c r="AE9" s="630"/>
      <c r="AF9" s="629"/>
      <c r="AG9" s="629"/>
      <c r="AH9" s="647"/>
      <c r="AI9" s="647"/>
      <c r="AJ9" s="647"/>
      <c r="AK9" s="647"/>
      <c r="AL9" s="632">
        <v>16.100000000000001</v>
      </c>
      <c r="AM9" s="632">
        <v>0.12</v>
      </c>
      <c r="AN9" s="628"/>
      <c r="AO9" s="628"/>
      <c r="AP9" s="630"/>
      <c r="AQ9" s="629"/>
      <c r="AR9" s="629"/>
      <c r="AS9" s="629"/>
      <c r="AT9" s="630"/>
      <c r="AU9" s="630"/>
      <c r="AV9" s="630"/>
      <c r="AW9" s="628"/>
      <c r="AX9" s="628"/>
      <c r="AY9" s="629"/>
      <c r="AZ9" s="629"/>
      <c r="BA9" s="629"/>
      <c r="BB9" s="629"/>
      <c r="BC9" s="629"/>
      <c r="BD9" s="629"/>
      <c r="BE9" s="629"/>
      <c r="BF9" s="629"/>
      <c r="BG9" s="629"/>
      <c r="BH9" s="629"/>
      <c r="BI9" s="629"/>
      <c r="BJ9" s="629"/>
      <c r="BK9" s="629"/>
      <c r="BL9" s="629"/>
      <c r="BM9" s="629"/>
      <c r="BN9" s="629"/>
      <c r="BO9" s="629"/>
      <c r="BP9" s="637"/>
      <c r="BQ9" s="638"/>
      <c r="BR9" s="626"/>
      <c r="BS9" s="626"/>
      <c r="BT9" s="626"/>
      <c r="BU9" s="626"/>
    </row>
    <row r="10" spans="1:73" ht="24.75" customHeight="1" x14ac:dyDescent="0.25">
      <c r="A10" s="345">
        <v>45355</v>
      </c>
      <c r="B10" s="601">
        <v>2</v>
      </c>
      <c r="C10" s="627">
        <v>60</v>
      </c>
      <c r="D10" s="629"/>
      <c r="E10" s="629"/>
      <c r="F10" s="629"/>
      <c r="G10" s="629"/>
      <c r="H10" s="629"/>
      <c r="I10" s="629"/>
      <c r="J10" s="629"/>
      <c r="K10" s="630"/>
      <c r="L10" s="629"/>
      <c r="M10" s="629"/>
      <c r="N10" s="630"/>
      <c r="O10" s="629"/>
      <c r="P10" s="629"/>
      <c r="Q10" s="630"/>
      <c r="R10" s="631"/>
      <c r="S10" s="631"/>
      <c r="T10" s="629"/>
      <c r="U10" s="629"/>
      <c r="V10" s="629"/>
      <c r="W10" s="629"/>
      <c r="X10" s="629"/>
      <c r="Y10" s="629"/>
      <c r="Z10" s="629"/>
      <c r="AA10" s="629"/>
      <c r="AB10" s="630"/>
      <c r="AC10" s="629"/>
      <c r="AD10" s="629"/>
      <c r="AE10" s="630"/>
      <c r="AF10" s="629"/>
      <c r="AG10" s="629"/>
      <c r="AH10" s="647"/>
      <c r="AI10" s="647"/>
      <c r="AJ10" s="647"/>
      <c r="AK10" s="647"/>
      <c r="AL10" s="632">
        <v>16.2</v>
      </c>
      <c r="AM10" s="632">
        <v>1</v>
      </c>
      <c r="AN10" s="628"/>
      <c r="AO10" s="632">
        <v>950</v>
      </c>
      <c r="AP10" s="630"/>
      <c r="AQ10" s="629"/>
      <c r="AR10" s="629"/>
      <c r="AS10" s="629"/>
      <c r="AT10" s="630"/>
      <c r="AU10" s="630"/>
      <c r="AV10" s="630"/>
      <c r="AW10" s="628"/>
      <c r="AX10" s="628"/>
      <c r="AY10" s="629"/>
      <c r="AZ10" s="629"/>
      <c r="BA10" s="629"/>
      <c r="BB10" s="629"/>
      <c r="BC10" s="629"/>
      <c r="BD10" s="629"/>
      <c r="BE10" s="629"/>
      <c r="BF10" s="629"/>
      <c r="BG10" s="629"/>
      <c r="BH10" s="629"/>
      <c r="BI10" s="629"/>
      <c r="BJ10" s="629"/>
      <c r="BK10" s="629"/>
      <c r="BL10" s="629"/>
      <c r="BM10" s="629"/>
      <c r="BN10" s="629"/>
      <c r="BO10" s="629"/>
      <c r="BP10" s="637"/>
      <c r="BQ10" s="638"/>
      <c r="BR10" s="626"/>
      <c r="BS10" s="626"/>
      <c r="BT10" s="626"/>
      <c r="BU10" s="626"/>
    </row>
    <row r="11" spans="1:73" ht="24.75" customHeight="1" x14ac:dyDescent="0.25">
      <c r="A11" s="345">
        <v>45356</v>
      </c>
      <c r="B11" s="601">
        <v>3</v>
      </c>
      <c r="C11" s="627">
        <v>81</v>
      </c>
      <c r="D11" s="629"/>
      <c r="E11" s="627">
        <v>7.64</v>
      </c>
      <c r="F11" s="627">
        <v>7.54</v>
      </c>
      <c r="G11" s="633">
        <v>3540</v>
      </c>
      <c r="H11" s="633">
        <v>3480</v>
      </c>
      <c r="I11" s="627">
        <v>500</v>
      </c>
      <c r="J11" s="627">
        <v>10</v>
      </c>
      <c r="K11" s="634">
        <v>98</v>
      </c>
      <c r="L11" s="627">
        <v>301</v>
      </c>
      <c r="M11" s="627">
        <v>8</v>
      </c>
      <c r="N11" s="634">
        <v>97</v>
      </c>
      <c r="O11" s="627">
        <v>389</v>
      </c>
      <c r="P11" s="627">
        <v>33.1</v>
      </c>
      <c r="Q11" s="634">
        <v>91</v>
      </c>
      <c r="R11" s="635">
        <v>86.43</v>
      </c>
      <c r="S11" s="635">
        <v>20.14</v>
      </c>
      <c r="T11" s="627">
        <v>81</v>
      </c>
      <c r="U11" s="627">
        <v>12</v>
      </c>
      <c r="V11" s="627">
        <v>0.8</v>
      </c>
      <c r="W11" s="627">
        <v>0.15</v>
      </c>
      <c r="X11" s="627">
        <v>0.02</v>
      </c>
      <c r="Y11" s="627">
        <v>0.01</v>
      </c>
      <c r="Z11" s="627">
        <v>87.25</v>
      </c>
      <c r="AA11" s="627">
        <v>20.3</v>
      </c>
      <c r="AB11" s="634">
        <v>76.73</v>
      </c>
      <c r="AC11" s="627">
        <v>9.5</v>
      </c>
      <c r="AD11" s="627">
        <v>2.1</v>
      </c>
      <c r="AE11" s="634">
        <v>77.569999999999993</v>
      </c>
      <c r="AF11" s="629"/>
      <c r="AG11" s="629"/>
      <c r="AH11" s="648" t="s">
        <v>112</v>
      </c>
      <c r="AI11" s="648" t="s">
        <v>96</v>
      </c>
      <c r="AJ11" s="648" t="s">
        <v>114</v>
      </c>
      <c r="AK11" s="648" t="s">
        <v>114</v>
      </c>
      <c r="AL11" s="632">
        <v>16.3</v>
      </c>
      <c r="AM11" s="632">
        <v>1.03</v>
      </c>
      <c r="AN11" s="628"/>
      <c r="AO11" s="632">
        <v>960</v>
      </c>
      <c r="AP11" s="634">
        <v>222.22</v>
      </c>
      <c r="AQ11" s="627">
        <v>4320</v>
      </c>
      <c r="AR11" s="627">
        <v>7889</v>
      </c>
      <c r="AS11" s="627">
        <v>85</v>
      </c>
      <c r="AT11" s="634">
        <v>3.12</v>
      </c>
      <c r="AU11" s="634">
        <v>8.66</v>
      </c>
      <c r="AV11" s="634">
        <v>0.02</v>
      </c>
      <c r="AW11" s="628"/>
      <c r="AX11" s="628"/>
      <c r="AY11" s="629"/>
      <c r="AZ11" s="629"/>
      <c r="BA11" s="629"/>
      <c r="BB11" s="627">
        <v>3</v>
      </c>
      <c r="BC11" s="629"/>
      <c r="BD11" s="627">
        <v>18.100000000000001</v>
      </c>
      <c r="BE11" s="627">
        <v>84.6</v>
      </c>
      <c r="BF11" s="627">
        <v>6.7</v>
      </c>
      <c r="BG11" s="627"/>
      <c r="BH11" s="629"/>
      <c r="BI11" s="627"/>
      <c r="BJ11" s="629"/>
      <c r="BK11" s="629"/>
      <c r="BL11" s="629"/>
      <c r="BM11" s="629"/>
      <c r="BN11" s="627"/>
      <c r="BO11" s="627"/>
      <c r="BP11" s="637"/>
      <c r="BQ11" s="638"/>
      <c r="BR11" s="626"/>
      <c r="BS11" s="625"/>
      <c r="BT11" s="625"/>
      <c r="BU11" s="625"/>
    </row>
    <row r="12" spans="1:73" ht="24.75" customHeight="1" x14ac:dyDescent="0.25">
      <c r="A12" s="345">
        <v>45357</v>
      </c>
      <c r="B12" s="601">
        <v>4</v>
      </c>
      <c r="C12" s="627">
        <v>92</v>
      </c>
      <c r="D12" s="629"/>
      <c r="E12" s="629"/>
      <c r="F12" s="629"/>
      <c r="G12" s="629"/>
      <c r="H12" s="629"/>
      <c r="I12" s="629"/>
      <c r="J12" s="629"/>
      <c r="K12" s="630"/>
      <c r="L12" s="629"/>
      <c r="M12" s="629"/>
      <c r="N12" s="630"/>
      <c r="O12" s="629"/>
      <c r="P12" s="629"/>
      <c r="Q12" s="630"/>
      <c r="R12" s="631"/>
      <c r="S12" s="631"/>
      <c r="T12" s="629"/>
      <c r="U12" s="629"/>
      <c r="V12" s="629"/>
      <c r="W12" s="629"/>
      <c r="X12" s="629"/>
      <c r="Y12" s="629"/>
      <c r="Z12" s="629"/>
      <c r="AA12" s="629"/>
      <c r="AB12" s="630"/>
      <c r="AC12" s="629"/>
      <c r="AD12" s="629"/>
      <c r="AE12" s="630"/>
      <c r="AF12" s="629"/>
      <c r="AG12" s="629"/>
      <c r="AH12" s="647"/>
      <c r="AI12" s="647"/>
      <c r="AJ12" s="647"/>
      <c r="AK12" s="647"/>
      <c r="AL12" s="632">
        <v>16.3</v>
      </c>
      <c r="AM12" s="632">
        <v>0.96</v>
      </c>
      <c r="AN12" s="628"/>
      <c r="AO12" s="632">
        <v>980</v>
      </c>
      <c r="AP12" s="630"/>
      <c r="AQ12" s="629"/>
      <c r="AR12" s="629"/>
      <c r="AS12" s="629"/>
      <c r="AT12" s="630"/>
      <c r="AU12" s="630"/>
      <c r="AV12" s="630"/>
      <c r="AW12" s="628"/>
      <c r="AX12" s="628"/>
      <c r="AY12" s="629"/>
      <c r="AZ12" s="629"/>
      <c r="BA12" s="629"/>
      <c r="BB12" s="629"/>
      <c r="BC12" s="629"/>
      <c r="BD12" s="629"/>
      <c r="BE12" s="629"/>
      <c r="BF12" s="629"/>
      <c r="BG12" s="629"/>
      <c r="BH12" s="629"/>
      <c r="BI12" s="629"/>
      <c r="BJ12" s="629"/>
      <c r="BK12" s="629"/>
      <c r="BL12" s="629"/>
      <c r="BM12" s="629"/>
      <c r="BN12" s="629"/>
      <c r="BO12" s="629"/>
      <c r="BP12" s="637"/>
      <c r="BQ12" s="638"/>
      <c r="BR12" s="626"/>
      <c r="BS12" s="626"/>
      <c r="BT12" s="626"/>
      <c r="BU12" s="626"/>
    </row>
    <row r="13" spans="1:73" ht="24.75" customHeight="1" x14ac:dyDescent="0.25">
      <c r="A13" s="345">
        <v>45358</v>
      </c>
      <c r="B13" s="601">
        <v>5</v>
      </c>
      <c r="C13" s="627">
        <v>60</v>
      </c>
      <c r="D13" s="629"/>
      <c r="E13" s="627">
        <v>7.7</v>
      </c>
      <c r="F13" s="627">
        <v>7.68</v>
      </c>
      <c r="G13" s="633">
        <v>3660</v>
      </c>
      <c r="H13" s="633">
        <v>3214</v>
      </c>
      <c r="I13" s="627">
        <v>512</v>
      </c>
      <c r="J13" s="627">
        <v>13</v>
      </c>
      <c r="K13" s="634">
        <v>97</v>
      </c>
      <c r="L13" s="627">
        <v>280</v>
      </c>
      <c r="M13" s="627">
        <v>5</v>
      </c>
      <c r="N13" s="634">
        <v>98</v>
      </c>
      <c r="O13" s="627">
        <v>512</v>
      </c>
      <c r="P13" s="627">
        <v>39.21</v>
      </c>
      <c r="Q13" s="634">
        <v>92</v>
      </c>
      <c r="R13" s="631"/>
      <c r="S13" s="631"/>
      <c r="T13" s="629"/>
      <c r="U13" s="629"/>
      <c r="V13" s="629"/>
      <c r="W13" s="629"/>
      <c r="X13" s="629"/>
      <c r="Y13" s="629"/>
      <c r="Z13" s="629"/>
      <c r="AA13" s="629"/>
      <c r="AB13" s="630"/>
      <c r="AC13" s="629"/>
      <c r="AD13" s="629"/>
      <c r="AE13" s="630"/>
      <c r="AF13" s="629"/>
      <c r="AG13" s="629"/>
      <c r="AH13" s="648" t="s">
        <v>112</v>
      </c>
      <c r="AI13" s="648" t="s">
        <v>96</v>
      </c>
      <c r="AJ13" s="648" t="s">
        <v>114</v>
      </c>
      <c r="AK13" s="648" t="s">
        <v>114</v>
      </c>
      <c r="AL13" s="632">
        <v>16.399999999999999</v>
      </c>
      <c r="AM13" s="632">
        <v>0.9</v>
      </c>
      <c r="AN13" s="628"/>
      <c r="AO13" s="632">
        <v>940</v>
      </c>
      <c r="AP13" s="634">
        <v>241.83</v>
      </c>
      <c r="AQ13" s="627">
        <v>3887</v>
      </c>
      <c r="AR13" s="627">
        <v>7543</v>
      </c>
      <c r="AS13" s="627">
        <v>85.23</v>
      </c>
      <c r="AT13" s="634">
        <v>4.22</v>
      </c>
      <c r="AU13" s="634">
        <v>8.15</v>
      </c>
      <c r="AV13" s="634">
        <v>0.02</v>
      </c>
      <c r="AW13" s="628"/>
      <c r="AX13" s="628"/>
      <c r="AY13" s="629"/>
      <c r="AZ13" s="629"/>
      <c r="BA13" s="629"/>
      <c r="BB13" s="627">
        <v>2.8</v>
      </c>
      <c r="BC13" s="629"/>
      <c r="BD13" s="627">
        <v>18.3</v>
      </c>
      <c r="BE13" s="627">
        <v>85.9</v>
      </c>
      <c r="BF13" s="627">
        <v>6.7</v>
      </c>
      <c r="BG13" s="627"/>
      <c r="BH13" s="629"/>
      <c r="BI13" s="627"/>
      <c r="BJ13" s="629"/>
      <c r="BK13" s="629"/>
      <c r="BL13" s="629"/>
      <c r="BM13" s="629"/>
      <c r="BN13" s="627"/>
      <c r="BO13" s="627"/>
      <c r="BP13" s="637"/>
      <c r="BQ13" s="638"/>
      <c r="BR13" s="626"/>
      <c r="BS13" s="625"/>
      <c r="BT13" s="625"/>
      <c r="BU13" s="625"/>
    </row>
    <row r="14" spans="1:73" ht="24.75" customHeight="1" x14ac:dyDescent="0.25">
      <c r="A14" s="345">
        <v>45359</v>
      </c>
      <c r="B14" s="601">
        <v>6</v>
      </c>
      <c r="C14" s="627">
        <v>182</v>
      </c>
      <c r="D14" s="629"/>
      <c r="E14" s="629"/>
      <c r="F14" s="629"/>
      <c r="G14" s="629"/>
      <c r="H14" s="629"/>
      <c r="I14" s="629"/>
      <c r="J14" s="629"/>
      <c r="K14" s="630"/>
      <c r="L14" s="629"/>
      <c r="M14" s="629"/>
      <c r="N14" s="630"/>
      <c r="O14" s="629"/>
      <c r="P14" s="629"/>
      <c r="Q14" s="630"/>
      <c r="R14" s="631"/>
      <c r="S14" s="631"/>
      <c r="T14" s="629"/>
      <c r="U14" s="629"/>
      <c r="V14" s="629"/>
      <c r="W14" s="629"/>
      <c r="X14" s="629"/>
      <c r="Y14" s="629"/>
      <c r="Z14" s="629"/>
      <c r="AA14" s="629"/>
      <c r="AB14" s="630"/>
      <c r="AC14" s="629"/>
      <c r="AD14" s="629"/>
      <c r="AE14" s="630"/>
      <c r="AF14" s="629"/>
      <c r="AG14" s="629"/>
      <c r="AH14" s="647"/>
      <c r="AI14" s="647"/>
      <c r="AJ14" s="647"/>
      <c r="AK14" s="647"/>
      <c r="AL14" s="632">
        <v>16.100000000000001</v>
      </c>
      <c r="AM14" s="632">
        <v>0.83</v>
      </c>
      <c r="AN14" s="628"/>
      <c r="AO14" s="632">
        <v>940</v>
      </c>
      <c r="AP14" s="630"/>
      <c r="AQ14" s="629"/>
      <c r="AR14" s="629"/>
      <c r="AS14" s="629"/>
      <c r="AT14" s="630"/>
      <c r="AU14" s="630"/>
      <c r="AV14" s="630"/>
      <c r="AW14" s="628"/>
      <c r="AX14" s="628"/>
      <c r="AY14" s="629"/>
      <c r="AZ14" s="629"/>
      <c r="BA14" s="629"/>
      <c r="BB14" s="629"/>
      <c r="BC14" s="629"/>
      <c r="BD14" s="629"/>
      <c r="BE14" s="629"/>
      <c r="BF14" s="629"/>
      <c r="BG14" s="629"/>
      <c r="BH14" s="629"/>
      <c r="BI14" s="629"/>
      <c r="BJ14" s="629"/>
      <c r="BK14" s="629"/>
      <c r="BL14" s="629"/>
      <c r="BM14" s="629"/>
      <c r="BN14" s="629"/>
      <c r="BO14" s="629"/>
      <c r="BP14" s="637"/>
      <c r="BQ14" s="638"/>
      <c r="BR14" s="626"/>
      <c r="BS14" s="626"/>
      <c r="BT14" s="626"/>
      <c r="BU14" s="626"/>
    </row>
    <row r="15" spans="1:73" ht="24.75" customHeight="1" x14ac:dyDescent="0.25">
      <c r="A15" s="345">
        <v>45360</v>
      </c>
      <c r="B15" s="601">
        <v>7</v>
      </c>
      <c r="C15" s="627">
        <v>164</v>
      </c>
      <c r="D15" s="629"/>
      <c r="E15" s="629"/>
      <c r="F15" s="629"/>
      <c r="G15" s="629"/>
      <c r="H15" s="629"/>
      <c r="I15" s="629"/>
      <c r="J15" s="629"/>
      <c r="K15" s="630"/>
      <c r="L15" s="629"/>
      <c r="M15" s="629"/>
      <c r="N15" s="630"/>
      <c r="O15" s="629"/>
      <c r="P15" s="629"/>
      <c r="Q15" s="630"/>
      <c r="R15" s="631"/>
      <c r="S15" s="631"/>
      <c r="T15" s="629"/>
      <c r="U15" s="629"/>
      <c r="V15" s="629"/>
      <c r="W15" s="629"/>
      <c r="X15" s="629"/>
      <c r="Y15" s="629"/>
      <c r="Z15" s="629"/>
      <c r="AA15" s="629"/>
      <c r="AB15" s="630"/>
      <c r="AC15" s="629"/>
      <c r="AD15" s="629"/>
      <c r="AE15" s="630"/>
      <c r="AF15" s="629"/>
      <c r="AG15" s="629"/>
      <c r="AH15" s="647"/>
      <c r="AI15" s="647"/>
      <c r="AJ15" s="647"/>
      <c r="AK15" s="647"/>
      <c r="AL15" s="632">
        <v>16</v>
      </c>
      <c r="AM15" s="632">
        <v>0.93</v>
      </c>
      <c r="AN15" s="628"/>
      <c r="AO15" s="628"/>
      <c r="AP15" s="630"/>
      <c r="AQ15" s="629"/>
      <c r="AR15" s="629"/>
      <c r="AS15" s="629"/>
      <c r="AT15" s="630"/>
      <c r="AU15" s="630"/>
      <c r="AV15" s="630"/>
      <c r="AW15" s="628"/>
      <c r="AX15" s="628"/>
      <c r="AY15" s="629"/>
      <c r="AZ15" s="629"/>
      <c r="BA15" s="629"/>
      <c r="BB15" s="629"/>
      <c r="BC15" s="629"/>
      <c r="BD15" s="629"/>
      <c r="BE15" s="629"/>
      <c r="BF15" s="629"/>
      <c r="BG15" s="629"/>
      <c r="BH15" s="629"/>
      <c r="BI15" s="629"/>
      <c r="BJ15" s="629"/>
      <c r="BK15" s="629"/>
      <c r="BL15" s="629"/>
      <c r="BM15" s="629"/>
      <c r="BN15" s="629"/>
      <c r="BO15" s="629"/>
      <c r="BP15" s="637"/>
      <c r="BQ15" s="638"/>
      <c r="BR15" s="626"/>
      <c r="BS15" s="626"/>
      <c r="BT15" s="626"/>
      <c r="BU15" s="626"/>
    </row>
    <row r="16" spans="1:73" ht="24.75" customHeight="1" x14ac:dyDescent="0.25">
      <c r="A16" s="345">
        <v>45361</v>
      </c>
      <c r="B16" s="601">
        <v>8</v>
      </c>
      <c r="C16" s="627">
        <v>158</v>
      </c>
      <c r="D16" s="629"/>
      <c r="E16" s="629"/>
      <c r="F16" s="629"/>
      <c r="G16" s="629"/>
      <c r="H16" s="629"/>
      <c r="I16" s="629"/>
      <c r="J16" s="629"/>
      <c r="K16" s="630"/>
      <c r="L16" s="629"/>
      <c r="M16" s="629"/>
      <c r="N16" s="630"/>
      <c r="O16" s="629"/>
      <c r="P16" s="629"/>
      <c r="Q16" s="630"/>
      <c r="R16" s="631"/>
      <c r="S16" s="631"/>
      <c r="T16" s="629"/>
      <c r="U16" s="629"/>
      <c r="V16" s="629"/>
      <c r="W16" s="629"/>
      <c r="X16" s="629"/>
      <c r="Y16" s="629"/>
      <c r="Z16" s="629"/>
      <c r="AA16" s="629"/>
      <c r="AB16" s="630"/>
      <c r="AC16" s="629"/>
      <c r="AD16" s="629"/>
      <c r="AE16" s="630"/>
      <c r="AF16" s="629"/>
      <c r="AG16" s="629"/>
      <c r="AH16" s="647"/>
      <c r="AI16" s="647"/>
      <c r="AJ16" s="647"/>
      <c r="AK16" s="647"/>
      <c r="AL16" s="632">
        <v>16.100000000000001</v>
      </c>
      <c r="AM16" s="632">
        <v>0.9</v>
      </c>
      <c r="AN16" s="628"/>
      <c r="AO16" s="628"/>
      <c r="AP16" s="630"/>
      <c r="AQ16" s="629"/>
      <c r="AR16" s="629"/>
      <c r="AS16" s="629"/>
      <c r="AT16" s="630"/>
      <c r="AU16" s="630"/>
      <c r="AV16" s="630"/>
      <c r="AW16" s="628"/>
      <c r="AX16" s="628"/>
      <c r="AY16" s="629"/>
      <c r="AZ16" s="629"/>
      <c r="BA16" s="629"/>
      <c r="BB16" s="629"/>
      <c r="BC16" s="629"/>
      <c r="BD16" s="629"/>
      <c r="BE16" s="629"/>
      <c r="BF16" s="629"/>
      <c r="BG16" s="629"/>
      <c r="BH16" s="629"/>
      <c r="BI16" s="629"/>
      <c r="BJ16" s="629"/>
      <c r="BK16" s="629"/>
      <c r="BL16" s="629"/>
      <c r="BM16" s="629"/>
      <c r="BN16" s="629"/>
      <c r="BO16" s="629"/>
      <c r="BP16" s="637"/>
      <c r="BQ16" s="638"/>
      <c r="BR16" s="626"/>
      <c r="BS16" s="626"/>
      <c r="BT16" s="626"/>
      <c r="BU16" s="626"/>
    </row>
    <row r="17" spans="1:73" ht="24.75" customHeight="1" x14ac:dyDescent="0.25">
      <c r="A17" s="345">
        <v>45355</v>
      </c>
      <c r="B17" s="601">
        <v>9</v>
      </c>
      <c r="C17" s="627">
        <v>71</v>
      </c>
      <c r="D17" s="629"/>
      <c r="E17" s="629"/>
      <c r="F17" s="629"/>
      <c r="G17" s="629"/>
      <c r="H17" s="629"/>
      <c r="I17" s="629"/>
      <c r="J17" s="629"/>
      <c r="K17" s="630"/>
      <c r="L17" s="629"/>
      <c r="M17" s="629"/>
      <c r="N17" s="630"/>
      <c r="O17" s="629"/>
      <c r="P17" s="629"/>
      <c r="Q17" s="630"/>
      <c r="R17" s="631"/>
      <c r="S17" s="631"/>
      <c r="T17" s="629"/>
      <c r="U17" s="629"/>
      <c r="V17" s="629"/>
      <c r="W17" s="629"/>
      <c r="X17" s="629"/>
      <c r="Y17" s="629"/>
      <c r="Z17" s="629"/>
      <c r="AA17" s="629"/>
      <c r="AB17" s="630"/>
      <c r="AC17" s="629"/>
      <c r="AD17" s="629"/>
      <c r="AE17" s="630"/>
      <c r="AF17" s="629"/>
      <c r="AG17" s="629"/>
      <c r="AH17" s="647"/>
      <c r="AI17" s="647"/>
      <c r="AJ17" s="647"/>
      <c r="AK17" s="647"/>
      <c r="AL17" s="632">
        <v>16</v>
      </c>
      <c r="AM17" s="632">
        <v>0.95</v>
      </c>
      <c r="AN17" s="628"/>
      <c r="AO17" s="632">
        <v>950</v>
      </c>
      <c r="AP17" s="630"/>
      <c r="AQ17" s="629"/>
      <c r="AR17" s="629"/>
      <c r="AS17" s="629"/>
      <c r="AT17" s="630"/>
      <c r="AU17" s="630"/>
      <c r="AV17" s="630"/>
      <c r="AW17" s="628"/>
      <c r="AX17" s="628"/>
      <c r="AY17" s="629"/>
      <c r="AZ17" s="629"/>
      <c r="BA17" s="629"/>
      <c r="BB17" s="629"/>
      <c r="BC17" s="629"/>
      <c r="BD17" s="629"/>
      <c r="BE17" s="629"/>
      <c r="BF17" s="629"/>
      <c r="BG17" s="629"/>
      <c r="BH17" s="629"/>
      <c r="BI17" s="629"/>
      <c r="BJ17" s="629"/>
      <c r="BK17" s="629"/>
      <c r="BL17" s="629"/>
      <c r="BM17" s="629"/>
      <c r="BN17" s="629"/>
      <c r="BO17" s="629"/>
      <c r="BP17" s="637"/>
      <c r="BQ17" s="638"/>
      <c r="BR17" s="626"/>
      <c r="BS17" s="626"/>
      <c r="BT17" s="626"/>
      <c r="BU17" s="626"/>
    </row>
    <row r="18" spans="1:73" ht="24.75" customHeight="1" x14ac:dyDescent="0.25">
      <c r="A18" s="345">
        <v>45356</v>
      </c>
      <c r="B18" s="601">
        <v>10</v>
      </c>
      <c r="C18" s="627">
        <v>68</v>
      </c>
      <c r="D18" s="629"/>
      <c r="E18" s="627">
        <v>7.9</v>
      </c>
      <c r="F18" s="627">
        <v>7.8</v>
      </c>
      <c r="G18" s="633">
        <v>2003</v>
      </c>
      <c r="H18" s="633">
        <v>1253</v>
      </c>
      <c r="I18" s="627">
        <v>387</v>
      </c>
      <c r="J18" s="627">
        <v>7</v>
      </c>
      <c r="K18" s="634">
        <v>98</v>
      </c>
      <c r="L18" s="627">
        <v>300</v>
      </c>
      <c r="M18" s="627">
        <v>5</v>
      </c>
      <c r="N18" s="634">
        <v>98</v>
      </c>
      <c r="O18" s="627">
        <v>518</v>
      </c>
      <c r="P18" s="627">
        <v>30.2</v>
      </c>
      <c r="Q18" s="634">
        <v>94</v>
      </c>
      <c r="R18" s="631"/>
      <c r="S18" s="631"/>
      <c r="T18" s="629"/>
      <c r="U18" s="629"/>
      <c r="V18" s="629"/>
      <c r="W18" s="629"/>
      <c r="X18" s="629"/>
      <c r="Y18" s="629"/>
      <c r="Z18" s="629"/>
      <c r="AA18" s="629"/>
      <c r="AB18" s="630"/>
      <c r="AC18" s="629"/>
      <c r="AD18" s="629"/>
      <c r="AE18" s="630"/>
      <c r="AF18" s="629"/>
      <c r="AG18" s="629"/>
      <c r="AH18" s="648" t="s">
        <v>112</v>
      </c>
      <c r="AI18" s="648" t="s">
        <v>96</v>
      </c>
      <c r="AJ18" s="648" t="s">
        <v>114</v>
      </c>
      <c r="AK18" s="648" t="s">
        <v>114</v>
      </c>
      <c r="AL18" s="632">
        <v>16.100000000000001</v>
      </c>
      <c r="AM18" s="632">
        <v>0.74</v>
      </c>
      <c r="AN18" s="628"/>
      <c r="AO18" s="632">
        <v>940</v>
      </c>
      <c r="AP18" s="634">
        <v>235.18</v>
      </c>
      <c r="AQ18" s="627">
        <v>3997</v>
      </c>
      <c r="AR18" s="627">
        <v>8036</v>
      </c>
      <c r="AS18" s="627">
        <v>83</v>
      </c>
      <c r="AT18" s="634">
        <v>3.72</v>
      </c>
      <c r="AU18" s="634">
        <v>7.86</v>
      </c>
      <c r="AV18" s="634">
        <v>0.02</v>
      </c>
      <c r="AW18" s="628"/>
      <c r="AX18" s="628"/>
      <c r="AY18" s="629"/>
      <c r="AZ18" s="629"/>
      <c r="BA18" s="629"/>
      <c r="BB18" s="627">
        <v>2.8</v>
      </c>
      <c r="BC18" s="629"/>
      <c r="BD18" s="627">
        <v>18.100000000000001</v>
      </c>
      <c r="BE18" s="627">
        <v>84</v>
      </c>
      <c r="BF18" s="627">
        <v>6.6</v>
      </c>
      <c r="BG18" s="627"/>
      <c r="BH18" s="629"/>
      <c r="BI18" s="627"/>
      <c r="BJ18" s="629"/>
      <c r="BK18" s="629"/>
      <c r="BL18" s="629"/>
      <c r="BM18" s="629"/>
      <c r="BN18" s="627"/>
      <c r="BO18" s="627"/>
      <c r="BP18" s="637"/>
      <c r="BQ18" s="638"/>
      <c r="BR18" s="626"/>
      <c r="BS18" s="625"/>
      <c r="BT18" s="625"/>
      <c r="BU18" s="625"/>
    </row>
    <row r="19" spans="1:73" ht="24.75" customHeight="1" x14ac:dyDescent="0.25">
      <c r="A19" s="345">
        <v>45357</v>
      </c>
      <c r="B19" s="601">
        <v>11</v>
      </c>
      <c r="C19" s="627">
        <v>67</v>
      </c>
      <c r="D19" s="629"/>
      <c r="E19" s="629"/>
      <c r="F19" s="629"/>
      <c r="G19" s="629"/>
      <c r="H19" s="629"/>
      <c r="I19" s="629"/>
      <c r="J19" s="629"/>
      <c r="K19" s="630"/>
      <c r="L19" s="629"/>
      <c r="M19" s="629"/>
      <c r="N19" s="630"/>
      <c r="O19" s="629"/>
      <c r="P19" s="629"/>
      <c r="Q19" s="630"/>
      <c r="R19" s="631"/>
      <c r="S19" s="631"/>
      <c r="T19" s="629"/>
      <c r="U19" s="629"/>
      <c r="V19" s="629"/>
      <c r="W19" s="629"/>
      <c r="X19" s="629"/>
      <c r="Y19" s="629"/>
      <c r="Z19" s="629"/>
      <c r="AA19" s="629"/>
      <c r="AB19" s="630"/>
      <c r="AC19" s="629"/>
      <c r="AD19" s="629"/>
      <c r="AE19" s="630"/>
      <c r="AF19" s="629"/>
      <c r="AG19" s="629"/>
      <c r="AH19" s="647"/>
      <c r="AI19" s="647"/>
      <c r="AJ19" s="647"/>
      <c r="AK19" s="647"/>
      <c r="AL19" s="632">
        <v>16.100000000000001</v>
      </c>
      <c r="AM19" s="632">
        <v>0.94</v>
      </c>
      <c r="AN19" s="628"/>
      <c r="AO19" s="632">
        <v>890</v>
      </c>
      <c r="AP19" s="630"/>
      <c r="AQ19" s="629"/>
      <c r="AR19" s="629"/>
      <c r="AS19" s="629"/>
      <c r="AT19" s="630"/>
      <c r="AU19" s="630"/>
      <c r="AV19" s="630"/>
      <c r="AW19" s="628"/>
      <c r="AX19" s="628"/>
      <c r="AY19" s="629"/>
      <c r="AZ19" s="629"/>
      <c r="BA19" s="629"/>
      <c r="BB19" s="629"/>
      <c r="BC19" s="629"/>
      <c r="BD19" s="629"/>
      <c r="BE19" s="629"/>
      <c r="BF19" s="629"/>
      <c r="BG19" s="629"/>
      <c r="BH19" s="629"/>
      <c r="BI19" s="629"/>
      <c r="BJ19" s="629"/>
      <c r="BK19" s="629"/>
      <c r="BL19" s="629"/>
      <c r="BM19" s="629"/>
      <c r="BN19" s="629"/>
      <c r="BO19" s="629"/>
      <c r="BP19" s="637"/>
      <c r="BQ19" s="638"/>
      <c r="BR19" s="626"/>
      <c r="BS19" s="626"/>
      <c r="BT19" s="626"/>
      <c r="BU19" s="626"/>
    </row>
    <row r="20" spans="1:73" ht="24.75" customHeight="1" x14ac:dyDescent="0.25">
      <c r="A20" s="345">
        <v>45358</v>
      </c>
      <c r="B20" s="601">
        <v>12</v>
      </c>
      <c r="C20" s="627">
        <v>66</v>
      </c>
      <c r="D20" s="629"/>
      <c r="E20" s="627">
        <v>7.9</v>
      </c>
      <c r="F20" s="627">
        <v>7.8</v>
      </c>
      <c r="G20" s="633">
        <v>1814</v>
      </c>
      <c r="H20" s="633">
        <v>1375</v>
      </c>
      <c r="I20" s="627">
        <v>400</v>
      </c>
      <c r="J20" s="627">
        <v>6</v>
      </c>
      <c r="K20" s="634">
        <v>99</v>
      </c>
      <c r="L20" s="627">
        <v>320</v>
      </c>
      <c r="M20" s="627">
        <v>4</v>
      </c>
      <c r="N20" s="634">
        <v>99</v>
      </c>
      <c r="O20" s="627">
        <v>698</v>
      </c>
      <c r="P20" s="627">
        <v>29.1</v>
      </c>
      <c r="Q20" s="634">
        <v>96</v>
      </c>
      <c r="R20" s="635">
        <v>88.17</v>
      </c>
      <c r="S20" s="635">
        <v>35.92</v>
      </c>
      <c r="T20" s="627">
        <v>82</v>
      </c>
      <c r="U20" s="627">
        <v>21.36</v>
      </c>
      <c r="V20" s="627">
        <v>0.7</v>
      </c>
      <c r="W20" s="627">
        <v>0.27</v>
      </c>
      <c r="X20" s="627">
        <v>0.03</v>
      </c>
      <c r="Y20" s="627">
        <v>0.01</v>
      </c>
      <c r="Z20" s="627">
        <v>88.9</v>
      </c>
      <c r="AA20" s="627">
        <v>36.200000000000003</v>
      </c>
      <c r="AB20" s="634">
        <v>59.28</v>
      </c>
      <c r="AC20" s="627">
        <v>16.5</v>
      </c>
      <c r="AD20" s="627">
        <v>9</v>
      </c>
      <c r="AE20" s="634">
        <v>45.45</v>
      </c>
      <c r="AF20" s="629"/>
      <c r="AG20" s="629"/>
      <c r="AH20" s="648" t="s">
        <v>112</v>
      </c>
      <c r="AI20" s="648" t="s">
        <v>96</v>
      </c>
      <c r="AJ20" s="648" t="s">
        <v>114</v>
      </c>
      <c r="AK20" s="648" t="s">
        <v>114</v>
      </c>
      <c r="AL20" s="632">
        <v>16.3</v>
      </c>
      <c r="AM20" s="632">
        <v>1.0900000000000001</v>
      </c>
      <c r="AN20" s="628"/>
      <c r="AO20" s="632">
        <v>910</v>
      </c>
      <c r="AP20" s="634">
        <v>199.17</v>
      </c>
      <c r="AQ20" s="627">
        <v>4569</v>
      </c>
      <c r="AR20" s="627">
        <v>8871</v>
      </c>
      <c r="AS20" s="627">
        <v>84.4</v>
      </c>
      <c r="AT20" s="634">
        <v>3.83</v>
      </c>
      <c r="AU20" s="634">
        <v>8.14</v>
      </c>
      <c r="AV20" s="634">
        <v>0.02</v>
      </c>
      <c r="AW20" s="628"/>
      <c r="AX20" s="628"/>
      <c r="AY20" s="629"/>
      <c r="AZ20" s="629"/>
      <c r="BA20" s="629"/>
      <c r="BB20" s="627">
        <v>2.6</v>
      </c>
      <c r="BC20" s="629"/>
      <c r="BD20" s="627">
        <v>18</v>
      </c>
      <c r="BE20" s="627">
        <v>84.6</v>
      </c>
      <c r="BF20" s="627">
        <v>6.6</v>
      </c>
      <c r="BG20" s="627"/>
      <c r="BH20" s="629"/>
      <c r="BI20" s="627"/>
      <c r="BJ20" s="629"/>
      <c r="BK20" s="629"/>
      <c r="BL20" s="629"/>
      <c r="BM20" s="629"/>
      <c r="BN20" s="627"/>
      <c r="BO20" s="627"/>
      <c r="BP20" s="637"/>
      <c r="BQ20" s="638"/>
      <c r="BR20" s="626"/>
      <c r="BS20" s="625"/>
      <c r="BT20" s="625"/>
      <c r="BU20" s="625"/>
    </row>
    <row r="21" spans="1:73" ht="24.75" customHeight="1" x14ac:dyDescent="0.25">
      <c r="A21" s="345">
        <v>45359</v>
      </c>
      <c r="B21" s="601">
        <v>13</v>
      </c>
      <c r="C21" s="627">
        <v>68</v>
      </c>
      <c r="D21" s="629"/>
      <c r="E21" s="629"/>
      <c r="F21" s="629"/>
      <c r="G21" s="629"/>
      <c r="H21" s="629"/>
      <c r="I21" s="629"/>
      <c r="J21" s="629"/>
      <c r="K21" s="630"/>
      <c r="L21" s="629"/>
      <c r="M21" s="629"/>
      <c r="N21" s="630"/>
      <c r="O21" s="629"/>
      <c r="P21" s="629"/>
      <c r="Q21" s="630"/>
      <c r="R21" s="631"/>
      <c r="S21" s="631"/>
      <c r="T21" s="629"/>
      <c r="U21" s="629"/>
      <c r="V21" s="629"/>
      <c r="W21" s="629"/>
      <c r="X21" s="629"/>
      <c r="Y21" s="629"/>
      <c r="Z21" s="629"/>
      <c r="AA21" s="629"/>
      <c r="AB21" s="630"/>
      <c r="AC21" s="629"/>
      <c r="AD21" s="629"/>
      <c r="AE21" s="630"/>
      <c r="AF21" s="629"/>
      <c r="AG21" s="629"/>
      <c r="AH21" s="647"/>
      <c r="AI21" s="647"/>
      <c r="AJ21" s="647"/>
      <c r="AK21" s="647"/>
      <c r="AL21" s="632">
        <v>16.399999999999999</v>
      </c>
      <c r="AM21" s="632">
        <v>1.23</v>
      </c>
      <c r="AN21" s="628"/>
      <c r="AO21" s="632">
        <v>860</v>
      </c>
      <c r="AP21" s="630"/>
      <c r="AQ21" s="629"/>
      <c r="AR21" s="629"/>
      <c r="AS21" s="629"/>
      <c r="AT21" s="630"/>
      <c r="AU21" s="630"/>
      <c r="AV21" s="630"/>
      <c r="AW21" s="628"/>
      <c r="AX21" s="628"/>
      <c r="AY21" s="629"/>
      <c r="AZ21" s="629"/>
      <c r="BA21" s="629"/>
      <c r="BB21" s="629"/>
      <c r="BC21" s="629"/>
      <c r="BD21" s="629"/>
      <c r="BE21" s="629"/>
      <c r="BF21" s="629"/>
      <c r="BG21" s="629"/>
      <c r="BH21" s="629"/>
      <c r="BI21" s="629"/>
      <c r="BJ21" s="629"/>
      <c r="BK21" s="629"/>
      <c r="BL21" s="629"/>
      <c r="BM21" s="629"/>
      <c r="BN21" s="629"/>
      <c r="BO21" s="629"/>
      <c r="BP21" s="637"/>
      <c r="BQ21" s="638"/>
      <c r="BR21" s="626"/>
      <c r="BS21" s="626"/>
      <c r="BT21" s="626"/>
      <c r="BU21" s="626"/>
    </row>
    <row r="22" spans="1:73" ht="24.75" customHeight="1" x14ac:dyDescent="0.25">
      <c r="A22" s="345">
        <v>45360</v>
      </c>
      <c r="B22" s="601">
        <v>14</v>
      </c>
      <c r="C22" s="627">
        <v>89</v>
      </c>
      <c r="D22" s="629"/>
      <c r="E22" s="629"/>
      <c r="F22" s="629"/>
      <c r="G22" s="629"/>
      <c r="H22" s="629"/>
      <c r="I22" s="629"/>
      <c r="J22" s="629"/>
      <c r="K22" s="630"/>
      <c r="L22" s="629"/>
      <c r="M22" s="629"/>
      <c r="N22" s="630"/>
      <c r="O22" s="629"/>
      <c r="P22" s="629"/>
      <c r="Q22" s="630"/>
      <c r="R22" s="631"/>
      <c r="S22" s="631"/>
      <c r="T22" s="629"/>
      <c r="U22" s="629"/>
      <c r="V22" s="629"/>
      <c r="W22" s="629"/>
      <c r="X22" s="629"/>
      <c r="Y22" s="629"/>
      <c r="Z22" s="629"/>
      <c r="AA22" s="629"/>
      <c r="AB22" s="630"/>
      <c r="AC22" s="629"/>
      <c r="AD22" s="629"/>
      <c r="AE22" s="630"/>
      <c r="AF22" s="629"/>
      <c r="AG22" s="629"/>
      <c r="AH22" s="647"/>
      <c r="AI22" s="647"/>
      <c r="AJ22" s="647"/>
      <c r="AK22" s="647"/>
      <c r="AL22" s="632">
        <v>16.600000000000001</v>
      </c>
      <c r="AM22" s="632">
        <v>0.75</v>
      </c>
      <c r="AN22" s="628"/>
      <c r="AO22" s="628"/>
      <c r="AP22" s="630"/>
      <c r="AQ22" s="629"/>
      <c r="AR22" s="629"/>
      <c r="AS22" s="629"/>
      <c r="AT22" s="630"/>
      <c r="AU22" s="630"/>
      <c r="AV22" s="630"/>
      <c r="AW22" s="628"/>
      <c r="AX22" s="628"/>
      <c r="AY22" s="629"/>
      <c r="AZ22" s="629"/>
      <c r="BA22" s="629"/>
      <c r="BB22" s="629"/>
      <c r="BC22" s="629"/>
      <c r="BD22" s="629"/>
      <c r="BE22" s="629"/>
      <c r="BF22" s="629"/>
      <c r="BG22" s="629"/>
      <c r="BH22" s="629"/>
      <c r="BI22" s="629"/>
      <c r="BJ22" s="629"/>
      <c r="BK22" s="629"/>
      <c r="BL22" s="629"/>
      <c r="BM22" s="629"/>
      <c r="BN22" s="629"/>
      <c r="BO22" s="629"/>
      <c r="BP22" s="637"/>
      <c r="BQ22" s="638"/>
      <c r="BR22" s="626"/>
      <c r="BS22" s="626"/>
      <c r="BT22" s="626"/>
      <c r="BU22" s="626"/>
    </row>
    <row r="23" spans="1:73" ht="24.75" customHeight="1" x14ac:dyDescent="0.25">
      <c r="A23" s="345">
        <v>45361</v>
      </c>
      <c r="B23" s="601">
        <v>15</v>
      </c>
      <c r="C23" s="627">
        <v>77</v>
      </c>
      <c r="D23" s="629"/>
      <c r="E23" s="629"/>
      <c r="F23" s="629"/>
      <c r="G23" s="629"/>
      <c r="H23" s="629"/>
      <c r="I23" s="629"/>
      <c r="J23" s="629"/>
      <c r="K23" s="630"/>
      <c r="L23" s="629"/>
      <c r="M23" s="629"/>
      <c r="N23" s="630"/>
      <c r="O23" s="629"/>
      <c r="P23" s="629"/>
      <c r="Q23" s="630"/>
      <c r="R23" s="631"/>
      <c r="S23" s="631"/>
      <c r="T23" s="629"/>
      <c r="U23" s="629"/>
      <c r="V23" s="629"/>
      <c r="W23" s="629"/>
      <c r="X23" s="629"/>
      <c r="Y23" s="629"/>
      <c r="Z23" s="629"/>
      <c r="AA23" s="629"/>
      <c r="AB23" s="630"/>
      <c r="AC23" s="629"/>
      <c r="AD23" s="629"/>
      <c r="AE23" s="630"/>
      <c r="AF23" s="629"/>
      <c r="AG23" s="629"/>
      <c r="AH23" s="647"/>
      <c r="AI23" s="647"/>
      <c r="AJ23" s="647"/>
      <c r="AK23" s="647"/>
      <c r="AL23" s="632">
        <v>16.2</v>
      </c>
      <c r="AM23" s="632">
        <v>0.88</v>
      </c>
      <c r="AN23" s="628"/>
      <c r="AO23" s="628"/>
      <c r="AP23" s="630"/>
      <c r="AQ23" s="629"/>
      <c r="AR23" s="629"/>
      <c r="AS23" s="629"/>
      <c r="AT23" s="630"/>
      <c r="AU23" s="630"/>
      <c r="AV23" s="630"/>
      <c r="AW23" s="628"/>
      <c r="AX23" s="628"/>
      <c r="AY23" s="629"/>
      <c r="AZ23" s="629"/>
      <c r="BA23" s="629"/>
      <c r="BB23" s="629"/>
      <c r="BC23" s="629"/>
      <c r="BD23" s="629"/>
      <c r="BE23" s="629"/>
      <c r="BF23" s="629"/>
      <c r="BG23" s="629"/>
      <c r="BH23" s="629"/>
      <c r="BI23" s="629"/>
      <c r="BJ23" s="629"/>
      <c r="BK23" s="629"/>
      <c r="BL23" s="629"/>
      <c r="BM23" s="629"/>
      <c r="BN23" s="629"/>
      <c r="BO23" s="629"/>
      <c r="BP23" s="637"/>
      <c r="BQ23" s="638"/>
      <c r="BR23" s="626"/>
      <c r="BS23" s="626"/>
      <c r="BT23" s="626"/>
      <c r="BU23" s="626"/>
    </row>
    <row r="24" spans="1:73" ht="24.75" customHeight="1" x14ac:dyDescent="0.25">
      <c r="A24" s="345">
        <v>45355</v>
      </c>
      <c r="B24" s="601">
        <v>16</v>
      </c>
      <c r="C24" s="627">
        <v>64</v>
      </c>
      <c r="D24" s="629"/>
      <c r="E24" s="629"/>
      <c r="F24" s="629"/>
      <c r="G24" s="629"/>
      <c r="H24" s="629"/>
      <c r="I24" s="629"/>
      <c r="J24" s="629"/>
      <c r="K24" s="630"/>
      <c r="L24" s="629"/>
      <c r="M24" s="629"/>
      <c r="N24" s="630"/>
      <c r="O24" s="629"/>
      <c r="P24" s="629"/>
      <c r="Q24" s="630"/>
      <c r="R24" s="631"/>
      <c r="S24" s="631"/>
      <c r="T24" s="629"/>
      <c r="U24" s="629"/>
      <c r="V24" s="629"/>
      <c r="W24" s="629"/>
      <c r="X24" s="629"/>
      <c r="Y24" s="629"/>
      <c r="Z24" s="629"/>
      <c r="AA24" s="629"/>
      <c r="AB24" s="630"/>
      <c r="AC24" s="629"/>
      <c r="AD24" s="629"/>
      <c r="AE24" s="630"/>
      <c r="AF24" s="629"/>
      <c r="AG24" s="629"/>
      <c r="AH24" s="647"/>
      <c r="AI24" s="647"/>
      <c r="AJ24" s="647"/>
      <c r="AK24" s="647"/>
      <c r="AL24" s="632">
        <v>16.100000000000001</v>
      </c>
      <c r="AM24" s="632">
        <v>1.04</v>
      </c>
      <c r="AN24" s="628"/>
      <c r="AO24" s="632">
        <v>940</v>
      </c>
      <c r="AP24" s="634">
        <v>192.35</v>
      </c>
      <c r="AQ24" s="627">
        <v>4887</v>
      </c>
      <c r="AR24" s="627">
        <v>8879</v>
      </c>
      <c r="AS24" s="627">
        <v>83.6</v>
      </c>
      <c r="AT24" s="634">
        <v>3.96</v>
      </c>
      <c r="AU24" s="634">
        <v>8.6999999999999993</v>
      </c>
      <c r="AV24" s="654">
        <v>0</v>
      </c>
      <c r="AW24" s="628"/>
      <c r="AX24" s="628"/>
      <c r="AY24" s="629"/>
      <c r="AZ24" s="629"/>
      <c r="BA24" s="629"/>
      <c r="BB24" s="629"/>
      <c r="BC24" s="629"/>
      <c r="BD24" s="629"/>
      <c r="BE24" s="629"/>
      <c r="BF24" s="629"/>
      <c r="BG24" s="629"/>
      <c r="BH24" s="629"/>
      <c r="BI24" s="629"/>
      <c r="BJ24" s="629"/>
      <c r="BK24" s="629"/>
      <c r="BL24" s="629"/>
      <c r="BM24" s="629"/>
      <c r="BN24" s="629"/>
      <c r="BO24" s="629"/>
      <c r="BP24" s="637"/>
      <c r="BQ24" s="638"/>
      <c r="BR24" s="626"/>
      <c r="BS24" s="626"/>
      <c r="BT24" s="626"/>
      <c r="BU24" s="626"/>
    </row>
    <row r="25" spans="1:73" ht="24.75" customHeight="1" x14ac:dyDescent="0.25">
      <c r="A25" s="345">
        <v>45356</v>
      </c>
      <c r="B25" s="601">
        <v>17</v>
      </c>
      <c r="C25" s="627">
        <v>66</v>
      </c>
      <c r="D25" s="629"/>
      <c r="E25" s="627">
        <v>7.9</v>
      </c>
      <c r="F25" s="627">
        <v>7.8</v>
      </c>
      <c r="G25" s="633">
        <v>1900</v>
      </c>
      <c r="H25" s="633">
        <v>1887</v>
      </c>
      <c r="I25" s="627">
        <v>286</v>
      </c>
      <c r="J25" s="627">
        <v>5</v>
      </c>
      <c r="K25" s="634">
        <v>98</v>
      </c>
      <c r="L25" s="627">
        <v>280</v>
      </c>
      <c r="M25" s="627">
        <v>5</v>
      </c>
      <c r="N25" s="634">
        <v>98</v>
      </c>
      <c r="O25" s="627">
        <v>700</v>
      </c>
      <c r="P25" s="627">
        <v>35.200000000000003</v>
      </c>
      <c r="Q25" s="634">
        <v>95</v>
      </c>
      <c r="R25" s="631"/>
      <c r="S25" s="631"/>
      <c r="T25" s="629"/>
      <c r="U25" s="629"/>
      <c r="V25" s="629"/>
      <c r="W25" s="629"/>
      <c r="X25" s="629"/>
      <c r="Y25" s="629"/>
      <c r="Z25" s="629"/>
      <c r="AA25" s="629"/>
      <c r="AB25" s="630"/>
      <c r="AC25" s="629"/>
      <c r="AD25" s="629"/>
      <c r="AE25" s="630"/>
      <c r="AF25" s="629"/>
      <c r="AG25" s="629"/>
      <c r="AH25" s="648" t="s">
        <v>112</v>
      </c>
      <c r="AI25" s="648" t="s">
        <v>96</v>
      </c>
      <c r="AJ25" s="648" t="s">
        <v>114</v>
      </c>
      <c r="AK25" s="648" t="s">
        <v>114</v>
      </c>
      <c r="AL25" s="632">
        <v>16.3</v>
      </c>
      <c r="AM25" s="632">
        <v>1.01</v>
      </c>
      <c r="AN25" s="628"/>
      <c r="AO25" s="632">
        <v>940</v>
      </c>
      <c r="AP25" s="630"/>
      <c r="AQ25" s="629"/>
      <c r="AR25" s="629"/>
      <c r="AS25" s="629"/>
      <c r="AT25" s="630"/>
      <c r="AU25" s="630"/>
      <c r="AV25" s="655"/>
      <c r="AW25" s="628"/>
      <c r="AX25" s="628"/>
      <c r="AY25" s="629"/>
      <c r="AZ25" s="629"/>
      <c r="BA25" s="629"/>
      <c r="BB25" s="627">
        <v>2.4</v>
      </c>
      <c r="BC25" s="629"/>
      <c r="BD25" s="627">
        <v>18.2</v>
      </c>
      <c r="BE25" s="627">
        <v>80</v>
      </c>
      <c r="BF25" s="627">
        <v>6.5</v>
      </c>
      <c r="BG25" s="627"/>
      <c r="BH25" s="629"/>
      <c r="BI25" s="627"/>
      <c r="BJ25" s="629"/>
      <c r="BK25" s="629"/>
      <c r="BL25" s="629"/>
      <c r="BM25" s="629"/>
      <c r="BN25" s="627"/>
      <c r="BO25" s="627"/>
      <c r="BP25" s="637"/>
      <c r="BQ25" s="638"/>
      <c r="BR25" s="626"/>
      <c r="BS25" s="625"/>
      <c r="BT25" s="625"/>
      <c r="BU25" s="625"/>
    </row>
    <row r="26" spans="1:73" ht="24.75" customHeight="1" x14ac:dyDescent="0.25">
      <c r="A26" s="345">
        <v>45357</v>
      </c>
      <c r="B26" s="601">
        <v>18</v>
      </c>
      <c r="C26" s="627">
        <v>66</v>
      </c>
      <c r="D26" s="629"/>
      <c r="E26" s="629"/>
      <c r="F26" s="629"/>
      <c r="G26" s="629"/>
      <c r="H26" s="629"/>
      <c r="I26" s="629"/>
      <c r="J26" s="629"/>
      <c r="K26" s="630"/>
      <c r="L26" s="629"/>
      <c r="M26" s="629"/>
      <c r="N26" s="630"/>
      <c r="O26" s="629"/>
      <c r="P26" s="629"/>
      <c r="Q26" s="630"/>
      <c r="R26" s="631"/>
      <c r="S26" s="631"/>
      <c r="T26" s="641"/>
      <c r="U26" s="641"/>
      <c r="V26" s="641"/>
      <c r="W26" s="641"/>
      <c r="X26" s="641"/>
      <c r="Y26" s="641"/>
      <c r="Z26" s="641"/>
      <c r="AA26" s="641"/>
      <c r="AB26" s="642"/>
      <c r="AC26" s="641"/>
      <c r="AD26" s="641"/>
      <c r="AE26" s="642"/>
      <c r="AF26" s="629"/>
      <c r="AG26" s="629"/>
      <c r="AH26" s="647"/>
      <c r="AI26" s="647"/>
      <c r="AJ26" s="647"/>
      <c r="AK26" s="647"/>
      <c r="AL26" s="632">
        <v>16.399999999999999</v>
      </c>
      <c r="AM26" s="632">
        <v>0.94</v>
      </c>
      <c r="AN26" s="628"/>
      <c r="AO26" s="632">
        <v>940</v>
      </c>
      <c r="AP26" s="634">
        <v>187.92</v>
      </c>
      <c r="AQ26" s="627">
        <v>5002</v>
      </c>
      <c r="AR26" s="627">
        <v>9106</v>
      </c>
      <c r="AS26" s="627">
        <v>84.1</v>
      </c>
      <c r="AT26" s="634">
        <v>3.83</v>
      </c>
      <c r="AU26" s="634">
        <v>8.69</v>
      </c>
      <c r="AV26" s="654">
        <v>0</v>
      </c>
      <c r="AW26" s="628"/>
      <c r="AX26" s="628"/>
      <c r="AY26" s="629"/>
      <c r="AZ26" s="629"/>
      <c r="BA26" s="629"/>
      <c r="BB26" s="629"/>
      <c r="BC26" s="629"/>
      <c r="BD26" s="629"/>
      <c r="BE26" s="629"/>
      <c r="BF26" s="629"/>
      <c r="BG26" s="629"/>
      <c r="BH26" s="629"/>
      <c r="BI26" s="629"/>
      <c r="BJ26" s="629"/>
      <c r="BK26" s="629"/>
      <c r="BL26" s="629"/>
      <c r="BM26" s="629"/>
      <c r="BN26" s="629"/>
      <c r="BO26" s="629"/>
      <c r="BP26" s="637"/>
      <c r="BQ26" s="638"/>
      <c r="BR26" s="626"/>
      <c r="BS26" s="626"/>
      <c r="BT26" s="626"/>
      <c r="BU26" s="626"/>
    </row>
    <row r="27" spans="1:73" ht="24.75" customHeight="1" x14ac:dyDescent="0.25">
      <c r="A27" s="345">
        <v>45358</v>
      </c>
      <c r="B27" s="601">
        <v>19</v>
      </c>
      <c r="C27" s="627">
        <v>70</v>
      </c>
      <c r="D27" s="629"/>
      <c r="E27" s="649">
        <v>7.5</v>
      </c>
      <c r="F27" s="649">
        <v>7.7</v>
      </c>
      <c r="G27" s="649">
        <v>2163</v>
      </c>
      <c r="H27" s="649">
        <v>1785</v>
      </c>
      <c r="I27" s="649">
        <v>187</v>
      </c>
      <c r="J27" s="649">
        <v>5</v>
      </c>
      <c r="K27" s="649">
        <v>97</v>
      </c>
      <c r="L27" s="649">
        <v>340</v>
      </c>
      <c r="M27" s="649">
        <v>5</v>
      </c>
      <c r="N27" s="649">
        <v>99</v>
      </c>
      <c r="O27" s="649">
        <v>973</v>
      </c>
      <c r="P27" s="649">
        <v>28</v>
      </c>
      <c r="Q27" s="649">
        <v>97</v>
      </c>
      <c r="R27" s="649">
        <v>90.9</v>
      </c>
      <c r="S27" s="649">
        <v>42.82</v>
      </c>
      <c r="T27" s="649">
        <v>70</v>
      </c>
      <c r="U27" s="649">
        <v>46</v>
      </c>
      <c r="V27" s="649">
        <v>0.1</v>
      </c>
      <c r="W27" s="649">
        <v>0.1</v>
      </c>
      <c r="X27" s="649">
        <v>0</v>
      </c>
      <c r="Y27" s="649">
        <v>0</v>
      </c>
      <c r="Z27" s="649">
        <v>91</v>
      </c>
      <c r="AA27" s="649">
        <v>43</v>
      </c>
      <c r="AB27" s="649">
        <v>52.75</v>
      </c>
      <c r="AC27" s="649">
        <v>7</v>
      </c>
      <c r="AD27" s="649">
        <v>3.5</v>
      </c>
      <c r="AE27" s="649">
        <v>50</v>
      </c>
      <c r="AF27" s="640"/>
      <c r="AG27" s="629"/>
      <c r="AH27" s="648" t="s">
        <v>112</v>
      </c>
      <c r="AI27" s="648" t="s">
        <v>113</v>
      </c>
      <c r="AJ27" s="648" t="s">
        <v>114</v>
      </c>
      <c r="AK27" s="648" t="s">
        <v>114</v>
      </c>
      <c r="AL27" s="632">
        <v>16.5</v>
      </c>
      <c r="AM27" s="632">
        <v>0.02</v>
      </c>
      <c r="AN27" s="628"/>
      <c r="AO27" s="632">
        <v>940</v>
      </c>
      <c r="AP27" s="630"/>
      <c r="AQ27" s="629"/>
      <c r="AR27" s="629"/>
      <c r="AS27" s="629"/>
      <c r="AT27" s="630"/>
      <c r="AU27" s="630"/>
      <c r="AV27" s="655"/>
      <c r="AW27" s="628"/>
      <c r="AX27" s="628"/>
      <c r="AY27" s="629"/>
      <c r="AZ27" s="629"/>
      <c r="BA27" s="629"/>
      <c r="BB27" s="627">
        <v>2.5</v>
      </c>
      <c r="BC27" s="629"/>
      <c r="BD27" s="627">
        <v>18.2</v>
      </c>
      <c r="BE27" s="627">
        <v>77.3</v>
      </c>
      <c r="BF27" s="627">
        <v>6.5</v>
      </c>
      <c r="BG27" s="627"/>
      <c r="BH27" s="629"/>
      <c r="BI27" s="627"/>
      <c r="BJ27" s="629"/>
      <c r="BK27" s="629"/>
      <c r="BL27" s="629"/>
      <c r="BM27" s="629"/>
      <c r="BN27" s="627"/>
      <c r="BO27" s="627"/>
      <c r="BP27" s="637"/>
      <c r="BQ27" s="638"/>
      <c r="BR27" s="626"/>
      <c r="BS27" s="625"/>
      <c r="BT27" s="625"/>
      <c r="BU27" s="625"/>
    </row>
    <row r="28" spans="1:73" ht="24.75" customHeight="1" x14ac:dyDescent="0.25">
      <c r="A28" s="345">
        <v>45359</v>
      </c>
      <c r="B28" s="601">
        <v>20</v>
      </c>
      <c r="C28" s="627">
        <v>88</v>
      </c>
      <c r="D28" s="629"/>
      <c r="E28" s="627">
        <v>7.8</v>
      </c>
      <c r="F28" s="627">
        <v>7.8</v>
      </c>
      <c r="G28" s="633">
        <v>1987</v>
      </c>
      <c r="H28" s="633">
        <v>1835</v>
      </c>
      <c r="I28" s="627">
        <v>260</v>
      </c>
      <c r="J28" s="627">
        <v>7</v>
      </c>
      <c r="K28" s="634">
        <v>97</v>
      </c>
      <c r="L28" s="627">
        <v>320</v>
      </c>
      <c r="M28" s="627">
        <v>5</v>
      </c>
      <c r="N28" s="634">
        <v>98</v>
      </c>
      <c r="O28" s="627">
        <v>819</v>
      </c>
      <c r="P28" s="627">
        <v>38.6</v>
      </c>
      <c r="Q28" s="634">
        <v>95</v>
      </c>
      <c r="R28" s="631"/>
      <c r="S28" s="631"/>
      <c r="T28" s="643"/>
      <c r="U28" s="643"/>
      <c r="V28" s="643"/>
      <c r="W28" s="643"/>
      <c r="X28" s="643"/>
      <c r="Y28" s="643"/>
      <c r="Z28" s="643"/>
      <c r="AA28" s="643"/>
      <c r="AB28" s="644"/>
      <c r="AC28" s="643"/>
      <c r="AD28" s="643"/>
      <c r="AE28" s="644"/>
      <c r="AF28" s="629"/>
      <c r="AG28" s="629"/>
      <c r="AH28" s="647"/>
      <c r="AI28" s="647"/>
      <c r="AJ28" s="647"/>
      <c r="AK28" s="647"/>
      <c r="AL28" s="632">
        <v>16.3</v>
      </c>
      <c r="AM28" s="632">
        <v>0.31</v>
      </c>
      <c r="AN28" s="628"/>
      <c r="AO28" s="632">
        <v>800</v>
      </c>
      <c r="AP28" s="630"/>
      <c r="AQ28" s="629"/>
      <c r="AR28" s="629"/>
      <c r="AS28" s="629"/>
      <c r="AT28" s="630"/>
      <c r="AU28" s="630"/>
      <c r="AV28" s="655"/>
      <c r="AW28" s="628"/>
      <c r="AX28" s="628"/>
      <c r="AY28" s="629"/>
      <c r="AZ28" s="629"/>
      <c r="BA28" s="629"/>
      <c r="BB28" s="629"/>
      <c r="BC28" s="627">
        <v>2.98</v>
      </c>
      <c r="BD28" s="629"/>
      <c r="BE28" s="629"/>
      <c r="BF28" s="629"/>
      <c r="BG28" s="629"/>
      <c r="BH28" s="629"/>
      <c r="BI28" s="629"/>
      <c r="BJ28" s="629"/>
      <c r="BK28" s="629"/>
      <c r="BL28" s="629"/>
      <c r="BM28" s="629"/>
      <c r="BN28" s="629"/>
      <c r="BO28" s="629"/>
      <c r="BP28" s="637"/>
      <c r="BQ28" s="638"/>
      <c r="BR28" s="626"/>
      <c r="BS28" s="626"/>
      <c r="BT28" s="626"/>
      <c r="BU28" s="626"/>
    </row>
    <row r="29" spans="1:73" ht="24.75" customHeight="1" x14ac:dyDescent="0.25">
      <c r="A29" s="345">
        <v>45360</v>
      </c>
      <c r="B29" s="601">
        <v>21</v>
      </c>
      <c r="C29" s="627">
        <v>56</v>
      </c>
      <c r="D29" s="629"/>
      <c r="E29" s="629"/>
      <c r="F29" s="629"/>
      <c r="G29" s="629"/>
      <c r="H29" s="629"/>
      <c r="I29" s="629"/>
      <c r="J29" s="629"/>
      <c r="K29" s="630"/>
      <c r="L29" s="629"/>
      <c r="M29" s="629"/>
      <c r="N29" s="630"/>
      <c r="O29" s="629"/>
      <c r="P29" s="629"/>
      <c r="Q29" s="630"/>
      <c r="R29" s="631"/>
      <c r="S29" s="631"/>
      <c r="T29" s="629"/>
      <c r="U29" s="629"/>
      <c r="V29" s="629"/>
      <c r="W29" s="629"/>
      <c r="X29" s="629"/>
      <c r="Y29" s="629"/>
      <c r="Z29" s="629"/>
      <c r="AA29" s="629"/>
      <c r="AB29" s="630"/>
      <c r="AC29" s="629"/>
      <c r="AD29" s="629"/>
      <c r="AE29" s="630"/>
      <c r="AF29" s="629"/>
      <c r="AG29" s="629"/>
      <c r="AH29" s="647"/>
      <c r="AI29" s="647"/>
      <c r="AJ29" s="647"/>
      <c r="AK29" s="647"/>
      <c r="AL29" s="632">
        <v>16.100000000000001</v>
      </c>
      <c r="AM29" s="632">
        <v>0.55000000000000004</v>
      </c>
      <c r="AN29" s="628"/>
      <c r="AO29" s="628"/>
      <c r="AP29" s="630"/>
      <c r="AQ29" s="629"/>
      <c r="AR29" s="629"/>
      <c r="AS29" s="629"/>
      <c r="AT29" s="630"/>
      <c r="AU29" s="630"/>
      <c r="AV29" s="655"/>
      <c r="AW29" s="628"/>
      <c r="AX29" s="628"/>
      <c r="AY29" s="629"/>
      <c r="AZ29" s="629"/>
      <c r="BA29" s="629"/>
      <c r="BB29" s="629"/>
      <c r="BC29" s="629"/>
      <c r="BD29" s="629"/>
      <c r="BE29" s="629"/>
      <c r="BF29" s="629"/>
      <c r="BG29" s="629"/>
      <c r="BH29" s="629"/>
      <c r="BI29" s="629"/>
      <c r="BJ29" s="629"/>
      <c r="BK29" s="629"/>
      <c r="BL29" s="629"/>
      <c r="BM29" s="629"/>
      <c r="BN29" s="629"/>
      <c r="BO29" s="629"/>
      <c r="BP29" s="637"/>
      <c r="BQ29" s="638"/>
      <c r="BR29" s="626"/>
      <c r="BS29" s="626"/>
      <c r="BT29" s="626"/>
      <c r="BU29" s="626"/>
    </row>
    <row r="30" spans="1:73" ht="24.75" customHeight="1" x14ac:dyDescent="0.25">
      <c r="A30" s="345">
        <v>45361</v>
      </c>
      <c r="B30" s="601">
        <v>22</v>
      </c>
      <c r="C30" s="627">
        <v>73</v>
      </c>
      <c r="D30" s="629"/>
      <c r="E30" s="629"/>
      <c r="F30" s="629"/>
      <c r="G30" s="629"/>
      <c r="H30" s="629"/>
      <c r="I30" s="629"/>
      <c r="J30" s="629"/>
      <c r="K30" s="630"/>
      <c r="L30" s="629"/>
      <c r="M30" s="629"/>
      <c r="N30" s="630"/>
      <c r="O30" s="629"/>
      <c r="P30" s="629"/>
      <c r="Q30" s="630"/>
      <c r="R30" s="631"/>
      <c r="S30" s="631"/>
      <c r="T30" s="629"/>
      <c r="U30" s="629"/>
      <c r="V30" s="629"/>
      <c r="W30" s="629"/>
      <c r="X30" s="629"/>
      <c r="Y30" s="629"/>
      <c r="Z30" s="629"/>
      <c r="AA30" s="629"/>
      <c r="AB30" s="630"/>
      <c r="AC30" s="629"/>
      <c r="AD30" s="629"/>
      <c r="AE30" s="630"/>
      <c r="AF30" s="629"/>
      <c r="AG30" s="629"/>
      <c r="AH30" s="647"/>
      <c r="AI30" s="647"/>
      <c r="AJ30" s="647"/>
      <c r="AK30" s="647"/>
      <c r="AL30" s="632">
        <v>16.100000000000001</v>
      </c>
      <c r="AM30" s="632">
        <v>0.03</v>
      </c>
      <c r="AN30" s="628"/>
      <c r="AO30" s="628"/>
      <c r="AP30" s="630"/>
      <c r="AQ30" s="629"/>
      <c r="AR30" s="629"/>
      <c r="AS30" s="629"/>
      <c r="AT30" s="630"/>
      <c r="AU30" s="630"/>
      <c r="AV30" s="655"/>
      <c r="AW30" s="628"/>
      <c r="AX30" s="628"/>
      <c r="AY30" s="629"/>
      <c r="AZ30" s="629"/>
      <c r="BA30" s="629"/>
      <c r="BB30" s="629"/>
      <c r="BC30" s="629"/>
      <c r="BD30" s="629"/>
      <c r="BE30" s="629"/>
      <c r="BF30" s="629"/>
      <c r="BG30" s="629"/>
      <c r="BH30" s="629"/>
      <c r="BI30" s="629"/>
      <c r="BJ30" s="629"/>
      <c r="BK30" s="629"/>
      <c r="BL30" s="629"/>
      <c r="BM30" s="629"/>
      <c r="BN30" s="629"/>
      <c r="BO30" s="629"/>
      <c r="BP30" s="637"/>
      <c r="BQ30" s="638"/>
      <c r="BR30" s="626"/>
      <c r="BS30" s="626"/>
      <c r="BT30" s="626"/>
      <c r="BU30" s="626"/>
    </row>
    <row r="31" spans="1:73" ht="24.75" customHeight="1" x14ac:dyDescent="0.25">
      <c r="A31" s="345">
        <v>45355</v>
      </c>
      <c r="B31" s="601">
        <v>23</v>
      </c>
      <c r="C31" s="627">
        <v>74</v>
      </c>
      <c r="D31" s="629"/>
      <c r="E31" s="627">
        <v>8.1999999999999993</v>
      </c>
      <c r="F31" s="627">
        <v>7.9</v>
      </c>
      <c r="G31" s="633">
        <v>1845</v>
      </c>
      <c r="H31" s="633">
        <v>1765</v>
      </c>
      <c r="I31" s="627">
        <v>360</v>
      </c>
      <c r="J31" s="627">
        <v>6</v>
      </c>
      <c r="K31" s="634">
        <v>98</v>
      </c>
      <c r="L31" s="627">
        <v>341</v>
      </c>
      <c r="M31" s="627">
        <v>5</v>
      </c>
      <c r="N31" s="634">
        <v>99</v>
      </c>
      <c r="O31" s="627">
        <v>800</v>
      </c>
      <c r="P31" s="627">
        <v>23.4</v>
      </c>
      <c r="Q31" s="634">
        <v>97</v>
      </c>
      <c r="R31" s="631"/>
      <c r="S31" s="631"/>
      <c r="T31" s="629"/>
      <c r="U31" s="629"/>
      <c r="V31" s="629"/>
      <c r="W31" s="629"/>
      <c r="X31" s="629"/>
      <c r="Y31" s="629"/>
      <c r="Z31" s="629"/>
      <c r="AA31" s="629"/>
      <c r="AB31" s="630"/>
      <c r="AC31" s="629"/>
      <c r="AD31" s="629"/>
      <c r="AE31" s="630"/>
      <c r="AF31" s="629"/>
      <c r="AG31" s="629"/>
      <c r="AH31" s="648" t="s">
        <v>112</v>
      </c>
      <c r="AI31" s="648" t="s">
        <v>96</v>
      </c>
      <c r="AJ31" s="648" t="s">
        <v>114</v>
      </c>
      <c r="AK31" s="648" t="s">
        <v>114</v>
      </c>
      <c r="AL31" s="632">
        <v>16.5</v>
      </c>
      <c r="AM31" s="632">
        <v>0.51</v>
      </c>
      <c r="AN31" s="628"/>
      <c r="AO31" s="632">
        <v>910</v>
      </c>
      <c r="AP31" s="630"/>
      <c r="AQ31" s="629"/>
      <c r="AR31" s="629"/>
      <c r="AS31" s="629"/>
      <c r="AT31" s="630"/>
      <c r="AU31" s="630"/>
      <c r="AV31" s="655"/>
      <c r="AW31" s="628"/>
      <c r="AX31" s="628"/>
      <c r="AY31" s="629"/>
      <c r="AZ31" s="629"/>
      <c r="BA31" s="629"/>
      <c r="BB31" s="629"/>
      <c r="BC31" s="629"/>
      <c r="BD31" s="629"/>
      <c r="BE31" s="629"/>
      <c r="BF31" s="629"/>
      <c r="BG31" s="629"/>
      <c r="BH31" s="629"/>
      <c r="BI31" s="629"/>
      <c r="BJ31" s="629"/>
      <c r="BK31" s="629"/>
      <c r="BL31" s="629"/>
      <c r="BM31" s="629"/>
      <c r="BN31" s="629"/>
      <c r="BO31" s="629"/>
      <c r="BP31" s="637"/>
      <c r="BQ31" s="638"/>
      <c r="BR31" s="626"/>
      <c r="BS31" s="626"/>
      <c r="BT31" s="626"/>
      <c r="BU31" s="626"/>
    </row>
    <row r="32" spans="1:73" ht="24.75" customHeight="1" x14ac:dyDescent="0.25">
      <c r="A32" s="345">
        <v>45356</v>
      </c>
      <c r="B32" s="601">
        <v>24</v>
      </c>
      <c r="C32" s="627">
        <v>67</v>
      </c>
      <c r="D32" s="629"/>
      <c r="E32" s="629"/>
      <c r="F32" s="629"/>
      <c r="G32" s="629"/>
      <c r="H32" s="629"/>
      <c r="I32" s="629"/>
      <c r="J32" s="629"/>
      <c r="K32" s="630"/>
      <c r="L32" s="629"/>
      <c r="M32" s="629"/>
      <c r="N32" s="630"/>
      <c r="O32" s="629"/>
      <c r="P32" s="629"/>
      <c r="Q32" s="630"/>
      <c r="R32" s="631"/>
      <c r="S32" s="631"/>
      <c r="T32" s="629"/>
      <c r="U32" s="629"/>
      <c r="V32" s="629"/>
      <c r="W32" s="629"/>
      <c r="X32" s="629"/>
      <c r="Y32" s="629"/>
      <c r="Z32" s="629"/>
      <c r="AA32" s="629"/>
      <c r="AB32" s="630"/>
      <c r="AC32" s="629"/>
      <c r="AD32" s="629"/>
      <c r="AE32" s="630"/>
      <c r="AF32" s="629"/>
      <c r="AG32" s="629"/>
      <c r="AH32" s="647"/>
      <c r="AI32" s="647"/>
      <c r="AJ32" s="647"/>
      <c r="AK32" s="647"/>
      <c r="AL32" s="632">
        <v>16.600000000000001</v>
      </c>
      <c r="AM32" s="632">
        <v>0.65</v>
      </c>
      <c r="AN32" s="628"/>
      <c r="AO32" s="632">
        <v>930</v>
      </c>
      <c r="AP32" s="634">
        <v>260.72000000000003</v>
      </c>
      <c r="AQ32" s="627">
        <v>3567</v>
      </c>
      <c r="AR32" s="627">
        <v>7885</v>
      </c>
      <c r="AS32" s="627">
        <v>85.2</v>
      </c>
      <c r="AT32" s="634">
        <v>3.78</v>
      </c>
      <c r="AU32" s="634">
        <v>7.15</v>
      </c>
      <c r="AV32" s="654">
        <v>0</v>
      </c>
      <c r="AW32" s="628"/>
      <c r="AX32" s="628"/>
      <c r="AY32" s="629"/>
      <c r="AZ32" s="629"/>
      <c r="BA32" s="629"/>
      <c r="BB32" s="627">
        <v>2.2000000000000002</v>
      </c>
      <c r="BC32" s="629"/>
      <c r="BD32" s="627">
        <v>18</v>
      </c>
      <c r="BE32" s="627">
        <v>83.1</v>
      </c>
      <c r="BF32" s="627">
        <v>6.6</v>
      </c>
      <c r="BG32" s="627"/>
      <c r="BH32" s="629"/>
      <c r="BI32" s="627"/>
      <c r="BJ32" s="629"/>
      <c r="BK32" s="629"/>
      <c r="BL32" s="629"/>
      <c r="BM32" s="629"/>
      <c r="BN32" s="627"/>
      <c r="BO32" s="627"/>
      <c r="BP32" s="637"/>
      <c r="BQ32" s="638"/>
      <c r="BR32" s="626"/>
      <c r="BS32" s="625"/>
      <c r="BT32" s="625"/>
      <c r="BU32" s="625"/>
    </row>
    <row r="33" spans="1:73" ht="24.75" customHeight="1" x14ac:dyDescent="0.25">
      <c r="A33" s="345">
        <v>45357</v>
      </c>
      <c r="B33" s="601">
        <v>25</v>
      </c>
      <c r="C33" s="627">
        <v>74</v>
      </c>
      <c r="D33" s="629"/>
      <c r="E33" s="629"/>
      <c r="F33" s="629"/>
      <c r="G33" s="629"/>
      <c r="H33" s="629"/>
      <c r="I33" s="629"/>
      <c r="J33" s="629"/>
      <c r="K33" s="630"/>
      <c r="L33" s="629"/>
      <c r="M33" s="629"/>
      <c r="N33" s="630"/>
      <c r="O33" s="629"/>
      <c r="P33" s="629"/>
      <c r="Q33" s="630"/>
      <c r="R33" s="636"/>
      <c r="S33" s="636"/>
      <c r="T33" s="629"/>
      <c r="U33" s="629"/>
      <c r="V33" s="629"/>
      <c r="W33" s="629"/>
      <c r="X33" s="629"/>
      <c r="Y33" s="629"/>
      <c r="Z33" s="629"/>
      <c r="AA33" s="629"/>
      <c r="AB33" s="630"/>
      <c r="AC33" s="629"/>
      <c r="AD33" s="629"/>
      <c r="AE33" s="630"/>
      <c r="AF33" s="629"/>
      <c r="AG33" s="629"/>
      <c r="AH33" s="647"/>
      <c r="AI33" s="647"/>
      <c r="AJ33" s="647"/>
      <c r="AK33" s="647"/>
      <c r="AL33" s="632">
        <v>16.7</v>
      </c>
      <c r="AM33" s="632">
        <v>0.74</v>
      </c>
      <c r="AN33" s="628"/>
      <c r="AO33" s="632">
        <v>900</v>
      </c>
      <c r="AP33" s="630"/>
      <c r="AQ33" s="629"/>
      <c r="AR33" s="629"/>
      <c r="AS33" s="629"/>
      <c r="AT33" s="630"/>
      <c r="AU33" s="630"/>
      <c r="AV33" s="655"/>
      <c r="AW33" s="628"/>
      <c r="AX33" s="628"/>
      <c r="AY33" s="629"/>
      <c r="AZ33" s="629"/>
      <c r="BA33" s="629"/>
      <c r="BB33" s="629"/>
      <c r="BC33" s="629"/>
      <c r="BD33" s="629"/>
      <c r="BE33" s="629"/>
      <c r="BF33" s="629"/>
      <c r="BG33" s="629"/>
      <c r="BH33" s="629"/>
      <c r="BI33" s="629"/>
      <c r="BJ33" s="629"/>
      <c r="BK33" s="629"/>
      <c r="BL33" s="629"/>
      <c r="BM33" s="629"/>
      <c r="BN33" s="629"/>
      <c r="BO33" s="629"/>
      <c r="BP33" s="637"/>
      <c r="BQ33" s="638"/>
      <c r="BR33" s="626"/>
      <c r="BS33" s="626"/>
      <c r="BT33" s="626"/>
      <c r="BU33" s="626"/>
    </row>
    <row r="34" spans="1:73" ht="24.75" customHeight="1" x14ac:dyDescent="0.25">
      <c r="A34" s="345">
        <v>45358</v>
      </c>
      <c r="B34" s="601">
        <v>26</v>
      </c>
      <c r="C34" s="627">
        <v>66</v>
      </c>
      <c r="D34" s="629"/>
      <c r="E34" s="627">
        <v>8</v>
      </c>
      <c r="F34" s="627">
        <v>7.8</v>
      </c>
      <c r="G34" s="633">
        <v>1982</v>
      </c>
      <c r="H34" s="633">
        <v>1773</v>
      </c>
      <c r="I34" s="627">
        <v>420</v>
      </c>
      <c r="J34" s="627">
        <v>8</v>
      </c>
      <c r="K34" s="634">
        <v>98</v>
      </c>
      <c r="L34" s="627">
        <v>332</v>
      </c>
      <c r="M34" s="627">
        <v>6</v>
      </c>
      <c r="N34" s="634">
        <v>98</v>
      </c>
      <c r="O34" s="627">
        <v>821</v>
      </c>
      <c r="P34" s="627">
        <v>25.8</v>
      </c>
      <c r="Q34" s="634">
        <v>97</v>
      </c>
      <c r="R34" s="636"/>
      <c r="S34" s="636"/>
      <c r="T34" s="629"/>
      <c r="U34" s="629"/>
      <c r="V34" s="629"/>
      <c r="W34" s="629"/>
      <c r="X34" s="629"/>
      <c r="Y34" s="629"/>
      <c r="Z34" s="629"/>
      <c r="AA34" s="629"/>
      <c r="AB34" s="630"/>
      <c r="AC34" s="629"/>
      <c r="AD34" s="629"/>
      <c r="AE34" s="630"/>
      <c r="AF34" s="629"/>
      <c r="AG34" s="629"/>
      <c r="AH34" s="648" t="s">
        <v>112</v>
      </c>
      <c r="AI34" s="648" t="s">
        <v>96</v>
      </c>
      <c r="AJ34" s="648" t="s">
        <v>114</v>
      </c>
      <c r="AK34" s="648" t="s">
        <v>114</v>
      </c>
      <c r="AL34" s="632">
        <v>16.8</v>
      </c>
      <c r="AM34" s="632">
        <v>0.38</v>
      </c>
      <c r="AN34" s="628"/>
      <c r="AO34" s="632">
        <v>939</v>
      </c>
      <c r="AP34" s="634">
        <v>222.2</v>
      </c>
      <c r="AQ34" s="627">
        <v>4226</v>
      </c>
      <c r="AR34" s="627">
        <v>8553</v>
      </c>
      <c r="AS34" s="627">
        <v>86</v>
      </c>
      <c r="AT34" s="634">
        <v>3.83</v>
      </c>
      <c r="AU34" s="634">
        <v>7.81</v>
      </c>
      <c r="AV34" s="654">
        <v>0.02</v>
      </c>
      <c r="AW34" s="628"/>
      <c r="AX34" s="628"/>
      <c r="AY34" s="629"/>
      <c r="AZ34" s="629"/>
      <c r="BA34" s="629"/>
      <c r="BB34" s="627">
        <v>2.1</v>
      </c>
      <c r="BC34" s="629"/>
      <c r="BD34" s="627">
        <v>18.100000000000001</v>
      </c>
      <c r="BE34" s="627">
        <v>80.2</v>
      </c>
      <c r="BF34" s="627">
        <v>6.5</v>
      </c>
      <c r="BG34" s="627"/>
      <c r="BH34" s="629"/>
      <c r="BI34" s="627"/>
      <c r="BJ34" s="629"/>
      <c r="BK34" s="629"/>
      <c r="BL34" s="629"/>
      <c r="BM34" s="629"/>
      <c r="BN34" s="627"/>
      <c r="BO34" s="627"/>
      <c r="BP34" s="637"/>
      <c r="BQ34" s="638"/>
      <c r="BR34" s="626"/>
      <c r="BS34" s="625"/>
      <c r="BT34" s="625"/>
      <c r="BU34" s="625"/>
    </row>
    <row r="35" spans="1:73" ht="24.75" customHeight="1" x14ac:dyDescent="0.25">
      <c r="A35" s="345">
        <v>45359</v>
      </c>
      <c r="B35" s="601">
        <v>27</v>
      </c>
      <c r="C35" s="627">
        <v>88</v>
      </c>
      <c r="D35" s="629"/>
      <c r="E35" s="629"/>
      <c r="F35" s="629"/>
      <c r="G35" s="629"/>
      <c r="H35" s="629"/>
      <c r="I35" s="629"/>
      <c r="J35" s="629"/>
      <c r="K35" s="630"/>
      <c r="L35" s="629"/>
      <c r="M35" s="629"/>
      <c r="N35" s="634"/>
      <c r="O35" s="629"/>
      <c r="P35" s="629"/>
      <c r="Q35" s="630"/>
      <c r="R35" s="636"/>
      <c r="S35" s="636"/>
      <c r="T35" s="629"/>
      <c r="U35" s="629"/>
      <c r="V35" s="629"/>
      <c r="W35" s="629"/>
      <c r="X35" s="629"/>
      <c r="Y35" s="629"/>
      <c r="Z35" s="629"/>
      <c r="AA35" s="629"/>
      <c r="AB35" s="630"/>
      <c r="AC35" s="629"/>
      <c r="AD35" s="629"/>
      <c r="AE35" s="630"/>
      <c r="AF35" s="629"/>
      <c r="AG35" s="629"/>
      <c r="AH35" s="647"/>
      <c r="AI35" s="647"/>
      <c r="AJ35" s="647"/>
      <c r="AK35" s="647"/>
      <c r="AL35" s="632">
        <v>16.600000000000001</v>
      </c>
      <c r="AM35" s="632">
        <v>0.8</v>
      </c>
      <c r="AN35" s="628"/>
      <c r="AO35" s="632">
        <v>900</v>
      </c>
      <c r="AP35" s="630"/>
      <c r="AQ35" s="629"/>
      <c r="AR35" s="629"/>
      <c r="AS35" s="629"/>
      <c r="AT35" s="630"/>
      <c r="AU35" s="630"/>
      <c r="AV35" s="655"/>
      <c r="AW35" s="628"/>
      <c r="AX35" s="628"/>
      <c r="AY35" s="629"/>
      <c r="AZ35" s="629"/>
      <c r="BA35" s="629"/>
      <c r="BB35" s="629"/>
      <c r="BC35" s="629"/>
      <c r="BD35" s="629"/>
      <c r="BE35" s="629"/>
      <c r="BF35" s="629"/>
      <c r="BG35" s="629"/>
      <c r="BH35" s="629"/>
      <c r="BI35" s="629"/>
      <c r="BJ35" s="629"/>
      <c r="BK35" s="629"/>
      <c r="BL35" s="629"/>
      <c r="BM35" s="629"/>
      <c r="BN35" s="629"/>
      <c r="BO35" s="629"/>
      <c r="BP35" s="637"/>
      <c r="BQ35" s="638"/>
      <c r="BR35" s="626"/>
      <c r="BS35" s="626"/>
      <c r="BT35" s="626"/>
      <c r="BU35" s="626"/>
    </row>
    <row r="36" spans="1:73" ht="24.75" customHeight="1" x14ac:dyDescent="0.25">
      <c r="A36" s="345">
        <v>45360</v>
      </c>
      <c r="B36" s="601">
        <v>28</v>
      </c>
      <c r="C36" s="627">
        <v>65</v>
      </c>
      <c r="D36" s="629"/>
      <c r="E36" s="629"/>
      <c r="F36" s="629"/>
      <c r="G36" s="629"/>
      <c r="H36" s="629"/>
      <c r="I36" s="629"/>
      <c r="J36" s="629"/>
      <c r="K36" s="630"/>
      <c r="L36" s="629"/>
      <c r="M36" s="629"/>
      <c r="N36" s="634"/>
      <c r="O36" s="629"/>
      <c r="P36" s="629"/>
      <c r="Q36" s="630"/>
      <c r="R36" s="636"/>
      <c r="S36" s="636"/>
      <c r="T36" s="629"/>
      <c r="U36" s="629"/>
      <c r="V36" s="629"/>
      <c r="W36" s="629"/>
      <c r="X36" s="629"/>
      <c r="Y36" s="629"/>
      <c r="Z36" s="629"/>
      <c r="AA36" s="629"/>
      <c r="AB36" s="630"/>
      <c r="AC36" s="629"/>
      <c r="AD36" s="629"/>
      <c r="AE36" s="630"/>
      <c r="AF36" s="629"/>
      <c r="AG36" s="629"/>
      <c r="AH36" s="647"/>
      <c r="AI36" s="647"/>
      <c r="AJ36" s="647"/>
      <c r="AK36" s="647"/>
      <c r="AL36" s="632">
        <v>16.8</v>
      </c>
      <c r="AM36" s="632">
        <v>0.5</v>
      </c>
      <c r="AN36" s="628"/>
      <c r="AO36" s="628"/>
      <c r="AP36" s="630"/>
      <c r="AQ36" s="629"/>
      <c r="AR36" s="629"/>
      <c r="AS36" s="629"/>
      <c r="AT36" s="630"/>
      <c r="AU36" s="630"/>
      <c r="AV36" s="655"/>
      <c r="AW36" s="628"/>
      <c r="AX36" s="628"/>
      <c r="AY36" s="629"/>
      <c r="AZ36" s="629"/>
      <c r="BA36" s="629"/>
      <c r="BB36" s="629"/>
      <c r="BC36" s="629"/>
      <c r="BD36" s="629"/>
      <c r="BE36" s="629"/>
      <c r="BF36" s="629"/>
      <c r="BG36" s="629"/>
      <c r="BH36" s="629"/>
      <c r="BI36" s="629"/>
      <c r="BJ36" s="629"/>
      <c r="BK36" s="629"/>
      <c r="BL36" s="629"/>
      <c r="BM36" s="629"/>
      <c r="BN36" s="629"/>
      <c r="BO36" s="629"/>
      <c r="BP36" s="637"/>
      <c r="BQ36" s="638"/>
      <c r="BR36" s="626"/>
      <c r="BS36" s="626"/>
      <c r="BT36" s="626"/>
      <c r="BU36" s="626"/>
    </row>
    <row r="37" spans="1:73" ht="24.75" customHeight="1" x14ac:dyDescent="0.25">
      <c r="A37" s="345">
        <v>45361</v>
      </c>
      <c r="B37" s="601">
        <v>29</v>
      </c>
      <c r="C37" s="627">
        <v>74</v>
      </c>
      <c r="D37" s="629"/>
      <c r="E37" s="629"/>
      <c r="F37" s="629"/>
      <c r="G37" s="629"/>
      <c r="H37" s="629"/>
      <c r="I37" s="629"/>
      <c r="J37" s="629"/>
      <c r="K37" s="630"/>
      <c r="L37" s="629"/>
      <c r="M37" s="627"/>
      <c r="N37" s="634"/>
      <c r="O37" s="629"/>
      <c r="P37" s="629"/>
      <c r="Q37" s="630"/>
      <c r="R37" s="636"/>
      <c r="S37" s="636"/>
      <c r="T37" s="629"/>
      <c r="U37" s="629"/>
      <c r="V37" s="629"/>
      <c r="W37" s="629"/>
      <c r="X37" s="629"/>
      <c r="Y37" s="629"/>
      <c r="Z37" s="629"/>
      <c r="AA37" s="629"/>
      <c r="AB37" s="630"/>
      <c r="AC37" s="629"/>
      <c r="AD37" s="629"/>
      <c r="AE37" s="630"/>
      <c r="AF37" s="629"/>
      <c r="AG37" s="629"/>
      <c r="AH37" s="647"/>
      <c r="AI37" s="647"/>
      <c r="AJ37" s="647"/>
      <c r="AK37" s="647"/>
      <c r="AL37" s="632">
        <v>16.7</v>
      </c>
      <c r="AM37" s="632">
        <v>0.3</v>
      </c>
      <c r="AN37" s="628"/>
      <c r="AO37" s="628"/>
      <c r="AP37" s="630"/>
      <c r="AQ37" s="629"/>
      <c r="AR37" s="629"/>
      <c r="AS37" s="629"/>
      <c r="AT37" s="630"/>
      <c r="AU37" s="630"/>
      <c r="AV37" s="655"/>
      <c r="AW37" s="628"/>
      <c r="AX37" s="628"/>
      <c r="AY37" s="629"/>
      <c r="AZ37" s="629"/>
      <c r="BA37" s="629"/>
      <c r="BB37" s="629"/>
      <c r="BC37" s="629"/>
      <c r="BD37" s="629"/>
      <c r="BE37" s="629"/>
      <c r="BF37" s="629"/>
      <c r="BG37" s="629"/>
      <c r="BH37" s="629"/>
      <c r="BI37" s="629"/>
      <c r="BJ37" s="629"/>
      <c r="BK37" s="629"/>
      <c r="BL37" s="629"/>
      <c r="BM37" s="629"/>
      <c r="BN37" s="629"/>
      <c r="BO37" s="629"/>
      <c r="BP37" s="637"/>
      <c r="BQ37" s="638"/>
      <c r="BR37" s="626"/>
      <c r="BS37" s="626"/>
      <c r="BT37" s="626"/>
      <c r="BU37" s="626"/>
    </row>
    <row r="38" spans="1:73" ht="24.75" customHeight="1" x14ac:dyDescent="0.25">
      <c r="A38" s="345">
        <v>45355</v>
      </c>
      <c r="B38" s="601">
        <v>30</v>
      </c>
      <c r="C38" s="627">
        <v>82</v>
      </c>
      <c r="D38" s="629"/>
      <c r="E38" s="629"/>
      <c r="F38" s="629"/>
      <c r="G38" s="629"/>
      <c r="H38" s="629"/>
      <c r="I38" s="629"/>
      <c r="J38" s="629"/>
      <c r="K38" s="630"/>
      <c r="L38" s="629"/>
      <c r="M38" s="629"/>
      <c r="N38" s="634"/>
      <c r="O38" s="629"/>
      <c r="P38" s="629"/>
      <c r="Q38" s="630"/>
      <c r="R38" s="636"/>
      <c r="S38" s="636"/>
      <c r="T38" s="629"/>
      <c r="U38" s="629"/>
      <c r="V38" s="629"/>
      <c r="W38" s="629"/>
      <c r="X38" s="629"/>
      <c r="Y38" s="629"/>
      <c r="Z38" s="629"/>
      <c r="AA38" s="629"/>
      <c r="AB38" s="630"/>
      <c r="AC38" s="629"/>
      <c r="AD38" s="629"/>
      <c r="AE38" s="630"/>
      <c r="AF38" s="629"/>
      <c r="AG38" s="629"/>
      <c r="AH38" s="648" t="s">
        <v>112</v>
      </c>
      <c r="AI38" s="648" t="s">
        <v>96</v>
      </c>
      <c r="AJ38" s="648" t="s">
        <v>114</v>
      </c>
      <c r="AK38" s="648" t="s">
        <v>114</v>
      </c>
      <c r="AL38" s="632">
        <v>16.3</v>
      </c>
      <c r="AM38" s="632">
        <v>0.02</v>
      </c>
      <c r="AN38" s="628"/>
      <c r="AO38" s="632">
        <v>850</v>
      </c>
      <c r="AP38" s="630"/>
      <c r="AQ38" s="629"/>
      <c r="AR38" s="629"/>
      <c r="AS38" s="629"/>
      <c r="AT38" s="630"/>
      <c r="AU38" s="630"/>
      <c r="AV38" s="655"/>
      <c r="AW38" s="628"/>
      <c r="AX38" s="628"/>
      <c r="AY38" s="629"/>
      <c r="AZ38" s="629"/>
      <c r="BA38" s="629"/>
      <c r="BB38" s="629"/>
      <c r="BC38" s="629"/>
      <c r="BD38" s="629"/>
      <c r="BE38" s="629"/>
      <c r="BF38" s="629"/>
      <c r="BG38" s="629"/>
      <c r="BH38" s="629"/>
      <c r="BI38" s="627"/>
      <c r="BJ38" s="629"/>
      <c r="BK38" s="629"/>
      <c r="BL38" s="629"/>
      <c r="BM38" s="629"/>
      <c r="BN38" s="627"/>
      <c r="BO38" s="627"/>
      <c r="BP38" s="637"/>
      <c r="BQ38" s="638"/>
      <c r="BR38" s="626"/>
      <c r="BS38" s="626"/>
      <c r="BT38" s="626"/>
      <c r="BU38" s="626"/>
    </row>
    <row r="39" spans="1:73" ht="24.75" customHeight="1" x14ac:dyDescent="0.25">
      <c r="A39" s="345">
        <v>45356</v>
      </c>
      <c r="B39" s="602">
        <v>31</v>
      </c>
      <c r="C39" s="627">
        <v>88</v>
      </c>
      <c r="D39" s="629"/>
      <c r="E39" s="627">
        <v>8</v>
      </c>
      <c r="F39" s="627">
        <v>7.9</v>
      </c>
      <c r="G39" s="633">
        <v>2000</v>
      </c>
      <c r="H39" s="633">
        <v>1974</v>
      </c>
      <c r="I39" s="627">
        <v>389</v>
      </c>
      <c r="J39" s="627">
        <v>5</v>
      </c>
      <c r="K39" s="639">
        <v>99</v>
      </c>
      <c r="L39" s="627">
        <v>310</v>
      </c>
      <c r="M39" s="627">
        <v>5</v>
      </c>
      <c r="N39" s="634">
        <v>98</v>
      </c>
      <c r="O39" s="627">
        <v>788</v>
      </c>
      <c r="P39" s="627">
        <v>23.1</v>
      </c>
      <c r="Q39" s="634">
        <v>97</v>
      </c>
      <c r="R39" s="636"/>
      <c r="S39" s="636"/>
      <c r="T39" s="629"/>
      <c r="U39" s="629"/>
      <c r="V39" s="629"/>
      <c r="W39" s="629"/>
      <c r="X39" s="629"/>
      <c r="Y39" s="629"/>
      <c r="Z39" s="629"/>
      <c r="AA39" s="629"/>
      <c r="AB39" s="630"/>
      <c r="AC39" s="629"/>
      <c r="AD39" s="629"/>
      <c r="AE39" s="630"/>
      <c r="AF39" s="629"/>
      <c r="AG39" s="629"/>
      <c r="AH39" s="647"/>
      <c r="AI39" s="647"/>
      <c r="AJ39" s="647"/>
      <c r="AK39" s="647"/>
      <c r="AL39" s="632">
        <v>16.5</v>
      </c>
      <c r="AM39" s="632">
        <v>0.02</v>
      </c>
      <c r="AN39" s="628"/>
      <c r="AO39" s="632">
        <v>900</v>
      </c>
      <c r="AP39" s="634">
        <v>207.61</v>
      </c>
      <c r="AQ39" s="627">
        <v>4335</v>
      </c>
      <c r="AR39" s="627">
        <v>8472</v>
      </c>
      <c r="AS39" s="627">
        <v>88.9</v>
      </c>
      <c r="AT39" s="634">
        <v>2.86</v>
      </c>
      <c r="AU39" s="634">
        <v>8.09</v>
      </c>
      <c r="AV39" s="654">
        <v>0</v>
      </c>
      <c r="AW39" s="628"/>
      <c r="AX39" s="628"/>
      <c r="AY39" s="629"/>
      <c r="AZ39" s="629"/>
      <c r="BA39" s="629"/>
      <c r="BB39" s="627">
        <v>2.2999999999999998</v>
      </c>
      <c r="BC39" s="629"/>
      <c r="BD39" s="627">
        <v>18.2</v>
      </c>
      <c r="BE39" s="627">
        <v>81.040000000000006</v>
      </c>
      <c r="BF39" s="627">
        <v>6.4</v>
      </c>
      <c r="BG39" s="629"/>
      <c r="BH39" s="629"/>
      <c r="BI39" s="629"/>
      <c r="BJ39" s="629"/>
      <c r="BK39" s="629"/>
      <c r="BL39" s="629"/>
      <c r="BM39" s="629"/>
      <c r="BN39" s="629"/>
      <c r="BO39" s="629"/>
      <c r="BP39" s="637"/>
      <c r="BQ39" s="638"/>
      <c r="BR39" s="626"/>
      <c r="BS39" s="626"/>
      <c r="BT39" s="626"/>
      <c r="BU39" s="626"/>
    </row>
    <row r="40" spans="1:73" ht="24.75" customHeight="1" thickBot="1" x14ac:dyDescent="0.3">
      <c r="A40" s="64" t="s">
        <v>101</v>
      </c>
      <c r="B40" s="65"/>
      <c r="C40" s="606">
        <f t="shared" ref="C40:D40" si="0">+SUM(C9:C39)</f>
        <v>2564</v>
      </c>
      <c r="D40" s="606">
        <f t="shared" si="0"/>
        <v>0</v>
      </c>
      <c r="E40" s="607"/>
      <c r="F40" s="607"/>
      <c r="G40" s="607"/>
      <c r="H40" s="607"/>
      <c r="I40" s="606"/>
      <c r="J40" s="606"/>
      <c r="K40" s="608"/>
      <c r="L40" s="606"/>
      <c r="M40" s="606"/>
      <c r="N40" s="608"/>
      <c r="O40" s="606"/>
      <c r="P40" s="606"/>
      <c r="Q40" s="609"/>
      <c r="R40" s="610"/>
      <c r="S40" s="610"/>
      <c r="T40" s="610"/>
      <c r="U40" s="610"/>
      <c r="V40" s="610"/>
      <c r="W40" s="610"/>
      <c r="X40" s="610"/>
      <c r="Y40" s="610"/>
      <c r="Z40" s="610"/>
      <c r="AA40" s="610"/>
      <c r="AB40" s="610"/>
      <c r="AC40" s="610"/>
      <c r="AD40" s="606"/>
      <c r="AE40" s="606"/>
      <c r="AF40" s="606"/>
      <c r="AG40" s="606"/>
      <c r="AH40" s="606"/>
      <c r="AI40" s="606"/>
      <c r="AJ40" s="606"/>
      <c r="AK40" s="611"/>
      <c r="AL40" s="612"/>
      <c r="AM40" s="613"/>
      <c r="AN40" s="613"/>
      <c r="AO40" s="607"/>
      <c r="AP40" s="610"/>
      <c r="AQ40" s="610"/>
      <c r="AR40" s="607"/>
      <c r="AS40" s="614"/>
      <c r="AT40" s="607"/>
      <c r="AU40" s="615"/>
      <c r="AV40" s="616"/>
      <c r="AW40" s="617">
        <f t="shared" ref="AW40:AY40" si="1">+SUM(AW9:AW39)</f>
        <v>0</v>
      </c>
      <c r="AX40" s="618">
        <f t="shared" si="1"/>
        <v>0</v>
      </c>
      <c r="AY40" s="619">
        <f t="shared" si="1"/>
        <v>0</v>
      </c>
      <c r="AZ40" s="620"/>
      <c r="BA40" s="621"/>
      <c r="BB40" s="621"/>
      <c r="BC40" s="621">
        <f t="shared" ref="BC40:BK40" si="2">+SUM(BC9:BC39)</f>
        <v>2.98</v>
      </c>
      <c r="BD40" s="623"/>
      <c r="BE40" s="623"/>
      <c r="BF40" s="622"/>
      <c r="BG40" s="611">
        <f t="shared" si="2"/>
        <v>0</v>
      </c>
      <c r="BH40" s="611">
        <f t="shared" si="2"/>
        <v>0</v>
      </c>
      <c r="BI40" s="611">
        <f t="shared" si="2"/>
        <v>0</v>
      </c>
      <c r="BJ40" s="611">
        <f t="shared" si="2"/>
        <v>0</v>
      </c>
      <c r="BK40" s="611">
        <f t="shared" si="2"/>
        <v>0</v>
      </c>
      <c r="BL40" s="618"/>
      <c r="BM40" s="615">
        <f t="shared" ref="BM40:BP40" si="3">+SUM(BM9:BM39)</f>
        <v>0</v>
      </c>
      <c r="BN40" s="611">
        <f t="shared" si="3"/>
        <v>0</v>
      </c>
      <c r="BO40" s="611">
        <f t="shared" si="3"/>
        <v>0</v>
      </c>
      <c r="BP40" s="624">
        <f t="shared" si="3"/>
        <v>0</v>
      </c>
      <c r="BQ40" s="521"/>
      <c r="BR40" s="521"/>
      <c r="BS40" s="521"/>
      <c r="BT40" s="521"/>
      <c r="BU40" s="521"/>
    </row>
    <row r="41" spans="1:73" ht="24.75" customHeight="1" x14ac:dyDescent="0.25">
      <c r="A41" s="80" t="s">
        <v>102</v>
      </c>
      <c r="B41" s="361"/>
      <c r="C41" s="362">
        <f t="shared" ref="C41:AE41" si="4">+AVERAGE(C9:C39)</f>
        <v>82.709677419354833</v>
      </c>
      <c r="D41" s="362" t="e">
        <f t="shared" si="4"/>
        <v>#DIV/0!</v>
      </c>
      <c r="E41" s="362">
        <f t="shared" si="4"/>
        <v>7.8539999999999992</v>
      </c>
      <c r="F41" s="362">
        <f t="shared" si="4"/>
        <v>7.7720000000000002</v>
      </c>
      <c r="G41" s="362">
        <f t="shared" si="4"/>
        <v>2289.4</v>
      </c>
      <c r="H41" s="362">
        <f t="shared" si="4"/>
        <v>2034.1</v>
      </c>
      <c r="I41" s="362">
        <f t="shared" si="4"/>
        <v>370.1</v>
      </c>
      <c r="J41" s="362">
        <f t="shared" si="4"/>
        <v>7.2</v>
      </c>
      <c r="K41" s="362">
        <f t="shared" si="4"/>
        <v>97.9</v>
      </c>
      <c r="L41" s="362">
        <f t="shared" si="4"/>
        <v>312.39999999999998</v>
      </c>
      <c r="M41" s="362">
        <f t="shared" si="4"/>
        <v>5.3</v>
      </c>
      <c r="N41" s="362">
        <f t="shared" si="4"/>
        <v>98.2</v>
      </c>
      <c r="O41" s="362">
        <f t="shared" si="4"/>
        <v>701.8</v>
      </c>
      <c r="P41" s="362">
        <f t="shared" si="4"/>
        <v>30.571000000000005</v>
      </c>
      <c r="Q41" s="362">
        <f t="shared" si="4"/>
        <v>95.1</v>
      </c>
      <c r="R41" s="362">
        <f t="shared" si="4"/>
        <v>88.5</v>
      </c>
      <c r="S41" s="362">
        <f t="shared" si="4"/>
        <v>32.96</v>
      </c>
      <c r="T41" s="362">
        <f t="shared" si="4"/>
        <v>77.666666666666671</v>
      </c>
      <c r="U41" s="362">
        <f t="shared" si="4"/>
        <v>26.453333333333333</v>
      </c>
      <c r="V41" s="362">
        <f t="shared" si="4"/>
        <v>0.53333333333333333</v>
      </c>
      <c r="W41" s="362">
        <f t="shared" si="4"/>
        <v>0.17333333333333334</v>
      </c>
      <c r="X41" s="362">
        <f t="shared" si="4"/>
        <v>1.6666666666666666E-2</v>
      </c>
      <c r="Y41" s="362">
        <f t="shared" si="4"/>
        <v>6.6666666666666671E-3</v>
      </c>
      <c r="Z41" s="363">
        <f t="shared" si="4"/>
        <v>89.05</v>
      </c>
      <c r="AA41" s="363">
        <f t="shared" si="4"/>
        <v>33.166666666666664</v>
      </c>
      <c r="AB41" s="363">
        <f t="shared" si="4"/>
        <v>62.919999999999995</v>
      </c>
      <c r="AC41" s="363">
        <f t="shared" si="4"/>
        <v>11</v>
      </c>
      <c r="AD41" s="363">
        <f t="shared" si="4"/>
        <v>4.8666666666666663</v>
      </c>
      <c r="AE41" s="363">
        <f t="shared" si="4"/>
        <v>57.673333333333325</v>
      </c>
      <c r="AF41" s="362"/>
      <c r="AG41" s="362"/>
      <c r="AH41" s="362"/>
      <c r="AI41" s="362"/>
      <c r="AJ41" s="362"/>
      <c r="AK41" s="364"/>
      <c r="AL41" s="81">
        <f t="shared" ref="AL41:BP41" si="5">+AVERAGE(AL9:AL39)</f>
        <v>16.338709677419356</v>
      </c>
      <c r="AM41" s="362">
        <f t="shared" si="5"/>
        <v>0.67967741935483872</v>
      </c>
      <c r="AN41" s="362" t="e">
        <f t="shared" si="5"/>
        <v>#DIV/0!</v>
      </c>
      <c r="AO41" s="362">
        <f t="shared" si="5"/>
        <v>918.59090909090912</v>
      </c>
      <c r="AP41" s="362">
        <f t="shared" si="5"/>
        <v>218.80000000000004</v>
      </c>
      <c r="AQ41" s="362">
        <f t="shared" si="5"/>
        <v>4310</v>
      </c>
      <c r="AR41" s="362">
        <f t="shared" si="5"/>
        <v>8359.3333333333339</v>
      </c>
      <c r="AS41" s="554">
        <f t="shared" si="5"/>
        <v>85.047777777777782</v>
      </c>
      <c r="AT41" s="348">
        <f t="shared" si="5"/>
        <v>3.6833333333333331</v>
      </c>
      <c r="AU41" s="366">
        <f t="shared" si="5"/>
        <v>8.1388888888888893</v>
      </c>
      <c r="AV41" s="82">
        <f t="shared" si="5"/>
        <v>1.1111111111111112E-2</v>
      </c>
      <c r="AW41" s="83" t="e">
        <f t="shared" si="5"/>
        <v>#DIV/0!</v>
      </c>
      <c r="AX41" s="363" t="e">
        <f t="shared" si="5"/>
        <v>#DIV/0!</v>
      </c>
      <c r="AY41" s="84" t="e">
        <f t="shared" si="5"/>
        <v>#DIV/0!</v>
      </c>
      <c r="AZ41" s="85" t="e">
        <f t="shared" si="5"/>
        <v>#DIV/0!</v>
      </c>
      <c r="BA41" s="367" t="e">
        <f t="shared" si="5"/>
        <v>#DIV/0!</v>
      </c>
      <c r="BB41" s="367">
        <f t="shared" si="5"/>
        <v>2.5222222222222226</v>
      </c>
      <c r="BC41" s="366">
        <f t="shared" si="5"/>
        <v>2.98</v>
      </c>
      <c r="BD41" s="558">
        <f t="shared" si="5"/>
        <v>18.133333333333333</v>
      </c>
      <c r="BE41" s="558">
        <f t="shared" si="5"/>
        <v>82.304444444444442</v>
      </c>
      <c r="BF41" s="366">
        <f t="shared" si="5"/>
        <v>6.5666666666666664</v>
      </c>
      <c r="BG41" s="362" t="e">
        <f t="shared" si="5"/>
        <v>#DIV/0!</v>
      </c>
      <c r="BH41" s="362" t="e">
        <f t="shared" si="5"/>
        <v>#DIV/0!</v>
      </c>
      <c r="BI41" s="362" t="e">
        <f t="shared" si="5"/>
        <v>#DIV/0!</v>
      </c>
      <c r="BJ41" s="362" t="e">
        <f t="shared" si="5"/>
        <v>#DIV/0!</v>
      </c>
      <c r="BK41" s="362" t="e">
        <f t="shared" si="5"/>
        <v>#DIV/0!</v>
      </c>
      <c r="BL41" s="363" t="e">
        <f t="shared" si="5"/>
        <v>#DIV/0!</v>
      </c>
      <c r="BM41" s="368" t="e">
        <f t="shared" si="5"/>
        <v>#DIV/0!</v>
      </c>
      <c r="BN41" s="362" t="e">
        <f t="shared" si="5"/>
        <v>#DIV/0!</v>
      </c>
      <c r="BO41" s="362" t="e">
        <f t="shared" si="5"/>
        <v>#DIV/0!</v>
      </c>
      <c r="BP41" s="86" t="e">
        <f t="shared" si="5"/>
        <v>#DIV/0!</v>
      </c>
    </row>
    <row r="42" spans="1:73" ht="24.75" customHeight="1" x14ac:dyDescent="0.25">
      <c r="A42" s="87" t="s">
        <v>103</v>
      </c>
      <c r="B42" s="369"/>
      <c r="C42" s="88">
        <f t="shared" ref="C42:AE42" si="6">+MIN(C9:C39)</f>
        <v>56</v>
      </c>
      <c r="D42" s="88">
        <f t="shared" si="6"/>
        <v>0</v>
      </c>
      <c r="E42" s="88">
        <f t="shared" si="6"/>
        <v>7.5</v>
      </c>
      <c r="F42" s="88">
        <f t="shared" si="6"/>
        <v>7.54</v>
      </c>
      <c r="G42" s="88">
        <f t="shared" si="6"/>
        <v>1814</v>
      </c>
      <c r="H42" s="88">
        <f t="shared" si="6"/>
        <v>1253</v>
      </c>
      <c r="I42" s="88">
        <f t="shared" si="6"/>
        <v>187</v>
      </c>
      <c r="J42" s="88">
        <f t="shared" si="6"/>
        <v>5</v>
      </c>
      <c r="K42" s="88">
        <f t="shared" si="6"/>
        <v>97</v>
      </c>
      <c r="L42" s="88">
        <f t="shared" si="6"/>
        <v>280</v>
      </c>
      <c r="M42" s="88">
        <f t="shared" si="6"/>
        <v>4</v>
      </c>
      <c r="N42" s="88">
        <f t="shared" si="6"/>
        <v>97</v>
      </c>
      <c r="O42" s="88">
        <f t="shared" si="6"/>
        <v>389</v>
      </c>
      <c r="P42" s="88">
        <f t="shared" si="6"/>
        <v>23.1</v>
      </c>
      <c r="Q42" s="88">
        <f t="shared" si="6"/>
        <v>91</v>
      </c>
      <c r="R42" s="88">
        <f t="shared" si="6"/>
        <v>86.43</v>
      </c>
      <c r="S42" s="88">
        <f t="shared" si="6"/>
        <v>20.14</v>
      </c>
      <c r="T42" s="88">
        <f t="shared" si="6"/>
        <v>70</v>
      </c>
      <c r="U42" s="88">
        <f t="shared" si="6"/>
        <v>12</v>
      </c>
      <c r="V42" s="88">
        <f t="shared" si="6"/>
        <v>0.1</v>
      </c>
      <c r="W42" s="88">
        <f t="shared" si="6"/>
        <v>0.1</v>
      </c>
      <c r="X42" s="88">
        <f t="shared" si="6"/>
        <v>0</v>
      </c>
      <c r="Y42" s="88">
        <f t="shared" si="6"/>
        <v>0</v>
      </c>
      <c r="Z42" s="89">
        <f t="shared" si="6"/>
        <v>87.25</v>
      </c>
      <c r="AA42" s="89">
        <f t="shared" si="6"/>
        <v>20.3</v>
      </c>
      <c r="AB42" s="89">
        <f t="shared" si="6"/>
        <v>52.75</v>
      </c>
      <c r="AC42" s="89">
        <f t="shared" si="6"/>
        <v>7</v>
      </c>
      <c r="AD42" s="89">
        <f t="shared" si="6"/>
        <v>2.1</v>
      </c>
      <c r="AE42" s="89">
        <f t="shared" si="6"/>
        <v>45.45</v>
      </c>
      <c r="AF42" s="88"/>
      <c r="AG42" s="88"/>
      <c r="AH42" s="88"/>
      <c r="AI42" s="88"/>
      <c r="AJ42" s="88"/>
      <c r="AK42" s="90"/>
      <c r="AL42" s="91">
        <f t="shared" ref="AL42:BP42" si="7">+MIN(AL9:AL39)</f>
        <v>16</v>
      </c>
      <c r="AM42" s="88">
        <f t="shared" si="7"/>
        <v>0.02</v>
      </c>
      <c r="AN42" s="88">
        <f t="shared" si="7"/>
        <v>0</v>
      </c>
      <c r="AO42" s="88">
        <f t="shared" si="7"/>
        <v>800</v>
      </c>
      <c r="AP42" s="88">
        <f t="shared" si="7"/>
        <v>187.92</v>
      </c>
      <c r="AQ42" s="88">
        <f t="shared" si="7"/>
        <v>3567</v>
      </c>
      <c r="AR42" s="88">
        <f t="shared" si="7"/>
        <v>7543</v>
      </c>
      <c r="AS42" s="645">
        <f t="shared" si="7"/>
        <v>83</v>
      </c>
      <c r="AT42" s="89">
        <f t="shared" si="7"/>
        <v>2.86</v>
      </c>
      <c r="AU42" s="92">
        <f t="shared" si="7"/>
        <v>7.15</v>
      </c>
      <c r="AV42" s="93">
        <f t="shared" si="7"/>
        <v>0</v>
      </c>
      <c r="AW42" s="94">
        <f t="shared" si="7"/>
        <v>0</v>
      </c>
      <c r="AX42" s="89">
        <f t="shared" si="7"/>
        <v>0</v>
      </c>
      <c r="AY42" s="95">
        <f t="shared" si="7"/>
        <v>0</v>
      </c>
      <c r="AZ42" s="96">
        <f t="shared" si="7"/>
        <v>0</v>
      </c>
      <c r="BA42" s="97">
        <f t="shared" si="7"/>
        <v>0</v>
      </c>
      <c r="BB42" s="97">
        <f t="shared" si="7"/>
        <v>2.1</v>
      </c>
      <c r="BC42" s="98">
        <f t="shared" si="7"/>
        <v>2.98</v>
      </c>
      <c r="BD42" s="559">
        <f t="shared" si="7"/>
        <v>18</v>
      </c>
      <c r="BE42" s="559">
        <f t="shared" si="7"/>
        <v>77.3</v>
      </c>
      <c r="BF42" s="98">
        <f t="shared" si="7"/>
        <v>6.4</v>
      </c>
      <c r="BG42" s="88">
        <f t="shared" si="7"/>
        <v>0</v>
      </c>
      <c r="BH42" s="88">
        <f t="shared" si="7"/>
        <v>0</v>
      </c>
      <c r="BI42" s="88">
        <f t="shared" si="7"/>
        <v>0</v>
      </c>
      <c r="BJ42" s="88">
        <f t="shared" si="7"/>
        <v>0</v>
      </c>
      <c r="BK42" s="88">
        <f t="shared" si="7"/>
        <v>0</v>
      </c>
      <c r="BL42" s="89">
        <f t="shared" si="7"/>
        <v>0</v>
      </c>
      <c r="BM42" s="99">
        <f t="shared" si="7"/>
        <v>0</v>
      </c>
      <c r="BN42" s="88">
        <f t="shared" si="7"/>
        <v>0</v>
      </c>
      <c r="BO42" s="88">
        <f t="shared" si="7"/>
        <v>0</v>
      </c>
      <c r="BP42" s="100">
        <f t="shared" si="7"/>
        <v>0</v>
      </c>
    </row>
    <row r="43" spans="1:73" ht="24.75" customHeight="1" x14ac:dyDescent="0.25">
      <c r="A43" s="101" t="s">
        <v>104</v>
      </c>
      <c r="B43" s="102"/>
      <c r="C43" s="103">
        <f t="shared" ref="C43:AE43" si="8">+MAX(C9:C39)</f>
        <v>182</v>
      </c>
      <c r="D43" s="103">
        <f t="shared" si="8"/>
        <v>0</v>
      </c>
      <c r="E43" s="103">
        <f t="shared" si="8"/>
        <v>8.1999999999999993</v>
      </c>
      <c r="F43" s="103">
        <f t="shared" si="8"/>
        <v>7.9</v>
      </c>
      <c r="G43" s="103">
        <f t="shared" si="8"/>
        <v>3660</v>
      </c>
      <c r="H43" s="103">
        <f t="shared" si="8"/>
        <v>3480</v>
      </c>
      <c r="I43" s="103">
        <f t="shared" si="8"/>
        <v>512</v>
      </c>
      <c r="J43" s="103">
        <f t="shared" si="8"/>
        <v>13</v>
      </c>
      <c r="K43" s="103">
        <f t="shared" si="8"/>
        <v>99</v>
      </c>
      <c r="L43" s="103">
        <f t="shared" si="8"/>
        <v>341</v>
      </c>
      <c r="M43" s="103">
        <f t="shared" si="8"/>
        <v>8</v>
      </c>
      <c r="N43" s="103">
        <f t="shared" si="8"/>
        <v>99</v>
      </c>
      <c r="O43" s="103">
        <f t="shared" si="8"/>
        <v>973</v>
      </c>
      <c r="P43" s="103">
        <f t="shared" si="8"/>
        <v>39.21</v>
      </c>
      <c r="Q43" s="103">
        <f t="shared" si="8"/>
        <v>97</v>
      </c>
      <c r="R43" s="103">
        <f t="shared" si="8"/>
        <v>90.9</v>
      </c>
      <c r="S43" s="103">
        <f t="shared" si="8"/>
        <v>42.82</v>
      </c>
      <c r="T43" s="103">
        <f t="shared" si="8"/>
        <v>82</v>
      </c>
      <c r="U43" s="103">
        <f t="shared" si="8"/>
        <v>46</v>
      </c>
      <c r="V43" s="103">
        <f t="shared" si="8"/>
        <v>0.8</v>
      </c>
      <c r="W43" s="103">
        <f t="shared" si="8"/>
        <v>0.27</v>
      </c>
      <c r="X43" s="103">
        <f t="shared" si="8"/>
        <v>0.03</v>
      </c>
      <c r="Y43" s="103">
        <f t="shared" si="8"/>
        <v>0.01</v>
      </c>
      <c r="Z43" s="104">
        <f t="shared" si="8"/>
        <v>91</v>
      </c>
      <c r="AA43" s="104">
        <f t="shared" si="8"/>
        <v>43</v>
      </c>
      <c r="AB43" s="104">
        <f t="shared" si="8"/>
        <v>76.73</v>
      </c>
      <c r="AC43" s="104">
        <f t="shared" si="8"/>
        <v>16.5</v>
      </c>
      <c r="AD43" s="104">
        <f t="shared" si="8"/>
        <v>9</v>
      </c>
      <c r="AE43" s="104">
        <f t="shared" si="8"/>
        <v>77.569999999999993</v>
      </c>
      <c r="AF43" s="103"/>
      <c r="AG43" s="103"/>
      <c r="AH43" s="103"/>
      <c r="AI43" s="103"/>
      <c r="AJ43" s="103"/>
      <c r="AK43" s="105"/>
      <c r="AL43" s="106">
        <f t="shared" ref="AL43:BP43" si="9">+MAX(AL9:AL39)</f>
        <v>16.8</v>
      </c>
      <c r="AM43" s="103">
        <f t="shared" si="9"/>
        <v>1.23</v>
      </c>
      <c r="AN43" s="103">
        <f t="shared" si="9"/>
        <v>0</v>
      </c>
      <c r="AO43" s="103">
        <f t="shared" si="9"/>
        <v>980</v>
      </c>
      <c r="AP43" s="103">
        <f t="shared" si="9"/>
        <v>260.72000000000003</v>
      </c>
      <c r="AQ43" s="103">
        <f t="shared" si="9"/>
        <v>5002</v>
      </c>
      <c r="AR43" s="103">
        <f t="shared" si="9"/>
        <v>9106</v>
      </c>
      <c r="AS43" s="646">
        <f t="shared" si="9"/>
        <v>88.9</v>
      </c>
      <c r="AT43" s="104">
        <f t="shared" si="9"/>
        <v>4.22</v>
      </c>
      <c r="AU43" s="107">
        <f t="shared" si="9"/>
        <v>8.6999999999999993</v>
      </c>
      <c r="AV43" s="108">
        <f t="shared" si="9"/>
        <v>0.02</v>
      </c>
      <c r="AW43" s="109">
        <f t="shared" si="9"/>
        <v>0</v>
      </c>
      <c r="AX43" s="104">
        <f t="shared" si="9"/>
        <v>0</v>
      </c>
      <c r="AY43" s="110">
        <f t="shared" si="9"/>
        <v>0</v>
      </c>
      <c r="AZ43" s="111">
        <f t="shared" si="9"/>
        <v>0</v>
      </c>
      <c r="BA43" s="112">
        <f t="shared" si="9"/>
        <v>0</v>
      </c>
      <c r="BB43" s="112">
        <f t="shared" si="9"/>
        <v>3</v>
      </c>
      <c r="BC43" s="113">
        <f t="shared" si="9"/>
        <v>2.98</v>
      </c>
      <c r="BD43" s="560">
        <f t="shared" si="9"/>
        <v>18.3</v>
      </c>
      <c r="BE43" s="560">
        <f t="shared" si="9"/>
        <v>85.9</v>
      </c>
      <c r="BF43" s="113">
        <f t="shared" si="9"/>
        <v>6.7</v>
      </c>
      <c r="BG43" s="103">
        <f t="shared" si="9"/>
        <v>0</v>
      </c>
      <c r="BH43" s="103">
        <f t="shared" si="9"/>
        <v>0</v>
      </c>
      <c r="BI43" s="103">
        <f t="shared" si="9"/>
        <v>0</v>
      </c>
      <c r="BJ43" s="103">
        <f t="shared" si="9"/>
        <v>0</v>
      </c>
      <c r="BK43" s="103">
        <f t="shared" si="9"/>
        <v>0</v>
      </c>
      <c r="BL43" s="104">
        <f t="shared" si="9"/>
        <v>0</v>
      </c>
      <c r="BM43" s="114">
        <f t="shared" si="9"/>
        <v>0</v>
      </c>
      <c r="BN43" s="103">
        <f t="shared" si="9"/>
        <v>0</v>
      </c>
      <c r="BO43" s="103">
        <f t="shared" si="9"/>
        <v>0</v>
      </c>
      <c r="BP43" s="115">
        <f t="shared" si="9"/>
        <v>0</v>
      </c>
    </row>
    <row r="44" spans="1:73" ht="24.75" customHeight="1" x14ac:dyDescent="0.25">
      <c r="A44" s="116" t="s">
        <v>105</v>
      </c>
      <c r="B44" s="117"/>
      <c r="C44" s="118">
        <f>AVERAGE(C10:C14,C17:C21,C24:C28,C31:C35,C38:C39)</f>
        <v>77.63636363636364</v>
      </c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119"/>
      <c r="P44" s="119"/>
      <c r="Q44" s="119"/>
      <c r="R44" s="119"/>
      <c r="S44" s="119"/>
      <c r="T44" s="119"/>
      <c r="U44" s="119"/>
      <c r="V44" s="119"/>
      <c r="W44" s="119"/>
      <c r="X44" s="119"/>
      <c r="Y44" s="119"/>
      <c r="Z44" s="119"/>
      <c r="AA44" s="119"/>
      <c r="AB44" s="119"/>
      <c r="AC44" s="119"/>
      <c r="AD44" s="119"/>
      <c r="AE44" s="119"/>
      <c r="AF44" s="119"/>
      <c r="AG44" s="119"/>
      <c r="AH44" s="119"/>
      <c r="AI44" s="119"/>
      <c r="AJ44" s="119"/>
      <c r="AK44" s="119"/>
      <c r="AL44" s="120"/>
      <c r="AM44" s="120"/>
      <c r="AN44" s="120"/>
      <c r="AO44" s="119"/>
      <c r="AP44" s="119"/>
      <c r="AQ44" s="119"/>
      <c r="AR44" s="121"/>
      <c r="AS44" s="120"/>
      <c r="AT44" s="119"/>
      <c r="AU44" s="119"/>
      <c r="AV44" s="11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119"/>
      <c r="BH44" s="120"/>
      <c r="BI44" s="120"/>
      <c r="BJ44" s="120"/>
      <c r="BK44" s="120"/>
      <c r="BL44" s="119"/>
      <c r="BM44" s="119"/>
      <c r="BN44" s="119"/>
      <c r="BO44" s="119"/>
      <c r="BP44" s="119"/>
    </row>
    <row r="45" spans="1:73" ht="24.75" customHeight="1" x14ac:dyDescent="0.25">
      <c r="A45" s="87" t="s">
        <v>106</v>
      </c>
      <c r="B45" s="122"/>
      <c r="C45" s="44">
        <f>AVERAGE(C15,C22,C29,C36)</f>
        <v>93.5</v>
      </c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O45" s="119"/>
      <c r="P45" s="119"/>
      <c r="Q45" s="119"/>
      <c r="R45" s="119"/>
      <c r="S45" s="119"/>
      <c r="T45" s="119"/>
      <c r="U45" s="119"/>
      <c r="V45" s="119"/>
      <c r="W45" s="119"/>
      <c r="X45" s="119"/>
      <c r="Y45" s="119"/>
      <c r="Z45" s="119"/>
      <c r="AA45" s="119"/>
      <c r="AB45" s="119"/>
      <c r="AC45" s="119"/>
      <c r="AD45" s="119"/>
      <c r="AE45" s="119"/>
      <c r="AF45" s="119"/>
      <c r="AG45" s="119"/>
      <c r="AH45" s="119"/>
      <c r="AI45" s="119"/>
      <c r="AJ45" s="119"/>
      <c r="AK45" s="119"/>
      <c r="AL45" s="120"/>
      <c r="AM45" s="120"/>
      <c r="AN45" s="120"/>
      <c r="AO45" s="119"/>
      <c r="AP45" s="119"/>
      <c r="AQ45" s="119"/>
      <c r="AR45" s="119"/>
      <c r="AS45" s="120"/>
      <c r="AT45" s="119"/>
      <c r="AU45" s="119"/>
      <c r="AV45" s="11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119"/>
      <c r="BH45" s="120"/>
      <c r="BI45" s="120"/>
      <c r="BJ45" s="120"/>
      <c r="BK45" s="120"/>
      <c r="BL45" s="119"/>
      <c r="BM45" s="119"/>
      <c r="BN45" s="119"/>
      <c r="BO45" s="119"/>
      <c r="BP45" s="119"/>
    </row>
    <row r="46" spans="1:73" ht="24.75" customHeight="1" x14ac:dyDescent="0.25">
      <c r="A46" s="87" t="s">
        <v>107</v>
      </c>
      <c r="B46" s="123"/>
      <c r="C46" s="44">
        <f>AVERAGE(C9,C16,C23,C30,C37)</f>
        <v>96.4</v>
      </c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19"/>
      <c r="AB46" s="119"/>
      <c r="AC46" s="119"/>
      <c r="AD46" s="119"/>
      <c r="AE46" s="119"/>
      <c r="AF46" s="119"/>
      <c r="AG46" s="119"/>
      <c r="AH46" s="119"/>
      <c r="AI46" s="119"/>
      <c r="AJ46" s="119"/>
      <c r="AK46" s="119"/>
      <c r="AL46" s="120"/>
      <c r="AM46" s="120"/>
      <c r="AN46" s="120"/>
      <c r="AO46" s="119"/>
      <c r="AP46" s="119"/>
      <c r="AQ46" s="119"/>
      <c r="AR46" s="119"/>
      <c r="AS46" s="120"/>
      <c r="AT46" s="119"/>
      <c r="AU46" s="119"/>
      <c r="AV46" s="11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119"/>
      <c r="BH46" s="120"/>
      <c r="BI46" s="120"/>
      <c r="BJ46" s="120"/>
      <c r="BK46" s="120"/>
      <c r="BL46" s="119"/>
      <c r="BM46" s="119"/>
      <c r="BN46" s="119"/>
      <c r="BO46" s="119"/>
      <c r="BP46" s="119"/>
    </row>
    <row r="47" spans="1:73" ht="24.75" customHeight="1" x14ac:dyDescent="0.25">
      <c r="A47" s="124" t="s">
        <v>108</v>
      </c>
      <c r="B47" s="122"/>
      <c r="C47" s="44">
        <f>AVERAGE(C45:C46)</f>
        <v>94.95</v>
      </c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19"/>
      <c r="AB47" s="119"/>
      <c r="AC47" s="119"/>
      <c r="AD47" s="119"/>
      <c r="AE47" s="119"/>
      <c r="AF47" s="119"/>
      <c r="AG47" s="119"/>
      <c r="AH47" s="119"/>
      <c r="AI47" s="119"/>
      <c r="AJ47" s="119"/>
      <c r="AK47" s="119"/>
      <c r="AL47" s="120"/>
      <c r="AM47" s="120"/>
      <c r="AN47" s="120"/>
      <c r="AO47" s="119"/>
      <c r="AP47" s="119"/>
      <c r="AQ47" s="119"/>
      <c r="AR47" s="119"/>
      <c r="AS47" s="120"/>
      <c r="AT47" s="119"/>
      <c r="AU47" s="119"/>
      <c r="AV47" s="11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119"/>
      <c r="BH47" s="120"/>
      <c r="BI47" s="120"/>
      <c r="BJ47" s="120"/>
      <c r="BK47" s="120"/>
      <c r="BL47" s="119"/>
      <c r="BM47" s="119"/>
      <c r="BN47" s="119"/>
      <c r="BO47" s="119"/>
      <c r="BP47" s="119"/>
    </row>
    <row r="48" spans="1:73" ht="24.75" customHeight="1" x14ac:dyDescent="0.25">
      <c r="A48" s="711" t="s">
        <v>101</v>
      </c>
      <c r="B48" s="712"/>
      <c r="C48" s="125">
        <f>C40</f>
        <v>2564</v>
      </c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19"/>
      <c r="AB48" s="119"/>
      <c r="AC48" s="119"/>
      <c r="AD48" s="119"/>
      <c r="AE48" s="119"/>
      <c r="AF48" s="119"/>
      <c r="AG48" s="119"/>
      <c r="AH48" s="119"/>
      <c r="AI48" s="119"/>
      <c r="AJ48" s="119"/>
      <c r="AK48" s="119"/>
      <c r="AL48" s="120"/>
      <c r="AM48" s="120"/>
      <c r="AN48" s="120"/>
      <c r="AO48" s="119"/>
      <c r="AP48" s="119"/>
      <c r="AQ48" s="119"/>
      <c r="AR48" s="119"/>
      <c r="AS48" s="120"/>
      <c r="AT48" s="119"/>
      <c r="AU48" s="119"/>
      <c r="AV48" s="126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126"/>
      <c r="BH48" s="127"/>
      <c r="BI48" s="127"/>
      <c r="BJ48" s="127"/>
      <c r="BK48" s="127"/>
      <c r="BL48" s="126"/>
      <c r="BM48" s="126"/>
      <c r="BN48" s="126"/>
      <c r="BO48" s="126"/>
      <c r="BP48" s="126"/>
    </row>
  </sheetData>
  <mergeCells count="94">
    <mergeCell ref="BP7:BP8"/>
    <mergeCell ref="BG7:BG8"/>
    <mergeCell ref="BL7:BL8"/>
    <mergeCell ref="BM7:BM8"/>
    <mergeCell ref="BN7:BN8"/>
    <mergeCell ref="BO7:BO8"/>
    <mergeCell ref="V5:W5"/>
    <mergeCell ref="T7:T8"/>
    <mergeCell ref="U7:U8"/>
    <mergeCell ref="V7:V8"/>
    <mergeCell ref="W7:W8"/>
    <mergeCell ref="A4:B4"/>
    <mergeCell ref="E4:F4"/>
    <mergeCell ref="G4:H4"/>
    <mergeCell ref="I4:K4"/>
    <mergeCell ref="L4:N4"/>
    <mergeCell ref="E3:AS3"/>
    <mergeCell ref="AZ3:BP3"/>
    <mergeCell ref="AQ4:AR4"/>
    <mergeCell ref="BC4:BF4"/>
    <mergeCell ref="BG4:BP4"/>
    <mergeCell ref="O4:Q4"/>
    <mergeCell ref="R4:S4"/>
    <mergeCell ref="T4:U4"/>
    <mergeCell ref="V4:W4"/>
    <mergeCell ref="X4:Y4"/>
    <mergeCell ref="Z4:AB4"/>
    <mergeCell ref="AC4:AE4"/>
    <mergeCell ref="AJ4:AJ5"/>
    <mergeCell ref="AK4:AK5"/>
    <mergeCell ref="AC5:AD5"/>
    <mergeCell ref="T5:U5"/>
    <mergeCell ref="A1:B1"/>
    <mergeCell ref="C1:Q1"/>
    <mergeCell ref="S1:AL1"/>
    <mergeCell ref="A2:C2"/>
    <mergeCell ref="E2:I2"/>
    <mergeCell ref="BD7:BD8"/>
    <mergeCell ref="BE7:BE8"/>
    <mergeCell ref="BF7:BF8"/>
    <mergeCell ref="X5:Y5"/>
    <mergeCell ref="Z5:AA5"/>
    <mergeCell ref="AT5:AT6"/>
    <mergeCell ref="AU5:AU6"/>
    <mergeCell ref="AV5:AV6"/>
    <mergeCell ref="BC5:BF5"/>
    <mergeCell ref="AV7:AV8"/>
    <mergeCell ref="X7:X8"/>
    <mergeCell ref="AW7:AW8"/>
    <mergeCell ref="AX7:AX8"/>
    <mergeCell ref="AY7:AY8"/>
    <mergeCell ref="AZ7:AZ8"/>
    <mergeCell ref="BA7:BA8"/>
    <mergeCell ref="BB7:BB8"/>
    <mergeCell ref="BC7:BC8"/>
    <mergeCell ref="AT7:AT8"/>
    <mergeCell ref="AU7:AU8"/>
    <mergeCell ref="AJ7:AJ8"/>
    <mergeCell ref="AK7:AK8"/>
    <mergeCell ref="AL7:AL8"/>
    <mergeCell ref="AP7:AP8"/>
    <mergeCell ref="AQ7:AQ8"/>
    <mergeCell ref="AR7:AR8"/>
    <mergeCell ref="AS7:AS8"/>
    <mergeCell ref="AH7:AH8"/>
    <mergeCell ref="AI7:AI8"/>
    <mergeCell ref="Y7:Y8"/>
    <mergeCell ref="Z7:Z8"/>
    <mergeCell ref="AA7:AA8"/>
    <mergeCell ref="AB7:AB8"/>
    <mergeCell ref="AC7:AC8"/>
    <mergeCell ref="AD7:AD8"/>
    <mergeCell ref="AE7:AE8"/>
    <mergeCell ref="R7:R8"/>
    <mergeCell ref="E5:F5"/>
    <mergeCell ref="G5:H5"/>
    <mergeCell ref="I5:J5"/>
    <mergeCell ref="L5:M5"/>
    <mergeCell ref="O5:P5"/>
    <mergeCell ref="R5:S5"/>
    <mergeCell ref="S7:S8"/>
    <mergeCell ref="E7:E8"/>
    <mergeCell ref="F7:F8"/>
    <mergeCell ref="M7:M8"/>
    <mergeCell ref="N7:N8"/>
    <mergeCell ref="O7:O8"/>
    <mergeCell ref="P7:P8"/>
    <mergeCell ref="Q7:Q8"/>
    <mergeCell ref="I7:I8"/>
    <mergeCell ref="J7:J8"/>
    <mergeCell ref="A48:B48"/>
    <mergeCell ref="K7:K8"/>
    <mergeCell ref="L7:L8"/>
    <mergeCell ref="A7:A8"/>
  </mergeCells>
  <pageMargins left="0.39370078740157483" right="0.39370078740157483" top="0.59055118110236227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P48"/>
  <sheetViews>
    <sheetView topLeftCell="A5" zoomScale="60" zoomScaleNormal="60" workbookViewId="0">
      <selection activeCell="X22" sqref="X22:Y22"/>
    </sheetView>
  </sheetViews>
  <sheetFormatPr baseColWidth="10" defaultColWidth="12.5703125" defaultRowHeight="15" customHeight="1" x14ac:dyDescent="0.2"/>
  <cols>
    <col min="1" max="1" width="13.7109375" customWidth="1"/>
    <col min="2" max="2" width="10.28515625" customWidth="1"/>
    <col min="3" max="4" width="14.42578125" customWidth="1"/>
    <col min="5" max="6" width="8.7109375" customWidth="1"/>
    <col min="7" max="8" width="12.28515625" customWidth="1"/>
    <col min="9" max="10" width="8.7109375" customWidth="1"/>
    <col min="11" max="11" width="11.28515625" customWidth="1"/>
    <col min="12" max="13" width="8.7109375" customWidth="1"/>
    <col min="14" max="14" width="13.7109375" customWidth="1"/>
    <col min="15" max="16" width="8.7109375" customWidth="1"/>
    <col min="17" max="17" width="11.85546875" customWidth="1"/>
    <col min="18" max="23" width="8.7109375" customWidth="1"/>
    <col min="24" max="24" width="10" customWidth="1"/>
    <col min="25" max="25" width="11.7109375" customWidth="1"/>
    <col min="26" max="27" width="8.7109375" customWidth="1"/>
    <col min="28" max="28" width="11.42578125" customWidth="1"/>
    <col min="29" max="30" width="8.7109375" customWidth="1"/>
    <col min="31" max="31" width="10" customWidth="1"/>
    <col min="32" max="32" width="13.140625" customWidth="1"/>
    <col min="33" max="33" width="16.140625" customWidth="1"/>
    <col min="34" max="34" width="16.7109375" customWidth="1"/>
    <col min="35" max="35" width="27.85546875" customWidth="1"/>
    <col min="36" max="36" width="16.42578125" customWidth="1"/>
    <col min="37" max="37" width="16.28515625" customWidth="1"/>
    <col min="38" max="41" width="13.28515625" customWidth="1"/>
    <col min="42" max="43" width="12.28515625" customWidth="1"/>
    <col min="44" max="44" width="13" customWidth="1"/>
    <col min="45" max="45" width="11.7109375" customWidth="1"/>
    <col min="46" max="46" width="10.42578125" customWidth="1"/>
    <col min="47" max="47" width="10.28515625" customWidth="1"/>
    <col min="48" max="48" width="11.140625" customWidth="1"/>
    <col min="49" max="54" width="18.7109375" customWidth="1"/>
    <col min="55" max="55" width="12.7109375" customWidth="1"/>
    <col min="56" max="56" width="13.7109375" customWidth="1"/>
    <col min="57" max="57" width="13.42578125" customWidth="1"/>
    <col min="58" max="58" width="12.28515625" customWidth="1"/>
    <col min="59" max="62" width="18.28515625" customWidth="1"/>
    <col min="63" max="63" width="16.85546875" customWidth="1"/>
    <col min="64" max="64" width="11.140625" customWidth="1"/>
    <col min="65" max="65" width="17.7109375" customWidth="1"/>
    <col min="66" max="66" width="16.5703125" customWidth="1"/>
    <col min="67" max="67" width="14.85546875" customWidth="1"/>
    <col min="68" max="68" width="16.5703125" customWidth="1"/>
    <col min="69" max="88" width="11.42578125" customWidth="1"/>
  </cols>
  <sheetData>
    <row r="1" spans="1:68" ht="21" customHeight="1" x14ac:dyDescent="0.25">
      <c r="A1" s="681" t="s">
        <v>0</v>
      </c>
      <c r="B1" s="682"/>
      <c r="C1" s="683"/>
      <c r="D1" s="682"/>
      <c r="E1" s="682"/>
      <c r="F1" s="682"/>
      <c r="G1" s="682"/>
      <c r="H1" s="682"/>
      <c r="I1" s="682"/>
      <c r="J1" s="682"/>
      <c r="K1" s="682"/>
      <c r="L1" s="682"/>
      <c r="M1" s="682"/>
      <c r="N1" s="682"/>
      <c r="O1" s="682"/>
      <c r="P1" s="682"/>
      <c r="Q1" s="682"/>
      <c r="R1" s="2"/>
      <c r="S1" s="684" t="s">
        <v>2</v>
      </c>
      <c r="T1" s="682"/>
      <c r="U1" s="682"/>
      <c r="V1" s="682"/>
      <c r="W1" s="682"/>
      <c r="X1" s="682"/>
      <c r="Y1" s="682"/>
      <c r="Z1" s="682"/>
      <c r="AA1" s="682"/>
      <c r="AB1" s="682"/>
      <c r="AC1" s="682"/>
      <c r="AD1" s="682"/>
      <c r="AE1" s="682"/>
      <c r="AF1" s="682"/>
      <c r="AG1" s="682"/>
      <c r="AH1" s="682"/>
      <c r="AI1" s="682"/>
      <c r="AJ1" s="682"/>
      <c r="AK1" s="682"/>
      <c r="AL1" s="682"/>
      <c r="AM1" s="3"/>
      <c r="AN1" s="3"/>
      <c r="AO1" s="3"/>
      <c r="AP1" s="2"/>
      <c r="AQ1" s="1"/>
      <c r="AR1" s="4"/>
      <c r="AS1" s="5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3"/>
      <c r="BH1" s="6"/>
      <c r="BI1" s="6"/>
      <c r="BJ1" s="6"/>
      <c r="BK1" s="6"/>
      <c r="BL1" s="3"/>
      <c r="BM1" s="3"/>
      <c r="BN1" s="3"/>
      <c r="BO1" s="3"/>
      <c r="BP1" s="3"/>
    </row>
    <row r="2" spans="1:68" ht="21" customHeight="1" x14ac:dyDescent="0.25">
      <c r="A2" s="684" t="s">
        <v>119</v>
      </c>
      <c r="B2" s="682"/>
      <c r="C2" s="682"/>
      <c r="D2" s="3"/>
      <c r="E2" s="685" t="s">
        <v>118</v>
      </c>
      <c r="F2" s="686"/>
      <c r="G2" s="686"/>
      <c r="H2" s="686"/>
      <c r="I2" s="686"/>
      <c r="J2" s="1"/>
      <c r="K2" s="1"/>
      <c r="L2" s="1"/>
      <c r="M2" s="1"/>
      <c r="N2" s="1"/>
      <c r="O2" s="1"/>
      <c r="P2" s="1"/>
      <c r="Q2" s="1"/>
      <c r="R2" s="2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6"/>
      <c r="AM2" s="6"/>
      <c r="AN2" s="6"/>
      <c r="AO2" s="3"/>
      <c r="AP2" s="2"/>
      <c r="AQ2" s="1"/>
      <c r="AR2" s="3"/>
      <c r="AS2" s="6"/>
      <c r="AT2" s="3"/>
      <c r="AU2" s="3"/>
      <c r="AV2" s="3"/>
      <c r="AW2" s="4"/>
      <c r="AX2" s="4"/>
      <c r="AY2" s="4"/>
      <c r="AZ2" s="4"/>
      <c r="BA2" s="4"/>
      <c r="BB2" s="4"/>
      <c r="BC2" s="4"/>
      <c r="BD2" s="4"/>
      <c r="BE2" s="4"/>
      <c r="BF2" s="4"/>
      <c r="BG2" s="3"/>
      <c r="BH2" s="6"/>
      <c r="BI2" s="6"/>
      <c r="BJ2" s="6"/>
      <c r="BK2" s="6"/>
      <c r="BL2" s="3"/>
      <c r="BM2" s="3"/>
      <c r="BN2" s="3"/>
      <c r="BO2" s="3"/>
      <c r="BP2" s="3"/>
    </row>
    <row r="3" spans="1:68" ht="18" customHeight="1" x14ac:dyDescent="0.25">
      <c r="A3" s="7"/>
      <c r="B3" s="7"/>
      <c r="C3" s="8"/>
      <c r="D3" s="8"/>
      <c r="E3" s="687" t="s">
        <v>5</v>
      </c>
      <c r="F3" s="688"/>
      <c r="G3" s="688"/>
      <c r="H3" s="688"/>
      <c r="I3" s="688"/>
      <c r="J3" s="688"/>
      <c r="K3" s="688"/>
      <c r="L3" s="688"/>
      <c r="M3" s="688"/>
      <c r="N3" s="688"/>
      <c r="O3" s="688"/>
      <c r="P3" s="688"/>
      <c r="Q3" s="688"/>
      <c r="R3" s="688"/>
      <c r="S3" s="688"/>
      <c r="T3" s="688"/>
      <c r="U3" s="688"/>
      <c r="V3" s="688"/>
      <c r="W3" s="688"/>
      <c r="X3" s="688"/>
      <c r="Y3" s="688"/>
      <c r="Z3" s="688"/>
      <c r="AA3" s="688"/>
      <c r="AB3" s="688"/>
      <c r="AC3" s="688"/>
      <c r="AD3" s="688"/>
      <c r="AE3" s="688"/>
      <c r="AF3" s="688"/>
      <c r="AG3" s="688"/>
      <c r="AH3" s="688"/>
      <c r="AI3" s="688"/>
      <c r="AJ3" s="688"/>
      <c r="AK3" s="688"/>
      <c r="AL3" s="688"/>
      <c r="AM3" s="688"/>
      <c r="AN3" s="688"/>
      <c r="AO3" s="688"/>
      <c r="AP3" s="688"/>
      <c r="AQ3" s="688"/>
      <c r="AR3" s="688"/>
      <c r="AS3" s="688"/>
      <c r="AT3" s="314"/>
      <c r="AU3" s="314"/>
      <c r="AV3" s="314"/>
      <c r="AW3" s="314"/>
      <c r="AX3" s="314"/>
      <c r="AY3" s="314"/>
      <c r="AZ3" s="689" t="s">
        <v>6</v>
      </c>
      <c r="BA3" s="688"/>
      <c r="BB3" s="688"/>
      <c r="BC3" s="688"/>
      <c r="BD3" s="688"/>
      <c r="BE3" s="688"/>
      <c r="BF3" s="688"/>
      <c r="BG3" s="688"/>
      <c r="BH3" s="688"/>
      <c r="BI3" s="688"/>
      <c r="BJ3" s="688"/>
      <c r="BK3" s="688"/>
      <c r="BL3" s="688"/>
      <c r="BM3" s="688"/>
      <c r="BN3" s="688"/>
      <c r="BO3" s="688"/>
      <c r="BP3" s="690"/>
    </row>
    <row r="4" spans="1:68" ht="67.5" customHeight="1" x14ac:dyDescent="0.35">
      <c r="A4" s="679" t="s">
        <v>7</v>
      </c>
      <c r="B4" s="680"/>
      <c r="C4" s="315" t="s">
        <v>8</v>
      </c>
      <c r="D4" s="315" t="s">
        <v>9</v>
      </c>
      <c r="E4" s="696" t="s">
        <v>10</v>
      </c>
      <c r="F4" s="680"/>
      <c r="G4" s="696" t="s">
        <v>11</v>
      </c>
      <c r="H4" s="680"/>
      <c r="I4" s="696" t="s">
        <v>12</v>
      </c>
      <c r="J4" s="692"/>
      <c r="K4" s="680"/>
      <c r="L4" s="696" t="s">
        <v>13</v>
      </c>
      <c r="M4" s="692"/>
      <c r="N4" s="680"/>
      <c r="O4" s="697" t="s">
        <v>14</v>
      </c>
      <c r="P4" s="692"/>
      <c r="Q4" s="680"/>
      <c r="R4" s="698" t="s">
        <v>15</v>
      </c>
      <c r="S4" s="680"/>
      <c r="T4" s="698" t="s">
        <v>16</v>
      </c>
      <c r="U4" s="680"/>
      <c r="V4" s="698" t="s">
        <v>17</v>
      </c>
      <c r="W4" s="680"/>
      <c r="X4" s="698" t="s">
        <v>18</v>
      </c>
      <c r="Y4" s="680"/>
      <c r="Z4" s="698" t="s">
        <v>19</v>
      </c>
      <c r="AA4" s="692"/>
      <c r="AB4" s="680"/>
      <c r="AC4" s="698" t="s">
        <v>20</v>
      </c>
      <c r="AD4" s="692"/>
      <c r="AE4" s="680"/>
      <c r="AF4" s="316" t="s">
        <v>21</v>
      </c>
      <c r="AG4" s="317" t="s">
        <v>22</v>
      </c>
      <c r="AH4" s="10" t="s">
        <v>23</v>
      </c>
      <c r="AI4" s="10" t="s">
        <v>24</v>
      </c>
      <c r="AJ4" s="705" t="s">
        <v>25</v>
      </c>
      <c r="AK4" s="707" t="s">
        <v>26</v>
      </c>
      <c r="AL4" s="318" t="s">
        <v>27</v>
      </c>
      <c r="AM4" s="318" t="s">
        <v>28</v>
      </c>
      <c r="AN4" s="318" t="s">
        <v>29</v>
      </c>
      <c r="AO4" s="318" t="s">
        <v>30</v>
      </c>
      <c r="AP4" s="319" t="s">
        <v>31</v>
      </c>
      <c r="AQ4" s="709" t="s">
        <v>32</v>
      </c>
      <c r="AR4" s="690"/>
      <c r="AS4" s="11" t="s">
        <v>33</v>
      </c>
      <c r="AT4" s="319" t="s">
        <v>34</v>
      </c>
      <c r="AU4" s="319" t="s">
        <v>35</v>
      </c>
      <c r="AV4" s="320" t="s">
        <v>36</v>
      </c>
      <c r="AW4" s="321" t="s">
        <v>37</v>
      </c>
      <c r="AX4" s="321" t="s">
        <v>38</v>
      </c>
      <c r="AY4" s="321" t="s">
        <v>39</v>
      </c>
      <c r="AZ4" s="322" t="s">
        <v>40</v>
      </c>
      <c r="BA4" s="323" t="s">
        <v>41</v>
      </c>
      <c r="BB4" s="323" t="s">
        <v>42</v>
      </c>
      <c r="BC4" s="691" t="s">
        <v>43</v>
      </c>
      <c r="BD4" s="692"/>
      <c r="BE4" s="692"/>
      <c r="BF4" s="680"/>
      <c r="BG4" s="693" t="s">
        <v>44</v>
      </c>
      <c r="BH4" s="688"/>
      <c r="BI4" s="688"/>
      <c r="BJ4" s="688"/>
      <c r="BK4" s="688"/>
      <c r="BL4" s="688"/>
      <c r="BM4" s="688"/>
      <c r="BN4" s="688"/>
      <c r="BO4" s="688"/>
      <c r="BP4" s="690"/>
    </row>
    <row r="5" spans="1:68" ht="57.75" customHeight="1" x14ac:dyDescent="0.35">
      <c r="A5" s="324"/>
      <c r="B5" s="325"/>
      <c r="C5" s="326" t="s">
        <v>45</v>
      </c>
      <c r="D5" s="326" t="s">
        <v>45</v>
      </c>
      <c r="E5" s="710"/>
      <c r="F5" s="700"/>
      <c r="G5" s="710" t="s">
        <v>46</v>
      </c>
      <c r="H5" s="700"/>
      <c r="I5" s="710" t="s">
        <v>47</v>
      </c>
      <c r="J5" s="701"/>
      <c r="K5" s="327" t="s">
        <v>48</v>
      </c>
      <c r="L5" s="710" t="s">
        <v>49</v>
      </c>
      <c r="M5" s="701"/>
      <c r="N5" s="327" t="s">
        <v>48</v>
      </c>
      <c r="O5" s="710" t="s">
        <v>49</v>
      </c>
      <c r="P5" s="701"/>
      <c r="Q5" s="327" t="s">
        <v>48</v>
      </c>
      <c r="R5" s="699" t="s">
        <v>50</v>
      </c>
      <c r="S5" s="700"/>
      <c r="T5" s="699" t="s">
        <v>50</v>
      </c>
      <c r="U5" s="700"/>
      <c r="V5" s="699" t="s">
        <v>50</v>
      </c>
      <c r="W5" s="700"/>
      <c r="X5" s="699" t="s">
        <v>50</v>
      </c>
      <c r="Y5" s="700"/>
      <c r="Z5" s="699" t="s">
        <v>50</v>
      </c>
      <c r="AA5" s="701"/>
      <c r="AB5" s="327" t="s">
        <v>48</v>
      </c>
      <c r="AC5" s="699" t="s">
        <v>51</v>
      </c>
      <c r="AD5" s="701"/>
      <c r="AE5" s="327" t="s">
        <v>48</v>
      </c>
      <c r="AF5" s="310" t="s">
        <v>52</v>
      </c>
      <c r="AG5" s="310" t="s">
        <v>53</v>
      </c>
      <c r="AH5" s="328" t="s">
        <v>54</v>
      </c>
      <c r="AI5" s="328" t="s">
        <v>55</v>
      </c>
      <c r="AJ5" s="706"/>
      <c r="AK5" s="708"/>
      <c r="AL5" s="329" t="s">
        <v>56</v>
      </c>
      <c r="AM5" s="329" t="s">
        <v>56</v>
      </c>
      <c r="AN5" s="329" t="s">
        <v>56</v>
      </c>
      <c r="AO5" s="330"/>
      <c r="AP5" s="330"/>
      <c r="AQ5" s="319" t="s">
        <v>56</v>
      </c>
      <c r="AR5" s="331" t="s">
        <v>57</v>
      </c>
      <c r="AS5" s="332" t="s">
        <v>56</v>
      </c>
      <c r="AT5" s="702" t="s">
        <v>58</v>
      </c>
      <c r="AU5" s="702" t="s">
        <v>58</v>
      </c>
      <c r="AV5" s="704" t="s">
        <v>59</v>
      </c>
      <c r="AW5" s="333"/>
      <c r="AX5" s="333"/>
      <c r="AY5" s="333"/>
      <c r="AZ5" s="334"/>
      <c r="BA5" s="334"/>
      <c r="BB5" s="334"/>
      <c r="BC5" s="694"/>
      <c r="BD5" s="686"/>
      <c r="BE5" s="686"/>
      <c r="BF5" s="695"/>
      <c r="BG5" s="12" t="s">
        <v>60</v>
      </c>
      <c r="BH5" s="13" t="s">
        <v>61</v>
      </c>
      <c r="BI5" s="14" t="s">
        <v>62</v>
      </c>
      <c r="BJ5" s="14" t="s">
        <v>63</v>
      </c>
      <c r="BK5" s="14" t="s">
        <v>64</v>
      </c>
      <c r="BL5" s="15" t="s">
        <v>27</v>
      </c>
      <c r="BM5" s="14" t="s">
        <v>65</v>
      </c>
      <c r="BN5" s="12" t="s">
        <v>66</v>
      </c>
      <c r="BO5" s="12" t="s">
        <v>67</v>
      </c>
      <c r="BP5" s="12" t="s">
        <v>68</v>
      </c>
    </row>
    <row r="6" spans="1:68" ht="31.5" customHeight="1" x14ac:dyDescent="0.25">
      <c r="A6" s="16"/>
      <c r="B6" s="335"/>
      <c r="C6" s="17" t="s">
        <v>69</v>
      </c>
      <c r="D6" s="17"/>
      <c r="E6" s="311" t="s">
        <v>70</v>
      </c>
      <c r="F6" s="327" t="s">
        <v>71</v>
      </c>
      <c r="G6" s="311" t="s">
        <v>70</v>
      </c>
      <c r="H6" s="327" t="s">
        <v>71</v>
      </c>
      <c r="I6" s="336" t="s">
        <v>72</v>
      </c>
      <c r="J6" s="337" t="s">
        <v>73</v>
      </c>
      <c r="K6" s="338" t="s">
        <v>74</v>
      </c>
      <c r="L6" s="311" t="s">
        <v>70</v>
      </c>
      <c r="M6" s="339" t="s">
        <v>71</v>
      </c>
      <c r="N6" s="338" t="s">
        <v>74</v>
      </c>
      <c r="O6" s="311" t="s">
        <v>70</v>
      </c>
      <c r="P6" s="339" t="s">
        <v>71</v>
      </c>
      <c r="Q6" s="338" t="s">
        <v>74</v>
      </c>
      <c r="R6" s="310" t="s">
        <v>70</v>
      </c>
      <c r="S6" s="340" t="s">
        <v>71</v>
      </c>
      <c r="T6" s="310" t="s">
        <v>70</v>
      </c>
      <c r="U6" s="340" t="s">
        <v>71</v>
      </c>
      <c r="V6" s="310" t="s">
        <v>70</v>
      </c>
      <c r="W6" s="340" t="s">
        <v>71</v>
      </c>
      <c r="X6" s="310" t="s">
        <v>70</v>
      </c>
      <c r="Y6" s="340" t="s">
        <v>71</v>
      </c>
      <c r="Z6" s="310" t="s">
        <v>70</v>
      </c>
      <c r="AA6" s="341" t="s">
        <v>71</v>
      </c>
      <c r="AB6" s="338" t="s">
        <v>74</v>
      </c>
      <c r="AC6" s="310" t="s">
        <v>70</v>
      </c>
      <c r="AD6" s="341" t="s">
        <v>71</v>
      </c>
      <c r="AE6" s="338" t="s">
        <v>74</v>
      </c>
      <c r="AF6" s="310" t="s">
        <v>71</v>
      </c>
      <c r="AG6" s="310" t="s">
        <v>71</v>
      </c>
      <c r="AH6" s="18" t="s">
        <v>75</v>
      </c>
      <c r="AI6" s="18" t="s">
        <v>75</v>
      </c>
      <c r="AJ6" s="342" t="s">
        <v>76</v>
      </c>
      <c r="AK6" s="310" t="s">
        <v>76</v>
      </c>
      <c r="AL6" s="329" t="s">
        <v>77</v>
      </c>
      <c r="AM6" s="329" t="s">
        <v>47</v>
      </c>
      <c r="AN6" s="329" t="s">
        <v>78</v>
      </c>
      <c r="AO6" s="329" t="s">
        <v>47</v>
      </c>
      <c r="AP6" s="329" t="s">
        <v>79</v>
      </c>
      <c r="AQ6" s="19" t="s">
        <v>47</v>
      </c>
      <c r="AR6" s="343" t="s">
        <v>47</v>
      </c>
      <c r="AS6" s="329" t="s">
        <v>48</v>
      </c>
      <c r="AT6" s="703"/>
      <c r="AU6" s="703"/>
      <c r="AV6" s="706"/>
      <c r="AW6" s="20" t="s">
        <v>80</v>
      </c>
      <c r="AX6" s="20" t="s">
        <v>80</v>
      </c>
      <c r="AY6" s="20" t="s">
        <v>80</v>
      </c>
      <c r="AZ6" s="21" t="s">
        <v>80</v>
      </c>
      <c r="BA6" s="21" t="s">
        <v>81</v>
      </c>
      <c r="BB6" s="21" t="s">
        <v>82</v>
      </c>
      <c r="BC6" s="322" t="s">
        <v>83</v>
      </c>
      <c r="BD6" s="322" t="s">
        <v>82</v>
      </c>
      <c r="BE6" s="322" t="s">
        <v>84</v>
      </c>
      <c r="BF6" s="322" t="s">
        <v>10</v>
      </c>
      <c r="BG6" s="344" t="s">
        <v>85</v>
      </c>
      <c r="BH6" s="344" t="s">
        <v>85</v>
      </c>
      <c r="BI6" s="344" t="s">
        <v>85</v>
      </c>
      <c r="BJ6" s="344" t="s">
        <v>85</v>
      </c>
      <c r="BK6" s="344" t="s">
        <v>85</v>
      </c>
      <c r="BL6" s="322" t="s">
        <v>77</v>
      </c>
      <c r="BM6" s="323" t="s">
        <v>78</v>
      </c>
      <c r="BN6" s="344" t="s">
        <v>80</v>
      </c>
      <c r="BO6" s="344" t="s">
        <v>86</v>
      </c>
      <c r="BP6" s="344" t="s">
        <v>48</v>
      </c>
    </row>
    <row r="7" spans="1:68" ht="33.75" customHeight="1" thickBot="1" x14ac:dyDescent="0.3">
      <c r="A7" s="718" t="s">
        <v>87</v>
      </c>
      <c r="B7" s="22" t="s">
        <v>88</v>
      </c>
      <c r="C7" s="23"/>
      <c r="D7" s="24"/>
      <c r="E7" s="717"/>
      <c r="F7" s="717"/>
      <c r="G7" s="312"/>
      <c r="H7" s="312"/>
      <c r="I7" s="717"/>
      <c r="J7" s="717">
        <v>35</v>
      </c>
      <c r="K7" s="717"/>
      <c r="L7" s="717"/>
      <c r="M7" s="717">
        <v>25</v>
      </c>
      <c r="N7" s="717"/>
      <c r="O7" s="717"/>
      <c r="P7" s="717">
        <v>125</v>
      </c>
      <c r="Q7" s="717"/>
      <c r="R7" s="717"/>
      <c r="S7" s="717"/>
      <c r="T7" s="717"/>
      <c r="U7" s="717"/>
      <c r="V7" s="717"/>
      <c r="W7" s="717"/>
      <c r="X7" s="717"/>
      <c r="Y7" s="717"/>
      <c r="Z7" s="717"/>
      <c r="AA7" s="717"/>
      <c r="AB7" s="717"/>
      <c r="AC7" s="717"/>
      <c r="AD7" s="717"/>
      <c r="AE7" s="717"/>
      <c r="AF7" s="312"/>
      <c r="AG7" s="312"/>
      <c r="AH7" s="719"/>
      <c r="AI7" s="717"/>
      <c r="AJ7" s="717"/>
      <c r="AK7" s="720"/>
      <c r="AL7" s="721"/>
      <c r="AM7" s="313"/>
      <c r="AN7" s="313"/>
      <c r="AO7" s="312"/>
      <c r="AP7" s="717"/>
      <c r="AQ7" s="717"/>
      <c r="AR7" s="717"/>
      <c r="AS7" s="721"/>
      <c r="AT7" s="717">
        <v>250</v>
      </c>
      <c r="AU7" s="717"/>
      <c r="AV7" s="717"/>
      <c r="AW7" s="717"/>
      <c r="AX7" s="717"/>
      <c r="AY7" s="717"/>
      <c r="AZ7" s="717"/>
      <c r="BA7" s="717"/>
      <c r="BB7" s="717"/>
      <c r="BC7" s="717"/>
      <c r="BD7" s="717"/>
      <c r="BE7" s="717"/>
      <c r="BF7" s="717"/>
      <c r="BG7" s="722"/>
      <c r="BH7" s="313"/>
      <c r="BI7" s="313"/>
      <c r="BJ7" s="313"/>
      <c r="BK7" s="313"/>
      <c r="BL7" s="717"/>
      <c r="BM7" s="717"/>
      <c r="BN7" s="717"/>
      <c r="BO7" s="717"/>
      <c r="BP7" s="717"/>
    </row>
    <row r="8" spans="1:68" ht="33.75" customHeight="1" thickBot="1" x14ac:dyDescent="0.3">
      <c r="A8" s="706"/>
      <c r="B8" s="22" t="s">
        <v>89</v>
      </c>
      <c r="C8" s="603"/>
      <c r="D8" s="604"/>
      <c r="E8" s="703"/>
      <c r="F8" s="703"/>
      <c r="G8" s="572"/>
      <c r="H8" s="572"/>
      <c r="I8" s="703"/>
      <c r="J8" s="703"/>
      <c r="K8" s="703"/>
      <c r="L8" s="703"/>
      <c r="M8" s="703"/>
      <c r="N8" s="703"/>
      <c r="O8" s="703"/>
      <c r="P8" s="703"/>
      <c r="Q8" s="703"/>
      <c r="R8" s="703"/>
      <c r="S8" s="703"/>
      <c r="T8" s="703"/>
      <c r="U8" s="703"/>
      <c r="V8" s="703"/>
      <c r="W8" s="703"/>
      <c r="X8" s="703"/>
      <c r="Y8" s="703"/>
      <c r="Z8" s="703"/>
      <c r="AA8" s="703"/>
      <c r="AB8" s="703"/>
      <c r="AC8" s="703"/>
      <c r="AD8" s="703"/>
      <c r="AE8" s="703"/>
      <c r="AF8" s="572"/>
      <c r="AG8" s="572"/>
      <c r="AH8" s="703"/>
      <c r="AI8" s="703"/>
      <c r="AJ8" s="703"/>
      <c r="AK8" s="723"/>
      <c r="AL8" s="703"/>
      <c r="AM8" s="605"/>
      <c r="AN8" s="605"/>
      <c r="AO8" s="572"/>
      <c r="AP8" s="703"/>
      <c r="AQ8" s="703"/>
      <c r="AR8" s="703"/>
      <c r="AS8" s="703"/>
      <c r="AT8" s="703"/>
      <c r="AU8" s="703"/>
      <c r="AV8" s="703"/>
      <c r="AW8" s="703"/>
      <c r="AX8" s="703"/>
      <c r="AY8" s="703"/>
      <c r="AZ8" s="703"/>
      <c r="BA8" s="703"/>
      <c r="BB8" s="703"/>
      <c r="BC8" s="703"/>
      <c r="BD8" s="703"/>
      <c r="BE8" s="703"/>
      <c r="BF8" s="703"/>
      <c r="BG8" s="700"/>
      <c r="BH8" s="605"/>
      <c r="BI8" s="605"/>
      <c r="BJ8" s="28"/>
      <c r="BK8" s="28"/>
      <c r="BL8" s="706"/>
      <c r="BM8" s="706"/>
      <c r="BN8" s="706"/>
      <c r="BO8" s="706"/>
      <c r="BP8" s="706"/>
    </row>
    <row r="9" spans="1:68" ht="24.75" customHeight="1" x14ac:dyDescent="0.25">
      <c r="A9" s="345">
        <v>45392</v>
      </c>
      <c r="B9" s="600">
        <v>1</v>
      </c>
      <c r="C9" s="627">
        <v>66</v>
      </c>
      <c r="D9" s="629"/>
      <c r="E9" s="627">
        <v>8.1999999999999993</v>
      </c>
      <c r="F9" s="627">
        <v>8</v>
      </c>
      <c r="G9" s="633">
        <v>2110</v>
      </c>
      <c r="H9" s="633">
        <v>2048</v>
      </c>
      <c r="I9" s="627">
        <v>450</v>
      </c>
      <c r="J9" s="627">
        <v>5</v>
      </c>
      <c r="K9" s="634">
        <v>99</v>
      </c>
      <c r="L9" s="627">
        <v>300</v>
      </c>
      <c r="M9" s="627">
        <v>4</v>
      </c>
      <c r="N9" s="634">
        <v>99</v>
      </c>
      <c r="O9" s="627">
        <v>810</v>
      </c>
      <c r="P9" s="627">
        <v>29.3</v>
      </c>
      <c r="Q9" s="634">
        <v>96</v>
      </c>
      <c r="R9" s="631"/>
      <c r="S9" s="631"/>
      <c r="T9" s="629"/>
      <c r="U9" s="629"/>
      <c r="V9" s="629"/>
      <c r="W9" s="629"/>
      <c r="X9" s="629"/>
      <c r="Y9" s="629"/>
      <c r="Z9" s="629"/>
      <c r="AA9" s="629"/>
      <c r="AB9" s="630"/>
      <c r="AC9" s="629"/>
      <c r="AD9" s="629"/>
      <c r="AE9" s="630"/>
      <c r="AF9" s="629"/>
      <c r="AG9" s="629"/>
      <c r="AH9" s="673" t="s">
        <v>112</v>
      </c>
      <c r="AI9" s="673" t="s">
        <v>96</v>
      </c>
      <c r="AJ9" s="673" t="s">
        <v>114</v>
      </c>
      <c r="AK9" s="673" t="s">
        <v>120</v>
      </c>
      <c r="AL9" s="632">
        <v>16.600000000000001</v>
      </c>
      <c r="AM9" s="632">
        <v>0.8</v>
      </c>
      <c r="AN9" s="628"/>
      <c r="AO9" s="632">
        <v>900</v>
      </c>
      <c r="AP9" s="634">
        <v>204.55</v>
      </c>
      <c r="AQ9" s="627">
        <v>4400</v>
      </c>
      <c r="AR9" s="627">
        <v>8510</v>
      </c>
      <c r="AS9" s="627">
        <v>87.1</v>
      </c>
      <c r="AT9" s="634">
        <v>3.82</v>
      </c>
      <c r="AU9" s="634">
        <v>8.18</v>
      </c>
      <c r="AV9" s="634">
        <v>0.02</v>
      </c>
      <c r="AW9" s="628"/>
      <c r="AX9" s="628"/>
      <c r="AY9" s="629"/>
      <c r="AZ9" s="629"/>
      <c r="BA9" s="629"/>
      <c r="BB9" s="627">
        <v>2.7</v>
      </c>
      <c r="BC9" s="629"/>
      <c r="BD9" s="627">
        <v>18</v>
      </c>
      <c r="BE9" s="627">
        <v>79.8</v>
      </c>
      <c r="BF9" s="627">
        <v>6.6</v>
      </c>
      <c r="BG9" s="629"/>
      <c r="BH9" s="629"/>
      <c r="BI9" s="627"/>
      <c r="BJ9" s="656"/>
      <c r="BK9" s="31"/>
      <c r="BL9" s="30"/>
      <c r="BM9" s="35"/>
      <c r="BN9" s="29"/>
      <c r="BO9" s="29"/>
      <c r="BP9" s="355"/>
    </row>
    <row r="10" spans="1:68" ht="24.75" customHeight="1" x14ac:dyDescent="0.25">
      <c r="A10" s="345">
        <v>45393</v>
      </c>
      <c r="B10" s="601">
        <v>2</v>
      </c>
      <c r="C10" s="627">
        <v>150</v>
      </c>
      <c r="D10" s="629"/>
      <c r="E10" s="629"/>
      <c r="F10" s="629"/>
      <c r="G10" s="629"/>
      <c r="H10" s="629"/>
      <c r="I10" s="629"/>
      <c r="J10" s="629"/>
      <c r="K10" s="630"/>
      <c r="L10" s="629"/>
      <c r="M10" s="629"/>
      <c r="N10" s="630"/>
      <c r="O10" s="629"/>
      <c r="P10" s="629"/>
      <c r="Q10" s="630"/>
      <c r="R10" s="631"/>
      <c r="S10" s="631"/>
      <c r="T10" s="629"/>
      <c r="U10" s="629"/>
      <c r="V10" s="629"/>
      <c r="W10" s="629"/>
      <c r="X10" s="629"/>
      <c r="Y10" s="629"/>
      <c r="Z10" s="629"/>
      <c r="AA10" s="629"/>
      <c r="AB10" s="630"/>
      <c r="AC10" s="629"/>
      <c r="AD10" s="629"/>
      <c r="AE10" s="630"/>
      <c r="AF10" s="629"/>
      <c r="AG10" s="629"/>
      <c r="AH10" s="674"/>
      <c r="AI10" s="674"/>
      <c r="AJ10" s="674"/>
      <c r="AK10" s="674"/>
      <c r="AL10" s="632">
        <v>16.5</v>
      </c>
      <c r="AM10" s="632">
        <v>0.7</v>
      </c>
      <c r="AN10" s="628"/>
      <c r="AO10" s="632">
        <v>850</v>
      </c>
      <c r="AP10" s="630"/>
      <c r="AQ10" s="629"/>
      <c r="AR10" s="629"/>
      <c r="AS10" s="629"/>
      <c r="AT10" s="630"/>
      <c r="AU10" s="630"/>
      <c r="AV10" s="630"/>
      <c r="AW10" s="628"/>
      <c r="AX10" s="628"/>
      <c r="AY10" s="629"/>
      <c r="AZ10" s="629"/>
      <c r="BA10" s="629"/>
      <c r="BB10" s="629"/>
      <c r="BC10" s="629"/>
      <c r="BD10" s="629"/>
      <c r="BE10" s="629"/>
      <c r="BF10" s="629"/>
      <c r="BG10" s="629"/>
      <c r="BH10" s="629"/>
      <c r="BI10" s="629"/>
      <c r="BJ10" s="657"/>
      <c r="BK10" s="39"/>
      <c r="BL10" s="48"/>
      <c r="BM10" s="49"/>
      <c r="BN10" s="37"/>
      <c r="BO10" s="37"/>
      <c r="BP10" s="44"/>
    </row>
    <row r="11" spans="1:68" ht="24.75" customHeight="1" x14ac:dyDescent="0.25">
      <c r="A11" s="345">
        <v>45394</v>
      </c>
      <c r="B11" s="601">
        <v>3</v>
      </c>
      <c r="C11" s="627">
        <v>70</v>
      </c>
      <c r="D11" s="629"/>
      <c r="E11" s="629"/>
      <c r="F11" s="629"/>
      <c r="G11" s="629"/>
      <c r="H11" s="629"/>
      <c r="I11" s="629"/>
      <c r="J11" s="629"/>
      <c r="K11" s="630"/>
      <c r="L11" s="629"/>
      <c r="M11" s="629"/>
      <c r="N11" s="630"/>
      <c r="O11" s="629"/>
      <c r="P11" s="629"/>
      <c r="Q11" s="630"/>
      <c r="R11" s="631"/>
      <c r="S11" s="631"/>
      <c r="T11" s="629"/>
      <c r="U11" s="629"/>
      <c r="V11" s="629"/>
      <c r="W11" s="629"/>
      <c r="X11" s="629"/>
      <c r="Y11" s="629"/>
      <c r="Z11" s="629"/>
      <c r="AA11" s="629"/>
      <c r="AB11" s="630"/>
      <c r="AC11" s="629"/>
      <c r="AD11" s="629"/>
      <c r="AE11" s="630"/>
      <c r="AF11" s="629"/>
      <c r="AG11" s="629"/>
      <c r="AH11" s="674"/>
      <c r="AI11" s="674"/>
      <c r="AJ11" s="674"/>
      <c r="AK11" s="674"/>
      <c r="AL11" s="632">
        <v>16.899999999999999</v>
      </c>
      <c r="AM11" s="632">
        <v>0.5</v>
      </c>
      <c r="AN11" s="628"/>
      <c r="AO11" s="632">
        <v>980</v>
      </c>
      <c r="AP11" s="630"/>
      <c r="AQ11" s="629"/>
      <c r="AR11" s="629"/>
      <c r="AS11" s="629"/>
      <c r="AT11" s="630"/>
      <c r="AU11" s="630"/>
      <c r="AV11" s="630"/>
      <c r="AW11" s="628"/>
      <c r="AX11" s="628"/>
      <c r="AY11" s="629"/>
      <c r="AZ11" s="629"/>
      <c r="BA11" s="629"/>
      <c r="BB11" s="629"/>
      <c r="BC11" s="629"/>
      <c r="BD11" s="629"/>
      <c r="BE11" s="629"/>
      <c r="BF11" s="629"/>
      <c r="BG11" s="629"/>
      <c r="BH11" s="629"/>
      <c r="BI11" s="629"/>
      <c r="BJ11" s="657"/>
      <c r="BK11" s="39"/>
      <c r="BL11" s="48"/>
      <c r="BM11" s="49"/>
      <c r="BN11" s="37"/>
      <c r="BO11" s="37"/>
      <c r="BP11" s="44"/>
    </row>
    <row r="12" spans="1:68" ht="24.75" customHeight="1" x14ac:dyDescent="0.25">
      <c r="A12" s="345">
        <v>45395</v>
      </c>
      <c r="B12" s="601">
        <v>4</v>
      </c>
      <c r="C12" s="627">
        <v>69</v>
      </c>
      <c r="D12" s="629"/>
      <c r="E12" s="629"/>
      <c r="F12" s="629"/>
      <c r="G12" s="629"/>
      <c r="H12" s="629"/>
      <c r="I12" s="629"/>
      <c r="J12" s="629"/>
      <c r="K12" s="630"/>
      <c r="L12" s="629"/>
      <c r="M12" s="629"/>
      <c r="N12" s="630"/>
      <c r="O12" s="629"/>
      <c r="P12" s="629"/>
      <c r="Q12" s="630"/>
      <c r="R12" s="631"/>
      <c r="S12" s="631"/>
      <c r="T12" s="629"/>
      <c r="U12" s="629"/>
      <c r="V12" s="629"/>
      <c r="W12" s="629"/>
      <c r="X12" s="629"/>
      <c r="Y12" s="629"/>
      <c r="Z12" s="629"/>
      <c r="AA12" s="629"/>
      <c r="AB12" s="630"/>
      <c r="AC12" s="629"/>
      <c r="AD12" s="629"/>
      <c r="AE12" s="630"/>
      <c r="AF12" s="629"/>
      <c r="AG12" s="629"/>
      <c r="AH12" s="630"/>
      <c r="AI12" s="630"/>
      <c r="AJ12" s="630"/>
      <c r="AK12" s="630"/>
      <c r="AL12" s="632">
        <v>17</v>
      </c>
      <c r="AM12" s="632">
        <v>0.6</v>
      </c>
      <c r="AN12" s="628"/>
      <c r="AO12" s="628"/>
      <c r="AP12" s="630"/>
      <c r="AQ12" s="629"/>
      <c r="AR12" s="629"/>
      <c r="AS12" s="629"/>
      <c r="AT12" s="630"/>
      <c r="AU12" s="630"/>
      <c r="AV12" s="630"/>
      <c r="AW12" s="628"/>
      <c r="AX12" s="628"/>
      <c r="AY12" s="629"/>
      <c r="AZ12" s="629"/>
      <c r="BA12" s="629"/>
      <c r="BB12" s="629"/>
      <c r="BC12" s="629"/>
      <c r="BD12" s="629"/>
      <c r="BE12" s="629"/>
      <c r="BF12" s="629"/>
      <c r="BG12" s="629"/>
      <c r="BH12" s="629"/>
      <c r="BI12" s="629"/>
      <c r="BJ12" s="657"/>
      <c r="BK12" s="39"/>
      <c r="BL12" s="48"/>
      <c r="BM12" s="49"/>
      <c r="BN12" s="37"/>
      <c r="BO12" s="37"/>
      <c r="BP12" s="44"/>
    </row>
    <row r="13" spans="1:68" ht="24.75" customHeight="1" x14ac:dyDescent="0.25">
      <c r="A13" s="345">
        <v>45396</v>
      </c>
      <c r="B13" s="601">
        <v>5</v>
      </c>
      <c r="C13" s="627">
        <v>74</v>
      </c>
      <c r="D13" s="629"/>
      <c r="E13" s="629"/>
      <c r="F13" s="629"/>
      <c r="G13" s="629"/>
      <c r="H13" s="629"/>
      <c r="I13" s="629"/>
      <c r="J13" s="629"/>
      <c r="K13" s="630"/>
      <c r="L13" s="629"/>
      <c r="M13" s="629"/>
      <c r="N13" s="630"/>
      <c r="O13" s="629"/>
      <c r="P13" s="629"/>
      <c r="Q13" s="630"/>
      <c r="R13" s="631"/>
      <c r="S13" s="631"/>
      <c r="T13" s="629"/>
      <c r="U13" s="629"/>
      <c r="V13" s="629"/>
      <c r="W13" s="629"/>
      <c r="X13" s="629"/>
      <c r="Y13" s="629"/>
      <c r="Z13" s="629"/>
      <c r="AA13" s="629"/>
      <c r="AB13" s="630"/>
      <c r="AC13" s="629"/>
      <c r="AD13" s="629"/>
      <c r="AE13" s="630"/>
      <c r="AF13" s="629"/>
      <c r="AG13" s="629"/>
      <c r="AH13" s="630"/>
      <c r="AI13" s="630"/>
      <c r="AJ13" s="630"/>
      <c r="AK13" s="630"/>
      <c r="AL13" s="632">
        <v>17.100000000000001</v>
      </c>
      <c r="AM13" s="632">
        <v>0.6</v>
      </c>
      <c r="AN13" s="628"/>
      <c r="AO13" s="628"/>
      <c r="AP13" s="630"/>
      <c r="AQ13" s="629"/>
      <c r="AR13" s="629"/>
      <c r="AS13" s="629"/>
      <c r="AT13" s="630"/>
      <c r="AU13" s="630"/>
      <c r="AV13" s="630"/>
      <c r="AW13" s="628"/>
      <c r="AX13" s="628"/>
      <c r="AY13" s="629"/>
      <c r="AZ13" s="629"/>
      <c r="BA13" s="629"/>
      <c r="BB13" s="629"/>
      <c r="BC13" s="629"/>
      <c r="BD13" s="629"/>
      <c r="BE13" s="629"/>
      <c r="BF13" s="629"/>
      <c r="BG13" s="629"/>
      <c r="BH13" s="629"/>
      <c r="BI13" s="629"/>
      <c r="BJ13" s="657"/>
      <c r="BK13" s="39"/>
      <c r="BL13" s="48"/>
      <c r="BM13" s="49"/>
      <c r="BN13" s="37"/>
      <c r="BO13" s="37"/>
      <c r="BP13" s="44"/>
    </row>
    <row r="14" spans="1:68" ht="24.75" customHeight="1" x14ac:dyDescent="0.25">
      <c r="A14" s="345">
        <v>45390</v>
      </c>
      <c r="B14" s="601">
        <v>6</v>
      </c>
      <c r="C14" s="627">
        <v>65</v>
      </c>
      <c r="D14" s="629"/>
      <c r="E14" s="629"/>
      <c r="F14" s="629"/>
      <c r="G14" s="629"/>
      <c r="H14" s="629"/>
      <c r="I14" s="629"/>
      <c r="J14" s="629"/>
      <c r="K14" s="630"/>
      <c r="L14" s="629"/>
      <c r="M14" s="629"/>
      <c r="N14" s="630"/>
      <c r="O14" s="629"/>
      <c r="P14" s="629"/>
      <c r="Q14" s="630"/>
      <c r="R14" s="631"/>
      <c r="S14" s="631"/>
      <c r="T14" s="629"/>
      <c r="U14" s="629"/>
      <c r="V14" s="629"/>
      <c r="W14" s="629"/>
      <c r="X14" s="629"/>
      <c r="Y14" s="629"/>
      <c r="Z14" s="629"/>
      <c r="AA14" s="629"/>
      <c r="AB14" s="630"/>
      <c r="AC14" s="629"/>
      <c r="AD14" s="629"/>
      <c r="AE14" s="630"/>
      <c r="AF14" s="629"/>
      <c r="AG14" s="629"/>
      <c r="AH14" s="674"/>
      <c r="AI14" s="674"/>
      <c r="AJ14" s="674"/>
      <c r="AK14" s="674"/>
      <c r="AL14" s="632">
        <v>17.600000000000001</v>
      </c>
      <c r="AM14" s="632">
        <v>1.03</v>
      </c>
      <c r="AN14" s="628"/>
      <c r="AO14" s="632">
        <v>970</v>
      </c>
      <c r="AP14" s="634">
        <v>161.63999999999999</v>
      </c>
      <c r="AQ14" s="627">
        <v>6001</v>
      </c>
      <c r="AR14" s="627">
        <v>9005</v>
      </c>
      <c r="AS14" s="627">
        <v>88.6</v>
      </c>
      <c r="AT14" s="634">
        <v>3.89</v>
      </c>
      <c r="AU14" s="634">
        <v>10.54</v>
      </c>
      <c r="AV14" s="634">
        <v>0</v>
      </c>
      <c r="AW14" s="628"/>
      <c r="AX14" s="628"/>
      <c r="AY14" s="629"/>
      <c r="AZ14" s="629"/>
      <c r="BA14" s="629"/>
      <c r="BB14" s="629"/>
      <c r="BC14" s="629"/>
      <c r="BD14" s="629"/>
      <c r="BE14" s="629"/>
      <c r="BF14" s="629"/>
      <c r="BG14" s="629"/>
      <c r="BH14" s="629"/>
      <c r="BI14" s="629"/>
      <c r="BJ14" s="657"/>
      <c r="BK14" s="39"/>
      <c r="BL14" s="48"/>
      <c r="BM14" s="49"/>
      <c r="BN14" s="37"/>
      <c r="BO14" s="37"/>
      <c r="BP14" s="44"/>
    </row>
    <row r="15" spans="1:68" ht="24.75" customHeight="1" x14ac:dyDescent="0.25">
      <c r="A15" s="345">
        <v>45391</v>
      </c>
      <c r="B15" s="601">
        <v>7</v>
      </c>
      <c r="C15" s="627">
        <v>66</v>
      </c>
      <c r="D15" s="629"/>
      <c r="E15" s="627">
        <v>8.6</v>
      </c>
      <c r="F15" s="627">
        <v>8.1</v>
      </c>
      <c r="G15" s="633">
        <v>2300</v>
      </c>
      <c r="H15" s="633">
        <v>2170</v>
      </c>
      <c r="I15" s="627">
        <v>540</v>
      </c>
      <c r="J15" s="627">
        <v>12</v>
      </c>
      <c r="K15" s="634">
        <v>98</v>
      </c>
      <c r="L15" s="627">
        <v>330</v>
      </c>
      <c r="M15" s="627">
        <v>5</v>
      </c>
      <c r="N15" s="634">
        <v>98</v>
      </c>
      <c r="O15" s="627">
        <v>897</v>
      </c>
      <c r="P15" s="627">
        <v>40.299999999999997</v>
      </c>
      <c r="Q15" s="634">
        <v>96</v>
      </c>
      <c r="R15" s="631"/>
      <c r="S15" s="631"/>
      <c r="T15" s="629"/>
      <c r="U15" s="629"/>
      <c r="V15" s="629"/>
      <c r="W15" s="629"/>
      <c r="X15" s="629"/>
      <c r="Y15" s="629"/>
      <c r="Z15" s="629"/>
      <c r="AA15" s="629"/>
      <c r="AB15" s="630"/>
      <c r="AC15" s="629"/>
      <c r="AD15" s="629"/>
      <c r="AE15" s="630"/>
      <c r="AF15" s="629"/>
      <c r="AG15" s="629"/>
      <c r="AH15" s="673" t="s">
        <v>112</v>
      </c>
      <c r="AI15" s="673" t="s">
        <v>96</v>
      </c>
      <c r="AJ15" s="673" t="s">
        <v>114</v>
      </c>
      <c r="AK15" s="673" t="s">
        <v>120</v>
      </c>
      <c r="AL15" s="632">
        <v>17.899999999999999</v>
      </c>
      <c r="AM15" s="632">
        <v>0.45</v>
      </c>
      <c r="AN15" s="628"/>
      <c r="AO15" s="632">
        <v>950</v>
      </c>
      <c r="AP15" s="630"/>
      <c r="AQ15" s="629"/>
      <c r="AR15" s="629"/>
      <c r="AS15" s="629"/>
      <c r="AT15" s="630"/>
      <c r="AU15" s="630"/>
      <c r="AV15" s="630"/>
      <c r="AW15" s="628"/>
      <c r="AX15" s="628"/>
      <c r="AY15" s="629"/>
      <c r="AZ15" s="629"/>
      <c r="BA15" s="629"/>
      <c r="BB15" s="627">
        <v>2.6</v>
      </c>
      <c r="BC15" s="629"/>
      <c r="BD15" s="627">
        <v>18.600000000000001</v>
      </c>
      <c r="BE15" s="627">
        <v>82</v>
      </c>
      <c r="BF15" s="627">
        <v>6.5</v>
      </c>
      <c r="BG15" s="629"/>
      <c r="BH15" s="629"/>
      <c r="BI15" s="627"/>
      <c r="BJ15" s="657"/>
      <c r="BK15" s="39"/>
      <c r="BL15" s="48"/>
      <c r="BM15" s="49"/>
      <c r="BN15" s="37"/>
      <c r="BO15" s="37"/>
      <c r="BP15" s="44"/>
    </row>
    <row r="16" spans="1:68" ht="24.75" customHeight="1" x14ac:dyDescent="0.25">
      <c r="A16" s="345">
        <v>45392</v>
      </c>
      <c r="B16" s="601">
        <v>8</v>
      </c>
      <c r="C16" s="627">
        <v>70</v>
      </c>
      <c r="D16" s="629"/>
      <c r="E16" s="629"/>
      <c r="F16" s="629"/>
      <c r="G16" s="629"/>
      <c r="H16" s="629"/>
      <c r="I16" s="629"/>
      <c r="J16" s="629"/>
      <c r="K16" s="630"/>
      <c r="L16" s="629"/>
      <c r="M16" s="629"/>
      <c r="N16" s="630"/>
      <c r="O16" s="629"/>
      <c r="P16" s="629"/>
      <c r="Q16" s="630"/>
      <c r="R16" s="631"/>
      <c r="S16" s="631"/>
      <c r="T16" s="629"/>
      <c r="U16" s="629"/>
      <c r="V16" s="629"/>
      <c r="W16" s="629"/>
      <c r="X16" s="629"/>
      <c r="Y16" s="629"/>
      <c r="Z16" s="629"/>
      <c r="AA16" s="629"/>
      <c r="AB16" s="630"/>
      <c r="AC16" s="629"/>
      <c r="AD16" s="629"/>
      <c r="AE16" s="630"/>
      <c r="AF16" s="629"/>
      <c r="AG16" s="629"/>
      <c r="AH16" s="674"/>
      <c r="AI16" s="674"/>
      <c r="AJ16" s="674"/>
      <c r="AK16" s="674"/>
      <c r="AL16" s="632">
        <v>18.100000000000001</v>
      </c>
      <c r="AM16" s="632">
        <v>0.85</v>
      </c>
      <c r="AN16" s="628"/>
      <c r="AO16" s="632">
        <v>930</v>
      </c>
      <c r="AP16" s="630"/>
      <c r="AQ16" s="629"/>
      <c r="AR16" s="629"/>
      <c r="AS16" s="629"/>
      <c r="AT16" s="630"/>
      <c r="AU16" s="630"/>
      <c r="AV16" s="630"/>
      <c r="AW16" s="628"/>
      <c r="AX16" s="628"/>
      <c r="AY16" s="629"/>
      <c r="AZ16" s="629"/>
      <c r="BA16" s="629"/>
      <c r="BB16" s="629"/>
      <c r="BC16" s="677"/>
      <c r="BD16" s="629"/>
      <c r="BE16" s="629"/>
      <c r="BF16" s="629"/>
      <c r="BG16" s="629"/>
      <c r="BH16" s="629"/>
      <c r="BI16" s="629"/>
      <c r="BJ16" s="657"/>
      <c r="BK16" s="39"/>
      <c r="BL16" s="48"/>
      <c r="BM16" s="49"/>
      <c r="BN16" s="37"/>
      <c r="BO16" s="37"/>
      <c r="BP16" s="44"/>
    </row>
    <row r="17" spans="1:68" ht="24.75" customHeight="1" x14ac:dyDescent="0.25">
      <c r="A17" s="345">
        <v>45393</v>
      </c>
      <c r="B17" s="601">
        <v>9</v>
      </c>
      <c r="C17" s="627">
        <v>80</v>
      </c>
      <c r="D17" s="629"/>
      <c r="E17" s="627">
        <v>8.8000000000000007</v>
      </c>
      <c r="F17" s="627">
        <v>8.09</v>
      </c>
      <c r="G17" s="633">
        <v>2250</v>
      </c>
      <c r="H17" s="633">
        <v>2100</v>
      </c>
      <c r="I17" s="627">
        <v>615</v>
      </c>
      <c r="J17" s="627">
        <v>14</v>
      </c>
      <c r="K17" s="634">
        <v>98</v>
      </c>
      <c r="L17" s="627">
        <v>321</v>
      </c>
      <c r="M17" s="627">
        <v>5</v>
      </c>
      <c r="N17" s="634">
        <v>98</v>
      </c>
      <c r="O17" s="633">
        <v>1000</v>
      </c>
      <c r="P17" s="627">
        <v>45.1</v>
      </c>
      <c r="Q17" s="634">
        <v>95</v>
      </c>
      <c r="R17" s="631"/>
      <c r="S17" s="631"/>
      <c r="T17" s="629"/>
      <c r="U17" s="629"/>
      <c r="V17" s="629"/>
      <c r="W17" s="629"/>
      <c r="X17" s="629"/>
      <c r="Y17" s="629"/>
      <c r="Z17" s="629"/>
      <c r="AA17" s="629"/>
      <c r="AB17" s="630"/>
      <c r="AC17" s="629"/>
      <c r="AD17" s="629"/>
      <c r="AE17" s="630"/>
      <c r="AF17" s="629"/>
      <c r="AG17" s="629"/>
      <c r="AH17" s="673" t="s">
        <v>112</v>
      </c>
      <c r="AI17" s="673" t="s">
        <v>96</v>
      </c>
      <c r="AJ17" s="673" t="s">
        <v>114</v>
      </c>
      <c r="AK17" s="673" t="s">
        <v>120</v>
      </c>
      <c r="AL17" s="632">
        <v>18.5</v>
      </c>
      <c r="AM17" s="632">
        <v>0.75</v>
      </c>
      <c r="AN17" s="628"/>
      <c r="AO17" s="632">
        <v>930</v>
      </c>
      <c r="AP17" s="634">
        <v>139.85</v>
      </c>
      <c r="AQ17" s="627">
        <v>6650</v>
      </c>
      <c r="AR17" s="627">
        <v>8870</v>
      </c>
      <c r="AS17" s="627">
        <v>89.4</v>
      </c>
      <c r="AT17" s="634">
        <v>3.16</v>
      </c>
      <c r="AU17" s="634">
        <v>11.85</v>
      </c>
      <c r="AV17" s="634">
        <v>0.02</v>
      </c>
      <c r="AW17" s="628"/>
      <c r="AX17" s="628"/>
      <c r="AY17" s="629"/>
      <c r="AZ17" s="629"/>
      <c r="BA17" s="629"/>
      <c r="BB17" s="627">
        <v>2.7</v>
      </c>
      <c r="BC17" s="677"/>
      <c r="BD17" s="627">
        <v>18.399999999999999</v>
      </c>
      <c r="BE17" s="627">
        <v>79.599999999999994</v>
      </c>
      <c r="BF17" s="627">
        <v>6.6</v>
      </c>
      <c r="BG17" s="629"/>
      <c r="BH17" s="629"/>
      <c r="BI17" s="627"/>
      <c r="BJ17" s="657"/>
      <c r="BK17" s="39"/>
      <c r="BL17" s="48"/>
      <c r="BM17" s="49"/>
      <c r="BN17" s="37"/>
      <c r="BO17" s="37"/>
      <c r="BP17" s="44"/>
    </row>
    <row r="18" spans="1:68" ht="24.75" customHeight="1" x14ac:dyDescent="0.25">
      <c r="A18" s="345">
        <v>45394</v>
      </c>
      <c r="B18" s="601">
        <v>10</v>
      </c>
      <c r="C18" s="627">
        <v>57</v>
      </c>
      <c r="D18" s="629"/>
      <c r="E18" s="629"/>
      <c r="F18" s="629"/>
      <c r="G18" s="629"/>
      <c r="H18" s="629"/>
      <c r="I18" s="629"/>
      <c r="J18" s="629"/>
      <c r="K18" s="630"/>
      <c r="L18" s="629"/>
      <c r="M18" s="629"/>
      <c r="N18" s="630"/>
      <c r="O18" s="629"/>
      <c r="P18" s="629"/>
      <c r="Q18" s="630"/>
      <c r="R18" s="631"/>
      <c r="S18" s="631"/>
      <c r="T18" s="629"/>
      <c r="U18" s="629"/>
      <c r="V18" s="629"/>
      <c r="W18" s="629"/>
      <c r="X18" s="629"/>
      <c r="Y18" s="629"/>
      <c r="Z18" s="629"/>
      <c r="AA18" s="629"/>
      <c r="AB18" s="630"/>
      <c r="AC18" s="629"/>
      <c r="AD18" s="629"/>
      <c r="AE18" s="630"/>
      <c r="AF18" s="629"/>
      <c r="AG18" s="629"/>
      <c r="AH18" s="674"/>
      <c r="AI18" s="674"/>
      <c r="AJ18" s="674"/>
      <c r="AK18" s="674"/>
      <c r="AL18" s="632">
        <v>18.7</v>
      </c>
      <c r="AM18" s="632">
        <v>0.59</v>
      </c>
      <c r="AN18" s="628"/>
      <c r="AO18" s="632">
        <v>930</v>
      </c>
      <c r="AP18" s="630"/>
      <c r="AQ18" s="629"/>
      <c r="AR18" s="629"/>
      <c r="AS18" s="629"/>
      <c r="AT18" s="630"/>
      <c r="AU18" s="630"/>
      <c r="AV18" s="630"/>
      <c r="AW18" s="628"/>
      <c r="AX18" s="628"/>
      <c r="AY18" s="629"/>
      <c r="AZ18" s="629"/>
      <c r="BA18" s="629"/>
      <c r="BB18" s="629"/>
      <c r="BC18" s="678">
        <v>4.7</v>
      </c>
      <c r="BD18" s="629"/>
      <c r="BE18" s="629"/>
      <c r="BF18" s="629"/>
      <c r="BG18" s="629"/>
      <c r="BH18" s="629"/>
      <c r="BI18" s="629"/>
      <c r="BJ18" s="657"/>
      <c r="BK18" s="39"/>
      <c r="BL18" s="48"/>
      <c r="BM18" s="49"/>
      <c r="BN18" s="37"/>
      <c r="BO18" s="37"/>
      <c r="BP18" s="44"/>
    </row>
    <row r="19" spans="1:68" ht="24.75" customHeight="1" x14ac:dyDescent="0.25">
      <c r="A19" s="345">
        <v>45395</v>
      </c>
      <c r="B19" s="601">
        <v>11</v>
      </c>
      <c r="C19" s="627">
        <v>59</v>
      </c>
      <c r="D19" s="629"/>
      <c r="E19" s="629"/>
      <c r="F19" s="629"/>
      <c r="G19" s="629"/>
      <c r="H19" s="629"/>
      <c r="I19" s="629"/>
      <c r="J19" s="629"/>
      <c r="K19" s="630"/>
      <c r="L19" s="629"/>
      <c r="M19" s="629"/>
      <c r="N19" s="630"/>
      <c r="O19" s="629"/>
      <c r="P19" s="629"/>
      <c r="Q19" s="630"/>
      <c r="R19" s="631"/>
      <c r="S19" s="631"/>
      <c r="T19" s="629"/>
      <c r="U19" s="629"/>
      <c r="V19" s="629"/>
      <c r="W19" s="629"/>
      <c r="X19" s="629"/>
      <c r="Y19" s="629"/>
      <c r="Z19" s="629"/>
      <c r="AA19" s="629"/>
      <c r="AB19" s="630"/>
      <c r="AC19" s="629"/>
      <c r="AD19" s="629"/>
      <c r="AE19" s="630"/>
      <c r="AF19" s="629"/>
      <c r="AG19" s="629"/>
      <c r="AH19" s="630"/>
      <c r="AI19" s="630"/>
      <c r="AJ19" s="630"/>
      <c r="AK19" s="630"/>
      <c r="AL19" s="632">
        <v>18.899999999999999</v>
      </c>
      <c r="AM19" s="632">
        <v>0.89</v>
      </c>
      <c r="AN19" s="628"/>
      <c r="AO19" s="628"/>
      <c r="AP19" s="630"/>
      <c r="AQ19" s="629"/>
      <c r="AR19" s="629"/>
      <c r="AS19" s="629"/>
      <c r="AT19" s="630"/>
      <c r="AU19" s="630"/>
      <c r="AV19" s="630"/>
      <c r="AW19" s="628"/>
      <c r="AX19" s="628"/>
      <c r="AY19" s="629"/>
      <c r="AZ19" s="629"/>
      <c r="BA19" s="629"/>
      <c r="BB19" s="629"/>
      <c r="BC19" s="677"/>
      <c r="BD19" s="629"/>
      <c r="BE19" s="629"/>
      <c r="BF19" s="629"/>
      <c r="BG19" s="629"/>
      <c r="BH19" s="629"/>
      <c r="BI19" s="629"/>
      <c r="BJ19" s="657"/>
      <c r="BK19" s="39"/>
      <c r="BL19" s="48"/>
      <c r="BM19" s="49"/>
      <c r="BN19" s="37"/>
      <c r="BO19" s="37"/>
      <c r="BP19" s="44"/>
    </row>
    <row r="20" spans="1:68" ht="24.75" customHeight="1" x14ac:dyDescent="0.25">
      <c r="A20" s="345">
        <v>45396</v>
      </c>
      <c r="B20" s="601">
        <v>12</v>
      </c>
      <c r="C20" s="627">
        <v>59</v>
      </c>
      <c r="D20" s="629"/>
      <c r="E20" s="629"/>
      <c r="F20" s="629"/>
      <c r="G20" s="629"/>
      <c r="H20" s="629"/>
      <c r="I20" s="629"/>
      <c r="J20" s="629"/>
      <c r="K20" s="630"/>
      <c r="L20" s="629"/>
      <c r="M20" s="629"/>
      <c r="N20" s="630"/>
      <c r="O20" s="629"/>
      <c r="P20" s="629"/>
      <c r="Q20" s="630"/>
      <c r="R20" s="631"/>
      <c r="S20" s="631"/>
      <c r="T20" s="629"/>
      <c r="U20" s="629"/>
      <c r="V20" s="629"/>
      <c r="W20" s="629"/>
      <c r="X20" s="629"/>
      <c r="Y20" s="629"/>
      <c r="Z20" s="629"/>
      <c r="AA20" s="629"/>
      <c r="AB20" s="630"/>
      <c r="AC20" s="629"/>
      <c r="AD20" s="629"/>
      <c r="AE20" s="630"/>
      <c r="AF20" s="629"/>
      <c r="AG20" s="629"/>
      <c r="AH20" s="630"/>
      <c r="AI20" s="630"/>
      <c r="AJ20" s="630"/>
      <c r="AK20" s="630"/>
      <c r="AL20" s="632">
        <v>19</v>
      </c>
      <c r="AM20" s="632">
        <v>0.89</v>
      </c>
      <c r="AN20" s="628"/>
      <c r="AO20" s="628"/>
      <c r="AP20" s="630"/>
      <c r="AQ20" s="629"/>
      <c r="AR20" s="629"/>
      <c r="AS20" s="629"/>
      <c r="AT20" s="630"/>
      <c r="AU20" s="630"/>
      <c r="AV20" s="630"/>
      <c r="AW20" s="628"/>
      <c r="AX20" s="628"/>
      <c r="AY20" s="629"/>
      <c r="AZ20" s="629"/>
      <c r="BA20" s="629"/>
      <c r="BB20" s="629"/>
      <c r="BC20" s="677"/>
      <c r="BD20" s="629"/>
      <c r="BE20" s="629"/>
      <c r="BF20" s="629"/>
      <c r="BG20" s="629"/>
      <c r="BH20" s="629"/>
      <c r="BI20" s="629"/>
      <c r="BJ20" s="657"/>
      <c r="BK20" s="39"/>
      <c r="BL20" s="48"/>
      <c r="BM20" s="49"/>
      <c r="BN20" s="37"/>
      <c r="BO20" s="37"/>
      <c r="BP20" s="44"/>
    </row>
    <row r="21" spans="1:68" ht="24.75" customHeight="1" x14ac:dyDescent="0.25">
      <c r="A21" s="345">
        <v>45390</v>
      </c>
      <c r="B21" s="601">
        <v>13</v>
      </c>
      <c r="C21" s="627">
        <v>67</v>
      </c>
      <c r="D21" s="629"/>
      <c r="E21" s="629"/>
      <c r="F21" s="629"/>
      <c r="G21" s="629"/>
      <c r="H21" s="629"/>
      <c r="I21" s="629"/>
      <c r="J21" s="629"/>
      <c r="K21" s="630"/>
      <c r="L21" s="629"/>
      <c r="M21" s="629"/>
      <c r="N21" s="630"/>
      <c r="O21" s="629"/>
      <c r="P21" s="629"/>
      <c r="Q21" s="630"/>
      <c r="R21" s="631"/>
      <c r="S21" s="631"/>
      <c r="T21" s="629"/>
      <c r="U21" s="629"/>
      <c r="V21" s="629"/>
      <c r="W21" s="629"/>
      <c r="X21" s="629"/>
      <c r="Y21" s="629"/>
      <c r="Z21" s="629"/>
      <c r="AA21" s="629"/>
      <c r="AB21" s="630"/>
      <c r="AC21" s="629"/>
      <c r="AD21" s="629"/>
      <c r="AE21" s="630"/>
      <c r="AF21" s="629"/>
      <c r="AG21" s="629"/>
      <c r="AH21" s="674"/>
      <c r="AI21" s="674"/>
      <c r="AJ21" s="674"/>
      <c r="AK21" s="674"/>
      <c r="AL21" s="632">
        <v>18.7</v>
      </c>
      <c r="AM21" s="632">
        <v>0.85</v>
      </c>
      <c r="AN21" s="628"/>
      <c r="AO21" s="632">
        <v>640</v>
      </c>
      <c r="AP21" s="630"/>
      <c r="AQ21" s="629"/>
      <c r="AR21" s="629"/>
      <c r="AS21" s="629"/>
      <c r="AT21" s="630"/>
      <c r="AU21" s="630"/>
      <c r="AV21" s="630"/>
      <c r="AW21" s="628"/>
      <c r="AX21" s="628"/>
      <c r="AY21" s="629"/>
      <c r="AZ21" s="629"/>
      <c r="BA21" s="629"/>
      <c r="BB21" s="629"/>
      <c r="BC21" s="677"/>
      <c r="BD21" s="629"/>
      <c r="BE21" s="629"/>
      <c r="BF21" s="629"/>
      <c r="BG21" s="629"/>
      <c r="BH21" s="629"/>
      <c r="BI21" s="629"/>
      <c r="BJ21" s="657"/>
      <c r="BK21" s="39"/>
      <c r="BL21" s="48"/>
      <c r="BM21" s="49"/>
      <c r="BN21" s="37"/>
      <c r="BO21" s="37"/>
      <c r="BP21" s="44"/>
    </row>
    <row r="22" spans="1:68" ht="24.75" customHeight="1" x14ac:dyDescent="0.25">
      <c r="A22" s="345">
        <v>45391</v>
      </c>
      <c r="B22" s="601">
        <v>14</v>
      </c>
      <c r="C22" s="627">
        <v>65</v>
      </c>
      <c r="D22" s="629"/>
      <c r="E22" s="627">
        <v>8.89</v>
      </c>
      <c r="F22" s="627">
        <v>8.0399999999999991</v>
      </c>
      <c r="G22" s="633">
        <v>2420</v>
      </c>
      <c r="H22" s="633">
        <v>2020</v>
      </c>
      <c r="I22" s="627">
        <v>962</v>
      </c>
      <c r="J22" s="627">
        <v>5</v>
      </c>
      <c r="K22" s="634">
        <v>99</v>
      </c>
      <c r="L22" s="627">
        <v>335</v>
      </c>
      <c r="M22" s="627">
        <v>6</v>
      </c>
      <c r="N22" s="634">
        <v>98</v>
      </c>
      <c r="O22" s="633">
        <v>1888</v>
      </c>
      <c r="P22" s="627">
        <v>42.5</v>
      </c>
      <c r="Q22" s="634">
        <v>98</v>
      </c>
      <c r="R22" s="635">
        <v>55.81</v>
      </c>
      <c r="S22" s="635">
        <v>26.19</v>
      </c>
      <c r="T22" s="627">
        <v>88.64</v>
      </c>
      <c r="U22" s="627">
        <v>40.119999999999997</v>
      </c>
      <c r="V22" s="627">
        <v>1.0900000000000001</v>
      </c>
      <c r="W22" s="627">
        <v>0.31</v>
      </c>
      <c r="X22" s="783">
        <v>0</v>
      </c>
      <c r="Y22" s="783">
        <v>0</v>
      </c>
      <c r="Z22" s="627">
        <v>56.9</v>
      </c>
      <c r="AA22" s="627">
        <v>26.5</v>
      </c>
      <c r="AB22" s="634">
        <v>53.43</v>
      </c>
      <c r="AC22" s="627">
        <v>24.7</v>
      </c>
      <c r="AD22" s="627">
        <v>4.38</v>
      </c>
      <c r="AE22" s="634">
        <v>82.27</v>
      </c>
      <c r="AF22" s="629"/>
      <c r="AG22" s="629"/>
      <c r="AH22" s="673" t="s">
        <v>112</v>
      </c>
      <c r="AI22" s="673" t="s">
        <v>96</v>
      </c>
      <c r="AJ22" s="673" t="s">
        <v>114</v>
      </c>
      <c r="AK22" s="673" t="s">
        <v>120</v>
      </c>
      <c r="AL22" s="632">
        <v>18.5</v>
      </c>
      <c r="AM22" s="632">
        <v>1.34</v>
      </c>
      <c r="AN22" s="628"/>
      <c r="AO22" s="632">
        <v>920</v>
      </c>
      <c r="AP22" s="634">
        <v>228.57</v>
      </c>
      <c r="AQ22" s="627">
        <v>4025</v>
      </c>
      <c r="AR22" s="627">
        <v>7995</v>
      </c>
      <c r="AS22" s="627">
        <v>84.1</v>
      </c>
      <c r="AT22" s="634">
        <v>3.89</v>
      </c>
      <c r="AU22" s="634">
        <v>7.96</v>
      </c>
      <c r="AV22" s="634">
        <v>0.02</v>
      </c>
      <c r="AW22" s="628"/>
      <c r="AX22" s="628"/>
      <c r="AY22" s="629"/>
      <c r="AZ22" s="629"/>
      <c r="BA22" s="629"/>
      <c r="BB22" s="627">
        <v>2.5</v>
      </c>
      <c r="BC22" s="677"/>
      <c r="BD22" s="627">
        <v>18.100000000000001</v>
      </c>
      <c r="BE22" s="627">
        <v>80</v>
      </c>
      <c r="BF22" s="627">
        <v>6.5</v>
      </c>
      <c r="BG22" s="629"/>
      <c r="BH22" s="629"/>
      <c r="BI22" s="627"/>
      <c r="BJ22" s="657"/>
      <c r="BK22" s="39"/>
      <c r="BL22" s="48"/>
      <c r="BM22" s="49"/>
      <c r="BN22" s="37"/>
      <c r="BO22" s="37"/>
      <c r="BP22" s="44"/>
    </row>
    <row r="23" spans="1:68" ht="24.75" customHeight="1" x14ac:dyDescent="0.25">
      <c r="A23" s="345">
        <v>45392</v>
      </c>
      <c r="B23" s="601">
        <v>15</v>
      </c>
      <c r="C23" s="627">
        <v>71</v>
      </c>
      <c r="D23" s="629"/>
      <c r="E23" s="629"/>
      <c r="F23" s="629"/>
      <c r="G23" s="629"/>
      <c r="H23" s="629"/>
      <c r="I23" s="629"/>
      <c r="J23" s="629"/>
      <c r="K23" s="630"/>
      <c r="L23" s="629"/>
      <c r="M23" s="629"/>
      <c r="N23" s="630"/>
      <c r="O23" s="629"/>
      <c r="P23" s="629"/>
      <c r="Q23" s="630"/>
      <c r="R23" s="631"/>
      <c r="S23" s="631"/>
      <c r="T23" s="629"/>
      <c r="U23" s="629"/>
      <c r="V23" s="629"/>
      <c r="W23" s="629"/>
      <c r="X23" s="629"/>
      <c r="Y23" s="629"/>
      <c r="Z23" s="629"/>
      <c r="AA23" s="629"/>
      <c r="AB23" s="630"/>
      <c r="AC23" s="629"/>
      <c r="AD23" s="629"/>
      <c r="AE23" s="630"/>
      <c r="AF23" s="629"/>
      <c r="AG23" s="629"/>
      <c r="AH23" s="674"/>
      <c r="AI23" s="674"/>
      <c r="AJ23" s="674"/>
      <c r="AK23" s="674"/>
      <c r="AL23" s="632">
        <v>18.399999999999999</v>
      </c>
      <c r="AM23" s="632">
        <v>0.8</v>
      </c>
      <c r="AN23" s="628"/>
      <c r="AO23" s="632">
        <v>900</v>
      </c>
      <c r="AP23" s="630"/>
      <c r="AQ23" s="629"/>
      <c r="AR23" s="629"/>
      <c r="AS23" s="629"/>
      <c r="AT23" s="630"/>
      <c r="AU23" s="630"/>
      <c r="AV23" s="630"/>
      <c r="AW23" s="628"/>
      <c r="AX23" s="628"/>
      <c r="AY23" s="629"/>
      <c r="AZ23" s="629"/>
      <c r="BA23" s="629"/>
      <c r="BB23" s="629"/>
      <c r="BC23" s="677"/>
      <c r="BD23" s="629"/>
      <c r="BE23" s="629"/>
      <c r="BF23" s="629"/>
      <c r="BG23" s="629"/>
      <c r="BH23" s="629"/>
      <c r="BI23" s="629"/>
      <c r="BJ23" s="657"/>
      <c r="BK23" s="39"/>
      <c r="BL23" s="48"/>
      <c r="BM23" s="49"/>
      <c r="BN23" s="37"/>
      <c r="BO23" s="37"/>
      <c r="BP23" s="44"/>
    </row>
    <row r="24" spans="1:68" ht="24.75" customHeight="1" x14ac:dyDescent="0.25">
      <c r="A24" s="345">
        <v>45393</v>
      </c>
      <c r="B24" s="601">
        <v>16</v>
      </c>
      <c r="C24" s="627">
        <v>91</v>
      </c>
      <c r="D24" s="629"/>
      <c r="E24" s="627">
        <v>8.6999999999999993</v>
      </c>
      <c r="F24" s="627">
        <v>8.06</v>
      </c>
      <c r="G24" s="633">
        <v>2336</v>
      </c>
      <c r="H24" s="633">
        <v>2103</v>
      </c>
      <c r="I24" s="627">
        <v>779</v>
      </c>
      <c r="J24" s="627">
        <v>6</v>
      </c>
      <c r="K24" s="634">
        <v>99</v>
      </c>
      <c r="L24" s="627">
        <v>400</v>
      </c>
      <c r="M24" s="627">
        <v>5</v>
      </c>
      <c r="N24" s="634">
        <v>99</v>
      </c>
      <c r="O24" s="633">
        <v>1554</v>
      </c>
      <c r="P24" s="627">
        <v>41</v>
      </c>
      <c r="Q24" s="634">
        <v>97</v>
      </c>
      <c r="R24" s="631"/>
      <c r="S24" s="631"/>
      <c r="T24" s="629"/>
      <c r="U24" s="629"/>
      <c r="V24" s="629"/>
      <c r="W24" s="629"/>
      <c r="X24" s="629"/>
      <c r="Y24" s="629"/>
      <c r="Z24" s="629"/>
      <c r="AA24" s="629"/>
      <c r="AB24" s="630"/>
      <c r="AC24" s="629"/>
      <c r="AD24" s="629"/>
      <c r="AE24" s="630"/>
      <c r="AF24" s="629"/>
      <c r="AG24" s="629"/>
      <c r="AH24" s="673" t="s">
        <v>112</v>
      </c>
      <c r="AI24" s="673" t="s">
        <v>96</v>
      </c>
      <c r="AJ24" s="673" t="s">
        <v>114</v>
      </c>
      <c r="AK24" s="673" t="s">
        <v>120</v>
      </c>
      <c r="AL24" s="632">
        <v>18.5</v>
      </c>
      <c r="AM24" s="632">
        <v>1.05</v>
      </c>
      <c r="AN24" s="628"/>
      <c r="AO24" s="632">
        <v>930</v>
      </c>
      <c r="AP24" s="634">
        <v>214.68</v>
      </c>
      <c r="AQ24" s="627">
        <v>4332</v>
      </c>
      <c r="AR24" s="627">
        <v>8045</v>
      </c>
      <c r="AS24" s="627">
        <v>85</v>
      </c>
      <c r="AT24" s="634">
        <v>2.78</v>
      </c>
      <c r="AU24" s="634">
        <v>8.51</v>
      </c>
      <c r="AV24" s="634">
        <v>0.03</v>
      </c>
      <c r="AW24" s="628"/>
      <c r="AX24" s="628"/>
      <c r="AY24" s="629"/>
      <c r="AZ24" s="629"/>
      <c r="BA24" s="629"/>
      <c r="BB24" s="627">
        <v>2.6</v>
      </c>
      <c r="BC24" s="677"/>
      <c r="BD24" s="627">
        <v>18</v>
      </c>
      <c r="BE24" s="627">
        <v>80.099999999999994</v>
      </c>
      <c r="BF24" s="627">
        <v>6.5</v>
      </c>
      <c r="BG24" s="629"/>
      <c r="BH24" s="629"/>
      <c r="BI24" s="627"/>
      <c r="BJ24" s="657"/>
      <c r="BK24" s="39"/>
      <c r="BL24" s="48"/>
      <c r="BM24" s="49"/>
      <c r="BN24" s="37"/>
      <c r="BO24" s="37"/>
      <c r="BP24" s="44"/>
    </row>
    <row r="25" spans="1:68" ht="24.75" customHeight="1" x14ac:dyDescent="0.25">
      <c r="A25" s="345">
        <v>45394</v>
      </c>
      <c r="B25" s="601">
        <v>17</v>
      </c>
      <c r="C25" s="627">
        <v>63</v>
      </c>
      <c r="D25" s="629"/>
      <c r="E25" s="629"/>
      <c r="F25" s="629"/>
      <c r="G25" s="629"/>
      <c r="H25" s="629"/>
      <c r="I25" s="629"/>
      <c r="J25" s="629"/>
      <c r="K25" s="630"/>
      <c r="L25" s="629"/>
      <c r="M25" s="629"/>
      <c r="N25" s="630"/>
      <c r="O25" s="629"/>
      <c r="P25" s="629"/>
      <c r="Q25" s="630"/>
      <c r="R25" s="631"/>
      <c r="S25" s="631"/>
      <c r="T25" s="629"/>
      <c r="U25" s="629"/>
      <c r="V25" s="629"/>
      <c r="W25" s="629"/>
      <c r="X25" s="629"/>
      <c r="Y25" s="629"/>
      <c r="Z25" s="629"/>
      <c r="AA25" s="629"/>
      <c r="AB25" s="630"/>
      <c r="AC25" s="629"/>
      <c r="AD25" s="629"/>
      <c r="AE25" s="630"/>
      <c r="AF25" s="629"/>
      <c r="AG25" s="629"/>
      <c r="AH25" s="630"/>
      <c r="AI25" s="630"/>
      <c r="AJ25" s="630"/>
      <c r="AK25" s="630"/>
      <c r="AL25" s="632">
        <v>18.7</v>
      </c>
      <c r="AM25" s="632">
        <v>0.91</v>
      </c>
      <c r="AN25" s="628"/>
      <c r="AO25" s="632">
        <v>930</v>
      </c>
      <c r="AP25" s="630"/>
      <c r="AQ25" s="629"/>
      <c r="AR25" s="629"/>
      <c r="AS25" s="629"/>
      <c r="AT25" s="630"/>
      <c r="AU25" s="630"/>
      <c r="AV25" s="630"/>
      <c r="AW25" s="628"/>
      <c r="AX25" s="628"/>
      <c r="AY25" s="629"/>
      <c r="AZ25" s="629"/>
      <c r="BA25" s="629"/>
      <c r="BB25" s="629"/>
      <c r="BC25" s="677"/>
      <c r="BD25" s="629"/>
      <c r="BE25" s="629"/>
      <c r="BF25" s="629"/>
      <c r="BG25" s="629"/>
      <c r="BH25" s="629"/>
      <c r="BI25" s="629"/>
      <c r="BJ25" s="657"/>
      <c r="BK25" s="39"/>
      <c r="BL25" s="48"/>
      <c r="BM25" s="49"/>
      <c r="BN25" s="37"/>
      <c r="BO25" s="37"/>
      <c r="BP25" s="44"/>
    </row>
    <row r="26" spans="1:68" ht="24.75" customHeight="1" x14ac:dyDescent="0.25">
      <c r="A26" s="345">
        <v>45395</v>
      </c>
      <c r="B26" s="601">
        <v>18</v>
      </c>
      <c r="C26" s="627">
        <v>68</v>
      </c>
      <c r="D26" s="629"/>
      <c r="E26" s="629"/>
      <c r="F26" s="629"/>
      <c r="G26" s="629"/>
      <c r="H26" s="629"/>
      <c r="I26" s="629"/>
      <c r="J26" s="629"/>
      <c r="K26" s="630"/>
      <c r="L26" s="629"/>
      <c r="M26" s="629"/>
      <c r="N26" s="630"/>
      <c r="O26" s="629"/>
      <c r="P26" s="629"/>
      <c r="Q26" s="630"/>
      <c r="R26" s="631"/>
      <c r="S26" s="631"/>
      <c r="T26" s="629"/>
      <c r="U26" s="629"/>
      <c r="V26" s="629"/>
      <c r="W26" s="629"/>
      <c r="X26" s="629"/>
      <c r="Y26" s="629"/>
      <c r="Z26" s="629"/>
      <c r="AA26" s="629"/>
      <c r="AB26" s="630"/>
      <c r="AC26" s="629"/>
      <c r="AD26" s="629"/>
      <c r="AE26" s="630"/>
      <c r="AF26" s="629"/>
      <c r="AG26" s="629"/>
      <c r="AH26" s="630"/>
      <c r="AI26" s="630"/>
      <c r="AJ26" s="630"/>
      <c r="AK26" s="630"/>
      <c r="AL26" s="632">
        <v>19</v>
      </c>
      <c r="AM26" s="632">
        <v>0.7</v>
      </c>
      <c r="AN26" s="628"/>
      <c r="AO26" s="632">
        <v>600</v>
      </c>
      <c r="AP26" s="630"/>
      <c r="AQ26" s="629"/>
      <c r="AR26" s="629"/>
      <c r="AS26" s="629"/>
      <c r="AT26" s="630"/>
      <c r="AU26" s="630"/>
      <c r="AV26" s="630"/>
      <c r="AW26" s="628"/>
      <c r="AX26" s="628"/>
      <c r="AY26" s="629"/>
      <c r="AZ26" s="629"/>
      <c r="BA26" s="629"/>
      <c r="BB26" s="629"/>
      <c r="BC26" s="677"/>
      <c r="BD26" s="629"/>
      <c r="BE26" s="629"/>
      <c r="BF26" s="629"/>
      <c r="BG26" s="629"/>
      <c r="BH26" s="629"/>
      <c r="BI26" s="629"/>
      <c r="BJ26" s="657"/>
      <c r="BK26" s="39"/>
      <c r="BL26" s="48"/>
      <c r="BM26" s="49"/>
      <c r="BN26" s="37"/>
      <c r="BO26" s="37"/>
      <c r="BP26" s="44"/>
    </row>
    <row r="27" spans="1:68" ht="24.75" customHeight="1" x14ac:dyDescent="0.25">
      <c r="A27" s="345">
        <v>45396</v>
      </c>
      <c r="B27" s="601">
        <v>19</v>
      </c>
      <c r="C27" s="627">
        <v>62</v>
      </c>
      <c r="D27" s="629"/>
      <c r="E27" s="629"/>
      <c r="F27" s="629"/>
      <c r="G27" s="629"/>
      <c r="H27" s="629"/>
      <c r="I27" s="629"/>
      <c r="J27" s="629"/>
      <c r="K27" s="630"/>
      <c r="L27" s="629"/>
      <c r="M27" s="629"/>
      <c r="N27" s="630"/>
      <c r="O27" s="629"/>
      <c r="P27" s="629"/>
      <c r="Q27" s="630"/>
      <c r="R27" s="631"/>
      <c r="S27" s="631"/>
      <c r="T27" s="629"/>
      <c r="U27" s="629"/>
      <c r="V27" s="629"/>
      <c r="W27" s="629"/>
      <c r="X27" s="629"/>
      <c r="Y27" s="629"/>
      <c r="Z27" s="629"/>
      <c r="AA27" s="629"/>
      <c r="AB27" s="630"/>
      <c r="AC27" s="629"/>
      <c r="AD27" s="629"/>
      <c r="AE27" s="630"/>
      <c r="AF27" s="629"/>
      <c r="AG27" s="629"/>
      <c r="AH27" s="674"/>
      <c r="AI27" s="674"/>
      <c r="AJ27" s="674"/>
      <c r="AK27" s="674"/>
      <c r="AL27" s="632">
        <v>19.3</v>
      </c>
      <c r="AM27" s="632">
        <v>0.77</v>
      </c>
      <c r="AN27" s="628"/>
      <c r="AO27" s="628"/>
      <c r="AP27" s="630"/>
      <c r="AQ27" s="629"/>
      <c r="AR27" s="629"/>
      <c r="AS27" s="629"/>
      <c r="AT27" s="630"/>
      <c r="AU27" s="630"/>
      <c r="AV27" s="630"/>
      <c r="AW27" s="628"/>
      <c r="AX27" s="628"/>
      <c r="AY27" s="629"/>
      <c r="AZ27" s="629"/>
      <c r="BA27" s="629"/>
      <c r="BB27" s="629"/>
      <c r="BC27" s="677"/>
      <c r="BD27" s="629"/>
      <c r="BE27" s="629"/>
      <c r="BF27" s="629"/>
      <c r="BG27" s="629"/>
      <c r="BH27" s="629"/>
      <c r="BI27" s="629"/>
      <c r="BJ27" s="657"/>
      <c r="BK27" s="39"/>
      <c r="BL27" s="48"/>
      <c r="BM27" s="49"/>
      <c r="BN27" s="37"/>
      <c r="BO27" s="37"/>
      <c r="BP27" s="44"/>
    </row>
    <row r="28" spans="1:68" ht="24.75" customHeight="1" x14ac:dyDescent="0.25">
      <c r="A28" s="345">
        <v>45390</v>
      </c>
      <c r="B28" s="601">
        <v>20</v>
      </c>
      <c r="C28" s="627">
        <v>77</v>
      </c>
      <c r="D28" s="629"/>
      <c r="E28" s="629"/>
      <c r="F28" s="629"/>
      <c r="G28" s="629"/>
      <c r="H28" s="629"/>
      <c r="I28" s="629"/>
      <c r="J28" s="629"/>
      <c r="K28" s="630"/>
      <c r="L28" s="629"/>
      <c r="M28" s="629"/>
      <c r="N28" s="630"/>
      <c r="O28" s="629"/>
      <c r="P28" s="629"/>
      <c r="Q28" s="630"/>
      <c r="R28" s="631"/>
      <c r="S28" s="631"/>
      <c r="T28" s="629"/>
      <c r="U28" s="629"/>
      <c r="V28" s="629"/>
      <c r="W28" s="629"/>
      <c r="X28" s="629"/>
      <c r="Y28" s="629"/>
      <c r="Z28" s="629"/>
      <c r="AA28" s="629"/>
      <c r="AB28" s="630"/>
      <c r="AC28" s="629"/>
      <c r="AD28" s="629"/>
      <c r="AE28" s="630"/>
      <c r="AF28" s="629"/>
      <c r="AG28" s="629"/>
      <c r="AH28" s="674"/>
      <c r="AI28" s="674"/>
      <c r="AJ28" s="674"/>
      <c r="AK28" s="674"/>
      <c r="AL28" s="632">
        <v>19.2</v>
      </c>
      <c r="AM28" s="632">
        <v>0.8</v>
      </c>
      <c r="AN28" s="628"/>
      <c r="AO28" s="628"/>
      <c r="AP28" s="630"/>
      <c r="AQ28" s="629"/>
      <c r="AR28" s="629"/>
      <c r="AS28" s="629"/>
      <c r="AT28" s="630"/>
      <c r="AU28" s="630"/>
      <c r="AV28" s="630"/>
      <c r="AW28" s="628"/>
      <c r="AX28" s="628"/>
      <c r="AY28" s="629"/>
      <c r="AZ28" s="629"/>
      <c r="BA28" s="629"/>
      <c r="BB28" s="629"/>
      <c r="BC28" s="677"/>
      <c r="BD28" s="629"/>
      <c r="BE28" s="629"/>
      <c r="BF28" s="629"/>
      <c r="BG28" s="629"/>
      <c r="BH28" s="629"/>
      <c r="BI28" s="629"/>
      <c r="BJ28" s="657"/>
      <c r="BK28" s="39"/>
      <c r="BL28" s="48"/>
      <c r="BM28" s="49"/>
      <c r="BN28" s="37"/>
      <c r="BO28" s="37"/>
      <c r="BP28" s="44"/>
    </row>
    <row r="29" spans="1:68" ht="24.75" customHeight="1" x14ac:dyDescent="0.25">
      <c r="A29" s="345">
        <v>45391</v>
      </c>
      <c r="B29" s="601">
        <v>21</v>
      </c>
      <c r="C29" s="627">
        <v>67</v>
      </c>
      <c r="D29" s="629"/>
      <c r="E29" s="627">
        <v>8.15</v>
      </c>
      <c r="F29" s="627">
        <v>8.02</v>
      </c>
      <c r="G29" s="633">
        <v>2105</v>
      </c>
      <c r="H29" s="633">
        <v>2069</v>
      </c>
      <c r="I29" s="627">
        <v>356</v>
      </c>
      <c r="J29" s="627">
        <v>5</v>
      </c>
      <c r="K29" s="634">
        <v>99</v>
      </c>
      <c r="L29" s="627">
        <v>305</v>
      </c>
      <c r="M29" s="627">
        <v>6</v>
      </c>
      <c r="N29" s="634">
        <v>98</v>
      </c>
      <c r="O29" s="627">
        <v>941</v>
      </c>
      <c r="P29" s="627">
        <v>40</v>
      </c>
      <c r="Q29" s="634">
        <v>96</v>
      </c>
      <c r="R29" s="631"/>
      <c r="S29" s="631"/>
      <c r="T29" s="629"/>
      <c r="U29" s="629"/>
      <c r="V29" s="629"/>
      <c r="W29" s="629"/>
      <c r="X29" s="629"/>
      <c r="Y29" s="629"/>
      <c r="Z29" s="629"/>
      <c r="AA29" s="629"/>
      <c r="AB29" s="630"/>
      <c r="AC29" s="629"/>
      <c r="AD29" s="629"/>
      <c r="AE29" s="630"/>
      <c r="AF29" s="629"/>
      <c r="AG29" s="629"/>
      <c r="AH29" s="673" t="s">
        <v>112</v>
      </c>
      <c r="AI29" s="673" t="s">
        <v>96</v>
      </c>
      <c r="AJ29" s="673" t="s">
        <v>114</v>
      </c>
      <c r="AK29" s="673" t="s">
        <v>120</v>
      </c>
      <c r="AL29" s="632">
        <v>19.8</v>
      </c>
      <c r="AM29" s="632">
        <v>0.4</v>
      </c>
      <c r="AN29" s="628"/>
      <c r="AO29" s="632">
        <v>900</v>
      </c>
      <c r="AP29" s="634">
        <v>197.72</v>
      </c>
      <c r="AQ29" s="627">
        <v>4552</v>
      </c>
      <c r="AR29" s="627">
        <v>7941</v>
      </c>
      <c r="AS29" s="627">
        <v>86</v>
      </c>
      <c r="AT29" s="634">
        <v>3.78</v>
      </c>
      <c r="AU29" s="634">
        <v>9.06</v>
      </c>
      <c r="AV29" s="634">
        <v>0.02</v>
      </c>
      <c r="AW29" s="628"/>
      <c r="AX29" s="628"/>
      <c r="AY29" s="629"/>
      <c r="AZ29" s="629"/>
      <c r="BA29" s="629"/>
      <c r="BB29" s="627">
        <v>2.2000000000000002</v>
      </c>
      <c r="BC29" s="677"/>
      <c r="BD29" s="627">
        <v>18.3</v>
      </c>
      <c r="BE29" s="627">
        <v>85.6</v>
      </c>
      <c r="BF29" s="627">
        <v>6.6</v>
      </c>
      <c r="BG29" s="629"/>
      <c r="BH29" s="629"/>
      <c r="BI29" s="627"/>
      <c r="BJ29" s="657"/>
      <c r="BK29" s="39"/>
      <c r="BL29" s="48"/>
      <c r="BM29" s="49"/>
      <c r="BN29" s="37"/>
      <c r="BO29" s="37"/>
      <c r="BP29" s="44"/>
    </row>
    <row r="30" spans="1:68" ht="24.75" customHeight="1" x14ac:dyDescent="0.25">
      <c r="A30" s="345">
        <v>45392</v>
      </c>
      <c r="B30" s="601">
        <v>22</v>
      </c>
      <c r="C30" s="627">
        <v>66</v>
      </c>
      <c r="D30" s="629"/>
      <c r="E30" s="675">
        <v>8</v>
      </c>
      <c r="F30" s="675">
        <v>7.8</v>
      </c>
      <c r="G30" s="676">
        <v>2078</v>
      </c>
      <c r="H30" s="676">
        <v>2075</v>
      </c>
      <c r="I30" s="675">
        <v>280</v>
      </c>
      <c r="J30" s="675">
        <v>9</v>
      </c>
      <c r="K30" s="634">
        <v>97</v>
      </c>
      <c r="L30" s="675">
        <v>310</v>
      </c>
      <c r="M30" s="675">
        <v>5</v>
      </c>
      <c r="N30" s="634">
        <v>98</v>
      </c>
      <c r="O30" s="675">
        <v>764</v>
      </c>
      <c r="P30" s="675">
        <v>46</v>
      </c>
      <c r="Q30" s="634">
        <v>94</v>
      </c>
      <c r="R30" s="635">
        <v>131.84</v>
      </c>
      <c r="S30" s="635">
        <v>56.96</v>
      </c>
      <c r="T30" s="675">
        <v>130</v>
      </c>
      <c r="U30" s="675">
        <v>68</v>
      </c>
      <c r="V30" s="675">
        <v>0.1</v>
      </c>
      <c r="W30" s="675">
        <v>0.12</v>
      </c>
      <c r="X30" s="675">
        <v>0.06</v>
      </c>
      <c r="Y30" s="675">
        <v>0.02</v>
      </c>
      <c r="Z30" s="675">
        <v>132</v>
      </c>
      <c r="AA30" s="675">
        <v>57.1</v>
      </c>
      <c r="AB30" s="634">
        <v>56.74</v>
      </c>
      <c r="AC30" s="675">
        <v>13</v>
      </c>
      <c r="AD30" s="675">
        <v>4.0999999999999996</v>
      </c>
      <c r="AE30" s="634">
        <v>68.459999999999994</v>
      </c>
      <c r="AF30" s="629"/>
      <c r="AG30" s="629"/>
      <c r="AH30" s="673" t="s">
        <v>112</v>
      </c>
      <c r="AI30" s="673" t="s">
        <v>113</v>
      </c>
      <c r="AJ30" s="673" t="s">
        <v>114</v>
      </c>
      <c r="AK30" s="673" t="s">
        <v>120</v>
      </c>
      <c r="AL30" s="632">
        <v>20.100000000000001</v>
      </c>
      <c r="AM30" s="632">
        <v>0.73</v>
      </c>
      <c r="AN30" s="628"/>
      <c r="AO30" s="632">
        <v>900</v>
      </c>
      <c r="AP30" s="630"/>
      <c r="AQ30" s="629"/>
      <c r="AR30" s="629"/>
      <c r="AS30" s="629"/>
      <c r="AT30" s="630"/>
      <c r="AU30" s="630"/>
      <c r="AV30" s="630"/>
      <c r="AW30" s="628"/>
      <c r="AX30" s="628"/>
      <c r="AY30" s="629"/>
      <c r="AZ30" s="629"/>
      <c r="BA30" s="629"/>
      <c r="BB30" s="629"/>
      <c r="BC30" s="677"/>
      <c r="BD30" s="629"/>
      <c r="BE30" s="629"/>
      <c r="BF30" s="629"/>
      <c r="BG30" s="629"/>
      <c r="BH30" s="629"/>
      <c r="BI30" s="629"/>
      <c r="BJ30" s="657"/>
      <c r="BK30" s="39"/>
      <c r="BL30" s="48"/>
      <c r="BM30" s="49"/>
      <c r="BN30" s="37"/>
      <c r="BO30" s="37"/>
      <c r="BP30" s="44"/>
    </row>
    <row r="31" spans="1:68" ht="24.75" customHeight="1" x14ac:dyDescent="0.25">
      <c r="A31" s="345">
        <v>45393</v>
      </c>
      <c r="B31" s="601">
        <v>23</v>
      </c>
      <c r="C31" s="627">
        <v>81</v>
      </c>
      <c r="D31" s="629"/>
      <c r="E31" s="627">
        <v>8.1</v>
      </c>
      <c r="F31" s="627">
        <v>8</v>
      </c>
      <c r="G31" s="633">
        <v>2200</v>
      </c>
      <c r="H31" s="633">
        <v>2101</v>
      </c>
      <c r="I31" s="627">
        <v>300</v>
      </c>
      <c r="J31" s="627">
        <v>6</v>
      </c>
      <c r="K31" s="634">
        <v>98</v>
      </c>
      <c r="L31" s="627">
        <v>321</v>
      </c>
      <c r="M31" s="627">
        <v>5</v>
      </c>
      <c r="N31" s="634">
        <v>98</v>
      </c>
      <c r="O31" s="627">
        <v>810</v>
      </c>
      <c r="P31" s="627">
        <v>43.2</v>
      </c>
      <c r="Q31" s="634">
        <v>95</v>
      </c>
      <c r="R31" s="631"/>
      <c r="S31" s="631"/>
      <c r="T31" s="629"/>
      <c r="U31" s="629"/>
      <c r="V31" s="629"/>
      <c r="W31" s="629"/>
      <c r="X31" s="629"/>
      <c r="Y31" s="629"/>
      <c r="Z31" s="629"/>
      <c r="AA31" s="629"/>
      <c r="AB31" s="630"/>
      <c r="AC31" s="629"/>
      <c r="AD31" s="629"/>
      <c r="AE31" s="630"/>
      <c r="AF31" s="629"/>
      <c r="AG31" s="629"/>
      <c r="AH31" s="673" t="s">
        <v>112</v>
      </c>
      <c r="AI31" s="673" t="s">
        <v>96</v>
      </c>
      <c r="AJ31" s="673" t="s">
        <v>114</v>
      </c>
      <c r="AK31" s="673" t="s">
        <v>120</v>
      </c>
      <c r="AL31" s="632">
        <v>20.3</v>
      </c>
      <c r="AM31" s="632">
        <v>0.55000000000000004</v>
      </c>
      <c r="AN31" s="628"/>
      <c r="AO31" s="632">
        <v>920</v>
      </c>
      <c r="AP31" s="630"/>
      <c r="AQ31" s="629"/>
      <c r="AR31" s="629"/>
      <c r="AS31" s="629"/>
      <c r="AT31" s="630"/>
      <c r="AU31" s="630"/>
      <c r="AV31" s="630"/>
      <c r="AW31" s="628"/>
      <c r="AX31" s="628"/>
      <c r="AY31" s="629"/>
      <c r="AZ31" s="629"/>
      <c r="BA31" s="629"/>
      <c r="BB31" s="627">
        <v>2.5</v>
      </c>
      <c r="BC31" s="677"/>
      <c r="BD31" s="627">
        <v>18.100000000000001</v>
      </c>
      <c r="BE31" s="627">
        <v>85.23</v>
      </c>
      <c r="BF31" s="627">
        <v>6.6</v>
      </c>
      <c r="BG31" s="629"/>
      <c r="BH31" s="629"/>
      <c r="BI31" s="627"/>
      <c r="BJ31" s="657"/>
      <c r="BK31" s="39"/>
      <c r="BL31" s="48"/>
      <c r="BM31" s="49"/>
      <c r="BN31" s="37"/>
      <c r="BO31" s="37"/>
      <c r="BP31" s="44"/>
    </row>
    <row r="32" spans="1:68" ht="24.75" customHeight="1" x14ac:dyDescent="0.25">
      <c r="A32" s="345">
        <v>45394</v>
      </c>
      <c r="B32" s="601">
        <v>24</v>
      </c>
      <c r="C32" s="627">
        <v>66</v>
      </c>
      <c r="D32" s="629"/>
      <c r="E32" s="629"/>
      <c r="F32" s="629"/>
      <c r="G32" s="629"/>
      <c r="H32" s="629"/>
      <c r="I32" s="629"/>
      <c r="J32" s="629"/>
      <c r="K32" s="630"/>
      <c r="L32" s="629"/>
      <c r="M32" s="629"/>
      <c r="N32" s="630"/>
      <c r="O32" s="629"/>
      <c r="P32" s="629"/>
      <c r="Q32" s="630"/>
      <c r="R32" s="631"/>
      <c r="S32" s="631"/>
      <c r="T32" s="629"/>
      <c r="U32" s="629"/>
      <c r="V32" s="629"/>
      <c r="W32" s="629"/>
      <c r="X32" s="629"/>
      <c r="Y32" s="629"/>
      <c r="Z32" s="629"/>
      <c r="AA32" s="629"/>
      <c r="AB32" s="630"/>
      <c r="AC32" s="629"/>
      <c r="AD32" s="629"/>
      <c r="AE32" s="630"/>
      <c r="AF32" s="629"/>
      <c r="AG32" s="629"/>
      <c r="AH32" s="630"/>
      <c r="AI32" s="630"/>
      <c r="AJ32" s="630"/>
      <c r="AK32" s="630"/>
      <c r="AL32" s="632">
        <v>20.6</v>
      </c>
      <c r="AM32" s="632">
        <v>1.32</v>
      </c>
      <c r="AN32" s="628"/>
      <c r="AO32" s="632">
        <v>850</v>
      </c>
      <c r="AP32" s="634">
        <v>201.66</v>
      </c>
      <c r="AQ32" s="627">
        <v>4215</v>
      </c>
      <c r="AR32" s="627">
        <v>7558</v>
      </c>
      <c r="AS32" s="627">
        <v>85</v>
      </c>
      <c r="AT32" s="634">
        <v>3.83</v>
      </c>
      <c r="AU32" s="634">
        <v>8.82</v>
      </c>
      <c r="AV32" s="634">
        <v>0</v>
      </c>
      <c r="AW32" s="628"/>
      <c r="AX32" s="628"/>
      <c r="AY32" s="629"/>
      <c r="AZ32" s="629"/>
      <c r="BA32" s="629"/>
      <c r="BB32" s="629"/>
      <c r="BC32" s="678">
        <v>5.0999999999999996</v>
      </c>
      <c r="BD32" s="629"/>
      <c r="BE32" s="629"/>
      <c r="BF32" s="629"/>
      <c r="BG32" s="629"/>
      <c r="BH32" s="629"/>
      <c r="BI32" s="629"/>
      <c r="BJ32" s="657"/>
      <c r="BK32" s="39"/>
      <c r="BL32" s="48"/>
      <c r="BM32" s="49"/>
      <c r="BN32" s="37"/>
      <c r="BO32" s="37"/>
      <c r="BP32" s="44"/>
    </row>
    <row r="33" spans="1:68" ht="24.75" customHeight="1" x14ac:dyDescent="0.25">
      <c r="A33" s="345">
        <v>45395</v>
      </c>
      <c r="B33" s="601">
        <v>25</v>
      </c>
      <c r="C33" s="627">
        <v>65</v>
      </c>
      <c r="D33" s="629"/>
      <c r="E33" s="629"/>
      <c r="F33" s="629"/>
      <c r="G33" s="629"/>
      <c r="H33" s="629"/>
      <c r="I33" s="629"/>
      <c r="J33" s="629"/>
      <c r="K33" s="630"/>
      <c r="L33" s="629"/>
      <c r="M33" s="629"/>
      <c r="N33" s="630"/>
      <c r="O33" s="629"/>
      <c r="P33" s="629"/>
      <c r="Q33" s="630"/>
      <c r="R33" s="631"/>
      <c r="S33" s="631"/>
      <c r="T33" s="629"/>
      <c r="U33" s="629"/>
      <c r="V33" s="629"/>
      <c r="W33" s="629"/>
      <c r="X33" s="629"/>
      <c r="Y33" s="629"/>
      <c r="Z33" s="629"/>
      <c r="AA33" s="629"/>
      <c r="AB33" s="630"/>
      <c r="AC33" s="629"/>
      <c r="AD33" s="629"/>
      <c r="AE33" s="630"/>
      <c r="AF33" s="629"/>
      <c r="AG33" s="629"/>
      <c r="AH33" s="630"/>
      <c r="AI33" s="630"/>
      <c r="AJ33" s="630"/>
      <c r="AK33" s="630"/>
      <c r="AL33" s="632">
        <v>20.6</v>
      </c>
      <c r="AM33" s="632">
        <v>0.4</v>
      </c>
      <c r="AN33" s="628"/>
      <c r="AO33" s="628"/>
      <c r="AP33" s="630"/>
      <c r="AQ33" s="629"/>
      <c r="AR33" s="629"/>
      <c r="AS33" s="629"/>
      <c r="AT33" s="630"/>
      <c r="AU33" s="630"/>
      <c r="AV33" s="630"/>
      <c r="AW33" s="628"/>
      <c r="AX33" s="628"/>
      <c r="AY33" s="629"/>
      <c r="AZ33" s="629"/>
      <c r="BA33" s="629"/>
      <c r="BB33" s="629"/>
      <c r="BC33" s="677"/>
      <c r="BD33" s="629"/>
      <c r="BE33" s="629"/>
      <c r="BF33" s="629"/>
      <c r="BG33" s="629"/>
      <c r="BH33" s="629"/>
      <c r="BI33" s="629"/>
      <c r="BJ33" s="657"/>
      <c r="BK33" s="39"/>
      <c r="BL33" s="48"/>
      <c r="BM33" s="49"/>
      <c r="BN33" s="37"/>
      <c r="BO33" s="37"/>
      <c r="BP33" s="44"/>
    </row>
    <row r="34" spans="1:68" ht="24.75" customHeight="1" x14ac:dyDescent="0.25">
      <c r="A34" s="345">
        <v>45396</v>
      </c>
      <c r="B34" s="601">
        <v>26</v>
      </c>
      <c r="C34" s="627">
        <v>75</v>
      </c>
      <c r="D34" s="629"/>
      <c r="E34" s="629"/>
      <c r="F34" s="629"/>
      <c r="G34" s="629"/>
      <c r="H34" s="629"/>
      <c r="I34" s="629"/>
      <c r="J34" s="629"/>
      <c r="K34" s="630"/>
      <c r="L34" s="629"/>
      <c r="M34" s="629"/>
      <c r="N34" s="630"/>
      <c r="O34" s="629"/>
      <c r="P34" s="629"/>
      <c r="Q34" s="630"/>
      <c r="R34" s="631"/>
      <c r="S34" s="631"/>
      <c r="T34" s="629"/>
      <c r="U34" s="629"/>
      <c r="V34" s="629"/>
      <c r="W34" s="629"/>
      <c r="X34" s="629"/>
      <c r="Y34" s="629"/>
      <c r="Z34" s="629"/>
      <c r="AA34" s="629"/>
      <c r="AB34" s="630"/>
      <c r="AC34" s="629"/>
      <c r="AD34" s="629"/>
      <c r="AE34" s="630"/>
      <c r="AF34" s="629"/>
      <c r="AG34" s="629"/>
      <c r="AH34" s="674"/>
      <c r="AI34" s="674"/>
      <c r="AJ34" s="674"/>
      <c r="AK34" s="674"/>
      <c r="AL34" s="632">
        <v>20.6</v>
      </c>
      <c r="AM34" s="632">
        <v>0.82</v>
      </c>
      <c r="AN34" s="628"/>
      <c r="AO34" s="628"/>
      <c r="AP34" s="630"/>
      <c r="AQ34" s="629"/>
      <c r="AR34" s="629"/>
      <c r="AS34" s="629"/>
      <c r="AT34" s="630"/>
      <c r="AU34" s="630"/>
      <c r="AV34" s="630"/>
      <c r="AW34" s="628"/>
      <c r="AX34" s="628"/>
      <c r="AY34" s="629"/>
      <c r="AZ34" s="629"/>
      <c r="BA34" s="629"/>
      <c r="BB34" s="629"/>
      <c r="BC34" s="677"/>
      <c r="BD34" s="629"/>
      <c r="BE34" s="629"/>
      <c r="BF34" s="629"/>
      <c r="BG34" s="629"/>
      <c r="BH34" s="629"/>
      <c r="BI34" s="629"/>
      <c r="BJ34" s="657"/>
      <c r="BK34" s="39"/>
      <c r="BL34" s="48"/>
      <c r="BM34" s="49"/>
      <c r="BN34" s="37"/>
      <c r="BO34" s="37"/>
      <c r="BP34" s="44"/>
    </row>
    <row r="35" spans="1:68" ht="24.75" customHeight="1" x14ac:dyDescent="0.25">
      <c r="A35" s="345">
        <v>45390</v>
      </c>
      <c r="B35" s="601">
        <v>27</v>
      </c>
      <c r="C35" s="627">
        <v>69</v>
      </c>
      <c r="D35" s="629"/>
      <c r="E35" s="629"/>
      <c r="F35" s="629"/>
      <c r="G35" s="629"/>
      <c r="H35" s="629"/>
      <c r="I35" s="629"/>
      <c r="J35" s="629"/>
      <c r="K35" s="630"/>
      <c r="L35" s="629"/>
      <c r="M35" s="629"/>
      <c r="N35" s="630"/>
      <c r="O35" s="629"/>
      <c r="P35" s="629"/>
      <c r="Q35" s="630"/>
      <c r="R35" s="631"/>
      <c r="S35" s="631"/>
      <c r="T35" s="629"/>
      <c r="U35" s="629"/>
      <c r="V35" s="629"/>
      <c r="W35" s="629"/>
      <c r="X35" s="629"/>
      <c r="Y35" s="629"/>
      <c r="Z35" s="629"/>
      <c r="AA35" s="629"/>
      <c r="AB35" s="630"/>
      <c r="AC35" s="629"/>
      <c r="AD35" s="629"/>
      <c r="AE35" s="630"/>
      <c r="AF35" s="629"/>
      <c r="AG35" s="629"/>
      <c r="AH35" s="674"/>
      <c r="AI35" s="674"/>
      <c r="AJ35" s="674"/>
      <c r="AK35" s="674"/>
      <c r="AL35" s="632">
        <v>20</v>
      </c>
      <c r="AM35" s="632">
        <v>0.93</v>
      </c>
      <c r="AN35" s="628"/>
      <c r="AO35" s="632">
        <v>480</v>
      </c>
      <c r="AP35" s="630"/>
      <c r="AQ35" s="629"/>
      <c r="AR35" s="629"/>
      <c r="AS35" s="629"/>
      <c r="AT35" s="630"/>
      <c r="AU35" s="630"/>
      <c r="AV35" s="630"/>
      <c r="AW35" s="628"/>
      <c r="AX35" s="628"/>
      <c r="AY35" s="629"/>
      <c r="AZ35" s="629"/>
      <c r="BA35" s="629"/>
      <c r="BB35" s="629"/>
      <c r="BC35" s="677"/>
      <c r="BD35" s="629"/>
      <c r="BE35" s="629"/>
      <c r="BF35" s="629"/>
      <c r="BG35" s="629"/>
      <c r="BH35" s="629"/>
      <c r="BI35" s="629"/>
      <c r="BJ35" s="657"/>
      <c r="BK35" s="39"/>
      <c r="BL35" s="48"/>
      <c r="BM35" s="49"/>
      <c r="BN35" s="37"/>
      <c r="BO35" s="37"/>
      <c r="BP35" s="44"/>
    </row>
    <row r="36" spans="1:68" ht="24.75" customHeight="1" x14ac:dyDescent="0.25">
      <c r="A36" s="345">
        <v>45391</v>
      </c>
      <c r="B36" s="601">
        <v>28</v>
      </c>
      <c r="C36" s="627">
        <v>63</v>
      </c>
      <c r="D36" s="629"/>
      <c r="E36" s="627">
        <v>8.02</v>
      </c>
      <c r="F36" s="627">
        <v>7.97</v>
      </c>
      <c r="G36" s="633">
        <v>2055</v>
      </c>
      <c r="H36" s="633">
        <v>2010</v>
      </c>
      <c r="I36" s="627">
        <v>310</v>
      </c>
      <c r="J36" s="627">
        <v>8</v>
      </c>
      <c r="K36" s="634">
        <v>97</v>
      </c>
      <c r="L36" s="627">
        <v>298</v>
      </c>
      <c r="M36" s="627">
        <v>6</v>
      </c>
      <c r="N36" s="634">
        <v>98</v>
      </c>
      <c r="O36" s="627">
        <v>808</v>
      </c>
      <c r="P36" s="627">
        <v>45.87</v>
      </c>
      <c r="Q36" s="634">
        <v>94</v>
      </c>
      <c r="R36" s="631"/>
      <c r="S36" s="631"/>
      <c r="T36" s="629"/>
      <c r="U36" s="629"/>
      <c r="V36" s="629"/>
      <c r="W36" s="629"/>
      <c r="X36" s="629"/>
      <c r="Y36" s="629"/>
      <c r="Z36" s="629"/>
      <c r="AA36" s="629"/>
      <c r="AB36" s="630"/>
      <c r="AC36" s="629"/>
      <c r="AD36" s="629"/>
      <c r="AE36" s="630"/>
      <c r="AF36" s="629"/>
      <c r="AG36" s="629"/>
      <c r="AH36" s="673" t="s">
        <v>112</v>
      </c>
      <c r="AI36" s="673" t="s">
        <v>96</v>
      </c>
      <c r="AJ36" s="673" t="s">
        <v>114</v>
      </c>
      <c r="AK36" s="673" t="s">
        <v>120</v>
      </c>
      <c r="AL36" s="632">
        <v>20.9</v>
      </c>
      <c r="AM36" s="632">
        <v>0.96</v>
      </c>
      <c r="AN36" s="628"/>
      <c r="AO36" s="632">
        <v>600</v>
      </c>
      <c r="AP36" s="634">
        <v>149.81</v>
      </c>
      <c r="AQ36" s="627">
        <v>4005</v>
      </c>
      <c r="AR36" s="627">
        <v>7159</v>
      </c>
      <c r="AS36" s="627">
        <v>86.2</v>
      </c>
      <c r="AT36" s="634">
        <v>4.0199999999999996</v>
      </c>
      <c r="AU36" s="634">
        <v>8.85</v>
      </c>
      <c r="AV36" s="634">
        <v>0.02</v>
      </c>
      <c r="AW36" s="628"/>
      <c r="AX36" s="628"/>
      <c r="AY36" s="629"/>
      <c r="AZ36" s="629"/>
      <c r="BA36" s="629"/>
      <c r="BB36" s="627">
        <v>2.6</v>
      </c>
      <c r="BC36" s="677"/>
      <c r="BD36" s="627">
        <v>18.3</v>
      </c>
      <c r="BE36" s="627">
        <v>82.3</v>
      </c>
      <c r="BF36" s="627">
        <v>6.5</v>
      </c>
      <c r="BG36" s="629"/>
      <c r="BH36" s="629"/>
      <c r="BI36" s="627"/>
      <c r="BJ36" s="657"/>
      <c r="BK36" s="39"/>
      <c r="BL36" s="48"/>
      <c r="BM36" s="49"/>
      <c r="BN36" s="37"/>
      <c r="BO36" s="37"/>
      <c r="BP36" s="44"/>
    </row>
    <row r="37" spans="1:68" ht="24.75" customHeight="1" x14ac:dyDescent="0.25">
      <c r="A37" s="345">
        <v>45392</v>
      </c>
      <c r="B37" s="601">
        <v>29</v>
      </c>
      <c r="C37" s="627">
        <v>65</v>
      </c>
      <c r="D37" s="629"/>
      <c r="E37" s="629"/>
      <c r="F37" s="629"/>
      <c r="G37" s="629"/>
      <c r="H37" s="629"/>
      <c r="I37" s="629"/>
      <c r="J37" s="629"/>
      <c r="K37" s="630"/>
      <c r="L37" s="629"/>
      <c r="M37" s="629"/>
      <c r="N37" s="630"/>
      <c r="O37" s="629"/>
      <c r="P37" s="629"/>
      <c r="Q37" s="630"/>
      <c r="R37" s="631"/>
      <c r="S37" s="631"/>
      <c r="T37" s="629"/>
      <c r="U37" s="629"/>
      <c r="V37" s="629"/>
      <c r="W37" s="629"/>
      <c r="X37" s="629"/>
      <c r="Y37" s="629"/>
      <c r="Z37" s="629"/>
      <c r="AA37" s="629"/>
      <c r="AB37" s="630"/>
      <c r="AC37" s="629"/>
      <c r="AD37" s="629"/>
      <c r="AE37" s="630"/>
      <c r="AF37" s="629"/>
      <c r="AG37" s="629"/>
      <c r="AH37" s="674"/>
      <c r="AI37" s="674"/>
      <c r="AJ37" s="674"/>
      <c r="AK37" s="674"/>
      <c r="AL37" s="632">
        <v>20.9</v>
      </c>
      <c r="AM37" s="632">
        <v>1.05</v>
      </c>
      <c r="AN37" s="628"/>
      <c r="AO37" s="632">
        <v>850</v>
      </c>
      <c r="AP37" s="630"/>
      <c r="AQ37" s="629"/>
      <c r="AR37" s="629"/>
      <c r="AS37" s="629"/>
      <c r="AT37" s="630"/>
      <c r="AU37" s="630"/>
      <c r="AV37" s="630"/>
      <c r="AW37" s="628"/>
      <c r="AX37" s="628"/>
      <c r="AY37" s="629"/>
      <c r="AZ37" s="629"/>
      <c r="BA37" s="629"/>
      <c r="BB37" s="629"/>
      <c r="BC37" s="629"/>
      <c r="BD37" s="629"/>
      <c r="BE37" s="629"/>
      <c r="BF37" s="629"/>
      <c r="BG37" s="629"/>
      <c r="BH37" s="629"/>
      <c r="BI37" s="629"/>
      <c r="BJ37" s="657"/>
      <c r="BK37" s="39"/>
      <c r="BL37" s="48"/>
      <c r="BM37" s="49"/>
      <c r="BN37" s="37"/>
      <c r="BO37" s="37"/>
      <c r="BP37" s="44"/>
    </row>
    <row r="38" spans="1:68" ht="24.75" customHeight="1" x14ac:dyDescent="0.25">
      <c r="A38" s="345">
        <v>45393</v>
      </c>
      <c r="B38" s="601">
        <v>30</v>
      </c>
      <c r="C38" s="627">
        <v>79</v>
      </c>
      <c r="D38" s="629"/>
      <c r="E38" s="627">
        <v>8.0500000000000007</v>
      </c>
      <c r="F38" s="627">
        <v>8.0299999999999994</v>
      </c>
      <c r="G38" s="633">
        <v>2100</v>
      </c>
      <c r="H38" s="633">
        <v>2080</v>
      </c>
      <c r="I38" s="627">
        <v>297</v>
      </c>
      <c r="J38" s="627">
        <v>5</v>
      </c>
      <c r="K38" s="634">
        <v>98</v>
      </c>
      <c r="L38" s="627">
        <v>308</v>
      </c>
      <c r="M38" s="627">
        <v>8</v>
      </c>
      <c r="N38" s="634">
        <v>97</v>
      </c>
      <c r="O38" s="627">
        <v>759</v>
      </c>
      <c r="P38" s="627">
        <v>48.9</v>
      </c>
      <c r="Q38" s="634">
        <v>94</v>
      </c>
      <c r="R38" s="631"/>
      <c r="S38" s="631"/>
      <c r="T38" s="629"/>
      <c r="U38" s="629"/>
      <c r="V38" s="629"/>
      <c r="W38" s="629"/>
      <c r="X38" s="629"/>
      <c r="Y38" s="629"/>
      <c r="Z38" s="629"/>
      <c r="AA38" s="629"/>
      <c r="AB38" s="630"/>
      <c r="AC38" s="629"/>
      <c r="AD38" s="629"/>
      <c r="AE38" s="630"/>
      <c r="AF38" s="629"/>
      <c r="AG38" s="629"/>
      <c r="AH38" s="673" t="s">
        <v>112</v>
      </c>
      <c r="AI38" s="673" t="s">
        <v>96</v>
      </c>
      <c r="AJ38" s="673" t="s">
        <v>114</v>
      </c>
      <c r="AK38" s="673" t="s">
        <v>120</v>
      </c>
      <c r="AL38" s="632">
        <v>21.2</v>
      </c>
      <c r="AM38" s="632">
        <v>0.87</v>
      </c>
      <c r="AN38" s="628"/>
      <c r="AO38" s="632">
        <v>800</v>
      </c>
      <c r="AP38" s="634">
        <v>199.7</v>
      </c>
      <c r="AQ38" s="627">
        <v>4006</v>
      </c>
      <c r="AR38" s="627">
        <v>7266</v>
      </c>
      <c r="AS38" s="627">
        <v>85.9</v>
      </c>
      <c r="AT38" s="634">
        <v>3.2</v>
      </c>
      <c r="AU38" s="634">
        <v>8.7200000000000006</v>
      </c>
      <c r="AV38" s="634">
        <v>0.02</v>
      </c>
      <c r="AW38" s="628"/>
      <c r="AX38" s="628"/>
      <c r="AY38" s="629"/>
      <c r="AZ38" s="629"/>
      <c r="BA38" s="629"/>
      <c r="BB38" s="627">
        <v>2.4</v>
      </c>
      <c r="BC38" s="629"/>
      <c r="BD38" s="627">
        <v>18.2</v>
      </c>
      <c r="BE38" s="627">
        <v>83.6</v>
      </c>
      <c r="BF38" s="627">
        <v>6.6</v>
      </c>
      <c r="BG38" s="629"/>
      <c r="BH38" s="629"/>
      <c r="BI38" s="627"/>
      <c r="BJ38" s="657"/>
      <c r="BK38" s="39"/>
      <c r="BL38" s="48"/>
      <c r="BM38" s="49"/>
      <c r="BN38" s="37"/>
      <c r="BO38" s="37"/>
      <c r="BP38" s="44"/>
    </row>
    <row r="39" spans="1:68" ht="24.75" customHeight="1" thickBot="1" x14ac:dyDescent="0.3">
      <c r="A39" s="345"/>
      <c r="B39" s="359"/>
      <c r="C39" s="658"/>
      <c r="D39" s="658"/>
      <c r="E39" s="30"/>
      <c r="F39" s="30"/>
      <c r="G39" s="29"/>
      <c r="H39" s="29"/>
      <c r="I39" s="128"/>
      <c r="J39" s="128"/>
      <c r="K39" s="347" t="str">
        <f t="shared" ref="K39" si="0">IF(AND(I39&lt;&gt;"",J39&lt;&gt;""),(I39-J39)/I39*100,"")</f>
        <v/>
      </c>
      <c r="L39" s="128"/>
      <c r="M39" s="128"/>
      <c r="N39" s="347" t="str">
        <f>IF(AND(L39&lt;&gt;"",M39&lt;&gt;""),(L39-M39)/L39*100,"")</f>
        <v/>
      </c>
      <c r="O39" s="128"/>
      <c r="P39" s="128"/>
      <c r="Q39" s="347" t="str">
        <f t="shared" ref="Q39" si="1">IF(AND(O39&lt;&gt;"",P39&lt;&gt;""),(O39-P39)/O39*100,"")</f>
        <v/>
      </c>
      <c r="R39" s="128"/>
      <c r="S39" s="128"/>
      <c r="T39" s="30"/>
      <c r="U39" s="30"/>
      <c r="V39" s="30"/>
      <c r="W39" s="30"/>
      <c r="X39" s="30"/>
      <c r="Y39" s="30"/>
      <c r="Z39" s="348" t="str">
        <f t="shared" ref="Z39:AA39" si="2">IF(AND(R39&lt;&gt;"",V39&lt;&gt;"",X39&lt;&gt;""),R39+V39+X39,"")</f>
        <v/>
      </c>
      <c r="AA39" s="348" t="str">
        <f t="shared" si="2"/>
        <v/>
      </c>
      <c r="AB39" s="347" t="str">
        <f t="shared" ref="AB39" si="3">IF(AND(Z39&lt;&gt;"",AA39&lt;&gt;""),(Z39-AA39)/Z39*100,"")</f>
        <v/>
      </c>
      <c r="AC39" s="30"/>
      <c r="AD39" s="30"/>
      <c r="AE39" s="347" t="str">
        <f t="shared" ref="AE39" si="4">IF(AND(AC39&lt;&gt;"",AD39&lt;&gt;""),(AC39-AD39)/AC39*100,"")</f>
        <v/>
      </c>
      <c r="AF39" s="29"/>
      <c r="AG39" s="29"/>
      <c r="AH39" s="349"/>
      <c r="AI39" s="29"/>
      <c r="AJ39" s="29"/>
      <c r="AK39" s="350"/>
      <c r="AL39" s="659"/>
      <c r="AM39" s="660"/>
      <c r="AN39" s="660"/>
      <c r="AO39" s="658"/>
      <c r="AP39" s="661"/>
      <c r="AQ39" s="661"/>
      <c r="AR39" s="661"/>
      <c r="AS39" s="662"/>
      <c r="AT39" s="663"/>
      <c r="AU39" s="664"/>
      <c r="AV39" s="665"/>
      <c r="AW39" s="666"/>
      <c r="AX39" s="667"/>
      <c r="AY39" s="668"/>
      <c r="AZ39" s="669"/>
      <c r="BA39" s="670"/>
      <c r="BB39" s="670"/>
      <c r="BC39" s="671"/>
      <c r="BD39" s="672"/>
      <c r="BE39" s="672"/>
      <c r="BF39" s="671"/>
      <c r="BG39" s="658"/>
      <c r="BH39" s="660"/>
      <c r="BI39" s="660"/>
      <c r="BJ39" s="54"/>
      <c r="BK39" s="54"/>
      <c r="BL39" s="62"/>
      <c r="BM39" s="63"/>
      <c r="BN39" s="52"/>
      <c r="BO39" s="52"/>
      <c r="BP39" s="58"/>
    </row>
    <row r="40" spans="1:68" ht="24.75" customHeight="1" thickBot="1" x14ac:dyDescent="0.3">
      <c r="A40" s="64" t="s">
        <v>101</v>
      </c>
      <c r="B40" s="65"/>
      <c r="C40" s="66">
        <f>+SUM(C9:C39)</f>
        <v>2145</v>
      </c>
      <c r="D40" s="66">
        <f t="shared" ref="D40" si="5">+SUM(D9:D39)</f>
        <v>0</v>
      </c>
      <c r="E40" s="67"/>
      <c r="F40" s="67"/>
      <c r="G40" s="67"/>
      <c r="H40" s="67"/>
      <c r="I40" s="66"/>
      <c r="J40" s="66"/>
      <c r="K40" s="131"/>
      <c r="L40" s="66"/>
      <c r="M40" s="66"/>
      <c r="N40" s="131"/>
      <c r="O40" s="66"/>
      <c r="P40" s="66"/>
      <c r="Q40" s="132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6"/>
      <c r="AE40" s="66"/>
      <c r="AF40" s="66"/>
      <c r="AG40" s="66"/>
      <c r="AH40" s="66"/>
      <c r="AI40" s="66"/>
      <c r="AJ40" s="66"/>
      <c r="AK40" s="70"/>
      <c r="AL40" s="71"/>
      <c r="AM40" s="72"/>
      <c r="AN40" s="72"/>
      <c r="AO40" s="67"/>
      <c r="AP40" s="69"/>
      <c r="AQ40" s="69"/>
      <c r="AR40" s="67"/>
      <c r="AS40" s="135"/>
      <c r="AT40" s="67"/>
      <c r="AU40" s="73"/>
      <c r="AV40" s="74"/>
      <c r="AW40" s="75">
        <f t="shared" ref="AW40:AY40" si="6">+SUM(AW9:AW39)</f>
        <v>0</v>
      </c>
      <c r="AX40" s="78">
        <f t="shared" si="6"/>
        <v>0</v>
      </c>
      <c r="AY40" s="133">
        <f t="shared" si="6"/>
        <v>0</v>
      </c>
      <c r="AZ40" s="134"/>
      <c r="BA40" s="76"/>
      <c r="BB40" s="76"/>
      <c r="BC40" s="76">
        <f t="shared" ref="BC40:BD40" si="7">+SUM(BC9:BC39)</f>
        <v>9.8000000000000007</v>
      </c>
      <c r="BD40" s="77">
        <f t="shared" si="7"/>
        <v>164</v>
      </c>
      <c r="BE40" s="77"/>
      <c r="BF40" s="77">
        <f t="shared" ref="BF40" si="8">+SUM(BF9:BF39)</f>
        <v>59.000000000000007</v>
      </c>
      <c r="BG40" s="70"/>
      <c r="BH40" s="70"/>
      <c r="BI40" s="70"/>
      <c r="BJ40" s="70"/>
      <c r="BK40" s="70"/>
      <c r="BL40" s="78"/>
      <c r="BM40" s="73"/>
      <c r="BN40" s="70"/>
      <c r="BO40" s="70"/>
      <c r="BP40" s="79"/>
    </row>
    <row r="41" spans="1:68" ht="24.75" customHeight="1" x14ac:dyDescent="0.25">
      <c r="A41" s="80" t="s">
        <v>102</v>
      </c>
      <c r="B41" s="361"/>
      <c r="C41" s="362">
        <f t="shared" ref="C41:AE41" si="9">+AVERAGE(C9:C39)</f>
        <v>71.5</v>
      </c>
      <c r="D41" s="362" t="e">
        <f t="shared" si="9"/>
        <v>#DIV/0!</v>
      </c>
      <c r="E41" s="362">
        <f t="shared" si="9"/>
        <v>8.3509999999999991</v>
      </c>
      <c r="F41" s="362">
        <f t="shared" si="9"/>
        <v>8.0109999999999992</v>
      </c>
      <c r="G41" s="362">
        <f t="shared" si="9"/>
        <v>2195.4</v>
      </c>
      <c r="H41" s="362">
        <f t="shared" si="9"/>
        <v>2077.6</v>
      </c>
      <c r="I41" s="362">
        <f t="shared" si="9"/>
        <v>488.9</v>
      </c>
      <c r="J41" s="362">
        <f t="shared" si="9"/>
        <v>7.5</v>
      </c>
      <c r="K41" s="362">
        <f t="shared" si="9"/>
        <v>98.2</v>
      </c>
      <c r="L41" s="362">
        <f>+AVERAGE(L9:L39)</f>
        <v>322.8</v>
      </c>
      <c r="M41" s="362">
        <f t="shared" si="9"/>
        <v>5.5</v>
      </c>
      <c r="N41" s="362">
        <f t="shared" si="9"/>
        <v>98.1</v>
      </c>
      <c r="O41" s="362">
        <f t="shared" si="9"/>
        <v>1023.1</v>
      </c>
      <c r="P41" s="362">
        <f t="shared" si="9"/>
        <v>42.216999999999999</v>
      </c>
      <c r="Q41" s="362">
        <f t="shared" si="9"/>
        <v>95.5</v>
      </c>
      <c r="R41" s="362">
        <f t="shared" si="9"/>
        <v>93.825000000000003</v>
      </c>
      <c r="S41" s="362">
        <f t="shared" si="9"/>
        <v>41.575000000000003</v>
      </c>
      <c r="T41" s="362">
        <f t="shared" si="9"/>
        <v>109.32</v>
      </c>
      <c r="U41" s="362">
        <f t="shared" si="9"/>
        <v>54.06</v>
      </c>
      <c r="V41" s="362">
        <f t="shared" si="9"/>
        <v>0.59500000000000008</v>
      </c>
      <c r="W41" s="362">
        <f t="shared" si="9"/>
        <v>0.215</v>
      </c>
      <c r="X41" s="362">
        <f t="shared" si="9"/>
        <v>0.03</v>
      </c>
      <c r="Y41" s="362">
        <f t="shared" si="9"/>
        <v>0.01</v>
      </c>
      <c r="Z41" s="363">
        <f t="shared" si="9"/>
        <v>94.45</v>
      </c>
      <c r="AA41" s="363">
        <f t="shared" si="9"/>
        <v>41.8</v>
      </c>
      <c r="AB41" s="363">
        <f t="shared" si="9"/>
        <v>55.085000000000001</v>
      </c>
      <c r="AC41" s="363">
        <f t="shared" si="9"/>
        <v>18.850000000000001</v>
      </c>
      <c r="AD41" s="363">
        <f t="shared" si="9"/>
        <v>4.24</v>
      </c>
      <c r="AE41" s="363">
        <f t="shared" si="9"/>
        <v>75.364999999999995</v>
      </c>
      <c r="AF41" s="362"/>
      <c r="AG41" s="362"/>
      <c r="AH41" s="362"/>
      <c r="AI41" s="362"/>
      <c r="AJ41" s="362"/>
      <c r="AK41" s="364"/>
      <c r="AL41" s="81">
        <f t="shared" ref="AL41:BF41" si="10">+AVERAGE(AL9:AL39)</f>
        <v>18.936666666666671</v>
      </c>
      <c r="AM41" s="362">
        <f t="shared" si="10"/>
        <v>0.79666666666666675</v>
      </c>
      <c r="AN41" s="362" t="e">
        <f t="shared" si="10"/>
        <v>#DIV/0!</v>
      </c>
      <c r="AO41" s="362">
        <f t="shared" si="10"/>
        <v>848.18181818181813</v>
      </c>
      <c r="AP41" s="362">
        <f t="shared" si="10"/>
        <v>188.68666666666667</v>
      </c>
      <c r="AQ41" s="362">
        <f t="shared" si="10"/>
        <v>4687.333333333333</v>
      </c>
      <c r="AR41" s="362">
        <f t="shared" si="10"/>
        <v>8038.7777777777774</v>
      </c>
      <c r="AS41" s="362">
        <f t="shared" si="10"/>
        <v>86.366666666666674</v>
      </c>
      <c r="AT41" s="348">
        <f t="shared" si="10"/>
        <v>3.5966666666666671</v>
      </c>
      <c r="AU41" s="366">
        <f t="shared" si="10"/>
        <v>9.1655555555555548</v>
      </c>
      <c r="AV41" s="82">
        <f t="shared" si="10"/>
        <v>1.6666666666666666E-2</v>
      </c>
      <c r="AW41" s="83" t="e">
        <f t="shared" si="10"/>
        <v>#DIV/0!</v>
      </c>
      <c r="AX41" s="363" t="e">
        <f t="shared" si="10"/>
        <v>#DIV/0!</v>
      </c>
      <c r="AY41" s="84" t="e">
        <f t="shared" si="10"/>
        <v>#DIV/0!</v>
      </c>
      <c r="AZ41" s="85" t="e">
        <f t="shared" si="10"/>
        <v>#DIV/0!</v>
      </c>
      <c r="BA41" s="367" t="e">
        <f t="shared" si="10"/>
        <v>#DIV/0!</v>
      </c>
      <c r="BB41" s="367">
        <f t="shared" si="10"/>
        <v>2.5333333333333332</v>
      </c>
      <c r="BC41" s="366">
        <f t="shared" si="10"/>
        <v>4.9000000000000004</v>
      </c>
      <c r="BD41" s="366">
        <f t="shared" si="10"/>
        <v>18.222222222222221</v>
      </c>
      <c r="BE41" s="366">
        <f t="shared" si="10"/>
        <v>82.025555555555556</v>
      </c>
      <c r="BF41" s="366">
        <f t="shared" si="10"/>
        <v>6.5555555555555562</v>
      </c>
      <c r="BG41" s="362"/>
      <c r="BH41" s="362"/>
      <c r="BI41" s="362"/>
      <c r="BJ41" s="362"/>
      <c r="BK41" s="362"/>
      <c r="BL41" s="363"/>
      <c r="BM41" s="368"/>
      <c r="BN41" s="362"/>
      <c r="BO41" s="362"/>
      <c r="BP41" s="86"/>
    </row>
    <row r="42" spans="1:68" ht="24.75" customHeight="1" x14ac:dyDescent="0.25">
      <c r="A42" s="87" t="s">
        <v>103</v>
      </c>
      <c r="B42" s="369"/>
      <c r="C42" s="88">
        <f t="shared" ref="C42:AE42" si="11">+MIN(C9:C39)</f>
        <v>57</v>
      </c>
      <c r="D42" s="88">
        <f t="shared" si="11"/>
        <v>0</v>
      </c>
      <c r="E42" s="88">
        <f t="shared" si="11"/>
        <v>8</v>
      </c>
      <c r="F42" s="88">
        <f t="shared" si="11"/>
        <v>7.8</v>
      </c>
      <c r="G42" s="88">
        <f t="shared" si="11"/>
        <v>2055</v>
      </c>
      <c r="H42" s="88">
        <f t="shared" si="11"/>
        <v>2010</v>
      </c>
      <c r="I42" s="88">
        <f t="shared" si="11"/>
        <v>280</v>
      </c>
      <c r="J42" s="88">
        <f t="shared" si="11"/>
        <v>5</v>
      </c>
      <c r="K42" s="88">
        <f t="shared" si="11"/>
        <v>97</v>
      </c>
      <c r="L42" s="88">
        <f t="shared" si="11"/>
        <v>298</v>
      </c>
      <c r="M42" s="88">
        <f t="shared" si="11"/>
        <v>4</v>
      </c>
      <c r="N42" s="88">
        <f t="shared" si="11"/>
        <v>97</v>
      </c>
      <c r="O42" s="88">
        <f t="shared" si="11"/>
        <v>759</v>
      </c>
      <c r="P42" s="88">
        <f t="shared" si="11"/>
        <v>29.3</v>
      </c>
      <c r="Q42" s="88">
        <f t="shared" si="11"/>
        <v>94</v>
      </c>
      <c r="R42" s="88">
        <f t="shared" si="11"/>
        <v>55.81</v>
      </c>
      <c r="S42" s="88">
        <f t="shared" si="11"/>
        <v>26.19</v>
      </c>
      <c r="T42" s="88">
        <f t="shared" si="11"/>
        <v>88.64</v>
      </c>
      <c r="U42" s="88">
        <f t="shared" si="11"/>
        <v>40.119999999999997</v>
      </c>
      <c r="V42" s="88">
        <f t="shared" si="11"/>
        <v>0.1</v>
      </c>
      <c r="W42" s="88">
        <f t="shared" si="11"/>
        <v>0.12</v>
      </c>
      <c r="X42" s="88">
        <f t="shared" si="11"/>
        <v>0</v>
      </c>
      <c r="Y42" s="88">
        <f t="shared" si="11"/>
        <v>0</v>
      </c>
      <c r="Z42" s="89">
        <f t="shared" si="11"/>
        <v>56.9</v>
      </c>
      <c r="AA42" s="89">
        <f t="shared" si="11"/>
        <v>26.5</v>
      </c>
      <c r="AB42" s="89">
        <f t="shared" si="11"/>
        <v>53.43</v>
      </c>
      <c r="AC42" s="89">
        <f t="shared" si="11"/>
        <v>13</v>
      </c>
      <c r="AD42" s="89">
        <f t="shared" si="11"/>
        <v>4.0999999999999996</v>
      </c>
      <c r="AE42" s="89">
        <f t="shared" si="11"/>
        <v>68.459999999999994</v>
      </c>
      <c r="AF42" s="88"/>
      <c r="AG42" s="88"/>
      <c r="AH42" s="88"/>
      <c r="AI42" s="88"/>
      <c r="AJ42" s="88"/>
      <c r="AK42" s="90"/>
      <c r="AL42" s="91">
        <f t="shared" ref="AL42:BF42" si="12">+MIN(AL9:AL39)</f>
        <v>16.5</v>
      </c>
      <c r="AM42" s="88">
        <f t="shared" si="12"/>
        <v>0.4</v>
      </c>
      <c r="AN42" s="88">
        <f t="shared" si="12"/>
        <v>0</v>
      </c>
      <c r="AO42" s="88">
        <f t="shared" si="12"/>
        <v>480</v>
      </c>
      <c r="AP42" s="88">
        <f t="shared" si="12"/>
        <v>139.85</v>
      </c>
      <c r="AQ42" s="88">
        <f t="shared" si="12"/>
        <v>4005</v>
      </c>
      <c r="AR42" s="88">
        <f t="shared" si="12"/>
        <v>7159</v>
      </c>
      <c r="AS42" s="88">
        <f t="shared" si="12"/>
        <v>84.1</v>
      </c>
      <c r="AT42" s="89">
        <f t="shared" si="12"/>
        <v>2.78</v>
      </c>
      <c r="AU42" s="92">
        <f t="shared" si="12"/>
        <v>7.96</v>
      </c>
      <c r="AV42" s="93">
        <f t="shared" si="12"/>
        <v>0</v>
      </c>
      <c r="AW42" s="94">
        <f t="shared" si="12"/>
        <v>0</v>
      </c>
      <c r="AX42" s="89">
        <f t="shared" si="12"/>
        <v>0</v>
      </c>
      <c r="AY42" s="95">
        <f t="shared" si="12"/>
        <v>0</v>
      </c>
      <c r="AZ42" s="96">
        <f t="shared" si="12"/>
        <v>0</v>
      </c>
      <c r="BA42" s="97">
        <f t="shared" si="12"/>
        <v>0</v>
      </c>
      <c r="BB42" s="97">
        <f t="shared" si="12"/>
        <v>2.2000000000000002</v>
      </c>
      <c r="BC42" s="98">
        <f t="shared" si="12"/>
        <v>4.7</v>
      </c>
      <c r="BD42" s="98">
        <f t="shared" si="12"/>
        <v>18</v>
      </c>
      <c r="BE42" s="98">
        <f t="shared" si="12"/>
        <v>79.599999999999994</v>
      </c>
      <c r="BF42" s="98">
        <f t="shared" si="12"/>
        <v>6.5</v>
      </c>
      <c r="BG42" s="88"/>
      <c r="BH42" s="88"/>
      <c r="BI42" s="88"/>
      <c r="BJ42" s="88"/>
      <c r="BK42" s="88"/>
      <c r="BL42" s="89"/>
      <c r="BM42" s="99"/>
      <c r="BN42" s="88"/>
      <c r="BO42" s="88"/>
      <c r="BP42" s="100"/>
    </row>
    <row r="43" spans="1:68" ht="24.75" customHeight="1" thickBot="1" x14ac:dyDescent="0.3">
      <c r="A43" s="101" t="s">
        <v>104</v>
      </c>
      <c r="B43" s="102"/>
      <c r="C43" s="103">
        <f t="shared" ref="C43:AE43" si="13">+MAX(C9:C39)</f>
        <v>150</v>
      </c>
      <c r="D43" s="103">
        <f t="shared" si="13"/>
        <v>0</v>
      </c>
      <c r="E43" s="103">
        <f t="shared" si="13"/>
        <v>8.89</v>
      </c>
      <c r="F43" s="103">
        <f t="shared" si="13"/>
        <v>8.1</v>
      </c>
      <c r="G43" s="103">
        <f t="shared" si="13"/>
        <v>2420</v>
      </c>
      <c r="H43" s="103">
        <f t="shared" si="13"/>
        <v>2170</v>
      </c>
      <c r="I43" s="103">
        <f t="shared" si="13"/>
        <v>962</v>
      </c>
      <c r="J43" s="103">
        <f t="shared" si="13"/>
        <v>14</v>
      </c>
      <c r="K43" s="103">
        <f t="shared" si="13"/>
        <v>99</v>
      </c>
      <c r="L43" s="103">
        <f t="shared" si="13"/>
        <v>400</v>
      </c>
      <c r="M43" s="103">
        <f t="shared" si="13"/>
        <v>8</v>
      </c>
      <c r="N43" s="103">
        <f t="shared" si="13"/>
        <v>99</v>
      </c>
      <c r="O43" s="103">
        <f t="shared" si="13"/>
        <v>1888</v>
      </c>
      <c r="P43" s="103">
        <f t="shared" si="13"/>
        <v>48.9</v>
      </c>
      <c r="Q43" s="103">
        <f t="shared" si="13"/>
        <v>98</v>
      </c>
      <c r="R43" s="103">
        <f t="shared" si="13"/>
        <v>131.84</v>
      </c>
      <c r="S43" s="103">
        <f t="shared" si="13"/>
        <v>56.96</v>
      </c>
      <c r="T43" s="103">
        <f t="shared" si="13"/>
        <v>130</v>
      </c>
      <c r="U43" s="103">
        <f t="shared" si="13"/>
        <v>68</v>
      </c>
      <c r="V43" s="103">
        <f t="shared" si="13"/>
        <v>1.0900000000000001</v>
      </c>
      <c r="W43" s="103">
        <f t="shared" si="13"/>
        <v>0.31</v>
      </c>
      <c r="X43" s="103">
        <f t="shared" si="13"/>
        <v>0.06</v>
      </c>
      <c r="Y43" s="103">
        <f t="shared" si="13"/>
        <v>0.02</v>
      </c>
      <c r="Z43" s="104">
        <f t="shared" si="13"/>
        <v>132</v>
      </c>
      <c r="AA43" s="104">
        <f t="shared" si="13"/>
        <v>57.1</v>
      </c>
      <c r="AB43" s="104">
        <f t="shared" si="13"/>
        <v>56.74</v>
      </c>
      <c r="AC43" s="104">
        <f t="shared" si="13"/>
        <v>24.7</v>
      </c>
      <c r="AD43" s="104">
        <f t="shared" si="13"/>
        <v>4.38</v>
      </c>
      <c r="AE43" s="104">
        <f t="shared" si="13"/>
        <v>82.27</v>
      </c>
      <c r="AF43" s="103"/>
      <c r="AG43" s="103"/>
      <c r="AH43" s="103"/>
      <c r="AI43" s="103"/>
      <c r="AJ43" s="103"/>
      <c r="AK43" s="105"/>
      <c r="AL43" s="106">
        <f t="shared" ref="AL43:BF43" si="14">+MAX(AL9:AL39)</f>
        <v>21.2</v>
      </c>
      <c r="AM43" s="103">
        <f t="shared" si="14"/>
        <v>1.34</v>
      </c>
      <c r="AN43" s="103">
        <f t="shared" si="14"/>
        <v>0</v>
      </c>
      <c r="AO43" s="103">
        <f t="shared" si="14"/>
        <v>980</v>
      </c>
      <c r="AP43" s="103">
        <f t="shared" si="14"/>
        <v>228.57</v>
      </c>
      <c r="AQ43" s="103">
        <f t="shared" si="14"/>
        <v>6650</v>
      </c>
      <c r="AR43" s="103">
        <f t="shared" si="14"/>
        <v>9005</v>
      </c>
      <c r="AS43" s="103">
        <f t="shared" si="14"/>
        <v>89.4</v>
      </c>
      <c r="AT43" s="104">
        <f t="shared" si="14"/>
        <v>4.0199999999999996</v>
      </c>
      <c r="AU43" s="107">
        <f t="shared" si="14"/>
        <v>11.85</v>
      </c>
      <c r="AV43" s="108">
        <f t="shared" si="14"/>
        <v>0.03</v>
      </c>
      <c r="AW43" s="109">
        <f t="shared" si="14"/>
        <v>0</v>
      </c>
      <c r="AX43" s="104">
        <f t="shared" si="14"/>
        <v>0</v>
      </c>
      <c r="AY43" s="110">
        <f t="shared" si="14"/>
        <v>0</v>
      </c>
      <c r="AZ43" s="111">
        <f t="shared" si="14"/>
        <v>0</v>
      </c>
      <c r="BA43" s="112">
        <f t="shared" si="14"/>
        <v>0</v>
      </c>
      <c r="BB43" s="112">
        <f t="shared" si="14"/>
        <v>2.7</v>
      </c>
      <c r="BC43" s="113">
        <f t="shared" si="14"/>
        <v>5.0999999999999996</v>
      </c>
      <c r="BD43" s="113">
        <f t="shared" si="14"/>
        <v>18.600000000000001</v>
      </c>
      <c r="BE43" s="113">
        <f t="shared" si="14"/>
        <v>85.6</v>
      </c>
      <c r="BF43" s="113">
        <f t="shared" si="14"/>
        <v>6.6</v>
      </c>
      <c r="BG43" s="103"/>
      <c r="BH43" s="103"/>
      <c r="BI43" s="103"/>
      <c r="BJ43" s="103"/>
      <c r="BK43" s="103"/>
      <c r="BL43" s="104"/>
      <c r="BM43" s="114"/>
      <c r="BN43" s="103"/>
      <c r="BO43" s="103"/>
      <c r="BP43" s="115"/>
    </row>
    <row r="44" spans="1:68" ht="24.75" customHeight="1" x14ac:dyDescent="0.25">
      <c r="A44" s="116" t="s">
        <v>105</v>
      </c>
      <c r="B44" s="117"/>
      <c r="C44" s="118">
        <f>AVERAGE(C9:C11,C14:C18,C21:C25,C28:C32,C35:C38)</f>
        <v>73.36363636363636</v>
      </c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119"/>
      <c r="P44" s="119"/>
      <c r="Q44" s="119"/>
      <c r="R44" s="119"/>
      <c r="S44" s="119"/>
      <c r="T44" s="119"/>
      <c r="U44" s="119"/>
      <c r="V44" s="119"/>
      <c r="W44" s="119"/>
      <c r="X44" s="119"/>
      <c r="Y44" s="119"/>
      <c r="Z44" s="119"/>
      <c r="AA44" s="119"/>
      <c r="AB44" s="119"/>
      <c r="AC44" s="119"/>
      <c r="AD44" s="119"/>
      <c r="AE44" s="119"/>
      <c r="AF44" s="119"/>
      <c r="AG44" s="119"/>
      <c r="AH44" s="119"/>
      <c r="AI44" s="119"/>
      <c r="AJ44" s="119"/>
      <c r="AK44" s="119"/>
      <c r="AL44" s="120"/>
      <c r="AM44" s="120"/>
      <c r="AN44" s="120"/>
      <c r="AO44" s="119"/>
      <c r="AP44" s="119"/>
      <c r="AQ44" s="119"/>
      <c r="AR44" s="121"/>
      <c r="AS44" s="120"/>
      <c r="AT44" s="119"/>
      <c r="AU44" s="119"/>
      <c r="AV44" s="11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119"/>
      <c r="BH44" s="120"/>
      <c r="BI44" s="120"/>
      <c r="BJ44" s="120"/>
      <c r="BK44" s="120"/>
      <c r="BL44" s="119"/>
      <c r="BM44" s="119"/>
      <c r="BN44" s="119"/>
      <c r="BO44" s="119"/>
      <c r="BP44" s="119"/>
    </row>
    <row r="45" spans="1:68" ht="24.75" customHeight="1" x14ac:dyDescent="0.25">
      <c r="A45" s="87" t="s">
        <v>106</v>
      </c>
      <c r="B45" s="122"/>
      <c r="C45" s="44">
        <f>AVERAGE(C12,C19,C26,C33)</f>
        <v>65.25</v>
      </c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O45" s="119"/>
      <c r="P45" s="119"/>
      <c r="Q45" s="119"/>
      <c r="R45" s="119"/>
      <c r="S45" s="119"/>
      <c r="T45" s="119"/>
      <c r="U45" s="119"/>
      <c r="V45" s="119"/>
      <c r="W45" s="119"/>
      <c r="X45" s="119"/>
      <c r="Y45" s="119"/>
      <c r="Z45" s="119"/>
      <c r="AA45" s="119"/>
      <c r="AB45" s="119"/>
      <c r="AC45" s="119"/>
      <c r="AD45" s="119"/>
      <c r="AE45" s="119"/>
      <c r="AF45" s="119"/>
      <c r="AG45" s="119"/>
      <c r="AH45" s="119"/>
      <c r="AI45" s="119"/>
      <c r="AJ45" s="119"/>
      <c r="AK45" s="119"/>
      <c r="AL45" s="120"/>
      <c r="AM45" s="120"/>
      <c r="AN45" s="120"/>
      <c r="AO45" s="119"/>
      <c r="AP45" s="119"/>
      <c r="AQ45" s="119"/>
      <c r="AR45" s="119"/>
      <c r="AS45" s="120"/>
      <c r="AT45" s="119"/>
      <c r="AU45" s="119"/>
      <c r="AV45" s="11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119"/>
      <c r="BH45" s="120"/>
      <c r="BI45" s="120"/>
      <c r="BJ45" s="120"/>
      <c r="BK45" s="120"/>
      <c r="BL45" s="119"/>
      <c r="BM45" s="119"/>
      <c r="BN45" s="119"/>
      <c r="BO45" s="119"/>
      <c r="BP45" s="119"/>
    </row>
    <row r="46" spans="1:68" ht="24.75" customHeight="1" x14ac:dyDescent="0.25">
      <c r="A46" s="87" t="s">
        <v>107</v>
      </c>
      <c r="B46" s="123"/>
      <c r="C46" s="44">
        <f>AVERAGE(C11,C13,C20,C27,C34)</f>
        <v>68</v>
      </c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19"/>
      <c r="AB46" s="119"/>
      <c r="AC46" s="119"/>
      <c r="AD46" s="119"/>
      <c r="AE46" s="119"/>
      <c r="AF46" s="119"/>
      <c r="AG46" s="119"/>
      <c r="AH46" s="119"/>
      <c r="AI46" s="119"/>
      <c r="AJ46" s="119"/>
      <c r="AK46" s="119"/>
      <c r="AL46" s="120"/>
      <c r="AM46" s="120"/>
      <c r="AN46" s="120"/>
      <c r="AO46" s="119"/>
      <c r="AP46" s="119"/>
      <c r="AQ46" s="119"/>
      <c r="AR46" s="119"/>
      <c r="AS46" s="120"/>
      <c r="AT46" s="119"/>
      <c r="AU46" s="119"/>
      <c r="AV46" s="11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119"/>
      <c r="BH46" s="120"/>
      <c r="BI46" s="120"/>
      <c r="BJ46" s="120"/>
      <c r="BK46" s="120"/>
      <c r="BL46" s="119"/>
      <c r="BM46" s="119"/>
      <c r="BN46" s="119"/>
      <c r="BO46" s="119"/>
      <c r="BP46" s="119"/>
    </row>
    <row r="47" spans="1:68" ht="24.75" customHeight="1" x14ac:dyDescent="0.25">
      <c r="A47" s="124" t="s">
        <v>108</v>
      </c>
      <c r="B47" s="122"/>
      <c r="C47" s="44">
        <f>AVERAGE(C45:C46)</f>
        <v>66.625</v>
      </c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19"/>
      <c r="AB47" s="119"/>
      <c r="AC47" s="119"/>
      <c r="AD47" s="119"/>
      <c r="AE47" s="119"/>
      <c r="AF47" s="119"/>
      <c r="AG47" s="119"/>
      <c r="AH47" s="119"/>
      <c r="AI47" s="119"/>
      <c r="AJ47" s="119"/>
      <c r="AK47" s="119"/>
      <c r="AL47" s="120"/>
      <c r="AM47" s="120"/>
      <c r="AN47" s="120"/>
      <c r="AO47" s="119"/>
      <c r="AP47" s="119"/>
      <c r="AQ47" s="119"/>
      <c r="AR47" s="119"/>
      <c r="AS47" s="120"/>
      <c r="AT47" s="119"/>
      <c r="AU47" s="119"/>
      <c r="AV47" s="11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119"/>
      <c r="BH47" s="120"/>
      <c r="BI47" s="120"/>
      <c r="BJ47" s="120"/>
      <c r="BK47" s="120"/>
      <c r="BL47" s="119"/>
      <c r="BM47" s="119"/>
      <c r="BN47" s="119"/>
      <c r="BO47" s="119"/>
      <c r="BP47" s="119"/>
    </row>
    <row r="48" spans="1:68" ht="24.75" customHeight="1" x14ac:dyDescent="0.25">
      <c r="A48" s="711" t="s">
        <v>101</v>
      </c>
      <c r="B48" s="712"/>
      <c r="C48" s="125">
        <f>C40</f>
        <v>2145</v>
      </c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19"/>
      <c r="AB48" s="119"/>
      <c r="AC48" s="119"/>
      <c r="AD48" s="119"/>
      <c r="AE48" s="119"/>
      <c r="AF48" s="119"/>
      <c r="AG48" s="119"/>
      <c r="AH48" s="119"/>
      <c r="AI48" s="119"/>
      <c r="AJ48" s="119"/>
      <c r="AK48" s="119"/>
      <c r="AL48" s="120"/>
      <c r="AM48" s="120"/>
      <c r="AN48" s="120"/>
      <c r="AO48" s="119"/>
      <c r="AP48" s="119"/>
      <c r="AQ48" s="119"/>
      <c r="AR48" s="119"/>
      <c r="AS48" s="120"/>
      <c r="AT48" s="119"/>
      <c r="AU48" s="119"/>
      <c r="AV48" s="126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126"/>
      <c r="BH48" s="127"/>
      <c r="BI48" s="127"/>
      <c r="BJ48" s="127"/>
      <c r="BK48" s="127"/>
      <c r="BL48" s="126"/>
      <c r="BM48" s="126"/>
      <c r="BN48" s="126"/>
      <c r="BO48" s="126"/>
      <c r="BP48" s="126"/>
    </row>
  </sheetData>
  <mergeCells count="94">
    <mergeCell ref="BP7:BP8"/>
    <mergeCell ref="BG7:BG8"/>
    <mergeCell ref="BL7:BL8"/>
    <mergeCell ref="BM7:BM8"/>
    <mergeCell ref="BN7:BN8"/>
    <mergeCell ref="BO7:BO8"/>
    <mergeCell ref="V5:W5"/>
    <mergeCell ref="T7:T8"/>
    <mergeCell ref="U7:U8"/>
    <mergeCell ref="V7:V8"/>
    <mergeCell ref="W7:W8"/>
    <mergeCell ref="A4:B4"/>
    <mergeCell ref="E4:F4"/>
    <mergeCell ref="G4:H4"/>
    <mergeCell ref="I4:K4"/>
    <mergeCell ref="L4:N4"/>
    <mergeCell ref="E3:AS3"/>
    <mergeCell ref="AZ3:BP3"/>
    <mergeCell ref="AQ4:AR4"/>
    <mergeCell ref="BC4:BF4"/>
    <mergeCell ref="BG4:BP4"/>
    <mergeCell ref="O4:Q4"/>
    <mergeCell ref="R4:S4"/>
    <mergeCell ref="T4:U4"/>
    <mergeCell ref="V4:W4"/>
    <mergeCell ref="X4:Y4"/>
    <mergeCell ref="Z4:AB4"/>
    <mergeCell ref="AC4:AE4"/>
    <mergeCell ref="AJ4:AJ5"/>
    <mergeCell ref="AK4:AK5"/>
    <mergeCell ref="AC5:AD5"/>
    <mergeCell ref="T5:U5"/>
    <mergeCell ref="A1:B1"/>
    <mergeCell ref="C1:Q1"/>
    <mergeCell ref="S1:AL1"/>
    <mergeCell ref="A2:C2"/>
    <mergeCell ref="E2:I2"/>
    <mergeCell ref="BD7:BD8"/>
    <mergeCell ref="BE7:BE8"/>
    <mergeCell ref="BF7:BF8"/>
    <mergeCell ref="X5:Y5"/>
    <mergeCell ref="Z5:AA5"/>
    <mergeCell ref="AT5:AT6"/>
    <mergeCell ref="AU5:AU6"/>
    <mergeCell ref="AV5:AV6"/>
    <mergeCell ref="BC5:BF5"/>
    <mergeCell ref="AV7:AV8"/>
    <mergeCell ref="X7:X8"/>
    <mergeCell ref="AW7:AW8"/>
    <mergeCell ref="AX7:AX8"/>
    <mergeCell ref="AY7:AY8"/>
    <mergeCell ref="AZ7:AZ8"/>
    <mergeCell ref="BA7:BA8"/>
    <mergeCell ref="BB7:BB8"/>
    <mergeCell ref="BC7:BC8"/>
    <mergeCell ref="AT7:AT8"/>
    <mergeCell ref="AU7:AU8"/>
    <mergeCell ref="AJ7:AJ8"/>
    <mergeCell ref="AK7:AK8"/>
    <mergeCell ref="AL7:AL8"/>
    <mergeCell ref="AP7:AP8"/>
    <mergeCell ref="AQ7:AQ8"/>
    <mergeCell ref="AR7:AR8"/>
    <mergeCell ref="AS7:AS8"/>
    <mergeCell ref="AH7:AH8"/>
    <mergeCell ref="AI7:AI8"/>
    <mergeCell ref="Y7:Y8"/>
    <mergeCell ref="Z7:Z8"/>
    <mergeCell ref="AA7:AA8"/>
    <mergeCell ref="AB7:AB8"/>
    <mergeCell ref="AC7:AC8"/>
    <mergeCell ref="AD7:AD8"/>
    <mergeCell ref="AE7:AE8"/>
    <mergeCell ref="R7:R8"/>
    <mergeCell ref="E5:F5"/>
    <mergeCell ref="G5:H5"/>
    <mergeCell ref="I5:J5"/>
    <mergeCell ref="L5:M5"/>
    <mergeCell ref="O5:P5"/>
    <mergeCell ref="R5:S5"/>
    <mergeCell ref="S7:S8"/>
    <mergeCell ref="E7:E8"/>
    <mergeCell ref="F7:F8"/>
    <mergeCell ref="M7:M8"/>
    <mergeCell ref="N7:N8"/>
    <mergeCell ref="O7:O8"/>
    <mergeCell ref="P7:P8"/>
    <mergeCell ref="Q7:Q8"/>
    <mergeCell ref="I7:I8"/>
    <mergeCell ref="J7:J8"/>
    <mergeCell ref="A48:B48"/>
    <mergeCell ref="K7:K8"/>
    <mergeCell ref="L7:L8"/>
    <mergeCell ref="A7:A8"/>
  </mergeCells>
  <conditionalFormatting sqref="E39:AK39">
    <cfRule type="expression" dxfId="27" priority="1">
      <formula>IF(AND($AI39="H",$AH39="B"),1,0)</formula>
    </cfRule>
    <cfRule type="expression" dxfId="26" priority="2">
      <formula>IF($AI39="H",1,0)</formula>
    </cfRule>
  </conditionalFormatting>
  <dataValidations count="3">
    <dataValidation type="list" allowBlank="1" showErrorMessage="1" sqref="AJ39:AK39" xr:uid="{00000000-0002-0000-0300-000000000000}">
      <formula1>"Si,No"</formula1>
    </dataValidation>
    <dataValidation type="list" allowBlank="1" showErrorMessage="1" sqref="AH39" xr:uid="{00000000-0002-0000-0300-000001000000}">
      <formula1>"P,I,B"</formula1>
    </dataValidation>
    <dataValidation type="list" allowBlank="1" showErrorMessage="1" sqref="AI39" xr:uid="{00000000-0002-0000-0300-000002000000}">
      <formula1>"H,NH"</formula1>
    </dataValidation>
  </dataValidations>
  <pageMargins left="0.39370078740157483" right="0.39370078740157483" top="0.59055118110236227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P48"/>
  <sheetViews>
    <sheetView topLeftCell="A5" zoomScale="60" zoomScaleNormal="60" workbookViewId="0">
      <selection activeCell="A3" sqref="A3:XFD8"/>
    </sheetView>
  </sheetViews>
  <sheetFormatPr baseColWidth="10" defaultColWidth="12.5703125" defaultRowHeight="15" customHeight="1" x14ac:dyDescent="0.2"/>
  <cols>
    <col min="1" max="1" width="13.7109375" customWidth="1"/>
    <col min="2" max="2" width="10.28515625" customWidth="1"/>
    <col min="3" max="4" width="14.42578125" customWidth="1"/>
    <col min="5" max="6" width="8.7109375" customWidth="1"/>
    <col min="7" max="8" width="12.28515625" customWidth="1"/>
    <col min="9" max="17" width="8.7109375" customWidth="1"/>
    <col min="18" max="18" width="10.42578125" customWidth="1"/>
    <col min="19" max="19" width="11" customWidth="1"/>
    <col min="20" max="20" width="11.7109375" customWidth="1"/>
    <col min="21" max="21" width="10.85546875" customWidth="1"/>
    <col min="22" max="23" width="8.7109375" customWidth="1"/>
    <col min="24" max="24" width="10.42578125" customWidth="1"/>
    <col min="25" max="25" width="11.42578125" customWidth="1"/>
    <col min="26" max="30" width="8.7109375" customWidth="1"/>
    <col min="31" max="31" width="10" customWidth="1"/>
    <col min="32" max="32" width="13.140625" customWidth="1"/>
    <col min="33" max="33" width="16.140625" customWidth="1"/>
    <col min="34" max="34" width="16.7109375" customWidth="1"/>
    <col min="35" max="35" width="27.85546875" customWidth="1"/>
    <col min="36" max="36" width="16.42578125" customWidth="1"/>
    <col min="37" max="37" width="16.28515625" customWidth="1"/>
    <col min="38" max="41" width="13.28515625" customWidth="1"/>
    <col min="42" max="43" width="12.28515625" customWidth="1"/>
    <col min="44" max="44" width="13" customWidth="1"/>
    <col min="45" max="45" width="11.7109375" customWidth="1"/>
    <col min="46" max="46" width="10.42578125" customWidth="1"/>
    <col min="47" max="47" width="10.28515625" customWidth="1"/>
    <col min="48" max="48" width="11.140625" customWidth="1"/>
    <col min="49" max="54" width="18.7109375" customWidth="1"/>
    <col min="55" max="55" width="12.7109375" customWidth="1"/>
    <col min="56" max="56" width="13.7109375" customWidth="1"/>
    <col min="57" max="57" width="13.42578125" customWidth="1"/>
    <col min="58" max="58" width="12.28515625" customWidth="1"/>
    <col min="59" max="62" width="18.28515625" customWidth="1"/>
    <col min="63" max="63" width="16.85546875" customWidth="1"/>
    <col min="64" max="64" width="11.140625" customWidth="1"/>
    <col min="65" max="65" width="17.7109375" customWidth="1"/>
    <col min="66" max="66" width="16.5703125" customWidth="1"/>
    <col min="67" max="67" width="14.85546875" customWidth="1"/>
    <col min="68" max="68" width="16.5703125" customWidth="1"/>
    <col min="69" max="88" width="11.42578125" customWidth="1"/>
  </cols>
  <sheetData>
    <row r="1" spans="1:68" ht="21" customHeight="1" x14ac:dyDescent="0.25">
      <c r="A1" s="681" t="s">
        <v>0</v>
      </c>
      <c r="B1" s="682"/>
      <c r="C1" s="683"/>
      <c r="D1" s="682"/>
      <c r="E1" s="682"/>
      <c r="F1" s="682"/>
      <c r="G1" s="682"/>
      <c r="H1" s="682"/>
      <c r="I1" s="682"/>
      <c r="J1" s="682"/>
      <c r="K1" s="682"/>
      <c r="L1" s="682"/>
      <c r="M1" s="682"/>
      <c r="N1" s="682"/>
      <c r="O1" s="682"/>
      <c r="P1" s="682"/>
      <c r="Q1" s="682"/>
      <c r="R1" s="2"/>
      <c r="S1" s="684" t="s">
        <v>2</v>
      </c>
      <c r="T1" s="682"/>
      <c r="U1" s="682"/>
      <c r="V1" s="682"/>
      <c r="W1" s="682"/>
      <c r="X1" s="682"/>
      <c r="Y1" s="682"/>
      <c r="Z1" s="682"/>
      <c r="AA1" s="682"/>
      <c r="AB1" s="682"/>
      <c r="AC1" s="682"/>
      <c r="AD1" s="682"/>
      <c r="AE1" s="682"/>
      <c r="AF1" s="682"/>
      <c r="AG1" s="682"/>
      <c r="AH1" s="682"/>
      <c r="AI1" s="682"/>
      <c r="AJ1" s="682"/>
      <c r="AK1" s="682"/>
      <c r="AL1" s="682"/>
      <c r="AM1" s="3"/>
      <c r="AN1" s="3"/>
      <c r="AO1" s="3"/>
      <c r="AP1" s="2"/>
      <c r="AQ1" s="1"/>
      <c r="AR1" s="4"/>
      <c r="AS1" s="5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3"/>
      <c r="BH1" s="6"/>
      <c r="BI1" s="6"/>
      <c r="BJ1" s="6"/>
      <c r="BK1" s="6"/>
      <c r="BL1" s="3"/>
      <c r="BM1" s="3"/>
      <c r="BN1" s="3"/>
      <c r="BO1" s="3"/>
      <c r="BP1" s="3"/>
    </row>
    <row r="2" spans="1:68" ht="21" customHeight="1" x14ac:dyDescent="0.25">
      <c r="A2" s="684" t="s">
        <v>121</v>
      </c>
      <c r="B2" s="682"/>
      <c r="C2" s="682"/>
      <c r="D2" s="3"/>
      <c r="E2" s="685" t="s">
        <v>118</v>
      </c>
      <c r="F2" s="686"/>
      <c r="G2" s="686"/>
      <c r="H2" s="686"/>
      <c r="I2" s="686"/>
      <c r="J2" s="1"/>
      <c r="K2" s="1"/>
      <c r="L2" s="1"/>
      <c r="M2" s="1"/>
      <c r="N2" s="1"/>
      <c r="O2" s="1"/>
      <c r="P2" s="1"/>
      <c r="Q2" s="1"/>
      <c r="R2" s="2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6"/>
      <c r="AM2" s="6"/>
      <c r="AN2" s="6"/>
      <c r="AO2" s="3"/>
      <c r="AP2" s="2"/>
      <c r="AQ2" s="1"/>
      <c r="AR2" s="3"/>
      <c r="AS2" s="6"/>
      <c r="AT2" s="3" t="s">
        <v>122</v>
      </c>
      <c r="AU2" s="3"/>
      <c r="AV2" s="3"/>
      <c r="AW2" s="4"/>
      <c r="AX2" s="4"/>
      <c r="AY2" s="4"/>
      <c r="AZ2" s="4"/>
      <c r="BA2" s="4"/>
      <c r="BB2" s="4"/>
      <c r="BC2" s="4"/>
      <c r="BD2" s="4"/>
      <c r="BE2" s="4"/>
      <c r="BF2" s="4"/>
      <c r="BG2" s="3"/>
      <c r="BH2" s="6"/>
      <c r="BI2" s="6"/>
      <c r="BJ2" s="6"/>
      <c r="BK2" s="6"/>
      <c r="BL2" s="3"/>
      <c r="BM2" s="3"/>
      <c r="BN2" s="3"/>
      <c r="BO2" s="3"/>
      <c r="BP2" s="3"/>
    </row>
    <row r="3" spans="1:68" ht="18" customHeight="1" x14ac:dyDescent="0.25">
      <c r="A3" s="7"/>
      <c r="B3" s="7"/>
      <c r="C3" s="8"/>
      <c r="D3" s="8"/>
      <c r="E3" s="687" t="s">
        <v>5</v>
      </c>
      <c r="F3" s="688"/>
      <c r="G3" s="688"/>
      <c r="H3" s="688"/>
      <c r="I3" s="688"/>
      <c r="J3" s="688"/>
      <c r="K3" s="688"/>
      <c r="L3" s="688"/>
      <c r="M3" s="688"/>
      <c r="N3" s="688"/>
      <c r="O3" s="688"/>
      <c r="P3" s="688"/>
      <c r="Q3" s="688"/>
      <c r="R3" s="688"/>
      <c r="S3" s="688"/>
      <c r="T3" s="688"/>
      <c r="U3" s="688"/>
      <c r="V3" s="688"/>
      <c r="W3" s="688"/>
      <c r="X3" s="688"/>
      <c r="Y3" s="688"/>
      <c r="Z3" s="688"/>
      <c r="AA3" s="688"/>
      <c r="AB3" s="688"/>
      <c r="AC3" s="688"/>
      <c r="AD3" s="688"/>
      <c r="AE3" s="688"/>
      <c r="AF3" s="688"/>
      <c r="AG3" s="688"/>
      <c r="AH3" s="688"/>
      <c r="AI3" s="688"/>
      <c r="AJ3" s="688"/>
      <c r="AK3" s="688"/>
      <c r="AL3" s="688"/>
      <c r="AM3" s="688"/>
      <c r="AN3" s="688"/>
      <c r="AO3" s="688"/>
      <c r="AP3" s="688"/>
      <c r="AQ3" s="688"/>
      <c r="AR3" s="688"/>
      <c r="AS3" s="688"/>
      <c r="AT3" s="314"/>
      <c r="AU3" s="314"/>
      <c r="AV3" s="314"/>
      <c r="AW3" s="314"/>
      <c r="AX3" s="314"/>
      <c r="AY3" s="314"/>
      <c r="AZ3" s="689" t="s">
        <v>6</v>
      </c>
      <c r="BA3" s="688"/>
      <c r="BB3" s="688"/>
      <c r="BC3" s="688"/>
      <c r="BD3" s="688"/>
      <c r="BE3" s="688"/>
      <c r="BF3" s="688"/>
      <c r="BG3" s="688"/>
      <c r="BH3" s="688"/>
      <c r="BI3" s="688"/>
      <c r="BJ3" s="688"/>
      <c r="BK3" s="688"/>
      <c r="BL3" s="688"/>
      <c r="BM3" s="688"/>
      <c r="BN3" s="688"/>
      <c r="BO3" s="688"/>
      <c r="BP3" s="690"/>
    </row>
    <row r="4" spans="1:68" ht="67.5" customHeight="1" x14ac:dyDescent="0.35">
      <c r="A4" s="679" t="s">
        <v>7</v>
      </c>
      <c r="B4" s="680"/>
      <c r="C4" s="315" t="s">
        <v>8</v>
      </c>
      <c r="D4" s="315" t="s">
        <v>9</v>
      </c>
      <c r="E4" s="696" t="s">
        <v>10</v>
      </c>
      <c r="F4" s="680"/>
      <c r="G4" s="696" t="s">
        <v>11</v>
      </c>
      <c r="H4" s="680"/>
      <c r="I4" s="696" t="s">
        <v>12</v>
      </c>
      <c r="J4" s="692"/>
      <c r="K4" s="680"/>
      <c r="L4" s="696" t="s">
        <v>13</v>
      </c>
      <c r="M4" s="692"/>
      <c r="N4" s="680"/>
      <c r="O4" s="697" t="s">
        <v>14</v>
      </c>
      <c r="P4" s="692"/>
      <c r="Q4" s="680"/>
      <c r="R4" s="698" t="s">
        <v>15</v>
      </c>
      <c r="S4" s="680"/>
      <c r="T4" s="698" t="s">
        <v>16</v>
      </c>
      <c r="U4" s="680"/>
      <c r="V4" s="698" t="s">
        <v>17</v>
      </c>
      <c r="W4" s="680"/>
      <c r="X4" s="698" t="s">
        <v>18</v>
      </c>
      <c r="Y4" s="680"/>
      <c r="Z4" s="698" t="s">
        <v>19</v>
      </c>
      <c r="AA4" s="692"/>
      <c r="AB4" s="680"/>
      <c r="AC4" s="698" t="s">
        <v>20</v>
      </c>
      <c r="AD4" s="692"/>
      <c r="AE4" s="680"/>
      <c r="AF4" s="316" t="s">
        <v>21</v>
      </c>
      <c r="AG4" s="317" t="s">
        <v>22</v>
      </c>
      <c r="AH4" s="10" t="s">
        <v>23</v>
      </c>
      <c r="AI4" s="10" t="s">
        <v>24</v>
      </c>
      <c r="AJ4" s="705" t="s">
        <v>25</v>
      </c>
      <c r="AK4" s="707" t="s">
        <v>26</v>
      </c>
      <c r="AL4" s="318" t="s">
        <v>27</v>
      </c>
      <c r="AM4" s="318" t="s">
        <v>28</v>
      </c>
      <c r="AN4" s="318" t="s">
        <v>29</v>
      </c>
      <c r="AO4" s="318" t="s">
        <v>30</v>
      </c>
      <c r="AP4" s="319" t="s">
        <v>31</v>
      </c>
      <c r="AQ4" s="709" t="s">
        <v>32</v>
      </c>
      <c r="AR4" s="690"/>
      <c r="AS4" s="11" t="s">
        <v>33</v>
      </c>
      <c r="AT4" s="319" t="s">
        <v>34</v>
      </c>
      <c r="AU4" s="319" t="s">
        <v>35</v>
      </c>
      <c r="AV4" s="320" t="s">
        <v>36</v>
      </c>
      <c r="AW4" s="321" t="s">
        <v>37</v>
      </c>
      <c r="AX4" s="321" t="s">
        <v>38</v>
      </c>
      <c r="AY4" s="321" t="s">
        <v>39</v>
      </c>
      <c r="AZ4" s="322" t="s">
        <v>40</v>
      </c>
      <c r="BA4" s="323" t="s">
        <v>41</v>
      </c>
      <c r="BB4" s="323" t="s">
        <v>42</v>
      </c>
      <c r="BC4" s="691" t="s">
        <v>43</v>
      </c>
      <c r="BD4" s="692"/>
      <c r="BE4" s="692"/>
      <c r="BF4" s="680"/>
      <c r="BG4" s="693" t="s">
        <v>44</v>
      </c>
      <c r="BH4" s="688"/>
      <c r="BI4" s="688"/>
      <c r="BJ4" s="688"/>
      <c r="BK4" s="688"/>
      <c r="BL4" s="688"/>
      <c r="BM4" s="688"/>
      <c r="BN4" s="688"/>
      <c r="BO4" s="688"/>
      <c r="BP4" s="690"/>
    </row>
    <row r="5" spans="1:68" ht="57.75" customHeight="1" x14ac:dyDescent="0.35">
      <c r="A5" s="324"/>
      <c r="B5" s="325"/>
      <c r="C5" s="326" t="s">
        <v>45</v>
      </c>
      <c r="D5" s="326" t="s">
        <v>45</v>
      </c>
      <c r="E5" s="710"/>
      <c r="F5" s="700"/>
      <c r="G5" s="710" t="s">
        <v>46</v>
      </c>
      <c r="H5" s="700"/>
      <c r="I5" s="710" t="s">
        <v>47</v>
      </c>
      <c r="J5" s="701"/>
      <c r="K5" s="327" t="s">
        <v>48</v>
      </c>
      <c r="L5" s="710" t="s">
        <v>49</v>
      </c>
      <c r="M5" s="701"/>
      <c r="N5" s="327" t="s">
        <v>48</v>
      </c>
      <c r="O5" s="710" t="s">
        <v>49</v>
      </c>
      <c r="P5" s="701"/>
      <c r="Q5" s="327" t="s">
        <v>48</v>
      </c>
      <c r="R5" s="699" t="s">
        <v>50</v>
      </c>
      <c r="S5" s="700"/>
      <c r="T5" s="699" t="s">
        <v>50</v>
      </c>
      <c r="U5" s="700"/>
      <c r="V5" s="699" t="s">
        <v>50</v>
      </c>
      <c r="W5" s="700"/>
      <c r="X5" s="699" t="s">
        <v>50</v>
      </c>
      <c r="Y5" s="700"/>
      <c r="Z5" s="699" t="s">
        <v>50</v>
      </c>
      <c r="AA5" s="701"/>
      <c r="AB5" s="327" t="s">
        <v>48</v>
      </c>
      <c r="AC5" s="699" t="s">
        <v>51</v>
      </c>
      <c r="AD5" s="701"/>
      <c r="AE5" s="327" t="s">
        <v>48</v>
      </c>
      <c r="AF5" s="310" t="s">
        <v>52</v>
      </c>
      <c r="AG5" s="310" t="s">
        <v>53</v>
      </c>
      <c r="AH5" s="328" t="s">
        <v>54</v>
      </c>
      <c r="AI5" s="328" t="s">
        <v>55</v>
      </c>
      <c r="AJ5" s="706"/>
      <c r="AK5" s="708"/>
      <c r="AL5" s="329" t="s">
        <v>56</v>
      </c>
      <c r="AM5" s="329" t="s">
        <v>56</v>
      </c>
      <c r="AN5" s="329" t="s">
        <v>56</v>
      </c>
      <c r="AO5" s="330"/>
      <c r="AP5" s="330"/>
      <c r="AQ5" s="319" t="s">
        <v>56</v>
      </c>
      <c r="AR5" s="331" t="s">
        <v>57</v>
      </c>
      <c r="AS5" s="332" t="s">
        <v>56</v>
      </c>
      <c r="AT5" s="702" t="s">
        <v>58</v>
      </c>
      <c r="AU5" s="702" t="s">
        <v>58</v>
      </c>
      <c r="AV5" s="704" t="s">
        <v>59</v>
      </c>
      <c r="AW5" s="333"/>
      <c r="AX5" s="333"/>
      <c r="AY5" s="333"/>
      <c r="AZ5" s="334"/>
      <c r="BA5" s="334"/>
      <c r="BB5" s="334"/>
      <c r="BC5" s="694"/>
      <c r="BD5" s="686"/>
      <c r="BE5" s="686"/>
      <c r="BF5" s="695"/>
      <c r="BG5" s="12" t="s">
        <v>60</v>
      </c>
      <c r="BH5" s="13" t="s">
        <v>61</v>
      </c>
      <c r="BI5" s="14" t="s">
        <v>62</v>
      </c>
      <c r="BJ5" s="14" t="s">
        <v>63</v>
      </c>
      <c r="BK5" s="14" t="s">
        <v>64</v>
      </c>
      <c r="BL5" s="15" t="s">
        <v>27</v>
      </c>
      <c r="BM5" s="14" t="s">
        <v>65</v>
      </c>
      <c r="BN5" s="12" t="s">
        <v>66</v>
      </c>
      <c r="BO5" s="12" t="s">
        <v>67</v>
      </c>
      <c r="BP5" s="12" t="s">
        <v>68</v>
      </c>
    </row>
    <row r="6" spans="1:68" ht="31.5" customHeight="1" x14ac:dyDescent="0.25">
      <c r="A6" s="16"/>
      <c r="B6" s="335"/>
      <c r="C6" s="17" t="s">
        <v>69</v>
      </c>
      <c r="D6" s="17"/>
      <c r="E6" s="311" t="s">
        <v>70</v>
      </c>
      <c r="F6" s="327" t="s">
        <v>71</v>
      </c>
      <c r="G6" s="311" t="s">
        <v>70</v>
      </c>
      <c r="H6" s="327" t="s">
        <v>71</v>
      </c>
      <c r="I6" s="336" t="s">
        <v>72</v>
      </c>
      <c r="J6" s="337" t="s">
        <v>73</v>
      </c>
      <c r="K6" s="338" t="s">
        <v>74</v>
      </c>
      <c r="L6" s="311" t="s">
        <v>70</v>
      </c>
      <c r="M6" s="339" t="s">
        <v>71</v>
      </c>
      <c r="N6" s="338" t="s">
        <v>74</v>
      </c>
      <c r="O6" s="311" t="s">
        <v>70</v>
      </c>
      <c r="P6" s="339" t="s">
        <v>71</v>
      </c>
      <c r="Q6" s="338" t="s">
        <v>74</v>
      </c>
      <c r="R6" s="310" t="s">
        <v>70</v>
      </c>
      <c r="S6" s="340" t="s">
        <v>71</v>
      </c>
      <c r="T6" s="310" t="s">
        <v>70</v>
      </c>
      <c r="U6" s="340" t="s">
        <v>71</v>
      </c>
      <c r="V6" s="310" t="s">
        <v>70</v>
      </c>
      <c r="W6" s="340" t="s">
        <v>71</v>
      </c>
      <c r="X6" s="310" t="s">
        <v>70</v>
      </c>
      <c r="Y6" s="340" t="s">
        <v>71</v>
      </c>
      <c r="Z6" s="310" t="s">
        <v>70</v>
      </c>
      <c r="AA6" s="341" t="s">
        <v>71</v>
      </c>
      <c r="AB6" s="338" t="s">
        <v>74</v>
      </c>
      <c r="AC6" s="310" t="s">
        <v>70</v>
      </c>
      <c r="AD6" s="341" t="s">
        <v>71</v>
      </c>
      <c r="AE6" s="338" t="s">
        <v>74</v>
      </c>
      <c r="AF6" s="310" t="s">
        <v>71</v>
      </c>
      <c r="AG6" s="310" t="s">
        <v>71</v>
      </c>
      <c r="AH6" s="18" t="s">
        <v>75</v>
      </c>
      <c r="AI6" s="18" t="s">
        <v>75</v>
      </c>
      <c r="AJ6" s="342" t="s">
        <v>76</v>
      </c>
      <c r="AK6" s="310" t="s">
        <v>76</v>
      </c>
      <c r="AL6" s="329" t="s">
        <v>77</v>
      </c>
      <c r="AM6" s="329" t="s">
        <v>47</v>
      </c>
      <c r="AN6" s="329" t="s">
        <v>78</v>
      </c>
      <c r="AO6" s="329" t="s">
        <v>47</v>
      </c>
      <c r="AP6" s="329" t="s">
        <v>79</v>
      </c>
      <c r="AQ6" s="19" t="s">
        <v>47</v>
      </c>
      <c r="AR6" s="343" t="s">
        <v>47</v>
      </c>
      <c r="AS6" s="329" t="s">
        <v>48</v>
      </c>
      <c r="AT6" s="703"/>
      <c r="AU6" s="703"/>
      <c r="AV6" s="706"/>
      <c r="AW6" s="20" t="s">
        <v>80</v>
      </c>
      <c r="AX6" s="20" t="s">
        <v>80</v>
      </c>
      <c r="AY6" s="20" t="s">
        <v>80</v>
      </c>
      <c r="AZ6" s="21" t="s">
        <v>80</v>
      </c>
      <c r="BA6" s="21" t="s">
        <v>81</v>
      </c>
      <c r="BB6" s="21" t="s">
        <v>82</v>
      </c>
      <c r="BC6" s="322" t="s">
        <v>83</v>
      </c>
      <c r="BD6" s="322" t="s">
        <v>82</v>
      </c>
      <c r="BE6" s="322" t="s">
        <v>84</v>
      </c>
      <c r="BF6" s="322" t="s">
        <v>10</v>
      </c>
      <c r="BG6" s="344" t="s">
        <v>85</v>
      </c>
      <c r="BH6" s="344" t="s">
        <v>85</v>
      </c>
      <c r="BI6" s="344" t="s">
        <v>85</v>
      </c>
      <c r="BJ6" s="344" t="s">
        <v>85</v>
      </c>
      <c r="BK6" s="344" t="s">
        <v>85</v>
      </c>
      <c r="BL6" s="322" t="s">
        <v>77</v>
      </c>
      <c r="BM6" s="323" t="s">
        <v>78</v>
      </c>
      <c r="BN6" s="344" t="s">
        <v>80</v>
      </c>
      <c r="BO6" s="344" t="s">
        <v>86</v>
      </c>
      <c r="BP6" s="344" t="s">
        <v>48</v>
      </c>
    </row>
    <row r="7" spans="1:68" ht="33.75" customHeight="1" x14ac:dyDescent="0.25">
      <c r="A7" s="718" t="s">
        <v>87</v>
      </c>
      <c r="B7" s="22" t="s">
        <v>88</v>
      </c>
      <c r="C7" s="23"/>
      <c r="D7" s="24"/>
      <c r="E7" s="717"/>
      <c r="F7" s="717"/>
      <c r="G7" s="312"/>
      <c r="H7" s="312"/>
      <c r="I7" s="717"/>
      <c r="J7" s="717">
        <v>35</v>
      </c>
      <c r="K7" s="717"/>
      <c r="L7" s="717"/>
      <c r="M7" s="717">
        <v>25</v>
      </c>
      <c r="N7" s="717"/>
      <c r="O7" s="717"/>
      <c r="P7" s="717">
        <v>125</v>
      </c>
      <c r="Q7" s="717"/>
      <c r="R7" s="717"/>
      <c r="S7" s="717"/>
      <c r="T7" s="717"/>
      <c r="U7" s="717"/>
      <c r="V7" s="717"/>
      <c r="W7" s="717"/>
      <c r="X7" s="717"/>
      <c r="Y7" s="717"/>
      <c r="Z7" s="717"/>
      <c r="AA7" s="717"/>
      <c r="AB7" s="717"/>
      <c r="AC7" s="717"/>
      <c r="AD7" s="717"/>
      <c r="AE7" s="717"/>
      <c r="AF7" s="312"/>
      <c r="AG7" s="312"/>
      <c r="AH7" s="719"/>
      <c r="AI7" s="717"/>
      <c r="AJ7" s="717"/>
      <c r="AK7" s="720"/>
      <c r="AL7" s="721"/>
      <c r="AM7" s="313"/>
      <c r="AN7" s="313"/>
      <c r="AO7" s="312"/>
      <c r="AP7" s="717"/>
      <c r="AQ7" s="717"/>
      <c r="AR7" s="717"/>
      <c r="AS7" s="721"/>
      <c r="AT7" s="717">
        <v>250</v>
      </c>
      <c r="AU7" s="717"/>
      <c r="AV7" s="717"/>
      <c r="AW7" s="717"/>
      <c r="AX7" s="717"/>
      <c r="AY7" s="717"/>
      <c r="AZ7" s="717"/>
      <c r="BA7" s="717"/>
      <c r="BB7" s="717"/>
      <c r="BC7" s="717"/>
      <c r="BD7" s="717"/>
      <c r="BE7" s="717"/>
      <c r="BF7" s="717"/>
      <c r="BG7" s="722"/>
      <c r="BH7" s="313"/>
      <c r="BI7" s="313"/>
      <c r="BJ7" s="313"/>
      <c r="BK7" s="313"/>
      <c r="BL7" s="717"/>
      <c r="BM7" s="717"/>
      <c r="BN7" s="717"/>
      <c r="BO7" s="717"/>
      <c r="BP7" s="717"/>
    </row>
    <row r="8" spans="1:68" ht="33.75" customHeight="1" x14ac:dyDescent="0.25">
      <c r="A8" s="706"/>
      <c r="B8" s="22" t="s">
        <v>89</v>
      </c>
      <c r="C8" s="23"/>
      <c r="D8" s="26"/>
      <c r="E8" s="706"/>
      <c r="F8" s="706"/>
      <c r="G8" s="27"/>
      <c r="H8" s="27"/>
      <c r="I8" s="706"/>
      <c r="J8" s="706"/>
      <c r="K8" s="706"/>
      <c r="L8" s="706"/>
      <c r="M8" s="706"/>
      <c r="N8" s="706"/>
      <c r="O8" s="706"/>
      <c r="P8" s="706"/>
      <c r="Q8" s="706"/>
      <c r="R8" s="706"/>
      <c r="S8" s="706"/>
      <c r="T8" s="706"/>
      <c r="U8" s="706"/>
      <c r="V8" s="706"/>
      <c r="W8" s="706"/>
      <c r="X8" s="706"/>
      <c r="Y8" s="706"/>
      <c r="Z8" s="706"/>
      <c r="AA8" s="706"/>
      <c r="AB8" s="706"/>
      <c r="AC8" s="706"/>
      <c r="AD8" s="706"/>
      <c r="AE8" s="706"/>
      <c r="AF8" s="27"/>
      <c r="AG8" s="27"/>
      <c r="AH8" s="706"/>
      <c r="AI8" s="706"/>
      <c r="AJ8" s="706"/>
      <c r="AK8" s="708"/>
      <c r="AL8" s="706"/>
      <c r="AM8" s="28"/>
      <c r="AN8" s="28"/>
      <c r="AO8" s="27"/>
      <c r="AP8" s="706"/>
      <c r="AQ8" s="706"/>
      <c r="AR8" s="706"/>
      <c r="AS8" s="706"/>
      <c r="AT8" s="706"/>
      <c r="AU8" s="706"/>
      <c r="AV8" s="706"/>
      <c r="AW8" s="706"/>
      <c r="AX8" s="706"/>
      <c r="AY8" s="706"/>
      <c r="AZ8" s="706"/>
      <c r="BA8" s="706"/>
      <c r="BB8" s="706"/>
      <c r="BC8" s="706"/>
      <c r="BD8" s="706"/>
      <c r="BE8" s="706"/>
      <c r="BF8" s="706"/>
      <c r="BG8" s="695"/>
      <c r="BH8" s="28"/>
      <c r="BI8" s="28"/>
      <c r="BJ8" s="28"/>
      <c r="BK8" s="28"/>
      <c r="BL8" s="706"/>
      <c r="BM8" s="706"/>
      <c r="BN8" s="706"/>
      <c r="BO8" s="706"/>
      <c r="BP8" s="706"/>
    </row>
    <row r="9" spans="1:68" ht="24.75" customHeight="1" x14ac:dyDescent="0.25">
      <c r="A9" s="345">
        <v>45386</v>
      </c>
      <c r="B9" s="346">
        <v>1</v>
      </c>
      <c r="C9" s="29"/>
      <c r="D9" s="29"/>
      <c r="E9" s="30"/>
      <c r="F9" s="30"/>
      <c r="G9" s="29"/>
      <c r="H9" s="29"/>
      <c r="I9" s="128"/>
      <c r="J9" s="128"/>
      <c r="K9" s="370" t="str">
        <f t="shared" ref="K9:K39" si="0">IF(AND(I9&lt;&gt;"",J9&lt;&gt;""),(I9-J9)/I9*100,"")</f>
        <v/>
      </c>
      <c r="L9" s="128"/>
      <c r="M9" s="128"/>
      <c r="N9" s="370" t="str">
        <f t="shared" ref="N9:N39" si="1">IF(AND(L9&lt;&gt;"",M9&lt;&gt;""),(L9-M9)/L9*100,"")</f>
        <v/>
      </c>
      <c r="O9" s="128"/>
      <c r="P9" s="128"/>
      <c r="Q9" s="370" t="str">
        <f t="shared" ref="Q9:Q39" si="2">IF(AND(O9&lt;&gt;"",P9&lt;&gt;""),(O9-P9)/O9*100,"")</f>
        <v/>
      </c>
      <c r="R9" s="128"/>
      <c r="S9" s="128"/>
      <c r="T9" s="30"/>
      <c r="U9" s="30"/>
      <c r="V9" s="30"/>
      <c r="W9" s="30"/>
      <c r="X9" s="30"/>
      <c r="Y9" s="30"/>
      <c r="Z9" s="348"/>
      <c r="AA9" s="348"/>
      <c r="AB9" s="370" t="str">
        <f t="shared" ref="AB9:AB39" si="3">IF(AND(Z9&lt;&gt;"",AA9&lt;&gt;""),(Z9-AA9)/Z9*100,"")</f>
        <v/>
      </c>
      <c r="AC9" s="30"/>
      <c r="AD9" s="30"/>
      <c r="AE9" s="362" t="str">
        <f t="shared" ref="AE9:AE39" si="4">IF(AND(AC9&lt;&gt;"",AD9&lt;&gt;""),(AC9-AD9)/AC9*100,"")</f>
        <v/>
      </c>
      <c r="AF9" s="29"/>
      <c r="AG9" s="29"/>
      <c r="AH9" s="349"/>
      <c r="AI9" s="29"/>
      <c r="AJ9" s="29"/>
      <c r="AK9" s="350"/>
      <c r="AL9" s="351"/>
      <c r="AM9" s="31"/>
      <c r="AN9" s="31"/>
      <c r="AO9" s="29"/>
      <c r="AP9" s="352"/>
      <c r="AQ9" s="352"/>
      <c r="AR9" s="352"/>
      <c r="AS9" s="505"/>
      <c r="AT9" s="33"/>
      <c r="AU9" s="353"/>
      <c r="AV9" s="355"/>
      <c r="AW9" s="136"/>
      <c r="AX9" s="136"/>
      <c r="AY9" s="136"/>
      <c r="AZ9" s="372"/>
      <c r="BA9" s="34"/>
      <c r="BB9" s="34"/>
      <c r="BC9" s="137"/>
      <c r="BD9" s="137"/>
      <c r="BE9" s="137"/>
      <c r="BF9" s="137"/>
      <c r="BG9" s="29"/>
      <c r="BH9" s="31"/>
      <c r="BI9" s="31"/>
      <c r="BJ9" s="31"/>
      <c r="BK9" s="31"/>
      <c r="BL9" s="30"/>
      <c r="BM9" s="35"/>
      <c r="BN9" s="29"/>
      <c r="BO9" s="29"/>
      <c r="BP9" s="355"/>
    </row>
    <row r="10" spans="1:68" ht="24.75" customHeight="1" x14ac:dyDescent="0.25">
      <c r="A10" s="345">
        <v>45387</v>
      </c>
      <c r="B10" s="36">
        <v>2</v>
      </c>
      <c r="C10" s="37"/>
      <c r="D10" s="37"/>
      <c r="E10" s="30"/>
      <c r="F10" s="30"/>
      <c r="G10" s="29"/>
      <c r="H10" s="29"/>
      <c r="I10" s="128"/>
      <c r="J10" s="128"/>
      <c r="K10" s="370" t="str">
        <f t="shared" si="0"/>
        <v/>
      </c>
      <c r="L10" s="128"/>
      <c r="M10" s="128"/>
      <c r="N10" s="370" t="str">
        <f t="shared" si="1"/>
        <v/>
      </c>
      <c r="O10" s="128"/>
      <c r="P10" s="128"/>
      <c r="Q10" s="370" t="str">
        <f t="shared" si="2"/>
        <v/>
      </c>
      <c r="R10" s="128"/>
      <c r="S10" s="128"/>
      <c r="T10" s="30"/>
      <c r="U10" s="30"/>
      <c r="V10" s="30"/>
      <c r="W10" s="30"/>
      <c r="X10" s="30"/>
      <c r="Y10" s="30"/>
      <c r="Z10" s="348"/>
      <c r="AA10" s="348"/>
      <c r="AB10" s="370" t="str">
        <f t="shared" si="3"/>
        <v/>
      </c>
      <c r="AC10" s="30"/>
      <c r="AD10" s="30"/>
      <c r="AE10" s="362" t="str">
        <f t="shared" si="4"/>
        <v/>
      </c>
      <c r="AF10" s="29"/>
      <c r="AG10" s="29"/>
      <c r="AH10" s="349"/>
      <c r="AI10" s="29"/>
      <c r="AJ10" s="29"/>
      <c r="AK10" s="350"/>
      <c r="AL10" s="38"/>
      <c r="AM10" s="39"/>
      <c r="AN10" s="39"/>
      <c r="AO10" s="37"/>
      <c r="AP10" s="40"/>
      <c r="AQ10" s="40"/>
      <c r="AR10" s="40"/>
      <c r="AS10" s="308"/>
      <c r="AT10" s="42"/>
      <c r="AU10" s="358"/>
      <c r="AV10" s="44"/>
      <c r="AW10" s="139"/>
      <c r="AX10" s="139"/>
      <c r="AY10" s="139"/>
      <c r="AZ10" s="140"/>
      <c r="BA10" s="46"/>
      <c r="BB10" s="46"/>
      <c r="BC10" s="141"/>
      <c r="BD10" s="141"/>
      <c r="BE10" s="141"/>
      <c r="BF10" s="141"/>
      <c r="BG10" s="37"/>
      <c r="BH10" s="39"/>
      <c r="BI10" s="39"/>
      <c r="BJ10" s="39"/>
      <c r="BK10" s="39"/>
      <c r="BL10" s="48"/>
      <c r="BM10" s="49"/>
      <c r="BN10" s="37"/>
      <c r="BO10" s="37"/>
      <c r="BP10" s="44"/>
    </row>
    <row r="11" spans="1:68" ht="24.75" customHeight="1" x14ac:dyDescent="0.25">
      <c r="A11" s="345">
        <v>45388</v>
      </c>
      <c r="B11" s="36">
        <v>3</v>
      </c>
      <c r="C11" s="37"/>
      <c r="D11" s="37"/>
      <c r="E11" s="30"/>
      <c r="F11" s="30"/>
      <c r="G11" s="29"/>
      <c r="H11" s="29"/>
      <c r="I11" s="128"/>
      <c r="J11" s="128"/>
      <c r="K11" s="370" t="str">
        <f t="shared" si="0"/>
        <v/>
      </c>
      <c r="L11" s="128"/>
      <c r="M11" s="128"/>
      <c r="N11" s="370" t="str">
        <f t="shared" si="1"/>
        <v/>
      </c>
      <c r="O11" s="128"/>
      <c r="P11" s="128"/>
      <c r="Q11" s="370" t="str">
        <f t="shared" si="2"/>
        <v/>
      </c>
      <c r="R11" s="128"/>
      <c r="S11" s="128"/>
      <c r="T11" s="30"/>
      <c r="U11" s="30"/>
      <c r="V11" s="30"/>
      <c r="W11" s="30"/>
      <c r="X11" s="30"/>
      <c r="Y11" s="30"/>
      <c r="Z11" s="348"/>
      <c r="AA11" s="348"/>
      <c r="AB11" s="370" t="str">
        <f t="shared" si="3"/>
        <v/>
      </c>
      <c r="AC11" s="30"/>
      <c r="AD11" s="30"/>
      <c r="AE11" s="362" t="str">
        <f t="shared" si="4"/>
        <v/>
      </c>
      <c r="AF11" s="29"/>
      <c r="AG11" s="29"/>
      <c r="AH11" s="349"/>
      <c r="AI11" s="29"/>
      <c r="AJ11" s="29"/>
      <c r="AK11" s="350"/>
      <c r="AL11" s="38"/>
      <c r="AM11" s="39"/>
      <c r="AN11" s="39"/>
      <c r="AO11" s="37"/>
      <c r="AP11" s="40"/>
      <c r="AQ11" s="40"/>
      <c r="AR11" s="40"/>
      <c r="AS11" s="308"/>
      <c r="AT11" s="42"/>
      <c r="AU11" s="358"/>
      <c r="AV11" s="44"/>
      <c r="AW11" s="139"/>
      <c r="AX11" s="139"/>
      <c r="AY11" s="139"/>
      <c r="AZ11" s="140"/>
      <c r="BA11" s="46"/>
      <c r="BB11" s="46"/>
      <c r="BC11" s="141"/>
      <c r="BD11" s="141"/>
      <c r="BE11" s="141"/>
      <c r="BF11" s="141"/>
      <c r="BG11" s="37"/>
      <c r="BH11" s="39"/>
      <c r="BI11" s="39"/>
      <c r="BJ11" s="39"/>
      <c r="BK11" s="39"/>
      <c r="BL11" s="48"/>
      <c r="BM11" s="49"/>
      <c r="BN11" s="37"/>
      <c r="BO11" s="37"/>
      <c r="BP11" s="44"/>
    </row>
    <row r="12" spans="1:68" ht="24.75" customHeight="1" x14ac:dyDescent="0.25">
      <c r="A12" s="345">
        <v>45389</v>
      </c>
      <c r="B12" s="36">
        <v>4</v>
      </c>
      <c r="C12" s="37"/>
      <c r="D12" s="37"/>
      <c r="E12" s="30"/>
      <c r="F12" s="30"/>
      <c r="G12" s="29"/>
      <c r="H12" s="29"/>
      <c r="I12" s="128"/>
      <c r="J12" s="128"/>
      <c r="K12" s="370" t="str">
        <f t="shared" si="0"/>
        <v/>
      </c>
      <c r="L12" s="128"/>
      <c r="M12" s="128"/>
      <c r="N12" s="370" t="str">
        <f t="shared" si="1"/>
        <v/>
      </c>
      <c r="O12" s="128"/>
      <c r="P12" s="128"/>
      <c r="Q12" s="370" t="str">
        <f t="shared" si="2"/>
        <v/>
      </c>
      <c r="R12" s="128"/>
      <c r="S12" s="128"/>
      <c r="T12" s="30"/>
      <c r="U12" s="30"/>
      <c r="V12" s="30"/>
      <c r="W12" s="30"/>
      <c r="X12" s="30"/>
      <c r="Y12" s="30"/>
      <c r="Z12" s="348"/>
      <c r="AA12" s="348"/>
      <c r="AB12" s="370" t="str">
        <f t="shared" si="3"/>
        <v/>
      </c>
      <c r="AC12" s="30"/>
      <c r="AD12" s="30"/>
      <c r="AE12" s="362" t="str">
        <f t="shared" si="4"/>
        <v/>
      </c>
      <c r="AF12" s="29"/>
      <c r="AG12" s="29"/>
      <c r="AH12" s="349"/>
      <c r="AI12" s="29"/>
      <c r="AJ12" s="29"/>
      <c r="AK12" s="350"/>
      <c r="AL12" s="38"/>
      <c r="AM12" s="39"/>
      <c r="AN12" s="39"/>
      <c r="AO12" s="37"/>
      <c r="AP12" s="40"/>
      <c r="AQ12" s="40"/>
      <c r="AR12" s="40"/>
      <c r="AS12" s="308"/>
      <c r="AT12" s="42"/>
      <c r="AU12" s="358"/>
      <c r="AV12" s="44"/>
      <c r="AW12" s="139"/>
      <c r="AX12" s="139"/>
      <c r="AY12" s="139"/>
      <c r="AZ12" s="140"/>
      <c r="BA12" s="46"/>
      <c r="BB12" s="46"/>
      <c r="BC12" s="141"/>
      <c r="BD12" s="141"/>
      <c r="BE12" s="141"/>
      <c r="BF12" s="141"/>
      <c r="BG12" s="37"/>
      <c r="BH12" s="39"/>
      <c r="BI12" s="39"/>
      <c r="BJ12" s="39"/>
      <c r="BK12" s="39"/>
      <c r="BL12" s="48"/>
      <c r="BM12" s="49"/>
      <c r="BN12" s="37"/>
      <c r="BO12" s="37"/>
      <c r="BP12" s="44"/>
    </row>
    <row r="13" spans="1:68" ht="24.75" customHeight="1" x14ac:dyDescent="0.25">
      <c r="A13" s="345">
        <v>45390</v>
      </c>
      <c r="B13" s="36">
        <v>5</v>
      </c>
      <c r="C13" s="37"/>
      <c r="D13" s="37"/>
      <c r="E13" s="30"/>
      <c r="F13" s="30"/>
      <c r="G13" s="29"/>
      <c r="H13" s="29"/>
      <c r="I13" s="128"/>
      <c r="J13" s="128"/>
      <c r="K13" s="370" t="str">
        <f t="shared" si="0"/>
        <v/>
      </c>
      <c r="L13" s="128"/>
      <c r="M13" s="128"/>
      <c r="N13" s="370" t="str">
        <f t="shared" si="1"/>
        <v/>
      </c>
      <c r="O13" s="128"/>
      <c r="P13" s="128"/>
      <c r="Q13" s="370" t="str">
        <f t="shared" si="2"/>
        <v/>
      </c>
      <c r="R13" s="128"/>
      <c r="S13" s="128"/>
      <c r="T13" s="30"/>
      <c r="U13" s="30"/>
      <c r="V13" s="30"/>
      <c r="W13" s="30"/>
      <c r="X13" s="30"/>
      <c r="Y13" s="30"/>
      <c r="Z13" s="348"/>
      <c r="AA13" s="348"/>
      <c r="AB13" s="370" t="str">
        <f t="shared" si="3"/>
        <v/>
      </c>
      <c r="AC13" s="30"/>
      <c r="AD13" s="30"/>
      <c r="AE13" s="362" t="str">
        <f t="shared" si="4"/>
        <v/>
      </c>
      <c r="AF13" s="29"/>
      <c r="AG13" s="29"/>
      <c r="AH13" s="349"/>
      <c r="AI13" s="29"/>
      <c r="AJ13" s="29"/>
      <c r="AK13" s="350"/>
      <c r="AL13" s="38"/>
      <c r="AM13" s="39"/>
      <c r="AN13" s="39"/>
      <c r="AO13" s="37"/>
      <c r="AP13" s="40"/>
      <c r="AQ13" s="40"/>
      <c r="AR13" s="40"/>
      <c r="AS13" s="308"/>
      <c r="AT13" s="42"/>
      <c r="AU13" s="498"/>
      <c r="AV13" s="44"/>
      <c r="AW13" s="139"/>
      <c r="AX13" s="139"/>
      <c r="AY13" s="139"/>
      <c r="AZ13" s="140"/>
      <c r="BA13" s="46"/>
      <c r="BB13" s="46"/>
      <c r="BC13" s="141"/>
      <c r="BD13" s="141"/>
      <c r="BE13" s="141"/>
      <c r="BF13" s="141"/>
      <c r="BG13" s="37"/>
      <c r="BH13" s="39"/>
      <c r="BI13" s="39"/>
      <c r="BJ13" s="39"/>
      <c r="BK13" s="39"/>
      <c r="BL13" s="48"/>
      <c r="BM13" s="49"/>
      <c r="BN13" s="37"/>
      <c r="BO13" s="37"/>
      <c r="BP13" s="44"/>
    </row>
    <row r="14" spans="1:68" ht="24.75" customHeight="1" x14ac:dyDescent="0.25">
      <c r="A14" s="345">
        <v>45391</v>
      </c>
      <c r="B14" s="36">
        <v>6</v>
      </c>
      <c r="C14" s="37"/>
      <c r="D14" s="37"/>
      <c r="E14" s="30"/>
      <c r="F14" s="30"/>
      <c r="G14" s="29"/>
      <c r="H14" s="29"/>
      <c r="I14" s="128"/>
      <c r="J14" s="128"/>
      <c r="K14" s="370" t="str">
        <f t="shared" si="0"/>
        <v/>
      </c>
      <c r="L14" s="128"/>
      <c r="M14" s="128"/>
      <c r="N14" s="370" t="str">
        <f t="shared" si="1"/>
        <v/>
      </c>
      <c r="O14" s="128"/>
      <c r="P14" s="128"/>
      <c r="Q14" s="370" t="str">
        <f t="shared" si="2"/>
        <v/>
      </c>
      <c r="R14" s="128"/>
      <c r="S14" s="128"/>
      <c r="T14" s="30"/>
      <c r="U14" s="30"/>
      <c r="V14" s="30"/>
      <c r="W14" s="30"/>
      <c r="X14" s="30"/>
      <c r="Y14" s="30"/>
      <c r="Z14" s="348"/>
      <c r="AA14" s="348"/>
      <c r="AB14" s="370" t="str">
        <f t="shared" si="3"/>
        <v/>
      </c>
      <c r="AC14" s="30"/>
      <c r="AD14" s="30"/>
      <c r="AE14" s="362" t="str">
        <f t="shared" si="4"/>
        <v/>
      </c>
      <c r="AF14" s="29"/>
      <c r="AG14" s="29"/>
      <c r="AH14" s="349"/>
      <c r="AI14" s="29"/>
      <c r="AJ14" s="29"/>
      <c r="AK14" s="350"/>
      <c r="AL14" s="38"/>
      <c r="AM14" s="39"/>
      <c r="AN14" s="39"/>
      <c r="AO14" s="37"/>
      <c r="AP14" s="40"/>
      <c r="AQ14" s="40"/>
      <c r="AR14" s="40"/>
      <c r="AS14" s="308"/>
      <c r="AT14" s="42"/>
      <c r="AU14" s="498"/>
      <c r="AV14" s="44"/>
      <c r="AW14" s="139"/>
      <c r="AX14" s="139"/>
      <c r="AY14" s="139"/>
      <c r="AZ14" s="140"/>
      <c r="BA14" s="46"/>
      <c r="BB14" s="46"/>
      <c r="BC14" s="141"/>
      <c r="BD14" s="141"/>
      <c r="BE14" s="141"/>
      <c r="BF14" s="141"/>
      <c r="BG14" s="37"/>
      <c r="BH14" s="39"/>
      <c r="BI14" s="39"/>
      <c r="BJ14" s="39"/>
      <c r="BK14" s="39"/>
      <c r="BL14" s="48"/>
      <c r="BM14" s="49"/>
      <c r="BN14" s="37"/>
      <c r="BO14" s="37"/>
      <c r="BP14" s="44"/>
    </row>
    <row r="15" spans="1:68" ht="24.75" customHeight="1" x14ac:dyDescent="0.25">
      <c r="A15" s="345">
        <v>45392</v>
      </c>
      <c r="B15" s="36">
        <v>7</v>
      </c>
      <c r="C15" s="37"/>
      <c r="D15" s="37"/>
      <c r="E15" s="30"/>
      <c r="F15" s="30"/>
      <c r="G15" s="29"/>
      <c r="H15" s="29"/>
      <c r="I15" s="128"/>
      <c r="J15" s="128"/>
      <c r="K15" s="370" t="str">
        <f t="shared" si="0"/>
        <v/>
      </c>
      <c r="L15" s="128"/>
      <c r="M15" s="128"/>
      <c r="N15" s="370" t="str">
        <f t="shared" si="1"/>
        <v/>
      </c>
      <c r="O15" s="128"/>
      <c r="P15" s="128"/>
      <c r="Q15" s="370" t="str">
        <f t="shared" si="2"/>
        <v/>
      </c>
      <c r="R15" s="128"/>
      <c r="S15" s="128"/>
      <c r="T15" s="30"/>
      <c r="U15" s="30"/>
      <c r="V15" s="30"/>
      <c r="W15" s="30"/>
      <c r="X15" s="30"/>
      <c r="Y15" s="30"/>
      <c r="Z15" s="348"/>
      <c r="AA15" s="348"/>
      <c r="AB15" s="370" t="str">
        <f t="shared" si="3"/>
        <v/>
      </c>
      <c r="AC15" s="30"/>
      <c r="AD15" s="30"/>
      <c r="AE15" s="362" t="str">
        <f t="shared" si="4"/>
        <v/>
      </c>
      <c r="AF15" s="29"/>
      <c r="AG15" s="29"/>
      <c r="AH15" s="349"/>
      <c r="AI15" s="29"/>
      <c r="AJ15" s="29"/>
      <c r="AK15" s="350"/>
      <c r="AL15" s="38"/>
      <c r="AM15" s="39"/>
      <c r="AN15" s="39"/>
      <c r="AO15" s="37"/>
      <c r="AP15" s="40"/>
      <c r="AQ15" s="40"/>
      <c r="AR15" s="40"/>
      <c r="AS15" s="308"/>
      <c r="AT15" s="42"/>
      <c r="AU15" s="498"/>
      <c r="AV15" s="43"/>
      <c r="AW15" s="139"/>
      <c r="AX15" s="139"/>
      <c r="AY15" s="139"/>
      <c r="AZ15" s="140"/>
      <c r="BA15" s="46"/>
      <c r="BB15" s="46"/>
      <c r="BC15" s="141">
        <v>23.08</v>
      </c>
      <c r="BD15" s="141"/>
      <c r="BE15" s="141"/>
      <c r="BF15" s="141"/>
      <c r="BG15" s="37"/>
      <c r="BH15" s="39"/>
      <c r="BI15" s="39"/>
      <c r="BJ15" s="39"/>
      <c r="BK15" s="39"/>
      <c r="BL15" s="48"/>
      <c r="BM15" s="49"/>
      <c r="BN15" s="37"/>
      <c r="BO15" s="37"/>
      <c r="BP15" s="44"/>
    </row>
    <row r="16" spans="1:68" ht="24.75" customHeight="1" x14ac:dyDescent="0.25">
      <c r="A16" s="345">
        <v>45393</v>
      </c>
      <c r="B16" s="36">
        <v>8</v>
      </c>
      <c r="C16" s="37"/>
      <c r="D16" s="37"/>
      <c r="E16" s="30"/>
      <c r="F16" s="30"/>
      <c r="G16" s="29"/>
      <c r="H16" s="29"/>
      <c r="I16" s="128"/>
      <c r="J16" s="128"/>
      <c r="K16" s="370" t="str">
        <f t="shared" si="0"/>
        <v/>
      </c>
      <c r="L16" s="128"/>
      <c r="M16" s="128"/>
      <c r="N16" s="370" t="str">
        <f t="shared" si="1"/>
        <v/>
      </c>
      <c r="O16" s="128"/>
      <c r="P16" s="128"/>
      <c r="Q16" s="370" t="str">
        <f t="shared" si="2"/>
        <v/>
      </c>
      <c r="R16" s="128"/>
      <c r="S16" s="128"/>
      <c r="T16" s="30"/>
      <c r="U16" s="30"/>
      <c r="V16" s="30"/>
      <c r="W16" s="30"/>
      <c r="X16" s="30"/>
      <c r="Y16" s="30"/>
      <c r="Z16" s="348"/>
      <c r="AA16" s="348"/>
      <c r="AB16" s="370" t="str">
        <f t="shared" si="3"/>
        <v/>
      </c>
      <c r="AC16" s="30"/>
      <c r="AD16" s="30"/>
      <c r="AE16" s="362" t="str">
        <f t="shared" si="4"/>
        <v/>
      </c>
      <c r="AF16" s="29"/>
      <c r="AG16" s="29"/>
      <c r="AH16" s="349"/>
      <c r="AI16" s="29"/>
      <c r="AJ16" s="29"/>
      <c r="AK16" s="350"/>
      <c r="AL16" s="38"/>
      <c r="AM16" s="39"/>
      <c r="AN16" s="39"/>
      <c r="AO16" s="37"/>
      <c r="AP16" s="40"/>
      <c r="AQ16" s="40"/>
      <c r="AR16" s="40"/>
      <c r="AS16" s="308"/>
      <c r="AT16" s="42"/>
      <c r="AU16" s="498"/>
      <c r="AV16" s="44"/>
      <c r="AW16" s="139"/>
      <c r="AX16" s="139"/>
      <c r="AY16" s="139"/>
      <c r="AZ16" s="140"/>
      <c r="BA16" s="46"/>
      <c r="BB16" s="46"/>
      <c r="BC16" s="141"/>
      <c r="BD16" s="141"/>
      <c r="BE16" s="141"/>
      <c r="BF16" s="141"/>
      <c r="BG16" s="37"/>
      <c r="BH16" s="39"/>
      <c r="BI16" s="39"/>
      <c r="BJ16" s="39"/>
      <c r="BK16" s="39"/>
      <c r="BL16" s="48"/>
      <c r="BM16" s="49"/>
      <c r="BN16" s="37"/>
      <c r="BO16" s="37"/>
      <c r="BP16" s="44"/>
    </row>
    <row r="17" spans="1:68" ht="24.75" customHeight="1" x14ac:dyDescent="0.25">
      <c r="A17" s="345">
        <v>45394</v>
      </c>
      <c r="B17" s="36">
        <v>9</v>
      </c>
      <c r="C17" s="37"/>
      <c r="D17" s="37"/>
      <c r="E17" s="30"/>
      <c r="F17" s="30"/>
      <c r="G17" s="29"/>
      <c r="H17" s="29"/>
      <c r="I17" s="128"/>
      <c r="J17" s="128"/>
      <c r="K17" s="370" t="str">
        <f>IF(AND(I17&lt;&gt;"",J17&lt;&gt;""),(I17-J17)/I17*100,"")</f>
        <v/>
      </c>
      <c r="L17" s="128"/>
      <c r="M17" s="128"/>
      <c r="N17" s="370" t="str">
        <f t="shared" si="1"/>
        <v/>
      </c>
      <c r="O17" s="128"/>
      <c r="P17" s="128"/>
      <c r="Q17" s="370" t="str">
        <f t="shared" si="2"/>
        <v/>
      </c>
      <c r="R17" s="128"/>
      <c r="S17" s="128"/>
      <c r="T17" s="30"/>
      <c r="U17" s="30"/>
      <c r="V17" s="30"/>
      <c r="W17" s="30"/>
      <c r="X17" s="30"/>
      <c r="Y17" s="30"/>
      <c r="Z17" s="348"/>
      <c r="AA17" s="348"/>
      <c r="AB17" s="370" t="str">
        <f t="shared" si="3"/>
        <v/>
      </c>
      <c r="AC17" s="30"/>
      <c r="AD17" s="30"/>
      <c r="AE17" s="362" t="str">
        <f t="shared" si="4"/>
        <v/>
      </c>
      <c r="AF17" s="29"/>
      <c r="AG17" s="29"/>
      <c r="AH17" s="349"/>
      <c r="AI17" s="29"/>
      <c r="AJ17" s="29"/>
      <c r="AK17" s="350"/>
      <c r="AL17" s="38"/>
      <c r="AM17" s="39"/>
      <c r="AN17" s="39"/>
      <c r="AO17" s="37"/>
      <c r="AP17" s="40"/>
      <c r="AQ17" s="40"/>
      <c r="AR17" s="40"/>
      <c r="AS17" s="308"/>
      <c r="AT17" s="42"/>
      <c r="AU17" s="498"/>
      <c r="AV17" s="44"/>
      <c r="AW17" s="139"/>
      <c r="AX17" s="139"/>
      <c r="AY17" s="139"/>
      <c r="AZ17" s="140"/>
      <c r="BA17" s="46"/>
      <c r="BB17" s="46"/>
      <c r="BC17" s="141"/>
      <c r="BD17" s="141"/>
      <c r="BE17" s="141"/>
      <c r="BF17" s="141"/>
      <c r="BG17" s="37"/>
      <c r="BH17" s="39"/>
      <c r="BI17" s="39"/>
      <c r="BJ17" s="39"/>
      <c r="BK17" s="39"/>
      <c r="BL17" s="48"/>
      <c r="BM17" s="49"/>
      <c r="BN17" s="37"/>
      <c r="BO17" s="37"/>
      <c r="BP17" s="44"/>
    </row>
    <row r="18" spans="1:68" ht="24.75" customHeight="1" x14ac:dyDescent="0.25">
      <c r="A18" s="345">
        <v>45395</v>
      </c>
      <c r="B18" s="36">
        <v>10</v>
      </c>
      <c r="C18" s="37"/>
      <c r="D18" s="37"/>
      <c r="E18" s="30"/>
      <c r="F18" s="30"/>
      <c r="G18" s="29"/>
      <c r="H18" s="29"/>
      <c r="I18" s="128"/>
      <c r="J18" s="128"/>
      <c r="K18" s="370" t="str">
        <f>IF(AND(I18&lt;&gt;"",J18&lt;&gt;""),(I18-J18)/I18*100,"")</f>
        <v/>
      </c>
      <c r="L18" s="128"/>
      <c r="M18" s="128"/>
      <c r="N18" s="370" t="str">
        <f t="shared" si="1"/>
        <v/>
      </c>
      <c r="O18" s="128"/>
      <c r="P18" s="128"/>
      <c r="Q18" s="370" t="str">
        <f>IF(AND(O18&lt;&gt;"",P18&lt;&gt;""),(O18-P18)/O18*100,"")</f>
        <v/>
      </c>
      <c r="R18" s="128"/>
      <c r="S18" s="128"/>
      <c r="T18" s="30"/>
      <c r="U18" s="30"/>
      <c r="V18" s="30"/>
      <c r="W18" s="30"/>
      <c r="X18" s="30"/>
      <c r="Y18" s="30"/>
      <c r="Z18" s="348"/>
      <c r="AA18" s="348"/>
      <c r="AB18" s="370" t="str">
        <f t="shared" si="3"/>
        <v/>
      </c>
      <c r="AC18" s="30"/>
      <c r="AD18" s="30"/>
      <c r="AE18" s="362" t="str">
        <f t="shared" si="4"/>
        <v/>
      </c>
      <c r="AF18" s="29"/>
      <c r="AG18" s="29"/>
      <c r="AH18" s="349"/>
      <c r="AI18" s="29"/>
      <c r="AJ18" s="29"/>
      <c r="AK18" s="350"/>
      <c r="AL18" s="38"/>
      <c r="AM18" s="39"/>
      <c r="AN18" s="39"/>
      <c r="AO18" s="37"/>
      <c r="AP18" s="40"/>
      <c r="AQ18" s="40"/>
      <c r="AR18" s="40"/>
      <c r="AS18" s="308"/>
      <c r="AT18" s="42"/>
      <c r="AU18" s="498"/>
      <c r="AV18" s="44"/>
      <c r="AW18" s="139"/>
      <c r="AX18" s="139"/>
      <c r="AY18" s="139"/>
      <c r="AZ18" s="140"/>
      <c r="BA18" s="46"/>
      <c r="BB18" s="46"/>
      <c r="BC18" s="141">
        <v>24.4</v>
      </c>
      <c r="BD18" s="141">
        <v>17.2</v>
      </c>
      <c r="BE18" s="141">
        <v>84.1</v>
      </c>
      <c r="BF18" s="141"/>
      <c r="BG18" s="37"/>
      <c r="BH18" s="39"/>
      <c r="BI18" s="39"/>
      <c r="BJ18" s="39"/>
      <c r="BK18" s="39"/>
      <c r="BL18" s="48"/>
      <c r="BM18" s="49"/>
      <c r="BN18" s="37"/>
      <c r="BO18" s="37"/>
      <c r="BP18" s="44"/>
    </row>
    <row r="19" spans="1:68" ht="24.75" customHeight="1" x14ac:dyDescent="0.25">
      <c r="A19" s="345">
        <v>45396</v>
      </c>
      <c r="B19" s="36">
        <v>11</v>
      </c>
      <c r="C19" s="37"/>
      <c r="D19" s="37"/>
      <c r="E19" s="30"/>
      <c r="F19" s="30"/>
      <c r="G19" s="29"/>
      <c r="H19" s="29"/>
      <c r="I19" s="128"/>
      <c r="J19" s="128"/>
      <c r="K19" s="370" t="str">
        <f t="shared" si="0"/>
        <v/>
      </c>
      <c r="L19" s="128"/>
      <c r="M19" s="128"/>
      <c r="N19" s="370" t="str">
        <f t="shared" si="1"/>
        <v/>
      </c>
      <c r="O19" s="128"/>
      <c r="P19" s="128"/>
      <c r="Q19" s="370" t="str">
        <f t="shared" si="2"/>
        <v/>
      </c>
      <c r="R19" s="128"/>
      <c r="S19" s="128"/>
      <c r="T19" s="30"/>
      <c r="U19" s="30"/>
      <c r="V19" s="30"/>
      <c r="W19" s="30"/>
      <c r="X19" s="30"/>
      <c r="Y19" s="30"/>
      <c r="Z19" s="348"/>
      <c r="AA19" s="348"/>
      <c r="AB19" s="370" t="str">
        <f t="shared" si="3"/>
        <v/>
      </c>
      <c r="AC19" s="30"/>
      <c r="AD19" s="30"/>
      <c r="AE19" s="362" t="str">
        <f t="shared" si="4"/>
        <v/>
      </c>
      <c r="AF19" s="29"/>
      <c r="AG19" s="29"/>
      <c r="AH19" s="349"/>
      <c r="AI19" s="29"/>
      <c r="AJ19" s="29"/>
      <c r="AK19" s="350"/>
      <c r="AL19" s="38"/>
      <c r="AM19" s="39"/>
      <c r="AN19" s="39"/>
      <c r="AO19" s="37"/>
      <c r="AP19" s="40"/>
      <c r="AQ19" s="40"/>
      <c r="AR19" s="40"/>
      <c r="AS19" s="308"/>
      <c r="AT19" s="42"/>
      <c r="AU19" s="498"/>
      <c r="AV19" s="44"/>
      <c r="AW19" s="139"/>
      <c r="AX19" s="139"/>
      <c r="AY19" s="139"/>
      <c r="AZ19" s="140"/>
      <c r="BA19" s="46"/>
      <c r="BB19" s="46"/>
      <c r="BC19" s="141"/>
      <c r="BD19" s="141"/>
      <c r="BE19" s="141"/>
      <c r="BF19" s="141"/>
      <c r="BG19" s="37"/>
      <c r="BH19" s="39"/>
      <c r="BI19" s="39"/>
      <c r="BJ19" s="39"/>
      <c r="BK19" s="39"/>
      <c r="BL19" s="48"/>
      <c r="BM19" s="49"/>
      <c r="BN19" s="37"/>
      <c r="BO19" s="37"/>
      <c r="BP19" s="44"/>
    </row>
    <row r="20" spans="1:68" ht="24.75" customHeight="1" x14ac:dyDescent="0.25">
      <c r="A20" s="345">
        <v>45390</v>
      </c>
      <c r="B20" s="36">
        <v>12</v>
      </c>
      <c r="C20" s="37"/>
      <c r="D20" s="37"/>
      <c r="E20" s="30"/>
      <c r="F20" s="30"/>
      <c r="G20" s="29"/>
      <c r="H20" s="29"/>
      <c r="I20" s="128"/>
      <c r="J20" s="128"/>
      <c r="K20" s="370" t="str">
        <f t="shared" si="0"/>
        <v/>
      </c>
      <c r="L20" s="128"/>
      <c r="M20" s="128"/>
      <c r="N20" s="370" t="str">
        <f t="shared" si="1"/>
        <v/>
      </c>
      <c r="O20" s="128"/>
      <c r="P20" s="128"/>
      <c r="Q20" s="370" t="str">
        <f t="shared" si="2"/>
        <v/>
      </c>
      <c r="R20" s="128"/>
      <c r="S20" s="128"/>
      <c r="T20" s="30"/>
      <c r="U20" s="30"/>
      <c r="V20" s="30"/>
      <c r="W20" s="30"/>
      <c r="X20" s="30"/>
      <c r="Y20" s="30"/>
      <c r="Z20" s="348"/>
      <c r="AA20" s="348"/>
      <c r="AB20" s="370" t="str">
        <f t="shared" si="3"/>
        <v/>
      </c>
      <c r="AC20" s="30"/>
      <c r="AD20" s="30"/>
      <c r="AE20" s="362" t="str">
        <f t="shared" si="4"/>
        <v/>
      </c>
      <c r="AF20" s="29"/>
      <c r="AG20" s="29"/>
      <c r="AH20" s="349"/>
      <c r="AI20" s="29"/>
      <c r="AJ20" s="29"/>
      <c r="AK20" s="350"/>
      <c r="AL20" s="38"/>
      <c r="AM20" s="39"/>
      <c r="AN20" s="39"/>
      <c r="AO20" s="37"/>
      <c r="AP20" s="40"/>
      <c r="AQ20" s="40"/>
      <c r="AR20" s="40"/>
      <c r="AS20" s="308"/>
      <c r="AT20" s="42"/>
      <c r="AU20" s="498"/>
      <c r="AV20" s="44"/>
      <c r="AW20" s="139"/>
      <c r="AX20" s="139"/>
      <c r="AY20" s="139"/>
      <c r="AZ20" s="140"/>
      <c r="BA20" s="46"/>
      <c r="BB20" s="46"/>
      <c r="BC20" s="141"/>
      <c r="BD20" s="141"/>
      <c r="BE20" s="141"/>
      <c r="BF20" s="141"/>
      <c r="BG20" s="37"/>
      <c r="BH20" s="39"/>
      <c r="BI20" s="39"/>
      <c r="BJ20" s="39"/>
      <c r="BK20" s="39"/>
      <c r="BL20" s="48"/>
      <c r="BM20" s="49"/>
      <c r="BN20" s="37"/>
      <c r="BO20" s="37"/>
      <c r="BP20" s="44"/>
    </row>
    <row r="21" spans="1:68" ht="24.75" customHeight="1" x14ac:dyDescent="0.25">
      <c r="A21" s="345">
        <v>45391</v>
      </c>
      <c r="B21" s="36">
        <v>13</v>
      </c>
      <c r="C21" s="37"/>
      <c r="D21" s="37"/>
      <c r="E21" s="30"/>
      <c r="F21" s="30"/>
      <c r="G21" s="29"/>
      <c r="H21" s="29"/>
      <c r="I21" s="128"/>
      <c r="J21" s="128"/>
      <c r="K21" s="370" t="str">
        <f t="shared" si="0"/>
        <v/>
      </c>
      <c r="L21" s="128"/>
      <c r="M21" s="128"/>
      <c r="N21" s="370" t="str">
        <f t="shared" si="1"/>
        <v/>
      </c>
      <c r="O21" s="128"/>
      <c r="P21" s="128"/>
      <c r="Q21" s="370" t="str">
        <f t="shared" si="2"/>
        <v/>
      </c>
      <c r="R21" s="128"/>
      <c r="S21" s="128"/>
      <c r="T21" s="30"/>
      <c r="U21" s="30"/>
      <c r="V21" s="30"/>
      <c r="W21" s="30"/>
      <c r="X21" s="30"/>
      <c r="Y21" s="30"/>
      <c r="Z21" s="348"/>
      <c r="AA21" s="348"/>
      <c r="AB21" s="370" t="str">
        <f t="shared" si="3"/>
        <v/>
      </c>
      <c r="AC21" s="30"/>
      <c r="AD21" s="30"/>
      <c r="AE21" s="362" t="str">
        <f t="shared" si="4"/>
        <v/>
      </c>
      <c r="AF21" s="29"/>
      <c r="AG21" s="29"/>
      <c r="AH21" s="349"/>
      <c r="AI21" s="29"/>
      <c r="AJ21" s="29"/>
      <c r="AK21" s="350"/>
      <c r="AL21" s="38"/>
      <c r="AM21" s="39"/>
      <c r="AN21" s="39"/>
      <c r="AO21" s="37"/>
      <c r="AP21" s="40"/>
      <c r="AQ21" s="40"/>
      <c r="AR21" s="40"/>
      <c r="AS21" s="308"/>
      <c r="AT21" s="42"/>
      <c r="AU21" s="498"/>
      <c r="AV21" s="44"/>
      <c r="AW21" s="139"/>
      <c r="AX21" s="139"/>
      <c r="AY21" s="139"/>
      <c r="AZ21" s="140"/>
      <c r="BA21" s="46"/>
      <c r="BB21" s="46"/>
      <c r="BC21" s="141"/>
      <c r="BD21" s="141"/>
      <c r="BE21" s="141"/>
      <c r="BF21" s="141"/>
      <c r="BG21" s="37"/>
      <c r="BH21" s="39"/>
      <c r="BI21" s="39"/>
      <c r="BJ21" s="39"/>
      <c r="BK21" s="39"/>
      <c r="BL21" s="48"/>
      <c r="BM21" s="49"/>
      <c r="BN21" s="37"/>
      <c r="BO21" s="37"/>
      <c r="BP21" s="44"/>
    </row>
    <row r="22" spans="1:68" ht="24.75" customHeight="1" x14ac:dyDescent="0.25">
      <c r="A22" s="345">
        <v>45392</v>
      </c>
      <c r="B22" s="36">
        <v>14</v>
      </c>
      <c r="C22" s="37"/>
      <c r="D22" s="37"/>
      <c r="E22" s="30"/>
      <c r="F22" s="30"/>
      <c r="G22" s="29"/>
      <c r="H22" s="29"/>
      <c r="I22" s="128"/>
      <c r="J22" s="128"/>
      <c r="K22" s="370" t="str">
        <f t="shared" si="0"/>
        <v/>
      </c>
      <c r="L22" s="128"/>
      <c r="M22" s="128"/>
      <c r="N22" s="370" t="str">
        <f t="shared" si="1"/>
        <v/>
      </c>
      <c r="O22" s="128"/>
      <c r="P22" s="128"/>
      <c r="Q22" s="370" t="str">
        <f t="shared" si="2"/>
        <v/>
      </c>
      <c r="R22" s="128"/>
      <c r="S22" s="128"/>
      <c r="T22" s="30"/>
      <c r="U22" s="30"/>
      <c r="V22" s="30"/>
      <c r="W22" s="30"/>
      <c r="X22" s="30"/>
      <c r="Y22" s="30"/>
      <c r="Z22" s="348"/>
      <c r="AA22" s="348"/>
      <c r="AB22" s="370" t="str">
        <f t="shared" si="3"/>
        <v/>
      </c>
      <c r="AC22" s="30"/>
      <c r="AD22" s="30"/>
      <c r="AE22" s="362" t="str">
        <f t="shared" si="4"/>
        <v/>
      </c>
      <c r="AF22" s="29"/>
      <c r="AG22" s="29"/>
      <c r="AH22" s="349"/>
      <c r="AI22" s="29"/>
      <c r="AJ22" s="29"/>
      <c r="AK22" s="350"/>
      <c r="AL22" s="38"/>
      <c r="AM22" s="39"/>
      <c r="AN22" s="39"/>
      <c r="AO22" s="37"/>
      <c r="AP22" s="40"/>
      <c r="AQ22" s="40"/>
      <c r="AR22" s="40"/>
      <c r="AS22" s="308"/>
      <c r="AT22" s="42"/>
      <c r="AU22" s="498"/>
      <c r="AV22" s="44"/>
      <c r="AW22" s="139"/>
      <c r="AX22" s="139"/>
      <c r="AY22" s="139"/>
      <c r="AZ22" s="140"/>
      <c r="BA22" s="46"/>
      <c r="BB22" s="46"/>
      <c r="BC22" s="141"/>
      <c r="BD22" s="141"/>
      <c r="BE22" s="141"/>
      <c r="BF22" s="141"/>
      <c r="BG22" s="37"/>
      <c r="BH22" s="39"/>
      <c r="BI22" s="39"/>
      <c r="BJ22" s="39"/>
      <c r="BK22" s="39"/>
      <c r="BL22" s="48"/>
      <c r="BM22" s="49"/>
      <c r="BN22" s="37"/>
      <c r="BO22" s="37"/>
      <c r="BP22" s="44"/>
    </row>
    <row r="23" spans="1:68" ht="24.75" customHeight="1" x14ac:dyDescent="0.25">
      <c r="A23" s="345">
        <v>45393</v>
      </c>
      <c r="B23" s="36">
        <v>15</v>
      </c>
      <c r="C23" s="37"/>
      <c r="D23" s="37"/>
      <c r="E23" s="30"/>
      <c r="F23" s="30"/>
      <c r="G23" s="29"/>
      <c r="H23" s="29"/>
      <c r="I23" s="128"/>
      <c r="J23" s="128"/>
      <c r="K23" s="370" t="str">
        <f t="shared" si="0"/>
        <v/>
      </c>
      <c r="L23" s="128"/>
      <c r="M23" s="128"/>
      <c r="N23" s="370" t="str">
        <f t="shared" si="1"/>
        <v/>
      </c>
      <c r="O23" s="128"/>
      <c r="P23" s="128"/>
      <c r="Q23" s="370" t="str">
        <f t="shared" si="2"/>
        <v/>
      </c>
      <c r="R23" s="128"/>
      <c r="S23" s="128"/>
      <c r="T23" s="30"/>
      <c r="U23" s="30"/>
      <c r="V23" s="30"/>
      <c r="W23" s="30"/>
      <c r="X23" s="30"/>
      <c r="Y23" s="30"/>
      <c r="Z23" s="348"/>
      <c r="AA23" s="348"/>
      <c r="AB23" s="370" t="str">
        <f t="shared" si="3"/>
        <v/>
      </c>
      <c r="AC23" s="30"/>
      <c r="AD23" s="30"/>
      <c r="AE23" s="362" t="str">
        <f t="shared" si="4"/>
        <v/>
      </c>
      <c r="AF23" s="29"/>
      <c r="AG23" s="29"/>
      <c r="AH23" s="349"/>
      <c r="AI23" s="29"/>
      <c r="AJ23" s="29"/>
      <c r="AK23" s="350"/>
      <c r="AL23" s="38"/>
      <c r="AM23" s="39"/>
      <c r="AN23" s="39"/>
      <c r="AO23" s="37"/>
      <c r="AP23" s="40"/>
      <c r="AQ23" s="40"/>
      <c r="AR23" s="40"/>
      <c r="AS23" s="308"/>
      <c r="AT23" s="42"/>
      <c r="AU23" s="498"/>
      <c r="AV23" s="44"/>
      <c r="AW23" s="139"/>
      <c r="AX23" s="139"/>
      <c r="AY23" s="139"/>
      <c r="AZ23" s="140"/>
      <c r="BA23" s="46"/>
      <c r="BB23" s="46"/>
      <c r="BC23" s="141">
        <v>23.9</v>
      </c>
      <c r="BD23" s="141"/>
      <c r="BE23" s="141"/>
      <c r="BF23" s="141"/>
      <c r="BG23" s="37"/>
      <c r="BH23" s="39"/>
      <c r="BI23" s="39"/>
      <c r="BJ23" s="39"/>
      <c r="BK23" s="39"/>
      <c r="BL23" s="48"/>
      <c r="BM23" s="49"/>
      <c r="BN23" s="37"/>
      <c r="BO23" s="37"/>
      <c r="BP23" s="44"/>
    </row>
    <row r="24" spans="1:68" ht="24.75" customHeight="1" x14ac:dyDescent="0.25">
      <c r="A24" s="345">
        <v>45394</v>
      </c>
      <c r="B24" s="36">
        <v>16</v>
      </c>
      <c r="C24" s="37"/>
      <c r="D24" s="37"/>
      <c r="E24" s="30"/>
      <c r="F24" s="30"/>
      <c r="G24" s="29"/>
      <c r="H24" s="29"/>
      <c r="I24" s="128"/>
      <c r="J24" s="128"/>
      <c r="K24" s="370" t="str">
        <f t="shared" si="0"/>
        <v/>
      </c>
      <c r="L24" s="128"/>
      <c r="M24" s="128"/>
      <c r="N24" s="370" t="str">
        <f t="shared" si="1"/>
        <v/>
      </c>
      <c r="O24" s="128"/>
      <c r="P24" s="128"/>
      <c r="Q24" s="370" t="str">
        <f t="shared" si="2"/>
        <v/>
      </c>
      <c r="R24" s="128"/>
      <c r="S24" s="128"/>
      <c r="T24" s="30"/>
      <c r="U24" s="30"/>
      <c r="V24" s="30"/>
      <c r="W24" s="30"/>
      <c r="X24" s="30"/>
      <c r="Y24" s="30"/>
      <c r="Z24" s="348"/>
      <c r="AA24" s="348"/>
      <c r="AB24" s="370" t="str">
        <f t="shared" si="3"/>
        <v/>
      </c>
      <c r="AC24" s="30"/>
      <c r="AD24" s="30"/>
      <c r="AE24" s="362" t="str">
        <f t="shared" si="4"/>
        <v/>
      </c>
      <c r="AF24" s="29"/>
      <c r="AG24" s="29"/>
      <c r="AH24" s="349"/>
      <c r="AI24" s="29"/>
      <c r="AJ24" s="29"/>
      <c r="AK24" s="350"/>
      <c r="AL24" s="38"/>
      <c r="AM24" s="39"/>
      <c r="AN24" s="39"/>
      <c r="AO24" s="37"/>
      <c r="AP24" s="40"/>
      <c r="AQ24" s="40"/>
      <c r="AR24" s="40"/>
      <c r="AS24" s="308"/>
      <c r="AT24" s="42"/>
      <c r="AU24" s="498"/>
      <c r="AV24" s="44"/>
      <c r="AW24" s="139"/>
      <c r="AX24" s="139"/>
      <c r="AY24" s="139"/>
      <c r="AZ24" s="140"/>
      <c r="BA24" s="46"/>
      <c r="BB24" s="46"/>
      <c r="BC24" s="141"/>
      <c r="BD24" s="141"/>
      <c r="BE24" s="141"/>
      <c r="BF24" s="141"/>
      <c r="BG24" s="37"/>
      <c r="BH24" s="39"/>
      <c r="BI24" s="39"/>
      <c r="BJ24" s="39"/>
      <c r="BK24" s="39"/>
      <c r="BL24" s="48"/>
      <c r="BM24" s="49"/>
      <c r="BN24" s="37"/>
      <c r="BO24" s="37"/>
      <c r="BP24" s="44"/>
    </row>
    <row r="25" spans="1:68" ht="24.75" customHeight="1" x14ac:dyDescent="0.25">
      <c r="A25" s="345">
        <v>45395</v>
      </c>
      <c r="B25" s="36">
        <v>17</v>
      </c>
      <c r="C25" s="37"/>
      <c r="D25" s="37"/>
      <c r="E25" s="30"/>
      <c r="F25" s="30"/>
      <c r="G25" s="29"/>
      <c r="H25" s="29"/>
      <c r="I25" s="128"/>
      <c r="J25" s="128"/>
      <c r="K25" s="370" t="str">
        <f t="shared" si="0"/>
        <v/>
      </c>
      <c r="L25" s="128"/>
      <c r="M25" s="128"/>
      <c r="N25" s="370" t="str">
        <f t="shared" si="1"/>
        <v/>
      </c>
      <c r="O25" s="128"/>
      <c r="P25" s="128"/>
      <c r="Q25" s="370" t="str">
        <f t="shared" si="2"/>
        <v/>
      </c>
      <c r="R25" s="128"/>
      <c r="S25" s="128"/>
      <c r="T25" s="30"/>
      <c r="U25" s="30"/>
      <c r="V25" s="30"/>
      <c r="W25" s="30"/>
      <c r="X25" s="30"/>
      <c r="Y25" s="30"/>
      <c r="Z25" s="348"/>
      <c r="AA25" s="348"/>
      <c r="AB25" s="370" t="str">
        <f t="shared" si="3"/>
        <v/>
      </c>
      <c r="AC25" s="30"/>
      <c r="AD25" s="30"/>
      <c r="AE25" s="362" t="str">
        <f t="shared" si="4"/>
        <v/>
      </c>
      <c r="AF25" s="29"/>
      <c r="AG25" s="29"/>
      <c r="AH25" s="349"/>
      <c r="AI25" s="29"/>
      <c r="AJ25" s="29"/>
      <c r="AK25" s="350"/>
      <c r="AL25" s="38"/>
      <c r="AM25" s="39"/>
      <c r="AN25" s="39"/>
      <c r="AO25" s="37"/>
      <c r="AP25" s="40"/>
      <c r="AQ25" s="40"/>
      <c r="AR25" s="40"/>
      <c r="AS25" s="308"/>
      <c r="AT25" s="42"/>
      <c r="AU25" s="498"/>
      <c r="AV25" s="43"/>
      <c r="AW25" s="139"/>
      <c r="AX25" s="139"/>
      <c r="AY25" s="139"/>
      <c r="AZ25" s="140"/>
      <c r="BA25" s="46"/>
      <c r="BB25" s="46"/>
      <c r="BC25" s="141">
        <v>28.42</v>
      </c>
      <c r="BD25" s="141">
        <v>14.2</v>
      </c>
      <c r="BE25" s="141">
        <v>83.6</v>
      </c>
      <c r="BF25" s="141"/>
      <c r="BG25" s="37"/>
      <c r="BH25" s="39"/>
      <c r="BI25" s="39"/>
      <c r="BJ25" s="39"/>
      <c r="BK25" s="39"/>
      <c r="BL25" s="48"/>
      <c r="BM25" s="49"/>
      <c r="BN25" s="37"/>
      <c r="BO25" s="37"/>
      <c r="BP25" s="44"/>
    </row>
    <row r="26" spans="1:68" ht="24.75" customHeight="1" x14ac:dyDescent="0.25">
      <c r="A26" s="345">
        <v>45396</v>
      </c>
      <c r="B26" s="36">
        <v>18</v>
      </c>
      <c r="C26" s="37"/>
      <c r="D26" s="37"/>
      <c r="E26" s="30"/>
      <c r="F26" s="30"/>
      <c r="G26" s="29"/>
      <c r="H26" s="29"/>
      <c r="I26" s="128"/>
      <c r="J26" s="128"/>
      <c r="K26" s="370" t="str">
        <f t="shared" si="0"/>
        <v/>
      </c>
      <c r="L26" s="128"/>
      <c r="M26" s="128"/>
      <c r="N26" s="370" t="str">
        <f t="shared" si="1"/>
        <v/>
      </c>
      <c r="O26" s="128"/>
      <c r="P26" s="128"/>
      <c r="Q26" s="370" t="str">
        <f t="shared" si="2"/>
        <v/>
      </c>
      <c r="R26" s="128"/>
      <c r="S26" s="128"/>
      <c r="T26" s="30"/>
      <c r="U26" s="30"/>
      <c r="V26" s="30"/>
      <c r="W26" s="30"/>
      <c r="X26" s="30"/>
      <c r="Y26" s="30"/>
      <c r="Z26" s="348"/>
      <c r="AA26" s="348"/>
      <c r="AB26" s="370" t="str">
        <f t="shared" si="3"/>
        <v/>
      </c>
      <c r="AC26" s="30"/>
      <c r="AD26" s="30"/>
      <c r="AE26" s="362" t="str">
        <f t="shared" si="4"/>
        <v/>
      </c>
      <c r="AF26" s="29"/>
      <c r="AG26" s="29"/>
      <c r="AH26" s="349"/>
      <c r="AI26" s="29"/>
      <c r="AJ26" s="29"/>
      <c r="AK26" s="350"/>
      <c r="AL26" s="38"/>
      <c r="AM26" s="39"/>
      <c r="AN26" s="39"/>
      <c r="AO26" s="37"/>
      <c r="AP26" s="40"/>
      <c r="AQ26" s="40"/>
      <c r="AR26" s="40"/>
      <c r="AS26" s="308"/>
      <c r="AT26" s="42"/>
      <c r="AU26" s="498"/>
      <c r="AV26" s="44"/>
      <c r="AW26" s="139"/>
      <c r="AX26" s="139"/>
      <c r="AY26" s="139"/>
      <c r="AZ26" s="140"/>
      <c r="BA26" s="46"/>
      <c r="BB26" s="46"/>
      <c r="BC26" s="141"/>
      <c r="BD26" s="141"/>
      <c r="BE26" s="141"/>
      <c r="BF26" s="141"/>
      <c r="BG26" s="37"/>
      <c r="BH26" s="39"/>
      <c r="BI26" s="39"/>
      <c r="BJ26" s="39"/>
      <c r="BK26" s="39"/>
      <c r="BL26" s="48"/>
      <c r="BM26" s="49"/>
      <c r="BN26" s="37"/>
      <c r="BO26" s="37"/>
      <c r="BP26" s="44"/>
    </row>
    <row r="27" spans="1:68" ht="24.75" customHeight="1" x14ac:dyDescent="0.25">
      <c r="A27" s="345">
        <v>45390</v>
      </c>
      <c r="B27" s="36">
        <v>19</v>
      </c>
      <c r="C27" s="37"/>
      <c r="D27" s="37"/>
      <c r="E27" s="30"/>
      <c r="F27" s="30"/>
      <c r="G27" s="29"/>
      <c r="H27" s="29"/>
      <c r="I27" s="128"/>
      <c r="J27" s="128"/>
      <c r="K27" s="370" t="str">
        <f t="shared" si="0"/>
        <v/>
      </c>
      <c r="L27" s="128"/>
      <c r="M27" s="128"/>
      <c r="N27" s="370" t="str">
        <f t="shared" si="1"/>
        <v/>
      </c>
      <c r="O27" s="128"/>
      <c r="P27" s="128"/>
      <c r="Q27" s="370" t="str">
        <f t="shared" si="2"/>
        <v/>
      </c>
      <c r="R27" s="128"/>
      <c r="S27" s="128"/>
      <c r="T27" s="30"/>
      <c r="U27" s="30"/>
      <c r="V27" s="30"/>
      <c r="W27" s="30"/>
      <c r="X27" s="30"/>
      <c r="Y27" s="30"/>
      <c r="Z27" s="348"/>
      <c r="AA27" s="348"/>
      <c r="AB27" s="370" t="str">
        <f t="shared" si="3"/>
        <v/>
      </c>
      <c r="AC27" s="30"/>
      <c r="AD27" s="30"/>
      <c r="AE27" s="362" t="str">
        <f t="shared" si="4"/>
        <v/>
      </c>
      <c r="AF27" s="29"/>
      <c r="AG27" s="29"/>
      <c r="AH27" s="349"/>
      <c r="AI27" s="29"/>
      <c r="AJ27" s="29"/>
      <c r="AK27" s="350"/>
      <c r="AL27" s="38"/>
      <c r="AM27" s="39"/>
      <c r="AN27" s="39"/>
      <c r="AO27" s="37"/>
      <c r="AP27" s="40"/>
      <c r="AQ27" s="40"/>
      <c r="AR27" s="40"/>
      <c r="AS27" s="308"/>
      <c r="AT27" s="42"/>
      <c r="AU27" s="498"/>
      <c r="AV27" s="44"/>
      <c r="AW27" s="139"/>
      <c r="AX27" s="139"/>
      <c r="AY27" s="139"/>
      <c r="AZ27" s="140"/>
      <c r="BA27" s="46"/>
      <c r="BB27" s="46"/>
      <c r="BC27" s="141"/>
      <c r="BD27" s="141"/>
      <c r="BE27" s="141"/>
      <c r="BF27" s="141"/>
      <c r="BG27" s="37"/>
      <c r="BH27" s="39"/>
      <c r="BI27" s="39"/>
      <c r="BJ27" s="39"/>
      <c r="BK27" s="39"/>
      <c r="BL27" s="48"/>
      <c r="BM27" s="49"/>
      <c r="BN27" s="37"/>
      <c r="BO27" s="37"/>
      <c r="BP27" s="44"/>
    </row>
    <row r="28" spans="1:68" ht="24.75" customHeight="1" x14ac:dyDescent="0.25">
      <c r="A28" s="345">
        <v>45391</v>
      </c>
      <c r="B28" s="36">
        <v>20</v>
      </c>
      <c r="C28" s="37"/>
      <c r="D28" s="37"/>
      <c r="E28" s="30"/>
      <c r="F28" s="30"/>
      <c r="G28" s="29"/>
      <c r="H28" s="29"/>
      <c r="I28" s="128"/>
      <c r="J28" s="128"/>
      <c r="K28" s="370" t="str">
        <f t="shared" si="0"/>
        <v/>
      </c>
      <c r="L28" s="128"/>
      <c r="M28" s="128"/>
      <c r="N28" s="370" t="str">
        <f t="shared" si="1"/>
        <v/>
      </c>
      <c r="O28" s="128"/>
      <c r="P28" s="128"/>
      <c r="Q28" s="370" t="str">
        <f t="shared" si="2"/>
        <v/>
      </c>
      <c r="R28" s="128"/>
      <c r="S28" s="128"/>
      <c r="T28" s="30"/>
      <c r="U28" s="30"/>
      <c r="V28" s="30"/>
      <c r="W28" s="30"/>
      <c r="X28" s="30"/>
      <c r="Y28" s="30"/>
      <c r="Z28" s="348"/>
      <c r="AA28" s="348"/>
      <c r="AB28" s="370" t="str">
        <f t="shared" si="3"/>
        <v/>
      </c>
      <c r="AC28" s="30"/>
      <c r="AD28" s="30"/>
      <c r="AE28" s="362" t="str">
        <f t="shared" si="4"/>
        <v/>
      </c>
      <c r="AF28" s="29"/>
      <c r="AG28" s="29"/>
      <c r="AH28" s="349"/>
      <c r="AI28" s="29"/>
      <c r="AJ28" s="29"/>
      <c r="AK28" s="350"/>
      <c r="AL28" s="38"/>
      <c r="AM28" s="39"/>
      <c r="AN28" s="39"/>
      <c r="AO28" s="37"/>
      <c r="AP28" s="40"/>
      <c r="AQ28" s="40"/>
      <c r="AR28" s="40"/>
      <c r="AS28" s="308"/>
      <c r="AT28" s="42"/>
      <c r="AU28" s="498"/>
      <c r="AV28" s="44"/>
      <c r="AW28" s="139"/>
      <c r="AX28" s="139"/>
      <c r="AY28" s="139"/>
      <c r="AZ28" s="140"/>
      <c r="BA28" s="46"/>
      <c r="BB28" s="46"/>
      <c r="BC28" s="141"/>
      <c r="BD28" s="141"/>
      <c r="BE28" s="141"/>
      <c r="BF28" s="141"/>
      <c r="BG28" s="37"/>
      <c r="BH28" s="39"/>
      <c r="BI28" s="39"/>
      <c r="BJ28" s="39"/>
      <c r="BK28" s="39"/>
      <c r="BL28" s="48"/>
      <c r="BM28" s="49"/>
      <c r="BN28" s="37"/>
      <c r="BO28" s="37"/>
      <c r="BP28" s="44"/>
    </row>
    <row r="29" spans="1:68" ht="24.75" customHeight="1" x14ac:dyDescent="0.25">
      <c r="A29" s="345">
        <v>45392</v>
      </c>
      <c r="B29" s="36">
        <v>21</v>
      </c>
      <c r="C29" s="37"/>
      <c r="D29" s="37"/>
      <c r="E29" s="30"/>
      <c r="F29" s="30"/>
      <c r="G29" s="29"/>
      <c r="H29" s="29"/>
      <c r="I29" s="128"/>
      <c r="J29" s="128"/>
      <c r="K29" s="370" t="str">
        <f t="shared" si="0"/>
        <v/>
      </c>
      <c r="L29" s="128"/>
      <c r="M29" s="128"/>
      <c r="N29" s="370" t="str">
        <f t="shared" si="1"/>
        <v/>
      </c>
      <c r="O29" s="128"/>
      <c r="P29" s="128"/>
      <c r="Q29" s="370" t="str">
        <f t="shared" si="2"/>
        <v/>
      </c>
      <c r="R29" s="128"/>
      <c r="S29" s="128"/>
      <c r="T29" s="30"/>
      <c r="U29" s="30"/>
      <c r="V29" s="30"/>
      <c r="W29" s="30"/>
      <c r="X29" s="30"/>
      <c r="Y29" s="30"/>
      <c r="Z29" s="348"/>
      <c r="AA29" s="348"/>
      <c r="AB29" s="370" t="str">
        <f t="shared" si="3"/>
        <v/>
      </c>
      <c r="AC29" s="30"/>
      <c r="AD29" s="30"/>
      <c r="AE29" s="362" t="str">
        <f t="shared" si="4"/>
        <v/>
      </c>
      <c r="AF29" s="29"/>
      <c r="AG29" s="29"/>
      <c r="AH29" s="349"/>
      <c r="AI29" s="29"/>
      <c r="AJ29" s="29"/>
      <c r="AK29" s="350"/>
      <c r="AL29" s="38"/>
      <c r="AM29" s="39"/>
      <c r="AN29" s="39"/>
      <c r="AO29" s="37"/>
      <c r="AP29" s="40"/>
      <c r="AQ29" s="40"/>
      <c r="AR29" s="40"/>
      <c r="AS29" s="308"/>
      <c r="AT29" s="42"/>
      <c r="AU29" s="498"/>
      <c r="AV29" s="44"/>
      <c r="AW29" s="139"/>
      <c r="AX29" s="139"/>
      <c r="AY29" s="139"/>
      <c r="AZ29" s="140"/>
      <c r="BA29" s="46"/>
      <c r="BB29" s="46"/>
      <c r="BC29" s="141">
        <v>23.48</v>
      </c>
      <c r="BD29" s="141"/>
      <c r="BE29" s="141"/>
      <c r="BF29" s="141"/>
      <c r="BG29" s="37"/>
      <c r="BH29" s="39"/>
      <c r="BI29" s="39"/>
      <c r="BJ29" s="39"/>
      <c r="BK29" s="39"/>
      <c r="BL29" s="48"/>
      <c r="BM29" s="49"/>
      <c r="BN29" s="37"/>
      <c r="BO29" s="37"/>
      <c r="BP29" s="44"/>
    </row>
    <row r="30" spans="1:68" ht="24.75" customHeight="1" x14ac:dyDescent="0.25">
      <c r="A30" s="345">
        <v>45393</v>
      </c>
      <c r="B30" s="36">
        <v>22</v>
      </c>
      <c r="C30" s="37"/>
      <c r="D30" s="37"/>
      <c r="E30" s="30"/>
      <c r="F30" s="30"/>
      <c r="G30" s="29"/>
      <c r="H30" s="29"/>
      <c r="I30" s="128"/>
      <c r="J30" s="128"/>
      <c r="K30" s="370" t="str">
        <f>IF(AND(I30&lt;&gt;"",J30&lt;&gt;""),(I30-J30)/I30*100,"")</f>
        <v/>
      </c>
      <c r="L30" s="128"/>
      <c r="M30" s="128"/>
      <c r="N30" s="370" t="str">
        <f t="shared" si="1"/>
        <v/>
      </c>
      <c r="O30" s="128"/>
      <c r="P30" s="128"/>
      <c r="Q30" s="370" t="str">
        <f t="shared" si="2"/>
        <v/>
      </c>
      <c r="R30" s="128"/>
      <c r="S30" s="128"/>
      <c r="T30" s="30"/>
      <c r="U30" s="30"/>
      <c r="V30" s="30"/>
      <c r="W30" s="30"/>
      <c r="X30" s="30"/>
      <c r="Y30" s="30"/>
      <c r="Z30" s="348"/>
      <c r="AA30" s="348"/>
      <c r="AB30" s="370" t="str">
        <f t="shared" si="3"/>
        <v/>
      </c>
      <c r="AC30" s="30"/>
      <c r="AD30" s="30"/>
      <c r="AE30" s="362" t="str">
        <f t="shared" si="4"/>
        <v/>
      </c>
      <c r="AF30" s="29"/>
      <c r="AG30" s="29"/>
      <c r="AH30" s="349"/>
      <c r="AI30" s="29"/>
      <c r="AJ30" s="29"/>
      <c r="AK30" s="350"/>
      <c r="AL30" s="38"/>
      <c r="AM30" s="39"/>
      <c r="AN30" s="39"/>
      <c r="AO30" s="37"/>
      <c r="AP30" s="40"/>
      <c r="AQ30" s="40"/>
      <c r="AR30" s="40"/>
      <c r="AS30" s="308"/>
      <c r="AT30" s="42"/>
      <c r="AU30" s="498"/>
      <c r="AV30" s="43"/>
      <c r="AW30" s="139"/>
      <c r="AX30" s="139"/>
      <c r="AY30" s="139"/>
      <c r="AZ30" s="140"/>
      <c r="BA30" s="46"/>
      <c r="BB30" s="46"/>
      <c r="BC30" s="141"/>
      <c r="BD30" s="141">
        <v>15.4</v>
      </c>
      <c r="BE30" s="141">
        <v>83</v>
      </c>
      <c r="BF30" s="141"/>
      <c r="BG30" s="37"/>
      <c r="BH30" s="39"/>
      <c r="BI30" s="39"/>
      <c r="BJ30" s="39"/>
      <c r="BK30" s="39"/>
      <c r="BL30" s="48"/>
      <c r="BM30" s="49"/>
      <c r="BN30" s="37"/>
      <c r="BO30" s="37"/>
      <c r="BP30" s="44"/>
    </row>
    <row r="31" spans="1:68" ht="24.75" customHeight="1" x14ac:dyDescent="0.25">
      <c r="A31" s="345">
        <v>45394</v>
      </c>
      <c r="B31" s="36">
        <v>23</v>
      </c>
      <c r="C31" s="37"/>
      <c r="D31" s="37"/>
      <c r="E31" s="30"/>
      <c r="F31" s="30"/>
      <c r="G31" s="29"/>
      <c r="H31" s="29"/>
      <c r="I31" s="128"/>
      <c r="J31" s="128"/>
      <c r="K31" s="370" t="str">
        <f t="shared" si="0"/>
        <v/>
      </c>
      <c r="L31" s="128"/>
      <c r="M31" s="128"/>
      <c r="N31" s="370" t="str">
        <f t="shared" si="1"/>
        <v/>
      </c>
      <c r="O31" s="128"/>
      <c r="P31" s="128"/>
      <c r="Q31" s="370" t="str">
        <f t="shared" si="2"/>
        <v/>
      </c>
      <c r="R31" s="128"/>
      <c r="S31" s="128"/>
      <c r="T31" s="30"/>
      <c r="U31" s="30"/>
      <c r="V31" s="30"/>
      <c r="W31" s="30"/>
      <c r="X31" s="30"/>
      <c r="Y31" s="30"/>
      <c r="Z31" s="348"/>
      <c r="AA31" s="348"/>
      <c r="AB31" s="370" t="str">
        <f t="shared" si="3"/>
        <v/>
      </c>
      <c r="AC31" s="30"/>
      <c r="AD31" s="30"/>
      <c r="AE31" s="362" t="str">
        <f t="shared" si="4"/>
        <v/>
      </c>
      <c r="AF31" s="29"/>
      <c r="AG31" s="29"/>
      <c r="AH31" s="349"/>
      <c r="AI31" s="29"/>
      <c r="AJ31" s="29"/>
      <c r="AK31" s="350"/>
      <c r="AL31" s="38"/>
      <c r="AM31" s="39"/>
      <c r="AN31" s="39"/>
      <c r="AO31" s="37"/>
      <c r="AP31" s="40"/>
      <c r="AQ31" s="40"/>
      <c r="AR31" s="40"/>
      <c r="AS31" s="308"/>
      <c r="AT31" s="42"/>
      <c r="AU31" s="498"/>
      <c r="AV31" s="44"/>
      <c r="AW31" s="138"/>
      <c r="AX31" s="139"/>
      <c r="AY31" s="139"/>
      <c r="AZ31" s="140"/>
      <c r="BA31" s="46"/>
      <c r="BB31" s="46"/>
      <c r="BC31" s="141"/>
      <c r="BD31" s="141"/>
      <c r="BE31" s="141"/>
      <c r="BF31" s="141"/>
      <c r="BG31" s="37"/>
      <c r="BH31" s="39"/>
      <c r="BI31" s="39"/>
      <c r="BJ31" s="39"/>
      <c r="BK31" s="39"/>
      <c r="BL31" s="48"/>
      <c r="BM31" s="49"/>
      <c r="BN31" s="37"/>
      <c r="BO31" s="37"/>
      <c r="BP31" s="44"/>
    </row>
    <row r="32" spans="1:68" ht="24.75" customHeight="1" x14ac:dyDescent="0.25">
      <c r="A32" s="345">
        <v>45395</v>
      </c>
      <c r="B32" s="36">
        <v>24</v>
      </c>
      <c r="C32" s="37"/>
      <c r="D32" s="37"/>
      <c r="E32" s="30"/>
      <c r="F32" s="30"/>
      <c r="G32" s="29"/>
      <c r="H32" s="29"/>
      <c r="I32" s="128"/>
      <c r="J32" s="128"/>
      <c r="K32" s="370" t="str">
        <f t="shared" si="0"/>
        <v/>
      </c>
      <c r="L32" s="128"/>
      <c r="M32" s="128"/>
      <c r="N32" s="370" t="str">
        <f t="shared" si="1"/>
        <v/>
      </c>
      <c r="O32" s="128"/>
      <c r="P32" s="128"/>
      <c r="Q32" s="370" t="str">
        <f t="shared" si="2"/>
        <v/>
      </c>
      <c r="R32" s="128"/>
      <c r="S32" s="128"/>
      <c r="T32" s="30"/>
      <c r="U32" s="30"/>
      <c r="V32" s="30"/>
      <c r="W32" s="30"/>
      <c r="X32" s="30"/>
      <c r="Y32" s="30"/>
      <c r="Z32" s="348"/>
      <c r="AA32" s="348"/>
      <c r="AB32" s="370" t="str">
        <f t="shared" si="3"/>
        <v/>
      </c>
      <c r="AC32" s="30"/>
      <c r="AD32" s="30"/>
      <c r="AE32" s="362" t="str">
        <f t="shared" si="4"/>
        <v/>
      </c>
      <c r="AF32" s="29"/>
      <c r="AG32" s="29"/>
      <c r="AH32" s="349"/>
      <c r="AI32" s="29"/>
      <c r="AJ32" s="29"/>
      <c r="AK32" s="350"/>
      <c r="AL32" s="38"/>
      <c r="AM32" s="39"/>
      <c r="AN32" s="39"/>
      <c r="AO32" s="37"/>
      <c r="AP32" s="40"/>
      <c r="AQ32" s="40"/>
      <c r="AR32" s="40"/>
      <c r="AS32" s="308"/>
      <c r="AT32" s="42"/>
      <c r="AU32" s="498"/>
      <c r="AV32" s="44"/>
      <c r="AW32" s="139"/>
      <c r="AX32" s="139"/>
      <c r="AY32" s="139"/>
      <c r="AZ32" s="140"/>
      <c r="BA32" s="46"/>
      <c r="BB32" s="46"/>
      <c r="BC32" s="141">
        <v>23.74</v>
      </c>
      <c r="BD32" s="141"/>
      <c r="BE32" s="141"/>
      <c r="BF32" s="141"/>
      <c r="BG32" s="37"/>
      <c r="BH32" s="39"/>
      <c r="BI32" s="39"/>
      <c r="BJ32" s="39"/>
      <c r="BK32" s="39"/>
      <c r="BL32" s="48"/>
      <c r="BM32" s="49"/>
      <c r="BN32" s="37"/>
      <c r="BO32" s="37"/>
      <c r="BP32" s="44"/>
    </row>
    <row r="33" spans="1:68" ht="24.75" customHeight="1" x14ac:dyDescent="0.25">
      <c r="A33" s="345">
        <v>45396</v>
      </c>
      <c r="B33" s="36">
        <v>25</v>
      </c>
      <c r="C33" s="37"/>
      <c r="D33" s="37"/>
      <c r="E33" s="30"/>
      <c r="F33" s="30"/>
      <c r="G33" s="29"/>
      <c r="H33" s="29"/>
      <c r="I33" s="128"/>
      <c r="J33" s="128"/>
      <c r="K33" s="370" t="str">
        <f t="shared" si="0"/>
        <v/>
      </c>
      <c r="L33" s="128"/>
      <c r="M33" s="128"/>
      <c r="N33" s="370" t="str">
        <f t="shared" si="1"/>
        <v/>
      </c>
      <c r="O33" s="128"/>
      <c r="P33" s="128"/>
      <c r="Q33" s="370" t="str">
        <f t="shared" si="2"/>
        <v/>
      </c>
      <c r="R33" s="128"/>
      <c r="S33" s="128"/>
      <c r="T33" s="30"/>
      <c r="U33" s="30"/>
      <c r="V33" s="30"/>
      <c r="W33" s="30"/>
      <c r="X33" s="30"/>
      <c r="Y33" s="30"/>
      <c r="Z33" s="348"/>
      <c r="AA33" s="348"/>
      <c r="AB33" s="370" t="str">
        <f t="shared" si="3"/>
        <v/>
      </c>
      <c r="AC33" s="30"/>
      <c r="AD33" s="30"/>
      <c r="AE33" s="362" t="str">
        <f t="shared" si="4"/>
        <v/>
      </c>
      <c r="AF33" s="29"/>
      <c r="AG33" s="29"/>
      <c r="AH33" s="349"/>
      <c r="AI33" s="29"/>
      <c r="AJ33" s="29"/>
      <c r="AK33" s="350"/>
      <c r="AL33" s="38"/>
      <c r="AM33" s="39"/>
      <c r="AN33" s="39"/>
      <c r="AO33" s="37"/>
      <c r="AP33" s="40"/>
      <c r="AQ33" s="40"/>
      <c r="AR33" s="40"/>
      <c r="AS33" s="308"/>
      <c r="AT33" s="42"/>
      <c r="AU33" s="498"/>
      <c r="AV33" s="44"/>
      <c r="AW33" s="139"/>
      <c r="AX33" s="139"/>
      <c r="AY33" s="139"/>
      <c r="AZ33" s="140"/>
      <c r="BA33" s="46"/>
      <c r="BB33" s="46"/>
      <c r="BC33" s="141"/>
      <c r="BD33" s="141"/>
      <c r="BE33" s="141"/>
      <c r="BF33" s="141"/>
      <c r="BG33" s="37"/>
      <c r="BH33" s="39"/>
      <c r="BI33" s="39"/>
      <c r="BJ33" s="39"/>
      <c r="BK33" s="39"/>
      <c r="BL33" s="48"/>
      <c r="BM33" s="49"/>
      <c r="BN33" s="37"/>
      <c r="BO33" s="37"/>
      <c r="BP33" s="44"/>
    </row>
    <row r="34" spans="1:68" ht="24.75" customHeight="1" x14ac:dyDescent="0.25">
      <c r="A34" s="345">
        <v>45390</v>
      </c>
      <c r="B34" s="36">
        <v>26</v>
      </c>
      <c r="C34" s="37"/>
      <c r="D34" s="37"/>
      <c r="E34" s="30"/>
      <c r="F34" s="30"/>
      <c r="G34" s="29"/>
      <c r="H34" s="29"/>
      <c r="I34" s="128"/>
      <c r="J34" s="128"/>
      <c r="K34" s="370" t="str">
        <f t="shared" si="0"/>
        <v/>
      </c>
      <c r="L34" s="128"/>
      <c r="M34" s="128"/>
      <c r="N34" s="370" t="str">
        <f t="shared" si="1"/>
        <v/>
      </c>
      <c r="O34" s="128"/>
      <c r="P34" s="128"/>
      <c r="Q34" s="370" t="str">
        <f t="shared" si="2"/>
        <v/>
      </c>
      <c r="R34" s="128"/>
      <c r="S34" s="128"/>
      <c r="T34" s="30"/>
      <c r="U34" s="30"/>
      <c r="V34" s="30"/>
      <c r="W34" s="30"/>
      <c r="X34" s="30"/>
      <c r="Y34" s="30"/>
      <c r="Z34" s="348"/>
      <c r="AA34" s="348"/>
      <c r="AB34" s="370" t="str">
        <f t="shared" si="3"/>
        <v/>
      </c>
      <c r="AC34" s="30"/>
      <c r="AD34" s="30"/>
      <c r="AE34" s="362" t="str">
        <f t="shared" si="4"/>
        <v/>
      </c>
      <c r="AF34" s="29"/>
      <c r="AG34" s="29"/>
      <c r="AH34" s="349"/>
      <c r="AI34" s="29"/>
      <c r="AJ34" s="29"/>
      <c r="AK34" s="350"/>
      <c r="AL34" s="38"/>
      <c r="AM34" s="39"/>
      <c r="AN34" s="39"/>
      <c r="AO34" s="37"/>
      <c r="AP34" s="40"/>
      <c r="AQ34" s="40"/>
      <c r="AR34" s="40"/>
      <c r="AS34" s="308"/>
      <c r="AT34" s="42"/>
      <c r="AU34" s="498"/>
      <c r="AV34" s="44"/>
      <c r="AW34" s="139"/>
      <c r="AX34" s="139"/>
      <c r="AY34" s="139"/>
      <c r="AZ34" s="140"/>
      <c r="BA34" s="46"/>
      <c r="BB34" s="46"/>
      <c r="BC34" s="141"/>
      <c r="BD34" s="141"/>
      <c r="BE34" s="141"/>
      <c r="BF34" s="141"/>
      <c r="BG34" s="37"/>
      <c r="BH34" s="39"/>
      <c r="BI34" s="39"/>
      <c r="BJ34" s="39"/>
      <c r="BK34" s="39"/>
      <c r="BL34" s="48"/>
      <c r="BM34" s="49"/>
      <c r="BN34" s="37"/>
      <c r="BO34" s="37"/>
      <c r="BP34" s="44"/>
    </row>
    <row r="35" spans="1:68" ht="24.75" customHeight="1" x14ac:dyDescent="0.25">
      <c r="A35" s="345">
        <v>45391</v>
      </c>
      <c r="B35" s="36">
        <v>27</v>
      </c>
      <c r="C35" s="37"/>
      <c r="D35" s="37"/>
      <c r="E35" s="30"/>
      <c r="F35" s="30"/>
      <c r="G35" s="29"/>
      <c r="H35" s="29"/>
      <c r="I35" s="128"/>
      <c r="J35" s="128"/>
      <c r="K35" s="370" t="str">
        <f t="shared" si="0"/>
        <v/>
      </c>
      <c r="L35" s="128"/>
      <c r="M35" s="128"/>
      <c r="N35" s="370" t="str">
        <f t="shared" si="1"/>
        <v/>
      </c>
      <c r="O35" s="128"/>
      <c r="P35" s="128"/>
      <c r="Q35" s="370" t="str">
        <f t="shared" si="2"/>
        <v/>
      </c>
      <c r="R35" s="128"/>
      <c r="S35" s="128"/>
      <c r="T35" s="30"/>
      <c r="U35" s="30"/>
      <c r="V35" s="30"/>
      <c r="W35" s="30"/>
      <c r="X35" s="30"/>
      <c r="Y35" s="30"/>
      <c r="Z35" s="348"/>
      <c r="AA35" s="348"/>
      <c r="AB35" s="370" t="str">
        <f t="shared" si="3"/>
        <v/>
      </c>
      <c r="AC35" s="30"/>
      <c r="AD35" s="30"/>
      <c r="AE35" s="362" t="str">
        <f t="shared" si="4"/>
        <v/>
      </c>
      <c r="AF35" s="29"/>
      <c r="AG35" s="29"/>
      <c r="AH35" s="349"/>
      <c r="AI35" s="29"/>
      <c r="AJ35" s="29"/>
      <c r="AK35" s="350"/>
      <c r="AL35" s="38"/>
      <c r="AM35" s="39"/>
      <c r="AN35" s="39"/>
      <c r="AO35" s="37"/>
      <c r="AP35" s="40"/>
      <c r="AQ35" s="40"/>
      <c r="AR35" s="40"/>
      <c r="AS35" s="308"/>
      <c r="AT35" s="42"/>
      <c r="AU35" s="498"/>
      <c r="AV35" s="44"/>
      <c r="AW35" s="139"/>
      <c r="AX35" s="139"/>
      <c r="AY35" s="139"/>
      <c r="AZ35" s="140"/>
      <c r="BA35" s="46"/>
      <c r="BB35" s="46"/>
      <c r="BC35" s="141"/>
      <c r="BD35" s="141"/>
      <c r="BE35" s="141"/>
      <c r="BF35" s="141"/>
      <c r="BG35" s="37"/>
      <c r="BH35" s="39"/>
      <c r="BI35" s="39"/>
      <c r="BJ35" s="39"/>
      <c r="BK35" s="39"/>
      <c r="BL35" s="48"/>
      <c r="BM35" s="49"/>
      <c r="BN35" s="37"/>
      <c r="BO35" s="37"/>
      <c r="BP35" s="44"/>
    </row>
    <row r="36" spans="1:68" ht="24.75" customHeight="1" x14ac:dyDescent="0.25">
      <c r="A36" s="345">
        <v>45392</v>
      </c>
      <c r="B36" s="36">
        <v>28</v>
      </c>
      <c r="C36" s="37"/>
      <c r="D36" s="37"/>
      <c r="E36" s="30"/>
      <c r="F36" s="30"/>
      <c r="G36" s="29"/>
      <c r="H36" s="29"/>
      <c r="I36" s="128"/>
      <c r="J36" s="128"/>
      <c r="K36" s="370" t="str">
        <f t="shared" si="0"/>
        <v/>
      </c>
      <c r="L36" s="128"/>
      <c r="M36" s="128"/>
      <c r="N36" s="370" t="str">
        <f t="shared" si="1"/>
        <v/>
      </c>
      <c r="O36" s="128"/>
      <c r="P36" s="128"/>
      <c r="Q36" s="370" t="str">
        <f t="shared" si="2"/>
        <v/>
      </c>
      <c r="R36" s="128"/>
      <c r="S36" s="128"/>
      <c r="T36" s="30"/>
      <c r="U36" s="30"/>
      <c r="V36" s="30"/>
      <c r="W36" s="30"/>
      <c r="X36" s="30"/>
      <c r="Y36" s="30"/>
      <c r="Z36" s="348"/>
      <c r="AA36" s="348"/>
      <c r="AB36" s="370" t="str">
        <f t="shared" si="3"/>
        <v/>
      </c>
      <c r="AC36" s="30"/>
      <c r="AD36" s="30"/>
      <c r="AE36" s="362" t="str">
        <f t="shared" si="4"/>
        <v/>
      </c>
      <c r="AF36" s="29"/>
      <c r="AG36" s="29"/>
      <c r="AH36" s="349"/>
      <c r="AI36" s="29"/>
      <c r="AJ36" s="29"/>
      <c r="AK36" s="350"/>
      <c r="AL36" s="38"/>
      <c r="AM36" s="39"/>
      <c r="AN36" s="39"/>
      <c r="AO36" s="37"/>
      <c r="AP36" s="40"/>
      <c r="AQ36" s="40"/>
      <c r="AR36" s="40"/>
      <c r="AS36" s="308"/>
      <c r="AT36" s="42"/>
      <c r="AU36" s="498"/>
      <c r="AV36" s="44"/>
      <c r="AW36" s="139"/>
      <c r="AX36" s="139"/>
      <c r="AY36" s="139"/>
      <c r="AZ36" s="140"/>
      <c r="BA36" s="46"/>
      <c r="BB36" s="46"/>
      <c r="BC36" s="141"/>
      <c r="BD36" s="141"/>
      <c r="BE36" s="141"/>
      <c r="BF36" s="141"/>
      <c r="BG36" s="37"/>
      <c r="BH36" s="39"/>
      <c r="BI36" s="39"/>
      <c r="BJ36" s="39"/>
      <c r="BK36" s="39"/>
      <c r="BL36" s="48"/>
      <c r="BM36" s="49"/>
      <c r="BN36" s="37"/>
      <c r="BO36" s="37"/>
      <c r="BP36" s="44"/>
    </row>
    <row r="37" spans="1:68" ht="24.75" customHeight="1" x14ac:dyDescent="0.25">
      <c r="A37" s="345">
        <v>45393</v>
      </c>
      <c r="B37" s="36">
        <v>29</v>
      </c>
      <c r="C37" s="37"/>
      <c r="D37" s="37"/>
      <c r="E37" s="30"/>
      <c r="F37" s="30"/>
      <c r="G37" s="29"/>
      <c r="H37" s="29"/>
      <c r="I37" s="128"/>
      <c r="J37" s="128"/>
      <c r="K37" s="370" t="str">
        <f t="shared" si="0"/>
        <v/>
      </c>
      <c r="L37" s="128"/>
      <c r="M37" s="128"/>
      <c r="N37" s="370" t="str">
        <f>IF(AND(L37&lt;&gt;"",M37&lt;&gt;""),(L37-M37)/L37*100,"")</f>
        <v/>
      </c>
      <c r="O37" s="128"/>
      <c r="P37" s="128"/>
      <c r="Q37" s="370" t="str">
        <f t="shared" si="2"/>
        <v/>
      </c>
      <c r="R37" s="128"/>
      <c r="S37" s="128"/>
      <c r="T37" s="30"/>
      <c r="U37" s="30"/>
      <c r="V37" s="30"/>
      <c r="W37" s="30"/>
      <c r="X37" s="30"/>
      <c r="Y37" s="30"/>
      <c r="Z37" s="348"/>
      <c r="AA37" s="348"/>
      <c r="AB37" s="370" t="str">
        <f t="shared" si="3"/>
        <v/>
      </c>
      <c r="AC37" s="30"/>
      <c r="AD37" s="30"/>
      <c r="AE37" s="362" t="str">
        <f t="shared" si="4"/>
        <v/>
      </c>
      <c r="AF37" s="29"/>
      <c r="AG37" s="29"/>
      <c r="AH37" s="349"/>
      <c r="AI37" s="29"/>
      <c r="AJ37" s="29"/>
      <c r="AK37" s="350"/>
      <c r="AL37" s="38"/>
      <c r="AM37" s="39"/>
      <c r="AN37" s="39"/>
      <c r="AO37" s="37"/>
      <c r="AP37" s="40"/>
      <c r="AQ37" s="40"/>
      <c r="AR37" s="40"/>
      <c r="AS37" s="308"/>
      <c r="AT37" s="42"/>
      <c r="AU37" s="498"/>
      <c r="AV37" s="43"/>
      <c r="AW37" s="139"/>
      <c r="AX37" s="139"/>
      <c r="AY37" s="139"/>
      <c r="AZ37" s="140"/>
      <c r="BA37" s="46"/>
      <c r="BB37" s="46"/>
      <c r="BC37" s="141">
        <v>24.62</v>
      </c>
      <c r="BD37" s="141"/>
      <c r="BE37" s="141"/>
      <c r="BF37" s="141"/>
      <c r="BG37" s="37"/>
      <c r="BH37" s="39"/>
      <c r="BI37" s="39"/>
      <c r="BJ37" s="39"/>
      <c r="BK37" s="39"/>
      <c r="BL37" s="48"/>
      <c r="BM37" s="49"/>
      <c r="BN37" s="37"/>
      <c r="BO37" s="37"/>
      <c r="BP37" s="44"/>
    </row>
    <row r="38" spans="1:68" ht="24.75" customHeight="1" x14ac:dyDescent="0.25">
      <c r="A38" s="345">
        <v>45394</v>
      </c>
      <c r="B38" s="36">
        <v>30</v>
      </c>
      <c r="C38" s="37"/>
      <c r="D38" s="37"/>
      <c r="E38" s="30"/>
      <c r="F38" s="30"/>
      <c r="G38" s="29"/>
      <c r="H38" s="29"/>
      <c r="I38" s="128"/>
      <c r="J38" s="128"/>
      <c r="K38" s="370" t="str">
        <f t="shared" si="0"/>
        <v/>
      </c>
      <c r="L38" s="128"/>
      <c r="M38" s="128"/>
      <c r="N38" s="370" t="str">
        <f t="shared" si="1"/>
        <v/>
      </c>
      <c r="O38" s="128"/>
      <c r="P38" s="128"/>
      <c r="Q38" s="370" t="str">
        <f t="shared" si="2"/>
        <v/>
      </c>
      <c r="R38" s="128"/>
      <c r="S38" s="128"/>
      <c r="T38" s="30"/>
      <c r="U38" s="30"/>
      <c r="V38" s="30"/>
      <c r="W38" s="30"/>
      <c r="X38" s="30"/>
      <c r="Y38" s="30"/>
      <c r="Z38" s="348"/>
      <c r="AA38" s="348"/>
      <c r="AB38" s="370" t="str">
        <f t="shared" si="3"/>
        <v/>
      </c>
      <c r="AC38" s="30"/>
      <c r="AD38" s="30"/>
      <c r="AE38" s="362" t="str">
        <f t="shared" si="4"/>
        <v/>
      </c>
      <c r="AF38" s="29"/>
      <c r="AG38" s="29"/>
      <c r="AH38" s="349"/>
      <c r="AI38" s="29"/>
      <c r="AJ38" s="29"/>
      <c r="AK38" s="350"/>
      <c r="AL38" s="38"/>
      <c r="AM38" s="39"/>
      <c r="AN38" s="39"/>
      <c r="AO38" s="37"/>
      <c r="AP38" s="40"/>
      <c r="AQ38" s="40"/>
      <c r="AR38" s="40"/>
      <c r="AS38" s="308"/>
      <c r="AT38" s="42"/>
      <c r="AU38" s="498"/>
      <c r="AV38" s="44"/>
      <c r="AW38" s="139"/>
      <c r="AX38" s="139"/>
      <c r="AY38" s="139"/>
      <c r="AZ38" s="140"/>
      <c r="BA38" s="46"/>
      <c r="BB38" s="46"/>
      <c r="BC38" s="141"/>
      <c r="BD38" s="141"/>
      <c r="BE38" s="141"/>
      <c r="BF38" s="141"/>
      <c r="BG38" s="37"/>
      <c r="BH38" s="39"/>
      <c r="BI38" s="39"/>
      <c r="BJ38" s="39"/>
      <c r="BK38" s="39"/>
      <c r="BL38" s="48"/>
      <c r="BM38" s="49"/>
      <c r="BN38" s="37"/>
      <c r="BO38" s="37"/>
      <c r="BP38" s="44"/>
    </row>
    <row r="39" spans="1:68" ht="24.75" customHeight="1" x14ac:dyDescent="0.25">
      <c r="A39" s="345">
        <v>45395</v>
      </c>
      <c r="B39" s="359">
        <v>31</v>
      </c>
      <c r="C39" s="52"/>
      <c r="D39" s="37"/>
      <c r="E39" s="30"/>
      <c r="F39" s="30"/>
      <c r="G39" s="29"/>
      <c r="H39" s="29"/>
      <c r="I39" s="128"/>
      <c r="J39" s="128"/>
      <c r="K39" s="370" t="str">
        <f t="shared" si="0"/>
        <v/>
      </c>
      <c r="L39" s="128"/>
      <c r="M39" s="128"/>
      <c r="N39" s="370" t="str">
        <f t="shared" si="1"/>
        <v/>
      </c>
      <c r="O39" s="128"/>
      <c r="P39" s="128"/>
      <c r="Q39" s="370" t="str">
        <f t="shared" si="2"/>
        <v/>
      </c>
      <c r="R39" s="128"/>
      <c r="S39" s="128"/>
      <c r="T39" s="30"/>
      <c r="U39" s="30"/>
      <c r="V39" s="30"/>
      <c r="W39" s="30"/>
      <c r="X39" s="30"/>
      <c r="Y39" s="30"/>
      <c r="Z39" s="348"/>
      <c r="AA39" s="348"/>
      <c r="AB39" s="370" t="str">
        <f t="shared" si="3"/>
        <v/>
      </c>
      <c r="AC39" s="30"/>
      <c r="AD39" s="30"/>
      <c r="AE39" s="362" t="str">
        <f t="shared" si="4"/>
        <v/>
      </c>
      <c r="AF39" s="29"/>
      <c r="AG39" s="29"/>
      <c r="AH39" s="349"/>
      <c r="AI39" s="29"/>
      <c r="AJ39" s="29"/>
      <c r="AK39" s="350"/>
      <c r="AL39" s="53"/>
      <c r="AM39" s="54"/>
      <c r="AN39" s="54"/>
      <c r="AO39" s="52"/>
      <c r="AP39" s="360"/>
      <c r="AQ39" s="360"/>
      <c r="AR39" s="360"/>
      <c r="AS39" s="55"/>
      <c r="AT39" s="56"/>
      <c r="AU39" s="57"/>
      <c r="AV39" s="58"/>
      <c r="AW39" s="139"/>
      <c r="AX39" s="139"/>
      <c r="AY39" s="139"/>
      <c r="AZ39" s="144"/>
      <c r="BA39" s="60"/>
      <c r="BB39" s="60"/>
      <c r="BC39" s="145">
        <v>22.64</v>
      </c>
      <c r="BD39" s="145"/>
      <c r="BE39" s="145"/>
      <c r="BF39" s="145"/>
      <c r="BG39" s="52"/>
      <c r="BH39" s="54"/>
      <c r="BI39" s="54"/>
      <c r="BJ39" s="54"/>
      <c r="BK39" s="54"/>
      <c r="BL39" s="62"/>
      <c r="BM39" s="63"/>
      <c r="BN39" s="52"/>
      <c r="BO39" s="52"/>
      <c r="BP39" s="58"/>
    </row>
    <row r="40" spans="1:68" ht="24.75" customHeight="1" x14ac:dyDescent="0.25">
      <c r="A40" s="64" t="s">
        <v>101</v>
      </c>
      <c r="B40" s="65"/>
      <c r="C40" s="66">
        <f t="shared" ref="C40:D40" si="5">+SUM(C9:C39)</f>
        <v>0</v>
      </c>
      <c r="D40" s="66">
        <f t="shared" si="5"/>
        <v>0</v>
      </c>
      <c r="E40" s="67"/>
      <c r="F40" s="67"/>
      <c r="G40" s="67"/>
      <c r="H40" s="67"/>
      <c r="I40" s="66"/>
      <c r="J40" s="66"/>
      <c r="K40" s="131"/>
      <c r="L40" s="66"/>
      <c r="M40" s="66"/>
      <c r="N40" s="131"/>
      <c r="O40" s="66"/>
      <c r="P40" s="66"/>
      <c r="Q40" s="132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6"/>
      <c r="AE40" s="66"/>
      <c r="AF40" s="66"/>
      <c r="AG40" s="66"/>
      <c r="AH40" s="66"/>
      <c r="AI40" s="66"/>
      <c r="AJ40" s="66"/>
      <c r="AK40" s="70"/>
      <c r="AL40" s="71"/>
      <c r="AM40" s="72"/>
      <c r="AN40" s="72"/>
      <c r="AO40" s="67"/>
      <c r="AP40" s="69"/>
      <c r="AQ40" s="69"/>
      <c r="AR40" s="67"/>
      <c r="AS40" s="72"/>
      <c r="AT40" s="67"/>
      <c r="AU40" s="73"/>
      <c r="AV40" s="74"/>
      <c r="AW40" s="75">
        <f t="shared" ref="AW40:AY40" si="6">+SUM(AW9:AW39)</f>
        <v>0</v>
      </c>
      <c r="AX40" s="78">
        <f t="shared" si="6"/>
        <v>0</v>
      </c>
      <c r="AY40" s="133">
        <f t="shared" si="6"/>
        <v>0</v>
      </c>
      <c r="AZ40" s="134"/>
      <c r="BA40" s="76"/>
      <c r="BB40" s="76"/>
      <c r="BC40" s="77">
        <f t="shared" ref="BC40:BK40" si="7">+SUM(BC9:BC39)</f>
        <v>194.28000000000003</v>
      </c>
      <c r="BD40" s="77">
        <f t="shared" si="7"/>
        <v>46.8</v>
      </c>
      <c r="BE40" s="77">
        <f t="shared" si="7"/>
        <v>250.7</v>
      </c>
      <c r="BF40" s="77">
        <f t="shared" si="7"/>
        <v>0</v>
      </c>
      <c r="BG40" s="70">
        <f t="shared" si="7"/>
        <v>0</v>
      </c>
      <c r="BH40" s="70">
        <f t="shared" si="7"/>
        <v>0</v>
      </c>
      <c r="BI40" s="70">
        <f t="shared" si="7"/>
        <v>0</v>
      </c>
      <c r="BJ40" s="70">
        <f t="shared" si="7"/>
        <v>0</v>
      </c>
      <c r="BK40" s="70">
        <f t="shared" si="7"/>
        <v>0</v>
      </c>
      <c r="BL40" s="78"/>
      <c r="BM40" s="73">
        <f t="shared" ref="BM40:BP40" si="8">+SUM(BM9:BM39)</f>
        <v>0</v>
      </c>
      <c r="BN40" s="70">
        <f t="shared" si="8"/>
        <v>0</v>
      </c>
      <c r="BO40" s="70">
        <f t="shared" si="8"/>
        <v>0</v>
      </c>
      <c r="BP40" s="79">
        <f t="shared" si="8"/>
        <v>0</v>
      </c>
    </row>
    <row r="41" spans="1:68" ht="24.75" customHeight="1" x14ac:dyDescent="0.25">
      <c r="A41" s="80" t="s">
        <v>102</v>
      </c>
      <c r="B41" s="361"/>
      <c r="C41" s="362" t="e">
        <f t="shared" ref="C41:AE41" si="9">+AVERAGE(C9:C39)</f>
        <v>#DIV/0!</v>
      </c>
      <c r="D41" s="362" t="e">
        <f t="shared" si="9"/>
        <v>#DIV/0!</v>
      </c>
      <c r="E41" s="362" t="e">
        <f t="shared" si="9"/>
        <v>#DIV/0!</v>
      </c>
      <c r="F41" s="362" t="e">
        <f t="shared" si="9"/>
        <v>#DIV/0!</v>
      </c>
      <c r="G41" s="362" t="e">
        <f t="shared" si="9"/>
        <v>#DIV/0!</v>
      </c>
      <c r="H41" s="362" t="e">
        <f t="shared" si="9"/>
        <v>#DIV/0!</v>
      </c>
      <c r="I41" s="362" t="e">
        <f t="shared" si="9"/>
        <v>#DIV/0!</v>
      </c>
      <c r="J41" s="362" t="e">
        <f t="shared" si="9"/>
        <v>#DIV/0!</v>
      </c>
      <c r="K41" s="362" t="e">
        <f>+AVERAGE(K9:K39)</f>
        <v>#DIV/0!</v>
      </c>
      <c r="L41" s="362" t="e">
        <f t="shared" si="9"/>
        <v>#DIV/0!</v>
      </c>
      <c r="M41" s="362" t="e">
        <f t="shared" si="9"/>
        <v>#DIV/0!</v>
      </c>
      <c r="N41" s="362" t="e">
        <f t="shared" si="9"/>
        <v>#DIV/0!</v>
      </c>
      <c r="O41" s="362" t="e">
        <f t="shared" si="9"/>
        <v>#DIV/0!</v>
      </c>
      <c r="P41" s="362" t="e">
        <f t="shared" si="9"/>
        <v>#DIV/0!</v>
      </c>
      <c r="Q41" s="362" t="e">
        <f>+AVERAGE(Q9:Q39)</f>
        <v>#DIV/0!</v>
      </c>
      <c r="R41" s="362" t="e">
        <f>+AVERAGE(R9:R39)</f>
        <v>#DIV/0!</v>
      </c>
      <c r="S41" s="362" t="e">
        <f t="shared" si="9"/>
        <v>#DIV/0!</v>
      </c>
      <c r="T41" s="362" t="e">
        <f t="shared" si="9"/>
        <v>#DIV/0!</v>
      </c>
      <c r="U41" s="362" t="e">
        <f t="shared" si="9"/>
        <v>#DIV/0!</v>
      </c>
      <c r="V41" s="362" t="e">
        <f t="shared" si="9"/>
        <v>#DIV/0!</v>
      </c>
      <c r="W41" s="362" t="e">
        <f t="shared" si="9"/>
        <v>#DIV/0!</v>
      </c>
      <c r="X41" s="362" t="e">
        <f t="shared" si="9"/>
        <v>#DIV/0!</v>
      </c>
      <c r="Y41" s="362" t="e">
        <f t="shared" si="9"/>
        <v>#DIV/0!</v>
      </c>
      <c r="Z41" s="363" t="e">
        <f t="shared" si="9"/>
        <v>#DIV/0!</v>
      </c>
      <c r="AA41" s="363" t="e">
        <f t="shared" si="9"/>
        <v>#DIV/0!</v>
      </c>
      <c r="AB41" s="363" t="e">
        <f>+AVERAGE(AB9:AB39)</f>
        <v>#DIV/0!</v>
      </c>
      <c r="AC41" s="363" t="e">
        <f t="shared" si="9"/>
        <v>#DIV/0!</v>
      </c>
      <c r="AD41" s="363" t="e">
        <f t="shared" si="9"/>
        <v>#DIV/0!</v>
      </c>
      <c r="AE41" s="363" t="e">
        <f t="shared" si="9"/>
        <v>#DIV/0!</v>
      </c>
      <c r="AF41" s="362"/>
      <c r="AG41" s="362"/>
      <c r="AH41" s="362"/>
      <c r="AI41" s="362"/>
      <c r="AJ41" s="362"/>
      <c r="AK41" s="364"/>
      <c r="AL41" s="81" t="e">
        <f t="shared" ref="AL41:BP41" si="10">+AVERAGE(AL9:AL39)</f>
        <v>#DIV/0!</v>
      </c>
      <c r="AM41" s="362" t="e">
        <f t="shared" si="10"/>
        <v>#DIV/0!</v>
      </c>
      <c r="AN41" s="362" t="e">
        <f t="shared" si="10"/>
        <v>#DIV/0!</v>
      </c>
      <c r="AO41" s="362" t="e">
        <f t="shared" si="10"/>
        <v>#DIV/0!</v>
      </c>
      <c r="AP41" s="362" t="e">
        <f t="shared" si="10"/>
        <v>#DIV/0!</v>
      </c>
      <c r="AQ41" s="362" t="e">
        <f t="shared" si="10"/>
        <v>#DIV/0!</v>
      </c>
      <c r="AR41" s="362" t="e">
        <f t="shared" si="10"/>
        <v>#DIV/0!</v>
      </c>
      <c r="AS41" s="370" t="e">
        <f t="shared" si="10"/>
        <v>#DIV/0!</v>
      </c>
      <c r="AT41" s="365" t="e">
        <f t="shared" si="10"/>
        <v>#DIV/0!</v>
      </c>
      <c r="AU41" s="367" t="e">
        <f t="shared" si="10"/>
        <v>#DIV/0!</v>
      </c>
      <c r="AV41" s="286" t="e">
        <f>+AVERAGE(AV9:AV39)</f>
        <v>#DIV/0!</v>
      </c>
      <c r="AW41" s="83" t="e">
        <f t="shared" si="10"/>
        <v>#DIV/0!</v>
      </c>
      <c r="AX41" s="363" t="e">
        <f t="shared" si="10"/>
        <v>#DIV/0!</v>
      </c>
      <c r="AY41" s="84" t="e">
        <f t="shared" si="10"/>
        <v>#DIV/0!</v>
      </c>
      <c r="AZ41" s="85" t="e">
        <f t="shared" si="10"/>
        <v>#DIV/0!</v>
      </c>
      <c r="BA41" s="367" t="e">
        <f t="shared" si="10"/>
        <v>#DIV/0!</v>
      </c>
      <c r="BB41" s="367" t="e">
        <f t="shared" si="10"/>
        <v>#DIV/0!</v>
      </c>
      <c r="BC41" s="366">
        <f t="shared" si="10"/>
        <v>24.285000000000004</v>
      </c>
      <c r="BD41" s="366">
        <f t="shared" si="10"/>
        <v>15.6</v>
      </c>
      <c r="BE41" s="366">
        <f t="shared" si="10"/>
        <v>83.566666666666663</v>
      </c>
      <c r="BF41" s="366" t="e">
        <f t="shared" si="10"/>
        <v>#DIV/0!</v>
      </c>
      <c r="BG41" s="362" t="e">
        <f t="shared" si="10"/>
        <v>#DIV/0!</v>
      </c>
      <c r="BH41" s="362" t="e">
        <f t="shared" si="10"/>
        <v>#DIV/0!</v>
      </c>
      <c r="BI41" s="362" t="e">
        <f t="shared" si="10"/>
        <v>#DIV/0!</v>
      </c>
      <c r="BJ41" s="362" t="e">
        <f t="shared" si="10"/>
        <v>#DIV/0!</v>
      </c>
      <c r="BK41" s="362" t="e">
        <f t="shared" si="10"/>
        <v>#DIV/0!</v>
      </c>
      <c r="BL41" s="363" t="e">
        <f t="shared" si="10"/>
        <v>#DIV/0!</v>
      </c>
      <c r="BM41" s="368" t="e">
        <f t="shared" si="10"/>
        <v>#DIV/0!</v>
      </c>
      <c r="BN41" s="362" t="e">
        <f t="shared" si="10"/>
        <v>#DIV/0!</v>
      </c>
      <c r="BO41" s="362" t="e">
        <f t="shared" si="10"/>
        <v>#DIV/0!</v>
      </c>
      <c r="BP41" s="86" t="e">
        <f t="shared" si="10"/>
        <v>#DIV/0!</v>
      </c>
    </row>
    <row r="42" spans="1:68" ht="24.75" customHeight="1" x14ac:dyDescent="0.25">
      <c r="A42" s="87" t="s">
        <v>103</v>
      </c>
      <c r="B42" s="369"/>
      <c r="C42" s="88">
        <f t="shared" ref="C42:AE42" si="11">+MIN(C9:C39)</f>
        <v>0</v>
      </c>
      <c r="D42" s="88">
        <f t="shared" si="11"/>
        <v>0</v>
      </c>
      <c r="E42" s="88">
        <f t="shared" si="11"/>
        <v>0</v>
      </c>
      <c r="F42" s="88">
        <f t="shared" si="11"/>
        <v>0</v>
      </c>
      <c r="G42" s="88">
        <f t="shared" si="11"/>
        <v>0</v>
      </c>
      <c r="H42" s="88">
        <f t="shared" si="11"/>
        <v>0</v>
      </c>
      <c r="I42" s="88">
        <f t="shared" si="11"/>
        <v>0</v>
      </c>
      <c r="J42" s="88">
        <f t="shared" si="11"/>
        <v>0</v>
      </c>
      <c r="K42" s="88">
        <f t="shared" si="11"/>
        <v>0</v>
      </c>
      <c r="L42" s="88">
        <f t="shared" si="11"/>
        <v>0</v>
      </c>
      <c r="M42" s="88">
        <f t="shared" si="11"/>
        <v>0</v>
      </c>
      <c r="N42" s="88">
        <f t="shared" si="11"/>
        <v>0</v>
      </c>
      <c r="O42" s="88">
        <f t="shared" si="11"/>
        <v>0</v>
      </c>
      <c r="P42" s="88">
        <f t="shared" si="11"/>
        <v>0</v>
      </c>
      <c r="Q42" s="88">
        <f t="shared" si="11"/>
        <v>0</v>
      </c>
      <c r="R42" s="88">
        <f t="shared" si="11"/>
        <v>0</v>
      </c>
      <c r="S42" s="88">
        <f t="shared" si="11"/>
        <v>0</v>
      </c>
      <c r="T42" s="88">
        <f t="shared" si="11"/>
        <v>0</v>
      </c>
      <c r="U42" s="88">
        <f t="shared" si="11"/>
        <v>0</v>
      </c>
      <c r="V42" s="88">
        <f t="shared" si="11"/>
        <v>0</v>
      </c>
      <c r="W42" s="88">
        <f t="shared" si="11"/>
        <v>0</v>
      </c>
      <c r="X42" s="88">
        <f t="shared" si="11"/>
        <v>0</v>
      </c>
      <c r="Y42" s="88">
        <f t="shared" si="11"/>
        <v>0</v>
      </c>
      <c r="Z42" s="89">
        <f t="shared" si="11"/>
        <v>0</v>
      </c>
      <c r="AA42" s="89">
        <f t="shared" si="11"/>
        <v>0</v>
      </c>
      <c r="AB42" s="89">
        <f t="shared" si="11"/>
        <v>0</v>
      </c>
      <c r="AC42" s="89">
        <f t="shared" si="11"/>
        <v>0</v>
      </c>
      <c r="AD42" s="89">
        <f t="shared" si="11"/>
        <v>0</v>
      </c>
      <c r="AE42" s="89">
        <f t="shared" si="11"/>
        <v>0</v>
      </c>
      <c r="AF42" s="88"/>
      <c r="AG42" s="88"/>
      <c r="AH42" s="88"/>
      <c r="AI42" s="88"/>
      <c r="AJ42" s="88"/>
      <c r="AK42" s="90"/>
      <c r="AL42" s="91">
        <f t="shared" ref="AL42:BP42" si="12">+MIN(AL9:AL39)</f>
        <v>0</v>
      </c>
      <c r="AM42" s="88">
        <f t="shared" si="12"/>
        <v>0</v>
      </c>
      <c r="AN42" s="88">
        <f t="shared" si="12"/>
        <v>0</v>
      </c>
      <c r="AO42" s="88">
        <f t="shared" si="12"/>
        <v>0</v>
      </c>
      <c r="AP42" s="88">
        <f t="shared" si="12"/>
        <v>0</v>
      </c>
      <c r="AQ42" s="88">
        <f t="shared" si="12"/>
        <v>0</v>
      </c>
      <c r="AR42" s="88">
        <f t="shared" si="12"/>
        <v>0</v>
      </c>
      <c r="AS42" s="88">
        <f t="shared" si="12"/>
        <v>0</v>
      </c>
      <c r="AT42" s="99">
        <f t="shared" si="12"/>
        <v>0</v>
      </c>
      <c r="AU42" s="288">
        <f t="shared" si="12"/>
        <v>0</v>
      </c>
      <c r="AV42" s="93">
        <f t="shared" si="12"/>
        <v>0</v>
      </c>
      <c r="AW42" s="94">
        <f t="shared" si="12"/>
        <v>0</v>
      </c>
      <c r="AX42" s="89">
        <f t="shared" si="12"/>
        <v>0</v>
      </c>
      <c r="AY42" s="95">
        <f t="shared" si="12"/>
        <v>0</v>
      </c>
      <c r="AZ42" s="96">
        <f t="shared" si="12"/>
        <v>0</v>
      </c>
      <c r="BA42" s="97">
        <f t="shared" si="12"/>
        <v>0</v>
      </c>
      <c r="BB42" s="97">
        <f t="shared" si="12"/>
        <v>0</v>
      </c>
      <c r="BC42" s="98">
        <f t="shared" si="12"/>
        <v>22.64</v>
      </c>
      <c r="BD42" s="98">
        <f t="shared" si="12"/>
        <v>14.2</v>
      </c>
      <c r="BE42" s="98">
        <f t="shared" si="12"/>
        <v>83</v>
      </c>
      <c r="BF42" s="98">
        <f t="shared" si="12"/>
        <v>0</v>
      </c>
      <c r="BG42" s="88">
        <f t="shared" si="12"/>
        <v>0</v>
      </c>
      <c r="BH42" s="88">
        <f t="shared" si="12"/>
        <v>0</v>
      </c>
      <c r="BI42" s="88">
        <f t="shared" si="12"/>
        <v>0</v>
      </c>
      <c r="BJ42" s="88">
        <f t="shared" si="12"/>
        <v>0</v>
      </c>
      <c r="BK42" s="88">
        <f t="shared" si="12"/>
        <v>0</v>
      </c>
      <c r="BL42" s="89">
        <f t="shared" si="12"/>
        <v>0</v>
      </c>
      <c r="BM42" s="99">
        <f t="shared" si="12"/>
        <v>0</v>
      </c>
      <c r="BN42" s="88">
        <f t="shared" si="12"/>
        <v>0</v>
      </c>
      <c r="BO42" s="88">
        <f t="shared" si="12"/>
        <v>0</v>
      </c>
      <c r="BP42" s="100">
        <f t="shared" si="12"/>
        <v>0</v>
      </c>
    </row>
    <row r="43" spans="1:68" ht="24.75" customHeight="1" x14ac:dyDescent="0.25">
      <c r="A43" s="101" t="s">
        <v>104</v>
      </c>
      <c r="B43" s="102"/>
      <c r="C43" s="103">
        <f t="shared" ref="C43:AE43" si="13">+MAX(C9:C39)</f>
        <v>0</v>
      </c>
      <c r="D43" s="103">
        <f t="shared" si="13"/>
        <v>0</v>
      </c>
      <c r="E43" s="103">
        <f t="shared" si="13"/>
        <v>0</v>
      </c>
      <c r="F43" s="103">
        <f t="shared" si="13"/>
        <v>0</v>
      </c>
      <c r="G43" s="103">
        <f t="shared" si="13"/>
        <v>0</v>
      </c>
      <c r="H43" s="103">
        <f t="shared" si="13"/>
        <v>0</v>
      </c>
      <c r="I43" s="103">
        <f t="shared" si="13"/>
        <v>0</v>
      </c>
      <c r="J43" s="103">
        <f t="shared" si="13"/>
        <v>0</v>
      </c>
      <c r="K43" s="103">
        <f t="shared" si="13"/>
        <v>0</v>
      </c>
      <c r="L43" s="103">
        <f t="shared" si="13"/>
        <v>0</v>
      </c>
      <c r="M43" s="103">
        <f t="shared" si="13"/>
        <v>0</v>
      </c>
      <c r="N43" s="103">
        <f t="shared" si="13"/>
        <v>0</v>
      </c>
      <c r="O43" s="103">
        <f t="shared" si="13"/>
        <v>0</v>
      </c>
      <c r="P43" s="103">
        <f t="shared" si="13"/>
        <v>0</v>
      </c>
      <c r="Q43" s="103">
        <f t="shared" si="13"/>
        <v>0</v>
      </c>
      <c r="R43" s="103">
        <f t="shared" si="13"/>
        <v>0</v>
      </c>
      <c r="S43" s="103">
        <f t="shared" si="13"/>
        <v>0</v>
      </c>
      <c r="T43" s="103">
        <f t="shared" si="13"/>
        <v>0</v>
      </c>
      <c r="U43" s="103">
        <f t="shared" si="13"/>
        <v>0</v>
      </c>
      <c r="V43" s="103">
        <f t="shared" si="13"/>
        <v>0</v>
      </c>
      <c r="W43" s="103">
        <f t="shared" si="13"/>
        <v>0</v>
      </c>
      <c r="X43" s="103">
        <f t="shared" si="13"/>
        <v>0</v>
      </c>
      <c r="Y43" s="103">
        <f t="shared" si="13"/>
        <v>0</v>
      </c>
      <c r="Z43" s="104">
        <f t="shared" si="13"/>
        <v>0</v>
      </c>
      <c r="AA43" s="104">
        <f t="shared" si="13"/>
        <v>0</v>
      </c>
      <c r="AB43" s="104">
        <f t="shared" si="13"/>
        <v>0</v>
      </c>
      <c r="AC43" s="104">
        <f t="shared" si="13"/>
        <v>0</v>
      </c>
      <c r="AD43" s="104">
        <f t="shared" si="13"/>
        <v>0</v>
      </c>
      <c r="AE43" s="104">
        <f t="shared" si="13"/>
        <v>0</v>
      </c>
      <c r="AF43" s="103"/>
      <c r="AG43" s="103"/>
      <c r="AH43" s="103"/>
      <c r="AI43" s="103"/>
      <c r="AJ43" s="103"/>
      <c r="AK43" s="105"/>
      <c r="AL43" s="106">
        <f t="shared" ref="AL43:BP43" si="14">+MAX(AL9:AL39)</f>
        <v>0</v>
      </c>
      <c r="AM43" s="103">
        <f t="shared" si="14"/>
        <v>0</v>
      </c>
      <c r="AN43" s="103">
        <f t="shared" si="14"/>
        <v>0</v>
      </c>
      <c r="AO43" s="103">
        <f t="shared" si="14"/>
        <v>0</v>
      </c>
      <c r="AP43" s="103">
        <f t="shared" si="14"/>
        <v>0</v>
      </c>
      <c r="AQ43" s="103">
        <f t="shared" si="14"/>
        <v>0</v>
      </c>
      <c r="AR43" s="103">
        <f t="shared" si="14"/>
        <v>0</v>
      </c>
      <c r="AS43" s="103">
        <f t="shared" si="14"/>
        <v>0</v>
      </c>
      <c r="AT43" s="114">
        <f t="shared" si="14"/>
        <v>0</v>
      </c>
      <c r="AU43" s="287">
        <f t="shared" si="14"/>
        <v>0</v>
      </c>
      <c r="AV43" s="108">
        <f t="shared" si="14"/>
        <v>0</v>
      </c>
      <c r="AW43" s="109">
        <f t="shared" si="14"/>
        <v>0</v>
      </c>
      <c r="AX43" s="104">
        <f t="shared" si="14"/>
        <v>0</v>
      </c>
      <c r="AY43" s="110">
        <f t="shared" si="14"/>
        <v>0</v>
      </c>
      <c r="AZ43" s="111">
        <f t="shared" si="14"/>
        <v>0</v>
      </c>
      <c r="BA43" s="112">
        <f t="shared" si="14"/>
        <v>0</v>
      </c>
      <c r="BB43" s="112">
        <f t="shared" si="14"/>
        <v>0</v>
      </c>
      <c r="BC43" s="113">
        <f t="shared" si="14"/>
        <v>28.42</v>
      </c>
      <c r="BD43" s="113">
        <f t="shared" si="14"/>
        <v>17.2</v>
      </c>
      <c r="BE43" s="113">
        <f t="shared" si="14"/>
        <v>84.1</v>
      </c>
      <c r="BF43" s="113">
        <f t="shared" si="14"/>
        <v>0</v>
      </c>
      <c r="BG43" s="103">
        <f t="shared" si="14"/>
        <v>0</v>
      </c>
      <c r="BH43" s="103">
        <f t="shared" si="14"/>
        <v>0</v>
      </c>
      <c r="BI43" s="103">
        <f t="shared" si="14"/>
        <v>0</v>
      </c>
      <c r="BJ43" s="103">
        <f t="shared" si="14"/>
        <v>0</v>
      </c>
      <c r="BK43" s="103">
        <f t="shared" si="14"/>
        <v>0</v>
      </c>
      <c r="BL43" s="104">
        <f t="shared" si="14"/>
        <v>0</v>
      </c>
      <c r="BM43" s="114">
        <f t="shared" si="14"/>
        <v>0</v>
      </c>
      <c r="BN43" s="103">
        <f t="shared" si="14"/>
        <v>0</v>
      </c>
      <c r="BO43" s="103">
        <f t="shared" si="14"/>
        <v>0</v>
      </c>
      <c r="BP43" s="115">
        <f t="shared" si="14"/>
        <v>0</v>
      </c>
    </row>
    <row r="44" spans="1:68" ht="24.75" customHeight="1" x14ac:dyDescent="0.25">
      <c r="A44" s="116" t="s">
        <v>105</v>
      </c>
      <c r="B44" s="117"/>
      <c r="C44" s="118"/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119"/>
      <c r="P44" s="119"/>
      <c r="Q44" s="119"/>
      <c r="R44" s="119"/>
      <c r="S44" s="119"/>
      <c r="T44" s="119"/>
      <c r="U44" s="119"/>
      <c r="V44" s="119"/>
      <c r="W44" s="119"/>
      <c r="X44" s="119"/>
      <c r="Y44" s="119"/>
      <c r="Z44" s="119"/>
      <c r="AA44" s="119"/>
      <c r="AB44" s="119"/>
      <c r="AC44" s="119"/>
      <c r="AD44" s="119"/>
      <c r="AE44" s="119"/>
      <c r="AF44" s="119"/>
      <c r="AG44" s="119"/>
      <c r="AH44" s="119"/>
      <c r="AI44" s="119"/>
      <c r="AJ44" s="119"/>
      <c r="AK44" s="119"/>
      <c r="AL44" s="120"/>
      <c r="AM44" s="120"/>
      <c r="AN44" s="120"/>
      <c r="AO44" s="119"/>
      <c r="AP44" s="119"/>
      <c r="AQ44" s="119"/>
      <c r="AR44" s="121"/>
      <c r="AS44" s="120"/>
      <c r="AT44" s="119"/>
      <c r="AU44" s="119"/>
      <c r="AV44" s="11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119"/>
      <c r="BH44" s="120"/>
      <c r="BI44" s="120"/>
      <c r="BJ44" s="120"/>
      <c r="BK44" s="120"/>
      <c r="BL44" s="119"/>
      <c r="BM44" s="119"/>
      <c r="BN44" s="119"/>
      <c r="BO44" s="119"/>
      <c r="BP44" s="119"/>
    </row>
    <row r="45" spans="1:68" ht="24.75" customHeight="1" x14ac:dyDescent="0.25">
      <c r="A45" s="87" t="s">
        <v>106</v>
      </c>
      <c r="B45" s="122"/>
      <c r="C45" s="44"/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O45" s="119"/>
      <c r="P45" s="119"/>
      <c r="Q45" s="119"/>
      <c r="R45" s="119"/>
      <c r="S45" s="119"/>
      <c r="T45" s="119"/>
      <c r="U45" s="119"/>
      <c r="V45" s="119"/>
      <c r="W45" s="119"/>
      <c r="X45" s="119"/>
      <c r="Y45" s="119"/>
      <c r="Z45" s="119"/>
      <c r="AA45" s="119"/>
      <c r="AB45" s="119"/>
      <c r="AC45" s="119"/>
      <c r="AD45" s="119"/>
      <c r="AE45" s="119"/>
      <c r="AF45" s="119"/>
      <c r="AG45" s="119"/>
      <c r="AH45" s="119"/>
      <c r="AI45" s="119"/>
      <c r="AJ45" s="119"/>
      <c r="AK45" s="119"/>
      <c r="AL45" s="120"/>
      <c r="AM45" s="120"/>
      <c r="AN45" s="120"/>
      <c r="AO45" s="119"/>
      <c r="AP45" s="119"/>
      <c r="AQ45" s="119"/>
      <c r="AR45" s="119"/>
      <c r="AS45" s="120"/>
      <c r="AT45" s="119"/>
      <c r="AU45" s="119"/>
      <c r="AV45" s="11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119"/>
      <c r="BH45" s="120"/>
      <c r="BI45" s="120"/>
      <c r="BJ45" s="120"/>
      <c r="BK45" s="120"/>
      <c r="BL45" s="119"/>
      <c r="BM45" s="119"/>
      <c r="BN45" s="119"/>
      <c r="BO45" s="119"/>
      <c r="BP45" s="119"/>
    </row>
    <row r="46" spans="1:68" ht="24.75" customHeight="1" x14ac:dyDescent="0.25">
      <c r="A46" s="87" t="s">
        <v>107</v>
      </c>
      <c r="B46" s="123"/>
      <c r="C46" s="44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19"/>
      <c r="AB46" s="119"/>
      <c r="AC46" s="119"/>
      <c r="AD46" s="119"/>
      <c r="AE46" s="119"/>
      <c r="AF46" s="119"/>
      <c r="AG46" s="119"/>
      <c r="AH46" s="119"/>
      <c r="AI46" s="119"/>
      <c r="AJ46" s="119"/>
      <c r="AK46" s="119"/>
      <c r="AL46" s="120"/>
      <c r="AM46" s="120"/>
      <c r="AN46" s="120"/>
      <c r="AO46" s="119"/>
      <c r="AP46" s="119"/>
      <c r="AQ46" s="119"/>
      <c r="AR46" s="119"/>
      <c r="AS46" s="120"/>
      <c r="AT46" s="119"/>
      <c r="AU46" s="119"/>
      <c r="AV46" s="11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119"/>
      <c r="BH46" s="120"/>
      <c r="BI46" s="120"/>
      <c r="BJ46" s="120"/>
      <c r="BK46" s="120"/>
      <c r="BL46" s="119"/>
      <c r="BM46" s="119"/>
      <c r="BN46" s="119"/>
      <c r="BO46" s="119"/>
      <c r="BP46" s="119"/>
    </row>
    <row r="47" spans="1:68" ht="24.75" customHeight="1" x14ac:dyDescent="0.25">
      <c r="A47" s="124" t="s">
        <v>108</v>
      </c>
      <c r="B47" s="122"/>
      <c r="C47" s="44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19"/>
      <c r="AB47" s="119"/>
      <c r="AC47" s="119"/>
      <c r="AD47" s="119"/>
      <c r="AE47" s="119"/>
      <c r="AF47" s="119"/>
      <c r="AG47" s="119"/>
      <c r="AH47" s="119"/>
      <c r="AI47" s="119"/>
      <c r="AJ47" s="119"/>
      <c r="AK47" s="119"/>
      <c r="AL47" s="120"/>
      <c r="AM47" s="120"/>
      <c r="AN47" s="120"/>
      <c r="AO47" s="119"/>
      <c r="AP47" s="119"/>
      <c r="AQ47" s="119"/>
      <c r="AR47" s="119"/>
      <c r="AS47" s="120"/>
      <c r="AT47" s="119"/>
      <c r="AU47" s="119"/>
      <c r="AV47" s="11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119"/>
      <c r="BH47" s="120"/>
      <c r="BI47" s="120"/>
      <c r="BJ47" s="120"/>
      <c r="BK47" s="120"/>
      <c r="BL47" s="119"/>
      <c r="BM47" s="119"/>
      <c r="BN47" s="119"/>
      <c r="BO47" s="119"/>
      <c r="BP47" s="119"/>
    </row>
    <row r="48" spans="1:68" ht="24.75" customHeight="1" x14ac:dyDescent="0.25">
      <c r="A48" s="711" t="s">
        <v>101</v>
      </c>
      <c r="B48" s="712"/>
      <c r="C48" s="125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19"/>
      <c r="AB48" s="119"/>
      <c r="AC48" s="119"/>
      <c r="AD48" s="119"/>
      <c r="AE48" s="119"/>
      <c r="AF48" s="119"/>
      <c r="AG48" s="119"/>
      <c r="AH48" s="119"/>
      <c r="AI48" s="119"/>
      <c r="AJ48" s="119"/>
      <c r="AK48" s="119"/>
      <c r="AL48" s="120"/>
      <c r="AM48" s="120"/>
      <c r="AN48" s="120"/>
      <c r="AO48" s="119"/>
      <c r="AP48" s="119"/>
      <c r="AQ48" s="119"/>
      <c r="AR48" s="119"/>
      <c r="AS48" s="120"/>
      <c r="AT48" s="119"/>
      <c r="AU48" s="119"/>
      <c r="AV48" s="126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126"/>
      <c r="BH48" s="127"/>
      <c r="BI48" s="127"/>
      <c r="BJ48" s="127"/>
      <c r="BK48" s="127"/>
      <c r="BL48" s="126"/>
      <c r="BM48" s="126"/>
      <c r="BN48" s="126"/>
      <c r="BO48" s="126"/>
      <c r="BP48" s="126"/>
    </row>
  </sheetData>
  <mergeCells count="94">
    <mergeCell ref="BP7:BP8"/>
    <mergeCell ref="BG7:BG8"/>
    <mergeCell ref="BL7:BL8"/>
    <mergeCell ref="BM7:BM8"/>
    <mergeCell ref="BN7:BN8"/>
    <mergeCell ref="BO7:BO8"/>
    <mergeCell ref="V5:W5"/>
    <mergeCell ref="T7:T8"/>
    <mergeCell ref="U7:U8"/>
    <mergeCell ref="V7:V8"/>
    <mergeCell ref="W7:W8"/>
    <mergeCell ref="A4:B4"/>
    <mergeCell ref="E4:F4"/>
    <mergeCell ref="G4:H4"/>
    <mergeCell ref="I4:K4"/>
    <mergeCell ref="L4:N4"/>
    <mergeCell ref="E3:AS3"/>
    <mergeCell ref="AZ3:BP3"/>
    <mergeCell ref="AQ4:AR4"/>
    <mergeCell ref="BC4:BF4"/>
    <mergeCell ref="BG4:BP4"/>
    <mergeCell ref="O4:Q4"/>
    <mergeCell ref="R4:S4"/>
    <mergeCell ref="T4:U4"/>
    <mergeCell ref="V4:W4"/>
    <mergeCell ref="X4:Y4"/>
    <mergeCell ref="Z4:AB4"/>
    <mergeCell ref="AC4:AE4"/>
    <mergeCell ref="AJ4:AJ5"/>
    <mergeCell ref="AK4:AK5"/>
    <mergeCell ref="AC5:AD5"/>
    <mergeCell ref="T5:U5"/>
    <mergeCell ref="A1:B1"/>
    <mergeCell ref="C1:Q1"/>
    <mergeCell ref="S1:AL1"/>
    <mergeCell ref="A2:C2"/>
    <mergeCell ref="E2:I2"/>
    <mergeCell ref="BD7:BD8"/>
    <mergeCell ref="BE7:BE8"/>
    <mergeCell ref="BF7:BF8"/>
    <mergeCell ref="X5:Y5"/>
    <mergeCell ref="Z5:AA5"/>
    <mergeCell ref="AT5:AT6"/>
    <mergeCell ref="AU5:AU6"/>
    <mergeCell ref="AV5:AV6"/>
    <mergeCell ref="BC5:BF5"/>
    <mergeCell ref="AV7:AV8"/>
    <mergeCell ref="X7:X8"/>
    <mergeCell ref="AW7:AW8"/>
    <mergeCell ref="AX7:AX8"/>
    <mergeCell ref="AY7:AY8"/>
    <mergeCell ref="AZ7:AZ8"/>
    <mergeCell ref="BA7:BA8"/>
    <mergeCell ref="BB7:BB8"/>
    <mergeCell ref="BC7:BC8"/>
    <mergeCell ref="AT7:AT8"/>
    <mergeCell ref="AU7:AU8"/>
    <mergeCell ref="AJ7:AJ8"/>
    <mergeCell ref="AK7:AK8"/>
    <mergeCell ref="AL7:AL8"/>
    <mergeCell ref="AP7:AP8"/>
    <mergeCell ref="AQ7:AQ8"/>
    <mergeCell ref="AR7:AR8"/>
    <mergeCell ref="AS7:AS8"/>
    <mergeCell ref="AH7:AH8"/>
    <mergeCell ref="AI7:AI8"/>
    <mergeCell ref="Y7:Y8"/>
    <mergeCell ref="Z7:Z8"/>
    <mergeCell ref="AA7:AA8"/>
    <mergeCell ref="AB7:AB8"/>
    <mergeCell ref="AC7:AC8"/>
    <mergeCell ref="AD7:AD8"/>
    <mergeCell ref="AE7:AE8"/>
    <mergeCell ref="R7:R8"/>
    <mergeCell ref="E5:F5"/>
    <mergeCell ref="G5:H5"/>
    <mergeCell ref="I5:J5"/>
    <mergeCell ref="L5:M5"/>
    <mergeCell ref="O5:P5"/>
    <mergeCell ref="R5:S5"/>
    <mergeCell ref="S7:S8"/>
    <mergeCell ref="E7:E8"/>
    <mergeCell ref="F7:F8"/>
    <mergeCell ref="M7:M8"/>
    <mergeCell ref="N7:N8"/>
    <mergeCell ref="O7:O8"/>
    <mergeCell ref="P7:P8"/>
    <mergeCell ref="Q7:Q8"/>
    <mergeCell ref="I7:I8"/>
    <mergeCell ref="J7:J8"/>
    <mergeCell ref="A48:B48"/>
    <mergeCell ref="K7:K8"/>
    <mergeCell ref="L7:L8"/>
    <mergeCell ref="A7:A8"/>
  </mergeCells>
  <conditionalFormatting sqref="E9:AK39">
    <cfRule type="expression" dxfId="25" priority="1">
      <formula>IF(AND($AI9="H",$AH9="B"),1,0)</formula>
    </cfRule>
    <cfRule type="expression" dxfId="24" priority="2">
      <formula>IF($AI9="H",1,0)</formula>
    </cfRule>
  </conditionalFormatting>
  <dataValidations count="3">
    <dataValidation type="list" allowBlank="1" showErrorMessage="1" sqref="AJ9:AK39" xr:uid="{00000000-0002-0000-0400-000000000000}">
      <formula1>"Si,No"</formula1>
    </dataValidation>
    <dataValidation type="list" allowBlank="1" showErrorMessage="1" sqref="AH9:AH39" xr:uid="{00000000-0002-0000-0400-000001000000}">
      <formula1>"P,I,B"</formula1>
    </dataValidation>
    <dataValidation type="list" allowBlank="1" showErrorMessage="1" sqref="AI9:AI39" xr:uid="{00000000-0002-0000-0400-000002000000}">
      <formula1>"H,NH"</formula1>
    </dataValidation>
  </dataValidations>
  <pageMargins left="0.39370078740157483" right="0.39370078740157483" top="0.59055118110236227" bottom="0.39370078740157483" header="0" footer="0"/>
  <pageSetup paperSize="9" scale="1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BP48"/>
  <sheetViews>
    <sheetView topLeftCell="A3" zoomScale="70" zoomScaleNormal="70" workbookViewId="0">
      <selection activeCell="A3" sqref="A3"/>
    </sheetView>
  </sheetViews>
  <sheetFormatPr baseColWidth="10" defaultColWidth="12.5703125" defaultRowHeight="15" customHeight="1" x14ac:dyDescent="0.2"/>
  <cols>
    <col min="1" max="1" width="13.7109375" customWidth="1"/>
    <col min="2" max="2" width="10.28515625" customWidth="1"/>
    <col min="3" max="4" width="14.42578125" customWidth="1"/>
    <col min="5" max="6" width="8.7109375" customWidth="1"/>
    <col min="7" max="8" width="12.28515625" customWidth="1"/>
    <col min="9" max="17" width="8.7109375" customWidth="1"/>
    <col min="18" max="18" width="11.7109375" customWidth="1"/>
    <col min="19" max="19" width="11.28515625" customWidth="1"/>
    <col min="20" max="20" width="10.28515625" customWidth="1"/>
    <col min="21" max="21" width="10.7109375" customWidth="1"/>
    <col min="22" max="23" width="8.7109375" customWidth="1"/>
    <col min="24" max="24" width="11.42578125" customWidth="1"/>
    <col min="25" max="25" width="12.5703125" customWidth="1"/>
    <col min="26" max="26" width="11.7109375" customWidth="1"/>
    <col min="27" max="30" width="8.7109375" customWidth="1"/>
    <col min="31" max="31" width="10" customWidth="1"/>
    <col min="32" max="32" width="13.140625" customWidth="1"/>
    <col min="33" max="33" width="16.140625" customWidth="1"/>
    <col min="34" max="34" width="16.7109375" customWidth="1"/>
    <col min="35" max="35" width="27.85546875" customWidth="1"/>
    <col min="36" max="36" width="16.42578125" customWidth="1"/>
    <col min="37" max="37" width="16.28515625" customWidth="1"/>
    <col min="38" max="41" width="13.28515625" customWidth="1"/>
    <col min="42" max="42" width="14.140625" customWidth="1"/>
    <col min="43" max="43" width="12.28515625" customWidth="1"/>
    <col min="44" max="44" width="13" customWidth="1"/>
    <col min="45" max="45" width="11.7109375" customWidth="1"/>
    <col min="46" max="46" width="10.42578125" customWidth="1"/>
    <col min="47" max="47" width="10.28515625" customWidth="1"/>
    <col min="48" max="48" width="11.140625" customWidth="1"/>
    <col min="49" max="54" width="18.7109375" customWidth="1"/>
    <col min="55" max="55" width="12.7109375" customWidth="1"/>
    <col min="56" max="56" width="13.7109375" customWidth="1"/>
    <col min="57" max="57" width="13.42578125" customWidth="1"/>
    <col min="58" max="58" width="12.28515625" customWidth="1"/>
    <col min="59" max="62" width="18.28515625" customWidth="1"/>
    <col min="63" max="63" width="16.85546875" customWidth="1"/>
    <col min="64" max="64" width="11.140625" customWidth="1"/>
    <col min="65" max="65" width="17.7109375" customWidth="1"/>
    <col min="66" max="66" width="16.5703125" customWidth="1"/>
    <col min="67" max="67" width="14.85546875" customWidth="1"/>
    <col min="68" max="68" width="16.5703125" customWidth="1"/>
    <col min="69" max="88" width="11.42578125" customWidth="1"/>
  </cols>
  <sheetData>
    <row r="1" spans="1:68" ht="21" customHeight="1" x14ac:dyDescent="0.25">
      <c r="A1" s="681" t="s">
        <v>0</v>
      </c>
      <c r="B1" s="682"/>
      <c r="C1" s="683"/>
      <c r="D1" s="682"/>
      <c r="E1" s="682"/>
      <c r="F1" s="682"/>
      <c r="G1" s="682"/>
      <c r="H1" s="682"/>
      <c r="I1" s="682"/>
      <c r="J1" s="682"/>
      <c r="K1" s="682"/>
      <c r="L1" s="682"/>
      <c r="M1" s="682"/>
      <c r="N1" s="682"/>
      <c r="O1" s="682"/>
      <c r="P1" s="682"/>
      <c r="Q1" s="682"/>
      <c r="R1" s="2"/>
      <c r="S1" s="684" t="s">
        <v>2</v>
      </c>
      <c r="T1" s="682"/>
      <c r="U1" s="682"/>
      <c r="V1" s="682"/>
      <c r="W1" s="682"/>
      <c r="X1" s="682"/>
      <c r="Y1" s="682"/>
      <c r="Z1" s="682"/>
      <c r="AA1" s="682"/>
      <c r="AB1" s="682"/>
      <c r="AC1" s="682"/>
      <c r="AD1" s="682"/>
      <c r="AE1" s="682"/>
      <c r="AF1" s="682"/>
      <c r="AG1" s="682"/>
      <c r="AH1" s="682"/>
      <c r="AI1" s="682"/>
      <c r="AJ1" s="682"/>
      <c r="AK1" s="682"/>
      <c r="AL1" s="682"/>
      <c r="AM1" s="3"/>
      <c r="AN1" s="3"/>
      <c r="AO1" s="3"/>
      <c r="AP1" s="2"/>
      <c r="AQ1" s="1"/>
      <c r="AR1" s="4"/>
      <c r="AS1" s="5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3"/>
      <c r="BH1" s="6"/>
      <c r="BI1" s="6"/>
      <c r="BJ1" s="6"/>
      <c r="BK1" s="6"/>
      <c r="BL1" s="3"/>
      <c r="BM1" s="3"/>
      <c r="BN1" s="3"/>
      <c r="BO1" s="3"/>
      <c r="BP1" s="3"/>
    </row>
    <row r="2" spans="1:68" ht="21" customHeight="1" thickBot="1" x14ac:dyDescent="0.3">
      <c r="A2" s="684" t="s">
        <v>123</v>
      </c>
      <c r="B2" s="682"/>
      <c r="C2" s="682"/>
      <c r="D2" s="3"/>
      <c r="E2" s="685" t="s">
        <v>118</v>
      </c>
      <c r="F2" s="686"/>
      <c r="G2" s="686"/>
      <c r="H2" s="686"/>
      <c r="I2" s="686"/>
      <c r="J2" s="1"/>
      <c r="K2" s="1"/>
      <c r="L2" s="1"/>
      <c r="M2" s="1"/>
      <c r="N2" s="1"/>
      <c r="O2" s="1"/>
      <c r="P2" s="1"/>
      <c r="Q2" s="1"/>
      <c r="R2" s="2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6"/>
      <c r="AM2" s="6"/>
      <c r="AN2" s="6"/>
      <c r="AO2" s="3"/>
      <c r="AP2" s="2"/>
      <c r="AQ2" s="1"/>
      <c r="AR2" s="3"/>
      <c r="AS2" s="6"/>
      <c r="AT2" s="3"/>
      <c r="AU2" s="3"/>
      <c r="AV2" s="3"/>
      <c r="AW2" s="4"/>
      <c r="AX2" s="4"/>
      <c r="AY2" s="4"/>
      <c r="AZ2" s="4"/>
      <c r="BA2" s="4"/>
      <c r="BB2" s="4"/>
      <c r="BC2" s="4"/>
      <c r="BD2" s="4"/>
      <c r="BE2" s="4"/>
      <c r="BF2" s="4"/>
      <c r="BG2" s="3"/>
      <c r="BH2" s="6"/>
      <c r="BI2" s="6"/>
      <c r="BJ2" s="6"/>
      <c r="BK2" s="6"/>
      <c r="BL2" s="3"/>
      <c r="BM2" s="3"/>
      <c r="BN2" s="3"/>
      <c r="BO2" s="3"/>
      <c r="BP2" s="3"/>
    </row>
    <row r="3" spans="1:68" ht="18" customHeight="1" thickBot="1" x14ac:dyDescent="0.3">
      <c r="A3" s="7"/>
      <c r="B3" s="7"/>
      <c r="C3" s="8"/>
      <c r="D3" s="8"/>
      <c r="E3" s="687" t="s">
        <v>5</v>
      </c>
      <c r="F3" s="688"/>
      <c r="G3" s="688"/>
      <c r="H3" s="688"/>
      <c r="I3" s="688"/>
      <c r="J3" s="688"/>
      <c r="K3" s="688"/>
      <c r="L3" s="688"/>
      <c r="M3" s="688"/>
      <c r="N3" s="688"/>
      <c r="O3" s="688"/>
      <c r="P3" s="688"/>
      <c r="Q3" s="688"/>
      <c r="R3" s="688"/>
      <c r="S3" s="688"/>
      <c r="T3" s="688"/>
      <c r="U3" s="688"/>
      <c r="V3" s="688"/>
      <c r="W3" s="688"/>
      <c r="X3" s="688"/>
      <c r="Y3" s="688"/>
      <c r="Z3" s="688"/>
      <c r="AA3" s="688"/>
      <c r="AB3" s="688"/>
      <c r="AC3" s="688"/>
      <c r="AD3" s="688"/>
      <c r="AE3" s="688"/>
      <c r="AF3" s="688"/>
      <c r="AG3" s="688"/>
      <c r="AH3" s="688"/>
      <c r="AI3" s="688"/>
      <c r="AJ3" s="688"/>
      <c r="AK3" s="688"/>
      <c r="AL3" s="688"/>
      <c r="AM3" s="688"/>
      <c r="AN3" s="688"/>
      <c r="AO3" s="688"/>
      <c r="AP3" s="688"/>
      <c r="AQ3" s="688"/>
      <c r="AR3" s="688"/>
      <c r="AS3" s="688"/>
      <c r="AT3" s="314"/>
      <c r="AU3" s="314"/>
      <c r="AV3" s="314"/>
      <c r="AW3" s="314"/>
      <c r="AX3" s="314"/>
      <c r="AY3" s="314"/>
      <c r="AZ3" s="689" t="s">
        <v>6</v>
      </c>
      <c r="BA3" s="688"/>
      <c r="BB3" s="688"/>
      <c r="BC3" s="688"/>
      <c r="BD3" s="688"/>
      <c r="BE3" s="688"/>
      <c r="BF3" s="688"/>
      <c r="BG3" s="688"/>
      <c r="BH3" s="688"/>
      <c r="BI3" s="688"/>
      <c r="BJ3" s="688"/>
      <c r="BK3" s="688"/>
      <c r="BL3" s="688"/>
      <c r="BM3" s="688"/>
      <c r="BN3" s="688"/>
      <c r="BO3" s="688"/>
      <c r="BP3" s="690"/>
    </row>
    <row r="4" spans="1:68" ht="67.5" customHeight="1" thickBot="1" x14ac:dyDescent="0.4">
      <c r="A4" s="679" t="s">
        <v>7</v>
      </c>
      <c r="B4" s="680"/>
      <c r="C4" s="315" t="s">
        <v>8</v>
      </c>
      <c r="D4" s="315" t="s">
        <v>9</v>
      </c>
      <c r="E4" s="696" t="s">
        <v>10</v>
      </c>
      <c r="F4" s="680"/>
      <c r="G4" s="696" t="s">
        <v>11</v>
      </c>
      <c r="H4" s="680"/>
      <c r="I4" s="696" t="s">
        <v>12</v>
      </c>
      <c r="J4" s="692"/>
      <c r="K4" s="680"/>
      <c r="L4" s="696" t="s">
        <v>13</v>
      </c>
      <c r="M4" s="692"/>
      <c r="N4" s="680"/>
      <c r="O4" s="697" t="s">
        <v>14</v>
      </c>
      <c r="P4" s="692"/>
      <c r="Q4" s="680"/>
      <c r="R4" s="698" t="s">
        <v>15</v>
      </c>
      <c r="S4" s="680"/>
      <c r="T4" s="698" t="s">
        <v>16</v>
      </c>
      <c r="U4" s="680"/>
      <c r="V4" s="698" t="s">
        <v>17</v>
      </c>
      <c r="W4" s="680"/>
      <c r="X4" s="698" t="s">
        <v>18</v>
      </c>
      <c r="Y4" s="680"/>
      <c r="Z4" s="698" t="s">
        <v>19</v>
      </c>
      <c r="AA4" s="692"/>
      <c r="AB4" s="680"/>
      <c r="AC4" s="698" t="s">
        <v>20</v>
      </c>
      <c r="AD4" s="692"/>
      <c r="AE4" s="680"/>
      <c r="AF4" s="316" t="s">
        <v>21</v>
      </c>
      <c r="AG4" s="317" t="s">
        <v>22</v>
      </c>
      <c r="AH4" s="10" t="s">
        <v>23</v>
      </c>
      <c r="AI4" s="10" t="s">
        <v>24</v>
      </c>
      <c r="AJ4" s="705" t="s">
        <v>25</v>
      </c>
      <c r="AK4" s="707" t="s">
        <v>26</v>
      </c>
      <c r="AL4" s="318" t="s">
        <v>27</v>
      </c>
      <c r="AM4" s="318" t="s">
        <v>28</v>
      </c>
      <c r="AN4" s="318" t="s">
        <v>29</v>
      </c>
      <c r="AO4" s="318" t="s">
        <v>30</v>
      </c>
      <c r="AP4" s="319" t="s">
        <v>31</v>
      </c>
      <c r="AQ4" s="709" t="s">
        <v>32</v>
      </c>
      <c r="AR4" s="690"/>
      <c r="AS4" s="11" t="s">
        <v>33</v>
      </c>
      <c r="AT4" s="319" t="s">
        <v>34</v>
      </c>
      <c r="AU4" s="319" t="s">
        <v>35</v>
      </c>
      <c r="AV4" s="320" t="s">
        <v>36</v>
      </c>
      <c r="AW4" s="321" t="s">
        <v>37</v>
      </c>
      <c r="AX4" s="321" t="s">
        <v>38</v>
      </c>
      <c r="AY4" s="321" t="s">
        <v>39</v>
      </c>
      <c r="AZ4" s="322" t="s">
        <v>40</v>
      </c>
      <c r="BA4" s="323" t="s">
        <v>41</v>
      </c>
      <c r="BB4" s="323" t="s">
        <v>42</v>
      </c>
      <c r="BC4" s="691" t="s">
        <v>43</v>
      </c>
      <c r="BD4" s="692"/>
      <c r="BE4" s="692"/>
      <c r="BF4" s="680"/>
      <c r="BG4" s="693" t="s">
        <v>44</v>
      </c>
      <c r="BH4" s="688"/>
      <c r="BI4" s="688"/>
      <c r="BJ4" s="688"/>
      <c r="BK4" s="688"/>
      <c r="BL4" s="688"/>
      <c r="BM4" s="688"/>
      <c r="BN4" s="688"/>
      <c r="BO4" s="688"/>
      <c r="BP4" s="690"/>
    </row>
    <row r="5" spans="1:68" ht="57.75" customHeight="1" thickBot="1" x14ac:dyDescent="0.4">
      <c r="A5" s="324"/>
      <c r="B5" s="325"/>
      <c r="C5" s="326" t="s">
        <v>45</v>
      </c>
      <c r="D5" s="326" t="s">
        <v>45</v>
      </c>
      <c r="E5" s="710"/>
      <c r="F5" s="700"/>
      <c r="G5" s="710" t="s">
        <v>46</v>
      </c>
      <c r="H5" s="700"/>
      <c r="I5" s="710" t="s">
        <v>47</v>
      </c>
      <c r="J5" s="701"/>
      <c r="K5" s="327" t="s">
        <v>48</v>
      </c>
      <c r="L5" s="710" t="s">
        <v>49</v>
      </c>
      <c r="M5" s="701"/>
      <c r="N5" s="327" t="s">
        <v>48</v>
      </c>
      <c r="O5" s="710" t="s">
        <v>49</v>
      </c>
      <c r="P5" s="701"/>
      <c r="Q5" s="327" t="s">
        <v>48</v>
      </c>
      <c r="R5" s="699" t="s">
        <v>50</v>
      </c>
      <c r="S5" s="700"/>
      <c r="T5" s="699" t="s">
        <v>50</v>
      </c>
      <c r="U5" s="700"/>
      <c r="V5" s="699" t="s">
        <v>50</v>
      </c>
      <c r="W5" s="700"/>
      <c r="X5" s="699" t="s">
        <v>50</v>
      </c>
      <c r="Y5" s="700"/>
      <c r="Z5" s="699" t="s">
        <v>50</v>
      </c>
      <c r="AA5" s="701"/>
      <c r="AB5" s="327" t="s">
        <v>48</v>
      </c>
      <c r="AC5" s="699" t="s">
        <v>51</v>
      </c>
      <c r="AD5" s="701"/>
      <c r="AE5" s="327" t="s">
        <v>48</v>
      </c>
      <c r="AF5" s="310" t="s">
        <v>52</v>
      </c>
      <c r="AG5" s="310" t="s">
        <v>53</v>
      </c>
      <c r="AH5" s="328" t="s">
        <v>54</v>
      </c>
      <c r="AI5" s="328" t="s">
        <v>55</v>
      </c>
      <c r="AJ5" s="706"/>
      <c r="AK5" s="708"/>
      <c r="AL5" s="329" t="s">
        <v>56</v>
      </c>
      <c r="AM5" s="329" t="s">
        <v>56</v>
      </c>
      <c r="AN5" s="329" t="s">
        <v>56</v>
      </c>
      <c r="AO5" s="330"/>
      <c r="AP5" s="330"/>
      <c r="AQ5" s="319" t="s">
        <v>56</v>
      </c>
      <c r="AR5" s="331" t="s">
        <v>57</v>
      </c>
      <c r="AS5" s="332" t="s">
        <v>56</v>
      </c>
      <c r="AT5" s="702" t="s">
        <v>58</v>
      </c>
      <c r="AU5" s="702" t="s">
        <v>58</v>
      </c>
      <c r="AV5" s="704" t="s">
        <v>59</v>
      </c>
      <c r="AW5" s="333"/>
      <c r="AX5" s="333"/>
      <c r="AY5" s="333"/>
      <c r="AZ5" s="334"/>
      <c r="BA5" s="334"/>
      <c r="BB5" s="334"/>
      <c r="BC5" s="694"/>
      <c r="BD5" s="686"/>
      <c r="BE5" s="686"/>
      <c r="BF5" s="695"/>
      <c r="BG5" s="12" t="s">
        <v>60</v>
      </c>
      <c r="BH5" s="13" t="s">
        <v>61</v>
      </c>
      <c r="BI5" s="14" t="s">
        <v>62</v>
      </c>
      <c r="BJ5" s="14" t="s">
        <v>63</v>
      </c>
      <c r="BK5" s="14" t="s">
        <v>64</v>
      </c>
      <c r="BL5" s="15" t="s">
        <v>27</v>
      </c>
      <c r="BM5" s="14" t="s">
        <v>65</v>
      </c>
      <c r="BN5" s="12" t="s">
        <v>66</v>
      </c>
      <c r="BO5" s="12" t="s">
        <v>67</v>
      </c>
      <c r="BP5" s="12" t="s">
        <v>68</v>
      </c>
    </row>
    <row r="6" spans="1:68" ht="31.5" customHeight="1" thickBot="1" x14ac:dyDescent="0.3">
      <c r="A6" s="16"/>
      <c r="B6" s="335"/>
      <c r="C6" s="17" t="s">
        <v>69</v>
      </c>
      <c r="D6" s="17"/>
      <c r="E6" s="311" t="s">
        <v>70</v>
      </c>
      <c r="F6" s="327" t="s">
        <v>71</v>
      </c>
      <c r="G6" s="311" t="s">
        <v>70</v>
      </c>
      <c r="H6" s="327" t="s">
        <v>71</v>
      </c>
      <c r="I6" s="336" t="s">
        <v>72</v>
      </c>
      <c r="J6" s="337" t="s">
        <v>73</v>
      </c>
      <c r="K6" s="338" t="s">
        <v>74</v>
      </c>
      <c r="L6" s="311" t="s">
        <v>70</v>
      </c>
      <c r="M6" s="339" t="s">
        <v>71</v>
      </c>
      <c r="N6" s="338" t="s">
        <v>74</v>
      </c>
      <c r="O6" s="311" t="s">
        <v>70</v>
      </c>
      <c r="P6" s="339" t="s">
        <v>71</v>
      </c>
      <c r="Q6" s="338" t="s">
        <v>74</v>
      </c>
      <c r="R6" s="310" t="s">
        <v>70</v>
      </c>
      <c r="S6" s="340" t="s">
        <v>71</v>
      </c>
      <c r="T6" s="310" t="s">
        <v>70</v>
      </c>
      <c r="U6" s="340" t="s">
        <v>71</v>
      </c>
      <c r="V6" s="310" t="s">
        <v>70</v>
      </c>
      <c r="W6" s="340" t="s">
        <v>71</v>
      </c>
      <c r="X6" s="310" t="s">
        <v>70</v>
      </c>
      <c r="Y6" s="340" t="s">
        <v>71</v>
      </c>
      <c r="Z6" s="310" t="s">
        <v>70</v>
      </c>
      <c r="AA6" s="341" t="s">
        <v>71</v>
      </c>
      <c r="AB6" s="338" t="s">
        <v>74</v>
      </c>
      <c r="AC6" s="310" t="s">
        <v>70</v>
      </c>
      <c r="AD6" s="341" t="s">
        <v>71</v>
      </c>
      <c r="AE6" s="338" t="s">
        <v>74</v>
      </c>
      <c r="AF6" s="310" t="s">
        <v>71</v>
      </c>
      <c r="AG6" s="310" t="s">
        <v>71</v>
      </c>
      <c r="AH6" s="18" t="s">
        <v>75</v>
      </c>
      <c r="AI6" s="18" t="s">
        <v>75</v>
      </c>
      <c r="AJ6" s="342" t="s">
        <v>76</v>
      </c>
      <c r="AK6" s="310" t="s">
        <v>76</v>
      </c>
      <c r="AL6" s="329" t="s">
        <v>77</v>
      </c>
      <c r="AM6" s="329" t="s">
        <v>47</v>
      </c>
      <c r="AN6" s="329" t="s">
        <v>78</v>
      </c>
      <c r="AO6" s="329" t="s">
        <v>47</v>
      </c>
      <c r="AP6" s="329" t="s">
        <v>79</v>
      </c>
      <c r="AQ6" s="19" t="s">
        <v>47</v>
      </c>
      <c r="AR6" s="343" t="s">
        <v>47</v>
      </c>
      <c r="AS6" s="329" t="s">
        <v>48</v>
      </c>
      <c r="AT6" s="703"/>
      <c r="AU6" s="703"/>
      <c r="AV6" s="706"/>
      <c r="AW6" s="20" t="s">
        <v>80</v>
      </c>
      <c r="AX6" s="20" t="s">
        <v>80</v>
      </c>
      <c r="AY6" s="20" t="s">
        <v>80</v>
      </c>
      <c r="AZ6" s="21" t="s">
        <v>80</v>
      </c>
      <c r="BA6" s="21" t="s">
        <v>81</v>
      </c>
      <c r="BB6" s="21" t="s">
        <v>82</v>
      </c>
      <c r="BC6" s="322" t="s">
        <v>83</v>
      </c>
      <c r="BD6" s="322" t="s">
        <v>82</v>
      </c>
      <c r="BE6" s="322" t="s">
        <v>84</v>
      </c>
      <c r="BF6" s="322" t="s">
        <v>10</v>
      </c>
      <c r="BG6" s="344" t="s">
        <v>85</v>
      </c>
      <c r="BH6" s="344" t="s">
        <v>85</v>
      </c>
      <c r="BI6" s="344" t="s">
        <v>85</v>
      </c>
      <c r="BJ6" s="344" t="s">
        <v>85</v>
      </c>
      <c r="BK6" s="344" t="s">
        <v>85</v>
      </c>
      <c r="BL6" s="322" t="s">
        <v>77</v>
      </c>
      <c r="BM6" s="323" t="s">
        <v>78</v>
      </c>
      <c r="BN6" s="344" t="s">
        <v>80</v>
      </c>
      <c r="BO6" s="344" t="s">
        <v>86</v>
      </c>
      <c r="BP6" s="344" t="s">
        <v>48</v>
      </c>
    </row>
    <row r="7" spans="1:68" ht="33.75" customHeight="1" thickBot="1" x14ac:dyDescent="0.3">
      <c r="A7" s="718" t="s">
        <v>87</v>
      </c>
      <c r="B7" s="22" t="s">
        <v>88</v>
      </c>
      <c r="C7" s="23"/>
      <c r="D7" s="24"/>
      <c r="E7" s="717"/>
      <c r="F7" s="717"/>
      <c r="G7" s="312"/>
      <c r="H7" s="312"/>
      <c r="I7" s="717"/>
      <c r="J7" s="717">
        <v>35</v>
      </c>
      <c r="K7" s="717"/>
      <c r="L7" s="717"/>
      <c r="M7" s="717">
        <v>25</v>
      </c>
      <c r="N7" s="717"/>
      <c r="O7" s="717"/>
      <c r="P7" s="717">
        <v>125</v>
      </c>
      <c r="Q7" s="717"/>
      <c r="R7" s="717"/>
      <c r="S7" s="717"/>
      <c r="T7" s="717"/>
      <c r="U7" s="717"/>
      <c r="V7" s="717"/>
      <c r="W7" s="717"/>
      <c r="X7" s="717"/>
      <c r="Y7" s="717"/>
      <c r="Z7" s="717"/>
      <c r="AA7" s="717"/>
      <c r="AB7" s="717"/>
      <c r="AC7" s="717"/>
      <c r="AD7" s="717"/>
      <c r="AE7" s="717"/>
      <c r="AF7" s="312"/>
      <c r="AG7" s="312"/>
      <c r="AH7" s="719"/>
      <c r="AI7" s="717"/>
      <c r="AJ7" s="717"/>
      <c r="AK7" s="720"/>
      <c r="AL7" s="721"/>
      <c r="AM7" s="313"/>
      <c r="AN7" s="313"/>
      <c r="AO7" s="312"/>
      <c r="AP7" s="717"/>
      <c r="AQ7" s="717"/>
      <c r="AR7" s="717"/>
      <c r="AS7" s="721"/>
      <c r="AT7" s="717">
        <v>250</v>
      </c>
      <c r="AU7" s="717"/>
      <c r="AV7" s="717"/>
      <c r="AW7" s="717"/>
      <c r="AX7" s="717"/>
      <c r="AY7" s="717"/>
      <c r="AZ7" s="717"/>
      <c r="BA7" s="717"/>
      <c r="BB7" s="717"/>
      <c r="BC7" s="717"/>
      <c r="BD7" s="717"/>
      <c r="BE7" s="717"/>
      <c r="BF7" s="717"/>
      <c r="BG7" s="722"/>
      <c r="BH7" s="313"/>
      <c r="BI7" s="313"/>
      <c r="BJ7" s="313"/>
      <c r="BK7" s="313"/>
      <c r="BL7" s="717"/>
      <c r="BM7" s="717"/>
      <c r="BN7" s="717"/>
      <c r="BO7" s="717"/>
      <c r="BP7" s="717"/>
    </row>
    <row r="8" spans="1:68" ht="33.75" customHeight="1" thickBot="1" x14ac:dyDescent="0.3">
      <c r="A8" s="706"/>
      <c r="B8" s="22" t="s">
        <v>89</v>
      </c>
      <c r="C8" s="23"/>
      <c r="D8" s="26"/>
      <c r="E8" s="706"/>
      <c r="F8" s="706"/>
      <c r="G8" s="27"/>
      <c r="H8" s="27"/>
      <c r="I8" s="706"/>
      <c r="J8" s="706"/>
      <c r="K8" s="706"/>
      <c r="L8" s="706"/>
      <c r="M8" s="706"/>
      <c r="N8" s="706"/>
      <c r="O8" s="706"/>
      <c r="P8" s="706"/>
      <c r="Q8" s="706"/>
      <c r="R8" s="706"/>
      <c r="S8" s="706"/>
      <c r="T8" s="706"/>
      <c r="U8" s="706"/>
      <c r="V8" s="706"/>
      <c r="W8" s="706"/>
      <c r="X8" s="706"/>
      <c r="Y8" s="706"/>
      <c r="Z8" s="706"/>
      <c r="AA8" s="706"/>
      <c r="AB8" s="706"/>
      <c r="AC8" s="706"/>
      <c r="AD8" s="706"/>
      <c r="AE8" s="706"/>
      <c r="AF8" s="27"/>
      <c r="AG8" s="27"/>
      <c r="AH8" s="706"/>
      <c r="AI8" s="706"/>
      <c r="AJ8" s="706"/>
      <c r="AK8" s="708"/>
      <c r="AL8" s="706"/>
      <c r="AM8" s="28"/>
      <c r="AN8" s="28"/>
      <c r="AO8" s="27"/>
      <c r="AP8" s="706"/>
      <c r="AQ8" s="706"/>
      <c r="AR8" s="706"/>
      <c r="AS8" s="706"/>
      <c r="AT8" s="706"/>
      <c r="AU8" s="706"/>
      <c r="AV8" s="706"/>
      <c r="AW8" s="706"/>
      <c r="AX8" s="706"/>
      <c r="AY8" s="706"/>
      <c r="AZ8" s="706"/>
      <c r="BA8" s="706"/>
      <c r="BB8" s="706"/>
      <c r="BC8" s="706"/>
      <c r="BD8" s="706"/>
      <c r="BE8" s="706"/>
      <c r="BF8" s="706"/>
      <c r="BG8" s="695"/>
      <c r="BH8" s="28"/>
      <c r="BI8" s="28"/>
      <c r="BJ8" s="28"/>
      <c r="BK8" s="28"/>
      <c r="BL8" s="706"/>
      <c r="BM8" s="706"/>
      <c r="BN8" s="706"/>
      <c r="BO8" s="706"/>
      <c r="BP8" s="706"/>
    </row>
    <row r="9" spans="1:68" ht="24.75" customHeight="1" x14ac:dyDescent="0.25">
      <c r="A9" s="146" t="s">
        <v>124</v>
      </c>
      <c r="B9" s="346">
        <v>1</v>
      </c>
      <c r="C9" s="29"/>
      <c r="D9" s="29"/>
      <c r="E9" s="300"/>
      <c r="F9" s="300"/>
      <c r="G9" s="299"/>
      <c r="H9" s="299"/>
      <c r="I9" s="305"/>
      <c r="J9" s="305"/>
      <c r="K9" s="306" t="s">
        <v>125</v>
      </c>
      <c r="L9" s="305"/>
      <c r="M9" s="305"/>
      <c r="N9" s="306" t="s">
        <v>125</v>
      </c>
      <c r="O9" s="305"/>
      <c r="P9" s="305"/>
      <c r="Q9" s="306" t="s">
        <v>125</v>
      </c>
      <c r="R9" s="305"/>
      <c r="S9" s="305"/>
      <c r="T9" s="300"/>
      <c r="U9" s="300"/>
      <c r="V9" s="300"/>
      <c r="W9" s="300"/>
      <c r="X9" s="300"/>
      <c r="Y9" s="300"/>
      <c r="Z9" s="301"/>
      <c r="AA9" s="301"/>
      <c r="AB9" s="306" t="s">
        <v>125</v>
      </c>
      <c r="AC9" s="300"/>
      <c r="AD9" s="300"/>
      <c r="AE9" s="304" t="s">
        <v>125</v>
      </c>
      <c r="AF9" s="299"/>
      <c r="AG9" s="299"/>
      <c r="AH9" s="302"/>
      <c r="AI9" s="299"/>
      <c r="AJ9" s="299"/>
      <c r="AK9" s="303"/>
      <c r="AL9" s="373"/>
      <c r="AM9" s="31"/>
      <c r="AN9" s="31"/>
      <c r="AO9" s="29"/>
      <c r="AP9" s="352"/>
      <c r="AQ9" s="352"/>
      <c r="AR9" s="352"/>
      <c r="AS9" s="32"/>
      <c r="AT9" s="33"/>
      <c r="AU9" s="353"/>
      <c r="AV9" s="355"/>
      <c r="AW9" s="371"/>
      <c r="AX9" s="468"/>
      <c r="AY9" s="469"/>
      <c r="AZ9" s="372"/>
      <c r="BA9" s="34"/>
      <c r="BB9" s="34"/>
      <c r="BC9" s="477"/>
      <c r="BD9" s="477"/>
      <c r="BE9" s="477"/>
      <c r="BF9" s="137"/>
      <c r="BG9" s="29"/>
      <c r="BH9" s="31"/>
      <c r="BI9" s="31"/>
      <c r="BJ9" s="31"/>
      <c r="BK9" s="31"/>
      <c r="BL9" s="30"/>
      <c r="BM9" s="35"/>
      <c r="BN9" s="29"/>
      <c r="BO9" s="29"/>
      <c r="BP9" s="355"/>
    </row>
    <row r="10" spans="1:68" ht="24.75" customHeight="1" x14ac:dyDescent="0.25">
      <c r="A10" s="146" t="s">
        <v>126</v>
      </c>
      <c r="B10" s="36">
        <v>2</v>
      </c>
      <c r="C10" s="37"/>
      <c r="D10" s="37"/>
      <c r="E10" s="300"/>
      <c r="F10" s="300"/>
      <c r="G10" s="299"/>
      <c r="H10" s="299"/>
      <c r="I10" s="305"/>
      <c r="J10" s="305"/>
      <c r="K10" s="306"/>
      <c r="L10" s="305"/>
      <c r="M10" s="305"/>
      <c r="N10" s="306"/>
      <c r="O10" s="305"/>
      <c r="P10" s="305"/>
      <c r="Q10" s="306"/>
      <c r="R10" s="305"/>
      <c r="S10" s="305"/>
      <c r="T10" s="300"/>
      <c r="U10" s="300"/>
      <c r="V10" s="300"/>
      <c r="W10" s="300"/>
      <c r="X10" s="300"/>
      <c r="Y10" s="300"/>
      <c r="Z10" s="301"/>
      <c r="AA10" s="301"/>
      <c r="AB10" s="306"/>
      <c r="AC10" s="300"/>
      <c r="AD10" s="300"/>
      <c r="AE10" s="304"/>
      <c r="AF10" s="299"/>
      <c r="AG10" s="299"/>
      <c r="AH10" s="302"/>
      <c r="AI10" s="299"/>
      <c r="AJ10" s="299"/>
      <c r="AK10" s="303"/>
      <c r="AL10" s="309"/>
      <c r="AM10" s="39"/>
      <c r="AN10" s="39"/>
      <c r="AO10" s="37"/>
      <c r="AP10" s="40"/>
      <c r="AQ10" s="40"/>
      <c r="AR10" s="40"/>
      <c r="AS10" s="41"/>
      <c r="AT10" s="33"/>
      <c r="AU10" s="353"/>
      <c r="AV10" s="43"/>
      <c r="AW10" s="138"/>
      <c r="AX10" s="468"/>
      <c r="AY10" s="469"/>
      <c r="AZ10" s="140"/>
      <c r="BA10" s="46"/>
      <c r="BB10" s="46"/>
      <c r="BC10" s="476"/>
      <c r="BD10" s="476"/>
      <c r="BE10" s="476"/>
      <c r="BF10" s="141"/>
      <c r="BG10" s="37"/>
      <c r="BH10" s="39"/>
      <c r="BI10" s="39"/>
      <c r="BJ10" s="39"/>
      <c r="BK10" s="39"/>
      <c r="BL10" s="48"/>
      <c r="BM10" s="49"/>
      <c r="BN10" s="37"/>
      <c r="BO10" s="37"/>
      <c r="BP10" s="44"/>
    </row>
    <row r="11" spans="1:68" ht="24.75" customHeight="1" x14ac:dyDescent="0.25">
      <c r="A11" s="146" t="s">
        <v>127</v>
      </c>
      <c r="B11" s="36">
        <v>3</v>
      </c>
      <c r="C11" s="37"/>
      <c r="D11" s="37"/>
      <c r="E11" s="300"/>
      <c r="F11" s="300"/>
      <c r="G11" s="299"/>
      <c r="H11" s="299"/>
      <c r="I11" s="305"/>
      <c r="J11" s="305"/>
      <c r="K11" s="306"/>
      <c r="L11" s="305"/>
      <c r="M11" s="305"/>
      <c r="N11" s="306"/>
      <c r="O11" s="305"/>
      <c r="P11" s="305"/>
      <c r="Q11" s="306" t="s">
        <v>125</v>
      </c>
      <c r="R11" s="305"/>
      <c r="S11" s="305"/>
      <c r="T11" s="300"/>
      <c r="U11" s="300"/>
      <c r="V11" s="300"/>
      <c r="W11" s="300"/>
      <c r="X11" s="300"/>
      <c r="Y11" s="300"/>
      <c r="Z11" s="301"/>
      <c r="AA11" s="301"/>
      <c r="AB11" s="306" t="s">
        <v>125</v>
      </c>
      <c r="AC11" s="300"/>
      <c r="AD11" s="300"/>
      <c r="AE11" s="304" t="s">
        <v>125</v>
      </c>
      <c r="AF11" s="299"/>
      <c r="AG11" s="299"/>
      <c r="AH11" s="302"/>
      <c r="AI11" s="299"/>
      <c r="AJ11" s="299"/>
      <c r="AK11" s="303"/>
      <c r="AL11" s="309"/>
      <c r="AM11" s="39"/>
      <c r="AN11" s="39"/>
      <c r="AO11" s="37"/>
      <c r="AP11" s="40"/>
      <c r="AQ11" s="40"/>
      <c r="AR11" s="40"/>
      <c r="AS11" s="41"/>
      <c r="AT11" s="33"/>
      <c r="AU11" s="358"/>
      <c r="AV11" s="44"/>
      <c r="AW11" s="138"/>
      <c r="AX11" s="468"/>
      <c r="AY11" s="469"/>
      <c r="AZ11" s="140"/>
      <c r="BA11" s="46"/>
      <c r="BB11" s="46"/>
      <c r="BC11" s="476"/>
      <c r="BD11" s="476"/>
      <c r="BE11" s="476"/>
      <c r="BF11" s="141"/>
      <c r="BG11" s="37"/>
      <c r="BH11" s="39"/>
      <c r="BI11" s="39"/>
      <c r="BJ11" s="39"/>
      <c r="BK11" s="39"/>
      <c r="BL11" s="48"/>
      <c r="BM11" s="49"/>
      <c r="BN11" s="37"/>
      <c r="BO11" s="37"/>
      <c r="BP11" s="44"/>
    </row>
    <row r="12" spans="1:68" ht="24.75" customHeight="1" x14ac:dyDescent="0.25">
      <c r="A12" s="146" t="s">
        <v>128</v>
      </c>
      <c r="B12" s="36">
        <v>4</v>
      </c>
      <c r="C12" s="37"/>
      <c r="D12" s="37"/>
      <c r="E12" s="300"/>
      <c r="F12" s="300"/>
      <c r="G12" s="299"/>
      <c r="H12" s="299"/>
      <c r="I12" s="305"/>
      <c r="J12" s="305"/>
      <c r="K12" s="306"/>
      <c r="L12" s="305"/>
      <c r="M12" s="305"/>
      <c r="N12" s="306"/>
      <c r="O12" s="305"/>
      <c r="P12" s="305"/>
      <c r="Q12" s="306"/>
      <c r="R12" s="305"/>
      <c r="S12" s="305"/>
      <c r="T12" s="300"/>
      <c r="U12" s="300"/>
      <c r="V12" s="300"/>
      <c r="W12" s="300"/>
      <c r="X12" s="300"/>
      <c r="Y12" s="300"/>
      <c r="Z12" s="301"/>
      <c r="AA12" s="301"/>
      <c r="AB12" s="306" t="s">
        <v>125</v>
      </c>
      <c r="AC12" s="300"/>
      <c r="AD12" s="300"/>
      <c r="AE12" s="304" t="s">
        <v>125</v>
      </c>
      <c r="AF12" s="299"/>
      <c r="AG12" s="299"/>
      <c r="AH12" s="302"/>
      <c r="AI12" s="299"/>
      <c r="AJ12" s="299"/>
      <c r="AK12" s="303"/>
      <c r="AL12" s="309"/>
      <c r="AM12" s="39"/>
      <c r="AN12" s="39"/>
      <c r="AO12" s="37"/>
      <c r="AP12" s="40"/>
      <c r="AQ12" s="40"/>
      <c r="AR12" s="40"/>
      <c r="AS12" s="41"/>
      <c r="AT12" s="33"/>
      <c r="AU12" s="358"/>
      <c r="AV12" s="44"/>
      <c r="AW12" s="467"/>
      <c r="AX12" s="468"/>
      <c r="AY12" s="469"/>
      <c r="AZ12" s="140"/>
      <c r="BA12" s="46"/>
      <c r="BB12" s="46"/>
      <c r="BC12" s="476"/>
      <c r="BD12" s="476"/>
      <c r="BE12" s="476"/>
      <c r="BF12" s="141"/>
      <c r="BG12" s="37"/>
      <c r="BH12" s="39"/>
      <c r="BI12" s="39"/>
      <c r="BJ12" s="39"/>
      <c r="BK12" s="39"/>
      <c r="BL12" s="48"/>
      <c r="BM12" s="49"/>
      <c r="BN12" s="37"/>
      <c r="BO12" s="37"/>
      <c r="BP12" s="44"/>
    </row>
    <row r="13" spans="1:68" ht="24.75" customHeight="1" x14ac:dyDescent="0.25">
      <c r="A13" s="146" t="s">
        <v>129</v>
      </c>
      <c r="B13" s="36">
        <v>5</v>
      </c>
      <c r="C13" s="37"/>
      <c r="D13" s="37"/>
      <c r="E13" s="300"/>
      <c r="F13" s="300"/>
      <c r="G13" s="299"/>
      <c r="H13" s="299"/>
      <c r="I13" s="305"/>
      <c r="J13" s="305"/>
      <c r="K13" s="306"/>
      <c r="L13" s="305"/>
      <c r="M13" s="305"/>
      <c r="N13" s="306"/>
      <c r="O13" s="305"/>
      <c r="P13" s="305"/>
      <c r="Q13" s="306"/>
      <c r="R13" s="305"/>
      <c r="S13" s="305"/>
      <c r="T13" s="300"/>
      <c r="U13" s="300"/>
      <c r="V13" s="300"/>
      <c r="W13" s="300"/>
      <c r="X13" s="300"/>
      <c r="Y13" s="300"/>
      <c r="Z13" s="301"/>
      <c r="AA13" s="301"/>
      <c r="AB13" s="306"/>
      <c r="AC13" s="300"/>
      <c r="AD13" s="300"/>
      <c r="AE13" s="304"/>
      <c r="AF13" s="299"/>
      <c r="AG13" s="299"/>
      <c r="AH13" s="302"/>
      <c r="AI13" s="299"/>
      <c r="AJ13" s="299"/>
      <c r="AK13" s="303"/>
      <c r="AL13" s="309"/>
      <c r="AM13" s="39"/>
      <c r="AN13" s="39"/>
      <c r="AO13" s="37"/>
      <c r="AP13" s="40"/>
      <c r="AQ13" s="295"/>
      <c r="AR13" s="40"/>
      <c r="AS13" s="307"/>
      <c r="AT13" s="33"/>
      <c r="AU13" s="498"/>
      <c r="AV13" s="43"/>
      <c r="AW13" s="467"/>
      <c r="AX13" s="468"/>
      <c r="AY13" s="469"/>
      <c r="AZ13" s="140"/>
      <c r="BA13" s="46"/>
      <c r="BB13" s="46"/>
      <c r="BC13" s="478"/>
      <c r="BD13" s="476"/>
      <c r="BE13" s="476"/>
      <c r="BF13" s="141"/>
      <c r="BG13" s="37"/>
      <c r="BH13" s="39"/>
      <c r="BI13" s="39"/>
      <c r="BJ13" s="39"/>
      <c r="BK13" s="39"/>
      <c r="BL13" s="48"/>
      <c r="BM13" s="49"/>
      <c r="BN13" s="37"/>
      <c r="BO13" s="37"/>
      <c r="BP13" s="44"/>
    </row>
    <row r="14" spans="1:68" ht="24.75" customHeight="1" x14ac:dyDescent="0.25">
      <c r="A14" s="146" t="s">
        <v>130</v>
      </c>
      <c r="B14" s="36">
        <v>6</v>
      </c>
      <c r="C14" s="37"/>
      <c r="D14" s="37"/>
      <c r="E14" s="300"/>
      <c r="F14" s="300"/>
      <c r="G14" s="299"/>
      <c r="H14" s="299"/>
      <c r="I14" s="305"/>
      <c r="J14" s="305"/>
      <c r="K14" s="306"/>
      <c r="L14" s="305"/>
      <c r="M14" s="305"/>
      <c r="N14" s="306"/>
      <c r="O14" s="305"/>
      <c r="P14" s="305"/>
      <c r="Q14" s="306"/>
      <c r="R14" s="305"/>
      <c r="S14" s="305"/>
      <c r="T14" s="300"/>
      <c r="U14" s="300"/>
      <c r="V14" s="300"/>
      <c r="W14" s="300"/>
      <c r="X14" s="300"/>
      <c r="Y14" s="300"/>
      <c r="Z14" s="301"/>
      <c r="AA14" s="301"/>
      <c r="AB14" s="306" t="s">
        <v>125</v>
      </c>
      <c r="AC14" s="300"/>
      <c r="AD14" s="300"/>
      <c r="AE14" s="304" t="s">
        <v>125</v>
      </c>
      <c r="AF14" s="299"/>
      <c r="AG14" s="299"/>
      <c r="AH14" s="302"/>
      <c r="AI14" s="299"/>
      <c r="AJ14" s="299"/>
      <c r="AK14" s="303"/>
      <c r="AL14" s="309"/>
      <c r="AM14" s="39"/>
      <c r="AN14" s="39"/>
      <c r="AO14" s="37"/>
      <c r="AP14" s="40"/>
      <c r="AQ14" s="40"/>
      <c r="AR14" s="40"/>
      <c r="AS14" s="41"/>
      <c r="AT14" s="33"/>
      <c r="AU14" s="498"/>
      <c r="AV14" s="44"/>
      <c r="AW14" s="467"/>
      <c r="AX14" s="468"/>
      <c r="AY14" s="469"/>
      <c r="AZ14" s="140"/>
      <c r="BA14" s="46"/>
      <c r="BB14" s="46"/>
      <c r="BC14" s="476"/>
      <c r="BD14" s="476"/>
      <c r="BE14" s="476"/>
      <c r="BF14" s="141"/>
      <c r="BG14" s="37"/>
      <c r="BH14" s="39"/>
      <c r="BI14" s="39"/>
      <c r="BJ14" s="39"/>
      <c r="BK14" s="39"/>
      <c r="BL14" s="48"/>
      <c r="BM14" s="49"/>
      <c r="BN14" s="37"/>
      <c r="BO14" s="37"/>
      <c r="BP14" s="44"/>
    </row>
    <row r="15" spans="1:68" ht="24.75" customHeight="1" x14ac:dyDescent="0.25">
      <c r="A15" s="146" t="s">
        <v>131</v>
      </c>
      <c r="B15" s="36">
        <v>7</v>
      </c>
      <c r="C15" s="37"/>
      <c r="D15" s="37"/>
      <c r="E15" s="300"/>
      <c r="F15" s="300"/>
      <c r="G15" s="299"/>
      <c r="H15" s="299"/>
      <c r="I15" s="305"/>
      <c r="J15" s="305"/>
      <c r="K15" s="306"/>
      <c r="L15" s="305"/>
      <c r="M15" s="305"/>
      <c r="N15" s="306"/>
      <c r="O15" s="305"/>
      <c r="P15" s="305"/>
      <c r="Q15" s="306"/>
      <c r="R15" s="305"/>
      <c r="S15" s="305"/>
      <c r="T15" s="300"/>
      <c r="U15" s="300"/>
      <c r="V15" s="300"/>
      <c r="W15" s="300"/>
      <c r="X15" s="300"/>
      <c r="Y15" s="300"/>
      <c r="Z15" s="301"/>
      <c r="AA15" s="301"/>
      <c r="AB15" s="306" t="s">
        <v>125</v>
      </c>
      <c r="AC15" s="300"/>
      <c r="AD15" s="300"/>
      <c r="AE15" s="304" t="s">
        <v>125</v>
      </c>
      <c r="AF15" s="299"/>
      <c r="AG15" s="299"/>
      <c r="AH15" s="302"/>
      <c r="AI15" s="299"/>
      <c r="AJ15" s="299"/>
      <c r="AK15" s="303"/>
      <c r="AL15" s="309"/>
      <c r="AM15" s="39"/>
      <c r="AN15" s="39"/>
      <c r="AO15" s="37"/>
      <c r="AP15" s="40"/>
      <c r="AQ15" s="40"/>
      <c r="AR15" s="40"/>
      <c r="AS15" s="41"/>
      <c r="AT15" s="33"/>
      <c r="AU15" s="498"/>
      <c r="AV15" s="44"/>
      <c r="AW15" s="467"/>
      <c r="AX15" s="468"/>
      <c r="AY15" s="469"/>
      <c r="AZ15" s="140"/>
      <c r="BA15" s="46"/>
      <c r="BB15" s="46"/>
      <c r="BC15" s="476"/>
      <c r="BD15" s="476"/>
      <c r="BE15" s="476"/>
      <c r="BF15" s="141"/>
      <c r="BG15" s="37"/>
      <c r="BH15" s="39"/>
      <c r="BI15" s="39"/>
      <c r="BJ15" s="39"/>
      <c r="BK15" s="39"/>
      <c r="BL15" s="48"/>
      <c r="BM15" s="49"/>
      <c r="BN15" s="37"/>
      <c r="BO15" s="37"/>
      <c r="BP15" s="44"/>
    </row>
    <row r="16" spans="1:68" ht="24.75" customHeight="1" x14ac:dyDescent="0.25">
      <c r="A16" s="146" t="s">
        <v>124</v>
      </c>
      <c r="B16" s="36">
        <v>8</v>
      </c>
      <c r="C16" s="37"/>
      <c r="D16" s="37"/>
      <c r="E16" s="300"/>
      <c r="F16" s="300"/>
      <c r="G16" s="299"/>
      <c r="H16" s="299"/>
      <c r="I16" s="305"/>
      <c r="J16" s="305"/>
      <c r="K16" s="306"/>
      <c r="L16" s="305"/>
      <c r="M16" s="305"/>
      <c r="N16" s="306"/>
      <c r="O16" s="305"/>
      <c r="P16" s="305"/>
      <c r="Q16" s="306"/>
      <c r="R16" s="305"/>
      <c r="S16" s="305"/>
      <c r="T16" s="300"/>
      <c r="U16" s="300"/>
      <c r="V16" s="300"/>
      <c r="W16" s="300"/>
      <c r="X16" s="300"/>
      <c r="Y16" s="300"/>
      <c r="Z16" s="301"/>
      <c r="AA16" s="301"/>
      <c r="AB16" s="306" t="s">
        <v>125</v>
      </c>
      <c r="AC16" s="300"/>
      <c r="AD16" s="300"/>
      <c r="AE16" s="304" t="s">
        <v>125</v>
      </c>
      <c r="AF16" s="299"/>
      <c r="AG16" s="299"/>
      <c r="AH16" s="302"/>
      <c r="AI16" s="299"/>
      <c r="AJ16" s="299"/>
      <c r="AK16" s="303"/>
      <c r="AL16" s="309"/>
      <c r="AM16" s="39"/>
      <c r="AN16" s="39"/>
      <c r="AO16" s="37"/>
      <c r="AP16" s="40"/>
      <c r="AQ16" s="40"/>
      <c r="AR16" s="40"/>
      <c r="AS16" s="41"/>
      <c r="AT16" s="33"/>
      <c r="AU16" s="498"/>
      <c r="AV16" s="44"/>
      <c r="AW16" s="467"/>
      <c r="AX16" s="468"/>
      <c r="AY16" s="469"/>
      <c r="AZ16" s="140"/>
      <c r="BA16" s="46"/>
      <c r="BB16" s="46"/>
      <c r="BC16" s="476"/>
      <c r="BD16" s="476"/>
      <c r="BE16" s="476"/>
      <c r="BF16" s="141"/>
      <c r="BG16" s="37"/>
      <c r="BH16" s="39"/>
      <c r="BI16" s="39"/>
      <c r="BJ16" s="39"/>
      <c r="BK16" s="39"/>
      <c r="BL16" s="48"/>
      <c r="BM16" s="49"/>
      <c r="BN16" s="37"/>
      <c r="BO16" s="37"/>
      <c r="BP16" s="44"/>
    </row>
    <row r="17" spans="1:68" ht="24.75" customHeight="1" x14ac:dyDescent="0.25">
      <c r="A17" s="146" t="s">
        <v>126</v>
      </c>
      <c r="B17" s="36">
        <v>9</v>
      </c>
      <c r="C17" s="37"/>
      <c r="D17" s="37"/>
      <c r="E17" s="300"/>
      <c r="F17" s="300"/>
      <c r="G17" s="299"/>
      <c r="H17" s="299"/>
      <c r="I17" s="305"/>
      <c r="J17" s="305"/>
      <c r="K17" s="306"/>
      <c r="L17" s="305"/>
      <c r="M17" s="305"/>
      <c r="N17" s="306"/>
      <c r="O17" s="305"/>
      <c r="P17" s="305"/>
      <c r="Q17" s="306"/>
      <c r="R17" s="305"/>
      <c r="S17" s="305"/>
      <c r="T17" s="300"/>
      <c r="U17" s="300"/>
      <c r="V17" s="300"/>
      <c r="W17" s="300"/>
      <c r="X17" s="300"/>
      <c r="Y17" s="300"/>
      <c r="Z17" s="301"/>
      <c r="AA17" s="301"/>
      <c r="AB17" s="306" t="s">
        <v>125</v>
      </c>
      <c r="AC17" s="300"/>
      <c r="AD17" s="300"/>
      <c r="AE17" s="304" t="s">
        <v>125</v>
      </c>
      <c r="AF17" s="299"/>
      <c r="AG17" s="299"/>
      <c r="AH17" s="302"/>
      <c r="AI17" s="299"/>
      <c r="AJ17" s="299"/>
      <c r="AK17" s="303"/>
      <c r="AL17" s="309"/>
      <c r="AM17" s="39"/>
      <c r="AN17" s="39"/>
      <c r="AO17" s="37"/>
      <c r="AP17" s="40"/>
      <c r="AQ17" s="40"/>
      <c r="AR17" s="40"/>
      <c r="AS17" s="41"/>
      <c r="AT17" s="33"/>
      <c r="AU17" s="498"/>
      <c r="AV17" s="43"/>
      <c r="AW17" s="467"/>
      <c r="AX17" s="468"/>
      <c r="AY17" s="469"/>
      <c r="AZ17" s="140"/>
      <c r="BA17" s="46"/>
      <c r="BB17" s="46"/>
      <c r="BC17" s="476"/>
      <c r="BD17" s="476"/>
      <c r="BE17" s="476"/>
      <c r="BF17" s="141"/>
      <c r="BG17" s="37"/>
      <c r="BH17" s="39"/>
      <c r="BI17" s="39"/>
      <c r="BJ17" s="39"/>
      <c r="BK17" s="39"/>
      <c r="BL17" s="48"/>
      <c r="BM17" s="49"/>
      <c r="BN17" s="37"/>
      <c r="BO17" s="37"/>
      <c r="BP17" s="44"/>
    </row>
    <row r="18" spans="1:68" ht="24.75" customHeight="1" x14ac:dyDescent="0.25">
      <c r="A18" s="146" t="s">
        <v>127</v>
      </c>
      <c r="B18" s="36">
        <v>10</v>
      </c>
      <c r="C18" s="37"/>
      <c r="D18" s="37"/>
      <c r="E18" s="300"/>
      <c r="F18" s="300"/>
      <c r="G18" s="299"/>
      <c r="H18" s="299"/>
      <c r="I18" s="305"/>
      <c r="J18" s="305"/>
      <c r="K18" s="306"/>
      <c r="L18" s="305"/>
      <c r="M18" s="305"/>
      <c r="N18" s="306"/>
      <c r="O18" s="305"/>
      <c r="P18" s="305"/>
      <c r="Q18" s="306"/>
      <c r="R18" s="305"/>
      <c r="S18" s="305"/>
      <c r="T18" s="300"/>
      <c r="U18" s="300"/>
      <c r="V18" s="300"/>
      <c r="W18" s="300"/>
      <c r="X18" s="300"/>
      <c r="Y18" s="300"/>
      <c r="Z18" s="301"/>
      <c r="AA18" s="301"/>
      <c r="AB18" s="306" t="s">
        <v>125</v>
      </c>
      <c r="AC18" s="300"/>
      <c r="AD18" s="300"/>
      <c r="AE18" s="304" t="s">
        <v>125</v>
      </c>
      <c r="AF18" s="299"/>
      <c r="AG18" s="299"/>
      <c r="AH18" s="302"/>
      <c r="AI18" s="299"/>
      <c r="AJ18" s="299"/>
      <c r="AK18" s="303"/>
      <c r="AL18" s="309"/>
      <c r="AM18" s="39"/>
      <c r="AN18" s="39"/>
      <c r="AO18" s="37"/>
      <c r="AP18" s="40"/>
      <c r="AQ18" s="40"/>
      <c r="AR18" s="40"/>
      <c r="AS18" s="41"/>
      <c r="AT18" s="33"/>
      <c r="AU18" s="498"/>
      <c r="AV18" s="44"/>
      <c r="AW18" s="467"/>
      <c r="AX18" s="468"/>
      <c r="AY18" s="469"/>
      <c r="AZ18" s="140"/>
      <c r="BA18" s="46"/>
      <c r="BB18" s="46"/>
      <c r="BC18" s="476"/>
      <c r="BD18" s="476"/>
      <c r="BE18" s="476"/>
      <c r="BF18" s="141"/>
      <c r="BG18" s="37"/>
      <c r="BH18" s="39"/>
      <c r="BI18" s="39"/>
      <c r="BJ18" s="39"/>
      <c r="BK18" s="39"/>
      <c r="BL18" s="48"/>
      <c r="BM18" s="49"/>
      <c r="BN18" s="37"/>
      <c r="BO18" s="37"/>
      <c r="BP18" s="44"/>
    </row>
    <row r="19" spans="1:68" ht="24.75" customHeight="1" x14ac:dyDescent="0.25">
      <c r="A19" s="146" t="s">
        <v>128</v>
      </c>
      <c r="B19" s="36">
        <v>11</v>
      </c>
      <c r="C19" s="37"/>
      <c r="D19" s="37"/>
      <c r="E19" s="300"/>
      <c r="F19" s="300"/>
      <c r="G19" s="299"/>
      <c r="H19" s="299"/>
      <c r="I19" s="305"/>
      <c r="J19" s="305"/>
      <c r="K19" s="306"/>
      <c r="L19" s="305"/>
      <c r="M19" s="305"/>
      <c r="N19" s="306"/>
      <c r="O19" s="305"/>
      <c r="P19" s="305"/>
      <c r="Q19" s="306"/>
      <c r="R19" s="305"/>
      <c r="S19" s="305"/>
      <c r="T19" s="300"/>
      <c r="U19" s="300"/>
      <c r="V19" s="300"/>
      <c r="W19" s="300"/>
      <c r="X19" s="300"/>
      <c r="Y19" s="300"/>
      <c r="Z19" s="301"/>
      <c r="AA19" s="301"/>
      <c r="AB19" s="306" t="s">
        <v>125</v>
      </c>
      <c r="AC19" s="300"/>
      <c r="AD19" s="300"/>
      <c r="AE19" s="304" t="s">
        <v>125</v>
      </c>
      <c r="AF19" s="299"/>
      <c r="AG19" s="299"/>
      <c r="AH19" s="302"/>
      <c r="AI19" s="299"/>
      <c r="AJ19" s="299"/>
      <c r="AK19" s="303"/>
      <c r="AL19" s="309"/>
      <c r="AM19" s="39"/>
      <c r="AN19" s="39"/>
      <c r="AO19" s="37"/>
      <c r="AP19" s="40"/>
      <c r="AQ19" s="40"/>
      <c r="AR19" s="40"/>
      <c r="AS19" s="308"/>
      <c r="AT19" s="33"/>
      <c r="AU19" s="498"/>
      <c r="AV19" s="43"/>
      <c r="AW19" s="467"/>
      <c r="AX19" s="468"/>
      <c r="AY19" s="469"/>
      <c r="AZ19" s="140"/>
      <c r="BA19" s="46"/>
      <c r="BB19" s="46"/>
      <c r="BC19" s="476"/>
      <c r="BD19" s="476"/>
      <c r="BE19" s="476"/>
      <c r="BF19" s="141"/>
      <c r="BG19" s="37"/>
      <c r="BH19" s="39"/>
      <c r="BI19" s="39"/>
      <c r="BJ19" s="39"/>
      <c r="BK19" s="39"/>
      <c r="BL19" s="48"/>
      <c r="BM19" s="49"/>
      <c r="BN19" s="37"/>
      <c r="BO19" s="37"/>
      <c r="BP19" s="44"/>
    </row>
    <row r="20" spans="1:68" ht="24.75" customHeight="1" x14ac:dyDescent="0.25">
      <c r="A20" s="146" t="s">
        <v>129</v>
      </c>
      <c r="B20" s="36">
        <v>12</v>
      </c>
      <c r="C20" s="37"/>
      <c r="D20" s="37"/>
      <c r="E20" s="300"/>
      <c r="F20" s="300"/>
      <c r="G20" s="299"/>
      <c r="H20" s="299"/>
      <c r="I20" s="305"/>
      <c r="J20" s="305"/>
      <c r="K20" s="306"/>
      <c r="L20" s="305"/>
      <c r="M20" s="305"/>
      <c r="N20" s="306"/>
      <c r="O20" s="305"/>
      <c r="P20" s="305"/>
      <c r="Q20" s="306"/>
      <c r="R20" s="305"/>
      <c r="S20" s="305"/>
      <c r="T20" s="300"/>
      <c r="U20" s="300"/>
      <c r="V20" s="300"/>
      <c r="W20" s="300"/>
      <c r="X20" s="300"/>
      <c r="Y20" s="300"/>
      <c r="Z20" s="301"/>
      <c r="AA20" s="301"/>
      <c r="AB20" s="306" t="s">
        <v>125</v>
      </c>
      <c r="AC20" s="300"/>
      <c r="AD20" s="300"/>
      <c r="AE20" s="304" t="s">
        <v>125</v>
      </c>
      <c r="AF20" s="299"/>
      <c r="AG20" s="299"/>
      <c r="AH20" s="302"/>
      <c r="AI20" s="299"/>
      <c r="AJ20" s="299"/>
      <c r="AK20" s="303"/>
      <c r="AL20" s="309"/>
      <c r="AM20" s="39"/>
      <c r="AN20" s="39"/>
      <c r="AO20" s="37"/>
      <c r="AP20" s="40"/>
      <c r="AQ20" s="40"/>
      <c r="AR20" s="40"/>
      <c r="AS20" s="308"/>
      <c r="AT20" s="33"/>
      <c r="AU20" s="498"/>
      <c r="AV20" s="44"/>
      <c r="AW20" s="467"/>
      <c r="AX20" s="468"/>
      <c r="AY20" s="469"/>
      <c r="AZ20" s="140"/>
      <c r="BA20" s="46"/>
      <c r="BB20" s="46"/>
      <c r="BC20" s="476"/>
      <c r="BD20" s="476"/>
      <c r="BE20" s="476"/>
      <c r="BF20" s="141"/>
      <c r="BG20" s="37"/>
      <c r="BH20" s="39"/>
      <c r="BI20" s="39"/>
      <c r="BJ20" s="39"/>
      <c r="BK20" s="39"/>
      <c r="BL20" s="48"/>
      <c r="BM20" s="49"/>
      <c r="BN20" s="37"/>
      <c r="BO20" s="37"/>
      <c r="BP20" s="44"/>
    </row>
    <row r="21" spans="1:68" ht="24.75" customHeight="1" x14ac:dyDescent="0.25">
      <c r="A21" s="146" t="s">
        <v>130</v>
      </c>
      <c r="B21" s="36">
        <v>13</v>
      </c>
      <c r="C21" s="37"/>
      <c r="D21" s="37"/>
      <c r="E21" s="300"/>
      <c r="F21" s="300"/>
      <c r="G21" s="299"/>
      <c r="H21" s="299"/>
      <c r="I21" s="305"/>
      <c r="J21" s="305"/>
      <c r="K21" s="306"/>
      <c r="L21" s="305"/>
      <c r="M21" s="305"/>
      <c r="N21" s="306"/>
      <c r="O21" s="305"/>
      <c r="P21" s="305"/>
      <c r="Q21" s="306"/>
      <c r="R21" s="305"/>
      <c r="S21" s="305"/>
      <c r="T21" s="300"/>
      <c r="U21" s="300"/>
      <c r="V21" s="300"/>
      <c r="W21" s="300"/>
      <c r="X21" s="300"/>
      <c r="Y21" s="300"/>
      <c r="Z21" s="301"/>
      <c r="AA21" s="301"/>
      <c r="AB21" s="306" t="s">
        <v>125</v>
      </c>
      <c r="AC21" s="300"/>
      <c r="AD21" s="300"/>
      <c r="AE21" s="304" t="s">
        <v>125</v>
      </c>
      <c r="AF21" s="299"/>
      <c r="AG21" s="299"/>
      <c r="AH21" s="302"/>
      <c r="AI21" s="299"/>
      <c r="AJ21" s="299"/>
      <c r="AK21" s="303"/>
      <c r="AL21" s="309"/>
      <c r="AM21" s="39"/>
      <c r="AN21" s="39"/>
      <c r="AO21" s="37"/>
      <c r="AP21" s="40"/>
      <c r="AQ21" s="40"/>
      <c r="AR21" s="40"/>
      <c r="AS21" s="308"/>
      <c r="AT21" s="33"/>
      <c r="AU21" s="498"/>
      <c r="AV21" s="44"/>
      <c r="AW21" s="467"/>
      <c r="AX21" s="468"/>
      <c r="AY21" s="469"/>
      <c r="AZ21" s="140"/>
      <c r="BA21" s="46"/>
      <c r="BB21" s="46"/>
      <c r="BC21" s="476"/>
      <c r="BD21" s="476"/>
      <c r="BE21" s="476"/>
      <c r="BF21" s="141"/>
      <c r="BG21" s="37"/>
      <c r="BH21" s="39"/>
      <c r="BI21" s="39"/>
      <c r="BJ21" s="39"/>
      <c r="BK21" s="39"/>
      <c r="BL21" s="48"/>
      <c r="BM21" s="49"/>
      <c r="BN21" s="37"/>
      <c r="BO21" s="37"/>
      <c r="BP21" s="44"/>
    </row>
    <row r="22" spans="1:68" ht="24.75" customHeight="1" x14ac:dyDescent="0.25">
      <c r="A22" s="146" t="s">
        <v>131</v>
      </c>
      <c r="B22" s="36">
        <v>14</v>
      </c>
      <c r="C22" s="37"/>
      <c r="D22" s="37"/>
      <c r="E22" s="300"/>
      <c r="F22" s="300"/>
      <c r="G22" s="299"/>
      <c r="H22" s="299"/>
      <c r="I22" s="305"/>
      <c r="J22" s="305"/>
      <c r="K22" s="306"/>
      <c r="L22" s="305"/>
      <c r="M22" s="305"/>
      <c r="N22" s="306"/>
      <c r="O22" s="305"/>
      <c r="P22" s="305"/>
      <c r="Q22" s="306"/>
      <c r="R22" s="305"/>
      <c r="S22" s="305"/>
      <c r="T22" s="300"/>
      <c r="U22" s="300"/>
      <c r="V22" s="300"/>
      <c r="W22" s="300"/>
      <c r="X22" s="300"/>
      <c r="Y22" s="300"/>
      <c r="Z22" s="301"/>
      <c r="AA22" s="301"/>
      <c r="AB22" s="306" t="s">
        <v>125</v>
      </c>
      <c r="AC22" s="300"/>
      <c r="AD22" s="300"/>
      <c r="AE22" s="304" t="s">
        <v>125</v>
      </c>
      <c r="AF22" s="299"/>
      <c r="AG22" s="299"/>
      <c r="AH22" s="302"/>
      <c r="AI22" s="299"/>
      <c r="AJ22" s="299"/>
      <c r="AK22" s="303"/>
      <c r="AL22" s="309"/>
      <c r="AM22" s="39"/>
      <c r="AN22" s="39"/>
      <c r="AO22" s="37"/>
      <c r="AP22" s="40"/>
      <c r="AQ22" s="40"/>
      <c r="AR22" s="40"/>
      <c r="AS22" s="308"/>
      <c r="AT22" s="33"/>
      <c r="AU22" s="498"/>
      <c r="AV22" s="44"/>
      <c r="AW22" s="467"/>
      <c r="AX22" s="468"/>
      <c r="AY22" s="469"/>
      <c r="AZ22" s="140"/>
      <c r="BA22" s="46"/>
      <c r="BB22" s="46"/>
      <c r="BC22" s="476"/>
      <c r="BD22" s="476"/>
      <c r="BE22" s="476"/>
      <c r="BF22" s="141"/>
      <c r="BG22" s="37"/>
      <c r="BH22" s="39"/>
      <c r="BI22" s="39"/>
      <c r="BJ22" s="39"/>
      <c r="BK22" s="39"/>
      <c r="BL22" s="48"/>
      <c r="BM22" s="49"/>
      <c r="BN22" s="37"/>
      <c r="BO22" s="37"/>
      <c r="BP22" s="44"/>
    </row>
    <row r="23" spans="1:68" ht="24.75" customHeight="1" x14ac:dyDescent="0.25">
      <c r="A23" s="146" t="s">
        <v>124</v>
      </c>
      <c r="B23" s="36">
        <v>15</v>
      </c>
      <c r="C23" s="37"/>
      <c r="D23" s="37"/>
      <c r="E23" s="300"/>
      <c r="F23" s="300"/>
      <c r="G23" s="299"/>
      <c r="H23" s="299"/>
      <c r="I23" s="305"/>
      <c r="J23" s="305"/>
      <c r="K23" s="306"/>
      <c r="L23" s="305"/>
      <c r="M23" s="305"/>
      <c r="N23" s="306"/>
      <c r="O23" s="305"/>
      <c r="P23" s="305"/>
      <c r="Q23" s="306"/>
      <c r="R23" s="305"/>
      <c r="S23" s="305"/>
      <c r="T23" s="300"/>
      <c r="U23" s="300"/>
      <c r="V23" s="300"/>
      <c r="W23" s="300"/>
      <c r="X23" s="300"/>
      <c r="Y23" s="300"/>
      <c r="Z23" s="301"/>
      <c r="AA23" s="301"/>
      <c r="AB23" s="306" t="s">
        <v>125</v>
      </c>
      <c r="AC23" s="300"/>
      <c r="AD23" s="300"/>
      <c r="AE23" s="304" t="s">
        <v>125</v>
      </c>
      <c r="AF23" s="299"/>
      <c r="AG23" s="299"/>
      <c r="AH23" s="302"/>
      <c r="AI23" s="299"/>
      <c r="AJ23" s="299"/>
      <c r="AK23" s="303"/>
      <c r="AL23" s="309"/>
      <c r="AM23" s="39"/>
      <c r="AN23" s="39"/>
      <c r="AO23" s="37"/>
      <c r="AP23" s="40"/>
      <c r="AQ23" s="40"/>
      <c r="AR23" s="40"/>
      <c r="AS23" s="308"/>
      <c r="AT23" s="33"/>
      <c r="AU23" s="498"/>
      <c r="AV23" s="44"/>
      <c r="AW23" s="467"/>
      <c r="AX23" s="468"/>
      <c r="AY23" s="469"/>
      <c r="AZ23" s="140"/>
      <c r="BA23" s="46"/>
      <c r="BB23" s="46"/>
      <c r="BC23" s="476"/>
      <c r="BD23" s="476"/>
      <c r="BE23" s="476"/>
      <c r="BF23" s="141"/>
      <c r="BG23" s="37"/>
      <c r="BH23" s="39"/>
      <c r="BI23" s="39"/>
      <c r="BJ23" s="39"/>
      <c r="BK23" s="39"/>
      <c r="BL23" s="48"/>
      <c r="BM23" s="49"/>
      <c r="BN23" s="37"/>
      <c r="BO23" s="37"/>
      <c r="BP23" s="44"/>
    </row>
    <row r="24" spans="1:68" ht="24.75" customHeight="1" x14ac:dyDescent="0.25">
      <c r="A24" s="146" t="s">
        <v>126</v>
      </c>
      <c r="B24" s="36">
        <v>16</v>
      </c>
      <c r="C24" s="37"/>
      <c r="D24" s="37"/>
      <c r="E24" s="300"/>
      <c r="F24" s="300"/>
      <c r="G24" s="299"/>
      <c r="H24" s="299"/>
      <c r="I24" s="305"/>
      <c r="J24" s="305"/>
      <c r="K24" s="306"/>
      <c r="L24" s="305"/>
      <c r="M24" s="305"/>
      <c r="N24" s="306"/>
      <c r="O24" s="305"/>
      <c r="P24" s="305"/>
      <c r="Q24" s="306"/>
      <c r="R24" s="305"/>
      <c r="S24" s="305"/>
      <c r="T24" s="300"/>
      <c r="U24" s="300"/>
      <c r="V24" s="300"/>
      <c r="W24" s="300"/>
      <c r="X24" s="300"/>
      <c r="Y24" s="300"/>
      <c r="Z24" s="301"/>
      <c r="AA24" s="301"/>
      <c r="AB24" s="306" t="s">
        <v>125</v>
      </c>
      <c r="AC24" s="300"/>
      <c r="AD24" s="300"/>
      <c r="AE24" s="304" t="s">
        <v>125</v>
      </c>
      <c r="AF24" s="299"/>
      <c r="AG24" s="299"/>
      <c r="AH24" s="302"/>
      <c r="AI24" s="299"/>
      <c r="AJ24" s="299"/>
      <c r="AK24" s="303"/>
      <c r="AL24" s="309"/>
      <c r="AM24" s="39"/>
      <c r="AN24" s="39"/>
      <c r="AO24" s="37"/>
      <c r="AP24" s="40"/>
      <c r="AQ24" s="40"/>
      <c r="AR24" s="40"/>
      <c r="AS24" s="308"/>
      <c r="AT24" s="33"/>
      <c r="AU24" s="498"/>
      <c r="AV24" s="43"/>
      <c r="AW24" s="467"/>
      <c r="AX24" s="468"/>
      <c r="AY24" s="469"/>
      <c r="AZ24" s="140"/>
      <c r="BA24" s="46"/>
      <c r="BB24" s="46"/>
      <c r="BC24" s="476"/>
      <c r="BD24" s="476"/>
      <c r="BE24" s="476"/>
      <c r="BF24" s="141"/>
      <c r="BG24" s="37"/>
      <c r="BH24" s="39"/>
      <c r="BI24" s="39"/>
      <c r="BJ24" s="39"/>
      <c r="BK24" s="39"/>
      <c r="BL24" s="48"/>
      <c r="BM24" s="49"/>
      <c r="BN24" s="37"/>
      <c r="BO24" s="37"/>
      <c r="BP24" s="44"/>
    </row>
    <row r="25" spans="1:68" ht="24.75" customHeight="1" x14ac:dyDescent="0.25">
      <c r="A25" s="146" t="s">
        <v>127</v>
      </c>
      <c r="B25" s="36">
        <v>17</v>
      </c>
      <c r="C25" s="37"/>
      <c r="D25" s="37"/>
      <c r="E25" s="300"/>
      <c r="F25" s="300"/>
      <c r="G25" s="299"/>
      <c r="H25" s="299"/>
      <c r="I25" s="305"/>
      <c r="J25" s="305"/>
      <c r="K25" s="306"/>
      <c r="L25" s="305"/>
      <c r="M25" s="305"/>
      <c r="N25" s="306"/>
      <c r="O25" s="305"/>
      <c r="P25" s="305"/>
      <c r="Q25" s="306"/>
      <c r="R25" s="305"/>
      <c r="S25" s="305"/>
      <c r="T25" s="300"/>
      <c r="U25" s="300"/>
      <c r="V25" s="300"/>
      <c r="W25" s="300"/>
      <c r="X25" s="300"/>
      <c r="Y25" s="300"/>
      <c r="Z25" s="301"/>
      <c r="AA25" s="301"/>
      <c r="AB25" s="306" t="s">
        <v>125</v>
      </c>
      <c r="AC25" s="300"/>
      <c r="AD25" s="300"/>
      <c r="AE25" s="304" t="s">
        <v>125</v>
      </c>
      <c r="AF25" s="299"/>
      <c r="AG25" s="299"/>
      <c r="AH25" s="302"/>
      <c r="AI25" s="299"/>
      <c r="AJ25" s="299"/>
      <c r="AK25" s="303"/>
      <c r="AL25" s="309"/>
      <c r="AM25" s="39"/>
      <c r="AN25" s="39"/>
      <c r="AO25" s="37"/>
      <c r="AP25" s="40"/>
      <c r="AQ25" s="40"/>
      <c r="AR25" s="40"/>
      <c r="AS25" s="308"/>
      <c r="AT25" s="33"/>
      <c r="AU25" s="498"/>
      <c r="AV25" s="44"/>
      <c r="AW25" s="467"/>
      <c r="AX25" s="468"/>
      <c r="AY25" s="469"/>
      <c r="AZ25" s="140"/>
      <c r="BA25" s="46"/>
      <c r="BB25" s="46"/>
      <c r="BC25" s="476"/>
      <c r="BD25" s="476"/>
      <c r="BE25" s="476"/>
      <c r="BF25" s="141"/>
      <c r="BG25" s="37"/>
      <c r="BH25" s="39"/>
      <c r="BI25" s="39"/>
      <c r="BJ25" s="39"/>
      <c r="BK25" s="39"/>
      <c r="BL25" s="48"/>
      <c r="BM25" s="49"/>
      <c r="BN25" s="37"/>
      <c r="BO25" s="37"/>
      <c r="BP25" s="44"/>
    </row>
    <row r="26" spans="1:68" ht="24.75" customHeight="1" x14ac:dyDescent="0.25">
      <c r="A26" s="146" t="s">
        <v>128</v>
      </c>
      <c r="B26" s="36">
        <v>18</v>
      </c>
      <c r="C26" s="37"/>
      <c r="D26" s="37"/>
      <c r="E26" s="300"/>
      <c r="F26" s="300"/>
      <c r="G26" s="299"/>
      <c r="H26" s="299"/>
      <c r="I26" s="305"/>
      <c r="J26" s="305"/>
      <c r="K26" s="306"/>
      <c r="L26" s="305"/>
      <c r="M26" s="305"/>
      <c r="N26" s="306"/>
      <c r="O26" s="305"/>
      <c r="P26" s="305"/>
      <c r="Q26" s="306"/>
      <c r="R26" s="305"/>
      <c r="S26" s="305"/>
      <c r="T26" s="300"/>
      <c r="U26" s="300"/>
      <c r="V26" s="300"/>
      <c r="W26" s="300"/>
      <c r="X26" s="300"/>
      <c r="Y26" s="300"/>
      <c r="Z26" s="301"/>
      <c r="AA26" s="301"/>
      <c r="AB26" s="306" t="s">
        <v>125</v>
      </c>
      <c r="AC26" s="300"/>
      <c r="AD26" s="300"/>
      <c r="AE26" s="304" t="s">
        <v>125</v>
      </c>
      <c r="AF26" s="299"/>
      <c r="AG26" s="299"/>
      <c r="AH26" s="302"/>
      <c r="AI26" s="299"/>
      <c r="AJ26" s="299"/>
      <c r="AK26" s="303"/>
      <c r="AL26" s="309"/>
      <c r="AM26" s="39"/>
      <c r="AN26" s="39"/>
      <c r="AO26" s="37"/>
      <c r="AP26" s="40"/>
      <c r="AQ26" s="40"/>
      <c r="AR26" s="40"/>
      <c r="AS26" s="308"/>
      <c r="AT26" s="33"/>
      <c r="AU26" s="498"/>
      <c r="AV26" s="43"/>
      <c r="AW26" s="467"/>
      <c r="AX26" s="468"/>
      <c r="AY26" s="469"/>
      <c r="AZ26" s="140"/>
      <c r="BA26" s="46"/>
      <c r="BB26" s="46"/>
      <c r="BC26" s="476"/>
      <c r="BD26" s="476"/>
      <c r="BE26" s="476"/>
      <c r="BF26" s="141"/>
      <c r="BG26" s="37"/>
      <c r="BH26" s="39"/>
      <c r="BI26" s="39"/>
      <c r="BJ26" s="39"/>
      <c r="BK26" s="39"/>
      <c r="BL26" s="48"/>
      <c r="BM26" s="49"/>
      <c r="BN26" s="37"/>
      <c r="BO26" s="37"/>
      <c r="BP26" s="44"/>
    </row>
    <row r="27" spans="1:68" ht="24.75" customHeight="1" x14ac:dyDescent="0.25">
      <c r="A27" s="146" t="s">
        <v>129</v>
      </c>
      <c r="B27" s="36">
        <v>19</v>
      </c>
      <c r="C27" s="37"/>
      <c r="D27" s="37"/>
      <c r="E27" s="300"/>
      <c r="F27" s="300"/>
      <c r="G27" s="299"/>
      <c r="H27" s="299"/>
      <c r="I27" s="305"/>
      <c r="J27" s="305"/>
      <c r="K27" s="306"/>
      <c r="L27" s="305"/>
      <c r="M27" s="305"/>
      <c r="N27" s="306"/>
      <c r="O27" s="305"/>
      <c r="P27" s="305"/>
      <c r="Q27" s="306"/>
      <c r="R27" s="305"/>
      <c r="S27" s="305"/>
      <c r="T27" s="300"/>
      <c r="U27" s="300"/>
      <c r="V27" s="300"/>
      <c r="W27" s="300"/>
      <c r="X27" s="300"/>
      <c r="Y27" s="300"/>
      <c r="Z27" s="301"/>
      <c r="AA27" s="301"/>
      <c r="AB27" s="306" t="s">
        <v>125</v>
      </c>
      <c r="AC27" s="300"/>
      <c r="AD27" s="300"/>
      <c r="AE27" s="304" t="s">
        <v>125</v>
      </c>
      <c r="AF27" s="299"/>
      <c r="AG27" s="299"/>
      <c r="AH27" s="302"/>
      <c r="AI27" s="299"/>
      <c r="AJ27" s="299"/>
      <c r="AK27" s="303"/>
      <c r="AL27" s="309"/>
      <c r="AM27" s="39"/>
      <c r="AN27" s="39"/>
      <c r="AO27" s="37"/>
      <c r="AP27" s="40"/>
      <c r="AQ27" s="40"/>
      <c r="AR27" s="40"/>
      <c r="AS27" s="308"/>
      <c r="AT27" s="33"/>
      <c r="AU27" s="498"/>
      <c r="AV27" s="44"/>
      <c r="AW27" s="467"/>
      <c r="AX27" s="468"/>
      <c r="AY27" s="469"/>
      <c r="AZ27" s="140"/>
      <c r="BA27" s="46"/>
      <c r="BB27" s="46"/>
      <c r="BC27" s="476"/>
      <c r="BD27" s="476"/>
      <c r="BE27" s="476"/>
      <c r="BF27" s="141"/>
      <c r="BG27" s="37"/>
      <c r="BH27" s="39"/>
      <c r="BI27" s="39"/>
      <c r="BJ27" s="39"/>
      <c r="BK27" s="39"/>
      <c r="BL27" s="48"/>
      <c r="BM27" s="49"/>
      <c r="BN27" s="37"/>
      <c r="BO27" s="37"/>
      <c r="BP27" s="44"/>
    </row>
    <row r="28" spans="1:68" ht="24.75" customHeight="1" x14ac:dyDescent="0.25">
      <c r="A28" s="146" t="s">
        <v>130</v>
      </c>
      <c r="B28" s="36">
        <v>20</v>
      </c>
      <c r="C28" s="37"/>
      <c r="D28" s="37"/>
      <c r="E28" s="300"/>
      <c r="F28" s="300"/>
      <c r="G28" s="299"/>
      <c r="H28" s="299"/>
      <c r="I28" s="305"/>
      <c r="J28" s="305"/>
      <c r="K28" s="306"/>
      <c r="L28" s="305"/>
      <c r="M28" s="305"/>
      <c r="N28" s="306"/>
      <c r="O28" s="305"/>
      <c r="P28" s="305"/>
      <c r="Q28" s="306"/>
      <c r="R28" s="305"/>
      <c r="S28" s="305"/>
      <c r="T28" s="300"/>
      <c r="U28" s="300"/>
      <c r="V28" s="300"/>
      <c r="W28" s="300"/>
      <c r="X28" s="300"/>
      <c r="Y28" s="300"/>
      <c r="Z28" s="301"/>
      <c r="AA28" s="301"/>
      <c r="AB28" s="306" t="s">
        <v>125</v>
      </c>
      <c r="AC28" s="300"/>
      <c r="AD28" s="300"/>
      <c r="AE28" s="304" t="s">
        <v>125</v>
      </c>
      <c r="AF28" s="299"/>
      <c r="AG28" s="299"/>
      <c r="AH28" s="302"/>
      <c r="AI28" s="299"/>
      <c r="AJ28" s="299"/>
      <c r="AK28" s="303"/>
      <c r="AL28" s="309"/>
      <c r="AM28" s="39"/>
      <c r="AN28" s="39"/>
      <c r="AO28" s="37"/>
      <c r="AP28" s="40"/>
      <c r="AQ28" s="40"/>
      <c r="AR28" s="40"/>
      <c r="AS28" s="308"/>
      <c r="AT28" s="33"/>
      <c r="AU28" s="498"/>
      <c r="AV28" s="44"/>
      <c r="AW28" s="467"/>
      <c r="AX28" s="468"/>
      <c r="AY28" s="469"/>
      <c r="AZ28" s="140"/>
      <c r="BA28" s="46"/>
      <c r="BB28" s="46"/>
      <c r="BC28" s="476"/>
      <c r="BD28" s="476"/>
      <c r="BE28" s="476"/>
      <c r="BF28" s="141"/>
      <c r="BG28" s="37"/>
      <c r="BH28" s="39"/>
      <c r="BI28" s="39"/>
      <c r="BJ28" s="39"/>
      <c r="BK28" s="39"/>
      <c r="BL28" s="48"/>
      <c r="BM28" s="49"/>
      <c r="BN28" s="37"/>
      <c r="BO28" s="37"/>
      <c r="BP28" s="44"/>
    </row>
    <row r="29" spans="1:68" ht="24.75" customHeight="1" x14ac:dyDescent="0.25">
      <c r="A29" s="146" t="s">
        <v>131</v>
      </c>
      <c r="B29" s="36">
        <v>21</v>
      </c>
      <c r="C29" s="37"/>
      <c r="D29" s="37"/>
      <c r="E29" s="300"/>
      <c r="F29" s="300"/>
      <c r="G29" s="299"/>
      <c r="H29" s="299"/>
      <c r="I29" s="305"/>
      <c r="J29" s="305"/>
      <c r="K29" s="306"/>
      <c r="L29" s="305"/>
      <c r="M29" s="305"/>
      <c r="N29" s="306"/>
      <c r="O29" s="305"/>
      <c r="P29" s="305"/>
      <c r="Q29" s="306"/>
      <c r="R29" s="305"/>
      <c r="S29" s="305"/>
      <c r="T29" s="300"/>
      <c r="U29" s="300"/>
      <c r="V29" s="300"/>
      <c r="W29" s="300"/>
      <c r="X29" s="300"/>
      <c r="Y29" s="300"/>
      <c r="Z29" s="301"/>
      <c r="AA29" s="301"/>
      <c r="AB29" s="306" t="s">
        <v>125</v>
      </c>
      <c r="AC29" s="300"/>
      <c r="AD29" s="300"/>
      <c r="AE29" s="304" t="s">
        <v>125</v>
      </c>
      <c r="AF29" s="299"/>
      <c r="AG29" s="299"/>
      <c r="AH29" s="302"/>
      <c r="AI29" s="299"/>
      <c r="AJ29" s="299"/>
      <c r="AK29" s="303"/>
      <c r="AL29" s="309"/>
      <c r="AM29" s="39"/>
      <c r="AN29" s="39"/>
      <c r="AO29" s="37"/>
      <c r="AP29" s="40"/>
      <c r="AQ29" s="40"/>
      <c r="AR29" s="40"/>
      <c r="AS29" s="308"/>
      <c r="AT29" s="33"/>
      <c r="AU29" s="498"/>
      <c r="AV29" s="44"/>
      <c r="AW29" s="467"/>
      <c r="AX29" s="468"/>
      <c r="AY29" s="469"/>
      <c r="AZ29" s="140"/>
      <c r="BA29" s="46"/>
      <c r="BB29" s="46"/>
      <c r="BC29" s="476"/>
      <c r="BD29" s="476"/>
      <c r="BE29" s="476"/>
      <c r="BF29" s="141"/>
      <c r="BG29" s="37"/>
      <c r="BH29" s="39"/>
      <c r="BI29" s="39"/>
      <c r="BJ29" s="39"/>
      <c r="BK29" s="39"/>
      <c r="BL29" s="48"/>
      <c r="BM29" s="49"/>
      <c r="BN29" s="37"/>
      <c r="BO29" s="37"/>
      <c r="BP29" s="44"/>
    </row>
    <row r="30" spans="1:68" ht="24.75" customHeight="1" x14ac:dyDescent="0.25">
      <c r="A30" s="146" t="s">
        <v>124</v>
      </c>
      <c r="B30" s="36">
        <v>22</v>
      </c>
      <c r="C30" s="37"/>
      <c r="D30" s="37"/>
      <c r="E30" s="300"/>
      <c r="F30" s="300"/>
      <c r="G30" s="299"/>
      <c r="H30" s="299"/>
      <c r="I30" s="305"/>
      <c r="J30" s="305"/>
      <c r="K30" s="306"/>
      <c r="L30" s="305"/>
      <c r="M30" s="305"/>
      <c r="N30" s="306"/>
      <c r="O30" s="305"/>
      <c r="P30" s="305"/>
      <c r="Q30" s="306"/>
      <c r="R30" s="305"/>
      <c r="S30" s="305"/>
      <c r="T30" s="300"/>
      <c r="U30" s="300"/>
      <c r="V30" s="300"/>
      <c r="W30" s="300"/>
      <c r="X30" s="300"/>
      <c r="Y30" s="300"/>
      <c r="Z30" s="301"/>
      <c r="AA30" s="301"/>
      <c r="AB30" s="306" t="s">
        <v>125</v>
      </c>
      <c r="AC30" s="300"/>
      <c r="AD30" s="300"/>
      <c r="AE30" s="304" t="s">
        <v>125</v>
      </c>
      <c r="AF30" s="299"/>
      <c r="AG30" s="299"/>
      <c r="AH30" s="302"/>
      <c r="AI30" s="299"/>
      <c r="AJ30" s="299"/>
      <c r="AK30" s="303"/>
      <c r="AL30" s="309"/>
      <c r="AM30" s="39"/>
      <c r="AN30" s="39"/>
      <c r="AO30" s="37"/>
      <c r="AP30" s="40"/>
      <c r="AQ30" s="40"/>
      <c r="AR30" s="40"/>
      <c r="AS30" s="308"/>
      <c r="AT30" s="33"/>
      <c r="AU30" s="498"/>
      <c r="AV30" s="44"/>
      <c r="AW30" s="467"/>
      <c r="AX30" s="468"/>
      <c r="AY30" s="469"/>
      <c r="AZ30" s="140"/>
      <c r="BA30" s="46"/>
      <c r="BB30" s="46"/>
      <c r="BC30" s="476"/>
      <c r="BD30" s="476"/>
      <c r="BE30" s="476"/>
      <c r="BF30" s="141"/>
      <c r="BG30" s="37"/>
      <c r="BH30" s="39"/>
      <c r="BI30" s="39"/>
      <c r="BJ30" s="39"/>
      <c r="BK30" s="39"/>
      <c r="BL30" s="48"/>
      <c r="BM30" s="49"/>
      <c r="BN30" s="37"/>
      <c r="BO30" s="37"/>
      <c r="BP30" s="44"/>
    </row>
    <row r="31" spans="1:68" ht="24.75" customHeight="1" x14ac:dyDescent="0.25">
      <c r="A31" s="146" t="s">
        <v>126</v>
      </c>
      <c r="B31" s="36">
        <v>23</v>
      </c>
      <c r="C31" s="37"/>
      <c r="D31" s="37"/>
      <c r="E31" s="300"/>
      <c r="F31" s="300"/>
      <c r="G31" s="299"/>
      <c r="H31" s="299"/>
      <c r="I31" s="305"/>
      <c r="J31" s="305"/>
      <c r="K31" s="306"/>
      <c r="L31" s="305"/>
      <c r="M31" s="305"/>
      <c r="N31" s="306"/>
      <c r="O31" s="305"/>
      <c r="P31" s="305"/>
      <c r="Q31" s="306"/>
      <c r="R31" s="305"/>
      <c r="S31" s="305"/>
      <c r="T31" s="300"/>
      <c r="U31" s="300"/>
      <c r="V31" s="300"/>
      <c r="W31" s="300"/>
      <c r="X31" s="300"/>
      <c r="Y31" s="300"/>
      <c r="Z31" s="301"/>
      <c r="AA31" s="301"/>
      <c r="AB31" s="306" t="s">
        <v>125</v>
      </c>
      <c r="AC31" s="300"/>
      <c r="AD31" s="300"/>
      <c r="AE31" s="304" t="s">
        <v>125</v>
      </c>
      <c r="AF31" s="299"/>
      <c r="AG31" s="299"/>
      <c r="AH31" s="302"/>
      <c r="AI31" s="299"/>
      <c r="AJ31" s="299"/>
      <c r="AK31" s="303"/>
      <c r="AL31" s="309"/>
      <c r="AM31" s="39"/>
      <c r="AN31" s="39"/>
      <c r="AO31" s="37"/>
      <c r="AP31" s="40"/>
      <c r="AQ31" s="40"/>
      <c r="AR31" s="40"/>
      <c r="AS31" s="308"/>
      <c r="AT31" s="33"/>
      <c r="AU31" s="498"/>
      <c r="AV31" s="43"/>
      <c r="AW31" s="467"/>
      <c r="AX31" s="468"/>
      <c r="AY31" s="469"/>
      <c r="AZ31" s="140"/>
      <c r="BA31" s="46"/>
      <c r="BB31" s="46"/>
      <c r="BC31" s="476"/>
      <c r="BD31" s="476"/>
      <c r="BE31" s="476"/>
      <c r="BF31" s="141"/>
      <c r="BG31" s="37"/>
      <c r="BH31" s="39"/>
      <c r="BI31" s="39"/>
      <c r="BJ31" s="39"/>
      <c r="BK31" s="39"/>
      <c r="BL31" s="48"/>
      <c r="BM31" s="49"/>
      <c r="BN31" s="37"/>
      <c r="BO31" s="37"/>
      <c r="BP31" s="44"/>
    </row>
    <row r="32" spans="1:68" ht="24.75" customHeight="1" x14ac:dyDescent="0.25">
      <c r="A32" s="146" t="s">
        <v>127</v>
      </c>
      <c r="B32" s="36">
        <v>24</v>
      </c>
      <c r="C32" s="37"/>
      <c r="D32" s="37"/>
      <c r="E32" s="300"/>
      <c r="F32" s="300"/>
      <c r="G32" s="299"/>
      <c r="H32" s="299"/>
      <c r="I32" s="305"/>
      <c r="J32" s="305"/>
      <c r="K32" s="306"/>
      <c r="L32" s="305"/>
      <c r="M32" s="305"/>
      <c r="N32" s="306"/>
      <c r="O32" s="305"/>
      <c r="P32" s="305"/>
      <c r="Q32" s="306"/>
      <c r="R32" s="305"/>
      <c r="S32" s="305"/>
      <c r="T32" s="300"/>
      <c r="U32" s="300"/>
      <c r="V32" s="300"/>
      <c r="W32" s="300"/>
      <c r="X32" s="300"/>
      <c r="Y32" s="300"/>
      <c r="Z32" s="301"/>
      <c r="AA32" s="301"/>
      <c r="AB32" s="306" t="s">
        <v>125</v>
      </c>
      <c r="AC32" s="300"/>
      <c r="AD32" s="300"/>
      <c r="AE32" s="304" t="s">
        <v>125</v>
      </c>
      <c r="AF32" s="299"/>
      <c r="AG32" s="299"/>
      <c r="AH32" s="302"/>
      <c r="AI32" s="299"/>
      <c r="AJ32" s="299"/>
      <c r="AK32" s="303"/>
      <c r="AL32" s="309"/>
      <c r="AM32" s="39"/>
      <c r="AN32" s="39"/>
      <c r="AO32" s="37"/>
      <c r="AP32" s="40"/>
      <c r="AQ32" s="40"/>
      <c r="AR32" s="40"/>
      <c r="AS32" s="308"/>
      <c r="AT32" s="33"/>
      <c r="AU32" s="498"/>
      <c r="AV32" s="44"/>
      <c r="AW32" s="467"/>
      <c r="AX32" s="468"/>
      <c r="AY32" s="469"/>
      <c r="AZ32" s="140"/>
      <c r="BA32" s="46"/>
      <c r="BB32" s="46"/>
      <c r="BC32" s="476"/>
      <c r="BD32" s="476"/>
      <c r="BE32" s="476"/>
      <c r="BF32" s="141"/>
      <c r="BG32" s="37"/>
      <c r="BH32" s="39"/>
      <c r="BI32" s="39"/>
      <c r="BJ32" s="39"/>
      <c r="BK32" s="39"/>
      <c r="BL32" s="48"/>
      <c r="BM32" s="49"/>
      <c r="BN32" s="37"/>
      <c r="BO32" s="37"/>
      <c r="BP32" s="44"/>
    </row>
    <row r="33" spans="1:68" ht="24.75" customHeight="1" x14ac:dyDescent="0.25">
      <c r="A33" s="146" t="s">
        <v>128</v>
      </c>
      <c r="B33" s="36">
        <v>25</v>
      </c>
      <c r="C33" s="37"/>
      <c r="D33" s="37"/>
      <c r="E33" s="300"/>
      <c r="F33" s="300"/>
      <c r="G33" s="299"/>
      <c r="H33" s="299"/>
      <c r="I33" s="305"/>
      <c r="J33" s="305"/>
      <c r="K33" s="306"/>
      <c r="L33" s="305"/>
      <c r="M33" s="305"/>
      <c r="N33" s="306"/>
      <c r="O33" s="305"/>
      <c r="P33" s="305"/>
      <c r="Q33" s="306"/>
      <c r="R33" s="305"/>
      <c r="S33" s="305"/>
      <c r="T33" s="300"/>
      <c r="U33" s="300"/>
      <c r="V33" s="300"/>
      <c r="W33" s="300"/>
      <c r="X33" s="300"/>
      <c r="Y33" s="300"/>
      <c r="Z33" s="301"/>
      <c r="AA33" s="301"/>
      <c r="AB33" s="306" t="s">
        <v>125</v>
      </c>
      <c r="AC33" s="300"/>
      <c r="AD33" s="300"/>
      <c r="AE33" s="304" t="s">
        <v>125</v>
      </c>
      <c r="AF33" s="299"/>
      <c r="AG33" s="299"/>
      <c r="AH33" s="302"/>
      <c r="AI33" s="299"/>
      <c r="AJ33" s="299"/>
      <c r="AK33" s="303"/>
      <c r="AL33" s="309"/>
      <c r="AM33" s="39"/>
      <c r="AN33" s="39"/>
      <c r="AO33" s="37"/>
      <c r="AP33" s="40"/>
      <c r="AQ33" s="40"/>
      <c r="AR33" s="40"/>
      <c r="AS33" s="308"/>
      <c r="AT33" s="33"/>
      <c r="AU33" s="498"/>
      <c r="AV33" s="43"/>
      <c r="AW33" s="467"/>
      <c r="AX33" s="468"/>
      <c r="AY33" s="469"/>
      <c r="AZ33" s="140"/>
      <c r="BA33" s="46"/>
      <c r="BB33" s="46"/>
      <c r="BC33" s="476"/>
      <c r="BD33" s="476"/>
      <c r="BE33" s="476"/>
      <c r="BF33" s="141"/>
      <c r="BG33" s="37"/>
      <c r="BH33" s="39"/>
      <c r="BI33" s="39"/>
      <c r="BJ33" s="39"/>
      <c r="BK33" s="39"/>
      <c r="BL33" s="48"/>
      <c r="BM33" s="49"/>
      <c r="BN33" s="37"/>
      <c r="BO33" s="37"/>
      <c r="BP33" s="44"/>
    </row>
    <row r="34" spans="1:68" ht="24.75" customHeight="1" x14ac:dyDescent="0.25">
      <c r="A34" s="146" t="s">
        <v>129</v>
      </c>
      <c r="B34" s="36">
        <v>26</v>
      </c>
      <c r="C34" s="37"/>
      <c r="D34" s="37"/>
      <c r="E34" s="300"/>
      <c r="F34" s="300"/>
      <c r="G34" s="299"/>
      <c r="H34" s="299"/>
      <c r="I34" s="305"/>
      <c r="J34" s="305"/>
      <c r="K34" s="306"/>
      <c r="L34" s="305"/>
      <c r="M34" s="305"/>
      <c r="N34" s="306"/>
      <c r="O34" s="305"/>
      <c r="P34" s="305"/>
      <c r="Q34" s="306"/>
      <c r="R34" s="305"/>
      <c r="S34" s="305"/>
      <c r="T34" s="300"/>
      <c r="U34" s="300"/>
      <c r="V34" s="300"/>
      <c r="W34" s="300"/>
      <c r="X34" s="300"/>
      <c r="Y34" s="300"/>
      <c r="Z34" s="301"/>
      <c r="AA34" s="301"/>
      <c r="AB34" s="306" t="s">
        <v>125</v>
      </c>
      <c r="AC34" s="300"/>
      <c r="AD34" s="300"/>
      <c r="AE34" s="304" t="s">
        <v>125</v>
      </c>
      <c r="AF34" s="299"/>
      <c r="AG34" s="299"/>
      <c r="AH34" s="302"/>
      <c r="AI34" s="299"/>
      <c r="AJ34" s="299"/>
      <c r="AK34" s="303"/>
      <c r="AL34" s="309"/>
      <c r="AM34" s="39"/>
      <c r="AN34" s="39"/>
      <c r="AO34" s="37"/>
      <c r="AP34" s="40"/>
      <c r="AQ34" s="40"/>
      <c r="AR34" s="40"/>
      <c r="AS34" s="308"/>
      <c r="AT34" s="33"/>
      <c r="AU34" s="498"/>
      <c r="AV34" s="44"/>
      <c r="AW34" s="467"/>
      <c r="AX34" s="468"/>
      <c r="AY34" s="469"/>
      <c r="AZ34" s="140"/>
      <c r="BA34" s="46"/>
      <c r="BB34" s="46"/>
      <c r="BC34" s="476"/>
      <c r="BD34" s="476"/>
      <c r="BE34" s="476"/>
      <c r="BF34" s="141"/>
      <c r="BG34" s="37"/>
      <c r="BH34" s="39"/>
      <c r="BI34" s="39"/>
      <c r="BJ34" s="39"/>
      <c r="BK34" s="39"/>
      <c r="BL34" s="48"/>
      <c r="BM34" s="49"/>
      <c r="BN34" s="37"/>
      <c r="BO34" s="37"/>
      <c r="BP34" s="44"/>
    </row>
    <row r="35" spans="1:68" ht="24.75" customHeight="1" x14ac:dyDescent="0.25">
      <c r="A35" s="146" t="s">
        <v>130</v>
      </c>
      <c r="B35" s="36">
        <v>27</v>
      </c>
      <c r="C35" s="37"/>
      <c r="D35" s="37"/>
      <c r="E35" s="300"/>
      <c r="F35" s="300"/>
      <c r="G35" s="299"/>
      <c r="H35" s="299"/>
      <c r="I35" s="305"/>
      <c r="J35" s="305"/>
      <c r="K35" s="306"/>
      <c r="L35" s="305"/>
      <c r="M35" s="305"/>
      <c r="N35" s="306"/>
      <c r="O35" s="305"/>
      <c r="P35" s="305"/>
      <c r="Q35" s="306"/>
      <c r="R35" s="305"/>
      <c r="S35" s="305"/>
      <c r="T35" s="300"/>
      <c r="U35" s="300"/>
      <c r="V35" s="300"/>
      <c r="W35" s="300"/>
      <c r="X35" s="300"/>
      <c r="Y35" s="300"/>
      <c r="Z35" s="301"/>
      <c r="AA35" s="301"/>
      <c r="AB35" s="306" t="s">
        <v>125</v>
      </c>
      <c r="AC35" s="300"/>
      <c r="AD35" s="300"/>
      <c r="AE35" s="304" t="s">
        <v>125</v>
      </c>
      <c r="AF35" s="299"/>
      <c r="AG35" s="299"/>
      <c r="AH35" s="302"/>
      <c r="AI35" s="299"/>
      <c r="AJ35" s="299"/>
      <c r="AK35" s="303"/>
      <c r="AL35" s="309"/>
      <c r="AM35" s="39"/>
      <c r="AN35" s="39"/>
      <c r="AO35" s="37"/>
      <c r="AP35" s="40"/>
      <c r="AQ35" s="40"/>
      <c r="AR35" s="40"/>
      <c r="AS35" s="308"/>
      <c r="AT35" s="33"/>
      <c r="AU35" s="498"/>
      <c r="AV35" s="44"/>
      <c r="AW35" s="467"/>
      <c r="AX35" s="468"/>
      <c r="AY35" s="469"/>
      <c r="AZ35" s="140"/>
      <c r="BA35" s="46"/>
      <c r="BB35" s="46"/>
      <c r="BC35" s="476"/>
      <c r="BD35" s="476"/>
      <c r="BE35" s="476"/>
      <c r="BF35" s="141"/>
      <c r="BG35" s="37"/>
      <c r="BH35" s="39"/>
      <c r="BI35" s="39"/>
      <c r="BJ35" s="39"/>
      <c r="BK35" s="39"/>
      <c r="BL35" s="48"/>
      <c r="BM35" s="49"/>
      <c r="BN35" s="37"/>
      <c r="BO35" s="37"/>
      <c r="BP35" s="44"/>
    </row>
    <row r="36" spans="1:68" ht="24.75" customHeight="1" x14ac:dyDescent="0.25">
      <c r="A36" s="146" t="s">
        <v>131</v>
      </c>
      <c r="B36" s="36">
        <v>28</v>
      </c>
      <c r="C36" s="37"/>
      <c r="D36" s="37"/>
      <c r="E36" s="300"/>
      <c r="F36" s="300"/>
      <c r="G36" s="299"/>
      <c r="H36" s="299"/>
      <c r="I36" s="305"/>
      <c r="J36" s="305"/>
      <c r="K36" s="306" t="s">
        <v>125</v>
      </c>
      <c r="L36" s="305"/>
      <c r="M36" s="305"/>
      <c r="N36" s="306" t="s">
        <v>125</v>
      </c>
      <c r="O36" s="305"/>
      <c r="P36" s="305"/>
      <c r="Q36" s="306" t="s">
        <v>125</v>
      </c>
      <c r="R36" s="305"/>
      <c r="S36" s="305"/>
      <c r="T36" s="300"/>
      <c r="U36" s="300"/>
      <c r="V36" s="300"/>
      <c r="W36" s="300"/>
      <c r="X36" s="300"/>
      <c r="Y36" s="300"/>
      <c r="Z36" s="301"/>
      <c r="AA36" s="301"/>
      <c r="AB36" s="306" t="s">
        <v>125</v>
      </c>
      <c r="AC36" s="300"/>
      <c r="AD36" s="300"/>
      <c r="AE36" s="304" t="s">
        <v>125</v>
      </c>
      <c r="AF36" s="299"/>
      <c r="AG36" s="299"/>
      <c r="AH36" s="302"/>
      <c r="AI36" s="299"/>
      <c r="AJ36" s="299"/>
      <c r="AK36" s="303"/>
      <c r="AL36" s="309"/>
      <c r="AM36" s="39"/>
      <c r="AN36" s="39"/>
      <c r="AO36" s="37"/>
      <c r="AP36" s="40"/>
      <c r="AQ36" s="40"/>
      <c r="AR36" s="40"/>
      <c r="AS36" s="308"/>
      <c r="AT36" s="33"/>
      <c r="AU36" s="498"/>
      <c r="AV36" s="44"/>
      <c r="AW36" s="467"/>
      <c r="AX36" s="468"/>
      <c r="AY36" s="469"/>
      <c r="AZ36" s="140"/>
      <c r="BA36" s="46"/>
      <c r="BB36" s="46"/>
      <c r="BC36" s="476"/>
      <c r="BD36" s="476"/>
      <c r="BE36" s="476"/>
      <c r="BF36" s="141"/>
      <c r="BG36" s="37"/>
      <c r="BH36" s="39"/>
      <c r="BI36" s="39"/>
      <c r="BJ36" s="39"/>
      <c r="BK36" s="39"/>
      <c r="BL36" s="48"/>
      <c r="BM36" s="49"/>
      <c r="BN36" s="37"/>
      <c r="BO36" s="37"/>
      <c r="BP36" s="44"/>
    </row>
    <row r="37" spans="1:68" ht="24.75" customHeight="1" x14ac:dyDescent="0.25">
      <c r="A37" s="146" t="s">
        <v>124</v>
      </c>
      <c r="B37" s="36">
        <v>29</v>
      </c>
      <c r="C37" s="37"/>
      <c r="D37" s="37"/>
      <c r="E37" s="300"/>
      <c r="F37" s="300"/>
      <c r="G37" s="299"/>
      <c r="H37" s="299"/>
      <c r="I37" s="305"/>
      <c r="J37" s="305"/>
      <c r="K37" s="306" t="s">
        <v>125</v>
      </c>
      <c r="L37" s="305"/>
      <c r="M37" s="305"/>
      <c r="N37" s="306" t="s">
        <v>125</v>
      </c>
      <c r="O37" s="305"/>
      <c r="P37" s="305"/>
      <c r="Q37" s="306" t="s">
        <v>125</v>
      </c>
      <c r="R37" s="305"/>
      <c r="S37" s="305"/>
      <c r="T37" s="300"/>
      <c r="U37" s="300"/>
      <c r="V37" s="300"/>
      <c r="W37" s="300"/>
      <c r="X37" s="300"/>
      <c r="Y37" s="300"/>
      <c r="Z37" s="301"/>
      <c r="AA37" s="301"/>
      <c r="AB37" s="306" t="s">
        <v>125</v>
      </c>
      <c r="AC37" s="300"/>
      <c r="AD37" s="300"/>
      <c r="AE37" s="304" t="s">
        <v>125</v>
      </c>
      <c r="AF37" s="299"/>
      <c r="AG37" s="299"/>
      <c r="AH37" s="302"/>
      <c r="AI37" s="299"/>
      <c r="AJ37" s="299"/>
      <c r="AK37" s="303"/>
      <c r="AL37" s="309"/>
      <c r="AM37" s="39"/>
      <c r="AN37" s="39"/>
      <c r="AO37" s="37"/>
      <c r="AP37" s="40"/>
      <c r="AQ37" s="40"/>
      <c r="AR37" s="40"/>
      <c r="AS37" s="41"/>
      <c r="AT37" s="33"/>
      <c r="AU37" s="498"/>
      <c r="AV37" s="44"/>
      <c r="AW37" s="467"/>
      <c r="AX37" s="468"/>
      <c r="AY37" s="469"/>
      <c r="AZ37" s="140"/>
      <c r="BA37" s="46"/>
      <c r="BB37" s="46"/>
      <c r="BC37" s="476"/>
      <c r="BD37" s="476"/>
      <c r="BE37" s="476"/>
      <c r="BF37" s="141"/>
      <c r="BG37" s="37"/>
      <c r="BH37" s="39"/>
      <c r="BI37" s="39"/>
      <c r="BJ37" s="39"/>
      <c r="BK37" s="39"/>
      <c r="BL37" s="48"/>
      <c r="BM37" s="49"/>
      <c r="BN37" s="37"/>
      <c r="BO37" s="37"/>
      <c r="BP37" s="44"/>
    </row>
    <row r="38" spans="1:68" ht="24.75" customHeight="1" x14ac:dyDescent="0.25">
      <c r="A38" s="146" t="s">
        <v>126</v>
      </c>
      <c r="B38" s="36">
        <v>30</v>
      </c>
      <c r="C38" s="37"/>
      <c r="D38" s="37"/>
      <c r="E38" s="300"/>
      <c r="F38" s="300"/>
      <c r="G38" s="299"/>
      <c r="H38" s="299"/>
      <c r="I38" s="305"/>
      <c r="J38" s="305"/>
      <c r="K38" s="306" t="s">
        <v>125</v>
      </c>
      <c r="L38" s="305"/>
      <c r="M38" s="305"/>
      <c r="N38" s="306" t="s">
        <v>125</v>
      </c>
      <c r="O38" s="305"/>
      <c r="P38" s="305"/>
      <c r="Q38" s="306" t="s">
        <v>125</v>
      </c>
      <c r="R38" s="305"/>
      <c r="S38" s="305"/>
      <c r="T38" s="300"/>
      <c r="U38" s="300"/>
      <c r="V38" s="300"/>
      <c r="W38" s="300"/>
      <c r="X38" s="300"/>
      <c r="Y38" s="300"/>
      <c r="Z38" s="301"/>
      <c r="AA38" s="301"/>
      <c r="AB38" s="306" t="s">
        <v>125</v>
      </c>
      <c r="AC38" s="300"/>
      <c r="AD38" s="300"/>
      <c r="AE38" s="304" t="s">
        <v>125</v>
      </c>
      <c r="AF38" s="299"/>
      <c r="AG38" s="299"/>
      <c r="AH38" s="302"/>
      <c r="AI38" s="299"/>
      <c r="AJ38" s="299"/>
      <c r="AK38" s="303"/>
      <c r="AL38" s="309"/>
      <c r="AM38" s="39"/>
      <c r="AN38" s="39"/>
      <c r="AO38" s="37"/>
      <c r="AP38" s="40"/>
      <c r="AQ38" s="40"/>
      <c r="AR38" s="40"/>
      <c r="AS38" s="41"/>
      <c r="AT38" s="33"/>
      <c r="AU38" s="358"/>
      <c r="AV38" s="44"/>
      <c r="AW38" s="467"/>
      <c r="AX38" s="468"/>
      <c r="AY38" s="469"/>
      <c r="AZ38" s="140"/>
      <c r="BA38" s="46"/>
      <c r="BB38" s="46"/>
      <c r="BC38" s="476"/>
      <c r="BD38" s="476"/>
      <c r="BE38" s="476"/>
      <c r="BF38" s="141"/>
      <c r="BG38" s="37"/>
      <c r="BH38" s="39"/>
      <c r="BI38" s="39"/>
      <c r="BJ38" s="39"/>
      <c r="BK38" s="39"/>
      <c r="BL38" s="48"/>
      <c r="BM38" s="49"/>
      <c r="BN38" s="37"/>
      <c r="BO38" s="37"/>
      <c r="BP38" s="44"/>
    </row>
    <row r="39" spans="1:68" ht="24.75" customHeight="1" thickBot="1" x14ac:dyDescent="0.3">
      <c r="A39" s="146"/>
      <c r="B39" s="359"/>
      <c r="C39" s="52"/>
      <c r="D39" s="52"/>
      <c r="E39" s="300"/>
      <c r="F39" s="300"/>
      <c r="G39" s="299"/>
      <c r="H39" s="299"/>
      <c r="I39" s="305"/>
      <c r="J39" s="305"/>
      <c r="K39" s="306" t="s">
        <v>125</v>
      </c>
      <c r="L39" s="305"/>
      <c r="M39" s="305"/>
      <c r="N39" s="306" t="s">
        <v>125</v>
      </c>
      <c r="O39" s="305"/>
      <c r="P39" s="305"/>
      <c r="Q39" s="306" t="s">
        <v>125</v>
      </c>
      <c r="R39" s="305"/>
      <c r="S39" s="305"/>
      <c r="T39" s="300"/>
      <c r="U39" s="300"/>
      <c r="V39" s="300"/>
      <c r="W39" s="300"/>
      <c r="X39" s="300"/>
      <c r="Y39" s="300"/>
      <c r="Z39" s="301"/>
      <c r="AA39" s="301"/>
      <c r="AB39" s="306" t="s">
        <v>125</v>
      </c>
      <c r="AC39" s="300"/>
      <c r="AD39" s="300"/>
      <c r="AE39" s="304" t="s">
        <v>125</v>
      </c>
      <c r="AF39" s="299"/>
      <c r="AG39" s="299"/>
      <c r="AH39" s="302"/>
      <c r="AI39" s="299"/>
      <c r="AJ39" s="299"/>
      <c r="AK39" s="303"/>
      <c r="AL39" s="53"/>
      <c r="AM39" s="54"/>
      <c r="AN39" s="54"/>
      <c r="AO39" s="52"/>
      <c r="AP39" s="360"/>
      <c r="AQ39" s="360"/>
      <c r="AR39" s="360"/>
      <c r="AS39" s="55"/>
      <c r="AT39" s="56"/>
      <c r="AU39" s="57"/>
      <c r="AV39" s="58"/>
      <c r="AW39" s="142"/>
      <c r="AX39" s="470"/>
      <c r="AY39" s="471"/>
      <c r="AZ39" s="144"/>
      <c r="BA39" s="60"/>
      <c r="BB39" s="60"/>
      <c r="BC39" s="479"/>
      <c r="BD39" s="479"/>
      <c r="BE39" s="479"/>
      <c r="BF39" s="145"/>
      <c r="BG39" s="52"/>
      <c r="BH39" s="54"/>
      <c r="BI39" s="54"/>
      <c r="BJ39" s="54"/>
      <c r="BK39" s="54"/>
      <c r="BL39" s="62"/>
      <c r="BM39" s="63"/>
      <c r="BN39" s="52"/>
      <c r="BO39" s="52"/>
      <c r="BP39" s="58"/>
    </row>
    <row r="40" spans="1:68" ht="24.75" customHeight="1" thickBot="1" x14ac:dyDescent="0.3">
      <c r="A40" s="64" t="s">
        <v>101</v>
      </c>
      <c r="B40" s="65"/>
      <c r="C40" s="66">
        <f t="shared" ref="C40:D40" si="0">+SUM(C9:C39)</f>
        <v>0</v>
      </c>
      <c r="D40" s="66">
        <f t="shared" si="0"/>
        <v>0</v>
      </c>
      <c r="E40" s="67"/>
      <c r="F40" s="67"/>
      <c r="G40" s="67"/>
      <c r="H40" s="67"/>
      <c r="I40" s="66"/>
      <c r="J40" s="66"/>
      <c r="K40" s="131"/>
      <c r="L40" s="66"/>
      <c r="M40" s="66"/>
      <c r="N40" s="131"/>
      <c r="O40" s="66"/>
      <c r="P40" s="66"/>
      <c r="Q40" s="132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6"/>
      <c r="AE40" s="66"/>
      <c r="AF40" s="66"/>
      <c r="AG40" s="66"/>
      <c r="AH40" s="66"/>
      <c r="AI40" s="66"/>
      <c r="AJ40" s="66"/>
      <c r="AK40" s="70"/>
      <c r="AL40" s="71"/>
      <c r="AM40" s="72"/>
      <c r="AN40" s="72"/>
      <c r="AO40" s="67"/>
      <c r="AP40" s="69"/>
      <c r="AQ40" s="69"/>
      <c r="AR40" s="67"/>
      <c r="AS40" s="72"/>
      <c r="AT40" s="67"/>
      <c r="AU40" s="73"/>
      <c r="AV40" s="74"/>
      <c r="AW40" s="75">
        <f t="shared" ref="AW40:AY40" si="1">+SUM(AW9:AW39)</f>
        <v>0</v>
      </c>
      <c r="AX40" s="78">
        <f t="shared" si="1"/>
        <v>0</v>
      </c>
      <c r="AY40" s="133">
        <f t="shared" si="1"/>
        <v>0</v>
      </c>
      <c r="AZ40" s="134"/>
      <c r="BA40" s="76"/>
      <c r="BB40" s="76"/>
      <c r="BC40" s="77">
        <f t="shared" ref="BC40:BK40" si="2">+SUM(BC9:BC39)</f>
        <v>0</v>
      </c>
      <c r="BD40" s="77">
        <f t="shared" si="2"/>
        <v>0</v>
      </c>
      <c r="BE40" s="77">
        <f t="shared" si="2"/>
        <v>0</v>
      </c>
      <c r="BF40" s="77">
        <f t="shared" si="2"/>
        <v>0</v>
      </c>
      <c r="BG40" s="70">
        <f t="shared" si="2"/>
        <v>0</v>
      </c>
      <c r="BH40" s="70">
        <f t="shared" si="2"/>
        <v>0</v>
      </c>
      <c r="BI40" s="70">
        <f t="shared" si="2"/>
        <v>0</v>
      </c>
      <c r="BJ40" s="70">
        <f t="shared" si="2"/>
        <v>0</v>
      </c>
      <c r="BK40" s="70">
        <f t="shared" si="2"/>
        <v>0</v>
      </c>
      <c r="BL40" s="78"/>
      <c r="BM40" s="73">
        <f t="shared" ref="BM40:BP40" si="3">+SUM(BM9:BM39)</f>
        <v>0</v>
      </c>
      <c r="BN40" s="70">
        <f t="shared" si="3"/>
        <v>0</v>
      </c>
      <c r="BO40" s="70">
        <f t="shared" si="3"/>
        <v>0</v>
      </c>
      <c r="BP40" s="79">
        <f t="shared" si="3"/>
        <v>0</v>
      </c>
    </row>
    <row r="41" spans="1:68" ht="24.75" customHeight="1" x14ac:dyDescent="0.25">
      <c r="A41" s="80" t="s">
        <v>102</v>
      </c>
      <c r="B41" s="361"/>
      <c r="C41" s="362" t="e">
        <f t="shared" ref="C41:AE41" si="4">+AVERAGE(C9:C39)</f>
        <v>#DIV/0!</v>
      </c>
      <c r="D41" s="362" t="e">
        <f t="shared" si="4"/>
        <v>#DIV/0!</v>
      </c>
      <c r="E41" s="362" t="e">
        <f t="shared" si="4"/>
        <v>#DIV/0!</v>
      </c>
      <c r="F41" s="362" t="e">
        <f t="shared" si="4"/>
        <v>#DIV/0!</v>
      </c>
      <c r="G41" s="362" t="e">
        <f t="shared" si="4"/>
        <v>#DIV/0!</v>
      </c>
      <c r="H41" s="362" t="e">
        <f t="shared" si="4"/>
        <v>#DIV/0!</v>
      </c>
      <c r="I41" s="362" t="e">
        <f t="shared" si="4"/>
        <v>#DIV/0!</v>
      </c>
      <c r="J41" s="362" t="e">
        <f t="shared" si="4"/>
        <v>#DIV/0!</v>
      </c>
      <c r="K41" s="362" t="e">
        <f t="shared" si="4"/>
        <v>#DIV/0!</v>
      </c>
      <c r="L41" s="362" t="e">
        <f t="shared" si="4"/>
        <v>#DIV/0!</v>
      </c>
      <c r="M41" s="362" t="e">
        <f t="shared" si="4"/>
        <v>#DIV/0!</v>
      </c>
      <c r="N41" s="362" t="e">
        <f t="shared" si="4"/>
        <v>#DIV/0!</v>
      </c>
      <c r="O41" s="362" t="e">
        <f t="shared" si="4"/>
        <v>#DIV/0!</v>
      </c>
      <c r="P41" s="362" t="e">
        <f t="shared" si="4"/>
        <v>#DIV/0!</v>
      </c>
      <c r="Q41" s="362" t="e">
        <f t="shared" si="4"/>
        <v>#DIV/0!</v>
      </c>
      <c r="R41" s="362" t="e">
        <f t="shared" si="4"/>
        <v>#DIV/0!</v>
      </c>
      <c r="S41" s="362" t="e">
        <f t="shared" si="4"/>
        <v>#DIV/0!</v>
      </c>
      <c r="T41" s="362" t="e">
        <f t="shared" si="4"/>
        <v>#DIV/0!</v>
      </c>
      <c r="U41" s="362" t="e">
        <f t="shared" si="4"/>
        <v>#DIV/0!</v>
      </c>
      <c r="V41" s="362" t="e">
        <f t="shared" si="4"/>
        <v>#DIV/0!</v>
      </c>
      <c r="W41" s="362" t="e">
        <f t="shared" si="4"/>
        <v>#DIV/0!</v>
      </c>
      <c r="X41" s="362" t="e">
        <f t="shared" si="4"/>
        <v>#DIV/0!</v>
      </c>
      <c r="Y41" s="362" t="e">
        <f t="shared" si="4"/>
        <v>#DIV/0!</v>
      </c>
      <c r="Z41" s="363" t="e">
        <f t="shared" si="4"/>
        <v>#DIV/0!</v>
      </c>
      <c r="AA41" s="363" t="e">
        <f t="shared" si="4"/>
        <v>#DIV/0!</v>
      </c>
      <c r="AB41" s="363" t="e">
        <f t="shared" si="4"/>
        <v>#DIV/0!</v>
      </c>
      <c r="AC41" s="363" t="e">
        <f t="shared" si="4"/>
        <v>#DIV/0!</v>
      </c>
      <c r="AD41" s="363" t="e">
        <f t="shared" si="4"/>
        <v>#DIV/0!</v>
      </c>
      <c r="AE41" s="363" t="e">
        <f t="shared" si="4"/>
        <v>#DIV/0!</v>
      </c>
      <c r="AF41" s="362"/>
      <c r="AG41" s="362"/>
      <c r="AH41" s="362"/>
      <c r="AI41" s="362"/>
      <c r="AJ41" s="362"/>
      <c r="AK41" s="364"/>
      <c r="AL41" s="81" t="e">
        <f t="shared" ref="AL41:BP41" si="5">+AVERAGE(AL9:AL39)</f>
        <v>#DIV/0!</v>
      </c>
      <c r="AM41" s="362" t="e">
        <f t="shared" si="5"/>
        <v>#DIV/0!</v>
      </c>
      <c r="AN41" s="362" t="e">
        <f t="shared" si="5"/>
        <v>#DIV/0!</v>
      </c>
      <c r="AO41" s="362" t="e">
        <f t="shared" si="5"/>
        <v>#DIV/0!</v>
      </c>
      <c r="AP41" s="362" t="e">
        <f t="shared" si="5"/>
        <v>#DIV/0!</v>
      </c>
      <c r="AQ41" s="362" t="e">
        <f t="shared" si="5"/>
        <v>#DIV/0!</v>
      </c>
      <c r="AR41" s="362" t="e">
        <f t="shared" si="5"/>
        <v>#DIV/0!</v>
      </c>
      <c r="AS41" s="370" t="e">
        <f t="shared" si="5"/>
        <v>#DIV/0!</v>
      </c>
      <c r="AT41" s="348" t="e">
        <f t="shared" si="5"/>
        <v>#DIV/0!</v>
      </c>
      <c r="AU41" s="366" t="e">
        <f t="shared" si="5"/>
        <v>#DIV/0!</v>
      </c>
      <c r="AV41" s="82" t="e">
        <f t="shared" si="5"/>
        <v>#DIV/0!</v>
      </c>
      <c r="AW41" s="83" t="e">
        <f t="shared" si="5"/>
        <v>#DIV/0!</v>
      </c>
      <c r="AX41" s="363" t="e">
        <f t="shared" si="5"/>
        <v>#DIV/0!</v>
      </c>
      <c r="AY41" s="84" t="e">
        <f t="shared" si="5"/>
        <v>#DIV/0!</v>
      </c>
      <c r="AZ41" s="85" t="e">
        <f t="shared" si="5"/>
        <v>#DIV/0!</v>
      </c>
      <c r="BA41" s="367" t="e">
        <f t="shared" si="5"/>
        <v>#DIV/0!</v>
      </c>
      <c r="BB41" s="367" t="e">
        <f t="shared" si="5"/>
        <v>#DIV/0!</v>
      </c>
      <c r="BC41" s="366" t="e">
        <f t="shared" si="5"/>
        <v>#DIV/0!</v>
      </c>
      <c r="BD41" s="366" t="e">
        <f>+AVERAGE(BD9:BD39)</f>
        <v>#DIV/0!</v>
      </c>
      <c r="BE41" s="366" t="e">
        <f t="shared" si="5"/>
        <v>#DIV/0!</v>
      </c>
      <c r="BF41" s="366" t="e">
        <f t="shared" si="5"/>
        <v>#DIV/0!</v>
      </c>
      <c r="BG41" s="362" t="e">
        <f t="shared" si="5"/>
        <v>#DIV/0!</v>
      </c>
      <c r="BH41" s="362" t="e">
        <f t="shared" si="5"/>
        <v>#DIV/0!</v>
      </c>
      <c r="BI41" s="362" t="e">
        <f t="shared" si="5"/>
        <v>#DIV/0!</v>
      </c>
      <c r="BJ41" s="362" t="e">
        <f t="shared" si="5"/>
        <v>#DIV/0!</v>
      </c>
      <c r="BK41" s="362" t="e">
        <f t="shared" si="5"/>
        <v>#DIV/0!</v>
      </c>
      <c r="BL41" s="363" t="e">
        <f t="shared" si="5"/>
        <v>#DIV/0!</v>
      </c>
      <c r="BM41" s="368" t="e">
        <f t="shared" si="5"/>
        <v>#DIV/0!</v>
      </c>
      <c r="BN41" s="362" t="e">
        <f t="shared" si="5"/>
        <v>#DIV/0!</v>
      </c>
      <c r="BO41" s="362" t="e">
        <f t="shared" si="5"/>
        <v>#DIV/0!</v>
      </c>
      <c r="BP41" s="86" t="e">
        <f t="shared" si="5"/>
        <v>#DIV/0!</v>
      </c>
    </row>
    <row r="42" spans="1:68" ht="24.75" customHeight="1" x14ac:dyDescent="0.25">
      <c r="A42" s="87" t="s">
        <v>103</v>
      </c>
      <c r="B42" s="369"/>
      <c r="C42" s="88">
        <f t="shared" ref="C42:AE42" si="6">+MIN(C9:C39)</f>
        <v>0</v>
      </c>
      <c r="D42" s="88">
        <f t="shared" si="6"/>
        <v>0</v>
      </c>
      <c r="E42" s="88">
        <f t="shared" si="6"/>
        <v>0</v>
      </c>
      <c r="F42" s="88">
        <f t="shared" si="6"/>
        <v>0</v>
      </c>
      <c r="G42" s="88">
        <f t="shared" si="6"/>
        <v>0</v>
      </c>
      <c r="H42" s="88">
        <f t="shared" si="6"/>
        <v>0</v>
      </c>
      <c r="I42" s="88">
        <f t="shared" si="6"/>
        <v>0</v>
      </c>
      <c r="J42" s="88">
        <f t="shared" si="6"/>
        <v>0</v>
      </c>
      <c r="K42" s="88">
        <f t="shared" si="6"/>
        <v>0</v>
      </c>
      <c r="L42" s="88">
        <f t="shared" si="6"/>
        <v>0</v>
      </c>
      <c r="M42" s="88">
        <f t="shared" si="6"/>
        <v>0</v>
      </c>
      <c r="N42" s="88">
        <f t="shared" si="6"/>
        <v>0</v>
      </c>
      <c r="O42" s="88">
        <f t="shared" si="6"/>
        <v>0</v>
      </c>
      <c r="P42" s="88">
        <f t="shared" si="6"/>
        <v>0</v>
      </c>
      <c r="Q42" s="88">
        <f t="shared" si="6"/>
        <v>0</v>
      </c>
      <c r="R42" s="88">
        <f t="shared" si="6"/>
        <v>0</v>
      </c>
      <c r="S42" s="88">
        <f t="shared" si="6"/>
        <v>0</v>
      </c>
      <c r="T42" s="88">
        <f t="shared" si="6"/>
        <v>0</v>
      </c>
      <c r="U42" s="88">
        <f t="shared" si="6"/>
        <v>0</v>
      </c>
      <c r="V42" s="88">
        <f t="shared" si="6"/>
        <v>0</v>
      </c>
      <c r="W42" s="88">
        <f t="shared" si="6"/>
        <v>0</v>
      </c>
      <c r="X42" s="88">
        <f t="shared" si="6"/>
        <v>0</v>
      </c>
      <c r="Y42" s="88">
        <f t="shared" si="6"/>
        <v>0</v>
      </c>
      <c r="Z42" s="89">
        <f t="shared" si="6"/>
        <v>0</v>
      </c>
      <c r="AA42" s="89">
        <f t="shared" si="6"/>
        <v>0</v>
      </c>
      <c r="AB42" s="89">
        <f t="shared" si="6"/>
        <v>0</v>
      </c>
      <c r="AC42" s="89">
        <f t="shared" si="6"/>
        <v>0</v>
      </c>
      <c r="AD42" s="89">
        <f t="shared" si="6"/>
        <v>0</v>
      </c>
      <c r="AE42" s="89">
        <f t="shared" si="6"/>
        <v>0</v>
      </c>
      <c r="AF42" s="88"/>
      <c r="AG42" s="88"/>
      <c r="AH42" s="88"/>
      <c r="AI42" s="88"/>
      <c r="AJ42" s="88"/>
      <c r="AK42" s="90"/>
      <c r="AL42" s="91">
        <f t="shared" ref="AL42:BP42" si="7">+MIN(AL9:AL39)</f>
        <v>0</v>
      </c>
      <c r="AM42" s="88">
        <f t="shared" si="7"/>
        <v>0</v>
      </c>
      <c r="AN42" s="88">
        <f t="shared" si="7"/>
        <v>0</v>
      </c>
      <c r="AO42" s="88">
        <f t="shared" si="7"/>
        <v>0</v>
      </c>
      <c r="AP42" s="88">
        <f t="shared" si="7"/>
        <v>0</v>
      </c>
      <c r="AQ42" s="88">
        <f t="shared" si="7"/>
        <v>0</v>
      </c>
      <c r="AR42" s="88">
        <f t="shared" si="7"/>
        <v>0</v>
      </c>
      <c r="AS42" s="88">
        <f t="shared" si="7"/>
        <v>0</v>
      </c>
      <c r="AT42" s="89">
        <f t="shared" si="7"/>
        <v>0</v>
      </c>
      <c r="AU42" s="92">
        <f t="shared" si="7"/>
        <v>0</v>
      </c>
      <c r="AV42" s="93">
        <f t="shared" si="7"/>
        <v>0</v>
      </c>
      <c r="AW42" s="94">
        <f t="shared" si="7"/>
        <v>0</v>
      </c>
      <c r="AX42" s="89">
        <f t="shared" si="7"/>
        <v>0</v>
      </c>
      <c r="AY42" s="95">
        <f t="shared" si="7"/>
        <v>0</v>
      </c>
      <c r="AZ42" s="96">
        <f t="shared" si="7"/>
        <v>0</v>
      </c>
      <c r="BA42" s="97">
        <f t="shared" si="7"/>
        <v>0</v>
      </c>
      <c r="BB42" s="97">
        <f t="shared" si="7"/>
        <v>0</v>
      </c>
      <c r="BC42" s="98">
        <f t="shared" si="7"/>
        <v>0</v>
      </c>
      <c r="BD42" s="98">
        <f t="shared" si="7"/>
        <v>0</v>
      </c>
      <c r="BE42" s="98">
        <f t="shared" si="7"/>
        <v>0</v>
      </c>
      <c r="BF42" s="98">
        <f t="shared" si="7"/>
        <v>0</v>
      </c>
      <c r="BG42" s="88">
        <f t="shared" si="7"/>
        <v>0</v>
      </c>
      <c r="BH42" s="88">
        <f t="shared" si="7"/>
        <v>0</v>
      </c>
      <c r="BI42" s="88">
        <f t="shared" si="7"/>
        <v>0</v>
      </c>
      <c r="BJ42" s="88">
        <f t="shared" si="7"/>
        <v>0</v>
      </c>
      <c r="BK42" s="88">
        <f t="shared" si="7"/>
        <v>0</v>
      </c>
      <c r="BL42" s="89">
        <f t="shared" si="7"/>
        <v>0</v>
      </c>
      <c r="BM42" s="99">
        <f t="shared" si="7"/>
        <v>0</v>
      </c>
      <c r="BN42" s="88">
        <f t="shared" si="7"/>
        <v>0</v>
      </c>
      <c r="BO42" s="88">
        <f t="shared" si="7"/>
        <v>0</v>
      </c>
      <c r="BP42" s="100">
        <f t="shared" si="7"/>
        <v>0</v>
      </c>
    </row>
    <row r="43" spans="1:68" ht="24.75" customHeight="1" x14ac:dyDescent="0.25">
      <c r="A43" s="101" t="s">
        <v>104</v>
      </c>
      <c r="B43" s="102"/>
      <c r="C43" s="103">
        <f t="shared" ref="C43:AE43" si="8">+MAX(C9:C39)</f>
        <v>0</v>
      </c>
      <c r="D43" s="103">
        <f t="shared" si="8"/>
        <v>0</v>
      </c>
      <c r="E43" s="103">
        <f t="shared" si="8"/>
        <v>0</v>
      </c>
      <c r="F43" s="103">
        <f t="shared" si="8"/>
        <v>0</v>
      </c>
      <c r="G43" s="103">
        <f t="shared" si="8"/>
        <v>0</v>
      </c>
      <c r="H43" s="103">
        <f t="shared" si="8"/>
        <v>0</v>
      </c>
      <c r="I43" s="103">
        <f t="shared" si="8"/>
        <v>0</v>
      </c>
      <c r="J43" s="103">
        <f t="shared" si="8"/>
        <v>0</v>
      </c>
      <c r="K43" s="103">
        <f t="shared" si="8"/>
        <v>0</v>
      </c>
      <c r="L43" s="103">
        <f t="shared" si="8"/>
        <v>0</v>
      </c>
      <c r="M43" s="103">
        <f t="shared" si="8"/>
        <v>0</v>
      </c>
      <c r="N43" s="103">
        <f t="shared" si="8"/>
        <v>0</v>
      </c>
      <c r="O43" s="103">
        <f t="shared" si="8"/>
        <v>0</v>
      </c>
      <c r="P43" s="103">
        <f t="shared" si="8"/>
        <v>0</v>
      </c>
      <c r="Q43" s="103">
        <f t="shared" si="8"/>
        <v>0</v>
      </c>
      <c r="R43" s="103">
        <f t="shared" si="8"/>
        <v>0</v>
      </c>
      <c r="S43" s="103">
        <f t="shared" si="8"/>
        <v>0</v>
      </c>
      <c r="T43" s="103">
        <f t="shared" si="8"/>
        <v>0</v>
      </c>
      <c r="U43" s="103">
        <f t="shared" si="8"/>
        <v>0</v>
      </c>
      <c r="V43" s="103">
        <f t="shared" si="8"/>
        <v>0</v>
      </c>
      <c r="W43" s="103">
        <f t="shared" si="8"/>
        <v>0</v>
      </c>
      <c r="X43" s="103">
        <f t="shared" si="8"/>
        <v>0</v>
      </c>
      <c r="Y43" s="103">
        <f t="shared" si="8"/>
        <v>0</v>
      </c>
      <c r="Z43" s="104">
        <f t="shared" si="8"/>
        <v>0</v>
      </c>
      <c r="AA43" s="104">
        <f t="shared" si="8"/>
        <v>0</v>
      </c>
      <c r="AB43" s="104">
        <f t="shared" si="8"/>
        <v>0</v>
      </c>
      <c r="AC43" s="104">
        <f t="shared" si="8"/>
        <v>0</v>
      </c>
      <c r="AD43" s="104">
        <f t="shared" si="8"/>
        <v>0</v>
      </c>
      <c r="AE43" s="104">
        <f t="shared" si="8"/>
        <v>0</v>
      </c>
      <c r="AF43" s="103"/>
      <c r="AG43" s="103"/>
      <c r="AH43" s="103"/>
      <c r="AI43" s="103"/>
      <c r="AJ43" s="103"/>
      <c r="AK43" s="105"/>
      <c r="AL43" s="106">
        <f t="shared" ref="AL43:BP43" si="9">+MAX(AL9:AL39)</f>
        <v>0</v>
      </c>
      <c r="AM43" s="103">
        <f t="shared" si="9"/>
        <v>0</v>
      </c>
      <c r="AN43" s="103">
        <f t="shared" si="9"/>
        <v>0</v>
      </c>
      <c r="AO43" s="103">
        <f t="shared" si="9"/>
        <v>0</v>
      </c>
      <c r="AP43" s="103">
        <f t="shared" si="9"/>
        <v>0</v>
      </c>
      <c r="AQ43" s="103">
        <f t="shared" si="9"/>
        <v>0</v>
      </c>
      <c r="AR43" s="103">
        <f t="shared" si="9"/>
        <v>0</v>
      </c>
      <c r="AS43" s="103">
        <f t="shared" si="9"/>
        <v>0</v>
      </c>
      <c r="AT43" s="104">
        <f t="shared" si="9"/>
        <v>0</v>
      </c>
      <c r="AU43" s="107">
        <f t="shared" si="9"/>
        <v>0</v>
      </c>
      <c r="AV43" s="108">
        <f t="shared" si="9"/>
        <v>0</v>
      </c>
      <c r="AW43" s="109">
        <f t="shared" si="9"/>
        <v>0</v>
      </c>
      <c r="AX43" s="104">
        <f t="shared" si="9"/>
        <v>0</v>
      </c>
      <c r="AY43" s="110">
        <f t="shared" si="9"/>
        <v>0</v>
      </c>
      <c r="AZ43" s="111">
        <f t="shared" si="9"/>
        <v>0</v>
      </c>
      <c r="BA43" s="112">
        <f t="shared" si="9"/>
        <v>0</v>
      </c>
      <c r="BB43" s="112">
        <f t="shared" si="9"/>
        <v>0</v>
      </c>
      <c r="BC43" s="113">
        <f t="shared" si="9"/>
        <v>0</v>
      </c>
      <c r="BD43" s="113">
        <f t="shared" si="9"/>
        <v>0</v>
      </c>
      <c r="BE43" s="113">
        <f t="shared" si="9"/>
        <v>0</v>
      </c>
      <c r="BF43" s="113">
        <f t="shared" si="9"/>
        <v>0</v>
      </c>
      <c r="BG43" s="103">
        <f t="shared" si="9"/>
        <v>0</v>
      </c>
      <c r="BH43" s="103">
        <f t="shared" si="9"/>
        <v>0</v>
      </c>
      <c r="BI43" s="103">
        <f t="shared" si="9"/>
        <v>0</v>
      </c>
      <c r="BJ43" s="103">
        <f t="shared" si="9"/>
        <v>0</v>
      </c>
      <c r="BK43" s="103">
        <f t="shared" si="9"/>
        <v>0</v>
      </c>
      <c r="BL43" s="104">
        <f t="shared" si="9"/>
        <v>0</v>
      </c>
      <c r="BM43" s="114">
        <f t="shared" si="9"/>
        <v>0</v>
      </c>
      <c r="BN43" s="103">
        <f t="shared" si="9"/>
        <v>0</v>
      </c>
      <c r="BO43" s="103">
        <f t="shared" si="9"/>
        <v>0</v>
      </c>
      <c r="BP43" s="115">
        <f t="shared" si="9"/>
        <v>0</v>
      </c>
    </row>
    <row r="44" spans="1:68" ht="24.75" customHeight="1" x14ac:dyDescent="0.25">
      <c r="A44" s="116" t="s">
        <v>105</v>
      </c>
      <c r="B44" s="117"/>
      <c r="C44" s="118"/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119"/>
      <c r="P44" s="119"/>
      <c r="Q44" s="119"/>
      <c r="R44" s="119"/>
      <c r="S44" s="119"/>
      <c r="T44" s="119"/>
      <c r="U44" s="119"/>
      <c r="V44" s="119"/>
      <c r="W44" s="119"/>
      <c r="X44" s="119"/>
      <c r="Y44" s="119"/>
      <c r="Z44" s="119"/>
      <c r="AA44" s="119"/>
      <c r="AB44" s="119"/>
      <c r="AC44" s="119"/>
      <c r="AD44" s="119"/>
      <c r="AE44" s="119"/>
      <c r="AF44" s="119"/>
      <c r="AG44" s="119"/>
      <c r="AH44" s="119"/>
      <c r="AI44" s="119"/>
      <c r="AJ44" s="119"/>
      <c r="AK44" s="119"/>
      <c r="AL44" s="120"/>
      <c r="AM44" s="120"/>
      <c r="AN44" s="120"/>
      <c r="AO44" s="119"/>
      <c r="AP44" s="119"/>
      <c r="AQ44" s="119"/>
      <c r="AR44" s="121"/>
      <c r="AS44" s="120"/>
      <c r="AT44" s="119"/>
      <c r="AU44" s="119"/>
      <c r="AV44" s="11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119"/>
      <c r="BH44" s="120"/>
      <c r="BI44" s="120"/>
      <c r="BJ44" s="120"/>
      <c r="BK44" s="120"/>
      <c r="BL44" s="119"/>
      <c r="BM44" s="119"/>
      <c r="BN44" s="119"/>
      <c r="BO44" s="119"/>
      <c r="BP44" s="119"/>
    </row>
    <row r="45" spans="1:68" ht="24.75" customHeight="1" x14ac:dyDescent="0.25">
      <c r="A45" s="87" t="s">
        <v>106</v>
      </c>
      <c r="B45" s="122"/>
      <c r="C45" s="44"/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O45" s="119"/>
      <c r="P45" s="119"/>
      <c r="Q45" s="119"/>
      <c r="R45" s="119"/>
      <c r="S45" s="119"/>
      <c r="T45" s="119"/>
      <c r="U45" s="119"/>
      <c r="V45" s="119"/>
      <c r="W45" s="119"/>
      <c r="X45" s="119"/>
      <c r="Y45" s="119"/>
      <c r="Z45" s="119"/>
      <c r="AA45" s="119"/>
      <c r="AB45" s="119"/>
      <c r="AC45" s="119"/>
      <c r="AD45" s="119"/>
      <c r="AE45" s="119"/>
      <c r="AF45" s="119"/>
      <c r="AG45" s="119"/>
      <c r="AH45" s="119"/>
      <c r="AI45" s="119"/>
      <c r="AJ45" s="119"/>
      <c r="AK45" s="119"/>
      <c r="AL45" s="120"/>
      <c r="AM45" s="120"/>
      <c r="AN45" s="120"/>
      <c r="AO45" s="119"/>
      <c r="AP45" s="119"/>
      <c r="AQ45" s="119"/>
      <c r="AR45" s="119"/>
      <c r="AS45" s="120"/>
      <c r="AT45" s="119"/>
      <c r="AU45" s="119"/>
      <c r="AV45" s="11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119"/>
      <c r="BH45" s="120"/>
      <c r="BI45" s="120"/>
      <c r="BJ45" s="120"/>
      <c r="BK45" s="120"/>
      <c r="BL45" s="119"/>
      <c r="BM45" s="119"/>
      <c r="BN45" s="119"/>
      <c r="BO45" s="119"/>
      <c r="BP45" s="119"/>
    </row>
    <row r="46" spans="1:68" ht="24.75" customHeight="1" x14ac:dyDescent="0.25">
      <c r="A46" s="87" t="s">
        <v>107</v>
      </c>
      <c r="B46" s="123"/>
      <c r="C46" s="44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19"/>
      <c r="AB46" s="119"/>
      <c r="AC46" s="119"/>
      <c r="AD46" s="119"/>
      <c r="AE46" s="119"/>
      <c r="AF46" s="119"/>
      <c r="AG46" s="119"/>
      <c r="AH46" s="119"/>
      <c r="AI46" s="119"/>
      <c r="AJ46" s="119"/>
      <c r="AK46" s="119"/>
      <c r="AL46" s="120"/>
      <c r="AM46" s="120"/>
      <c r="AN46" s="120"/>
      <c r="AO46" s="119"/>
      <c r="AP46" s="119"/>
      <c r="AQ46" s="119"/>
      <c r="AR46" s="119"/>
      <c r="AS46" s="120"/>
      <c r="AT46" s="119"/>
      <c r="AU46" s="119"/>
      <c r="AV46" s="11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119"/>
      <c r="BH46" s="120"/>
      <c r="BI46" s="120"/>
      <c r="BJ46" s="120"/>
      <c r="BK46" s="120"/>
      <c r="BL46" s="119"/>
      <c r="BM46" s="119"/>
      <c r="BN46" s="119"/>
      <c r="BO46" s="119"/>
      <c r="BP46" s="119"/>
    </row>
    <row r="47" spans="1:68" ht="24.75" customHeight="1" x14ac:dyDescent="0.25">
      <c r="A47" s="124" t="s">
        <v>108</v>
      </c>
      <c r="B47" s="122"/>
      <c r="C47" s="44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19"/>
      <c r="AB47" s="119"/>
      <c r="AC47" s="119"/>
      <c r="AD47" s="119"/>
      <c r="AE47" s="119"/>
      <c r="AF47" s="119"/>
      <c r="AG47" s="119"/>
      <c r="AH47" s="119"/>
      <c r="AI47" s="119"/>
      <c r="AJ47" s="119"/>
      <c r="AK47" s="119"/>
      <c r="AL47" s="120"/>
      <c r="AM47" s="120"/>
      <c r="AN47" s="120"/>
      <c r="AO47" s="119"/>
      <c r="AP47" s="119"/>
      <c r="AQ47" s="119"/>
      <c r="AR47" s="119"/>
      <c r="AS47" s="120"/>
      <c r="AT47" s="119"/>
      <c r="AU47" s="119"/>
      <c r="AV47" s="11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119"/>
      <c r="BH47" s="120"/>
      <c r="BI47" s="120"/>
      <c r="BJ47" s="120"/>
      <c r="BK47" s="120"/>
      <c r="BL47" s="119"/>
      <c r="BM47" s="119"/>
      <c r="BN47" s="119"/>
      <c r="BO47" s="119"/>
      <c r="BP47" s="119"/>
    </row>
    <row r="48" spans="1:68" ht="24.75" customHeight="1" x14ac:dyDescent="0.25">
      <c r="A48" s="711" t="s">
        <v>101</v>
      </c>
      <c r="B48" s="712"/>
      <c r="C48" s="125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19"/>
      <c r="AB48" s="119"/>
      <c r="AC48" s="119"/>
      <c r="AD48" s="119"/>
      <c r="AE48" s="119"/>
      <c r="AF48" s="119"/>
      <c r="AG48" s="119"/>
      <c r="AH48" s="119"/>
      <c r="AI48" s="119"/>
      <c r="AJ48" s="119"/>
      <c r="AK48" s="119"/>
      <c r="AL48" s="120"/>
      <c r="AM48" s="120"/>
      <c r="AN48" s="120"/>
      <c r="AO48" s="119"/>
      <c r="AP48" s="119"/>
      <c r="AQ48" s="119"/>
      <c r="AR48" s="119"/>
      <c r="AS48" s="120"/>
      <c r="AT48" s="119"/>
      <c r="AU48" s="119"/>
      <c r="AV48" s="126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126"/>
      <c r="BH48" s="127"/>
      <c r="BI48" s="127"/>
      <c r="BJ48" s="127"/>
      <c r="BK48" s="127"/>
      <c r="BL48" s="126"/>
      <c r="BM48" s="126"/>
      <c r="BN48" s="126"/>
      <c r="BO48" s="126"/>
      <c r="BP48" s="126"/>
    </row>
  </sheetData>
  <mergeCells count="94">
    <mergeCell ref="BP7:BP8"/>
    <mergeCell ref="BG7:BG8"/>
    <mergeCell ref="BL7:BL8"/>
    <mergeCell ref="BM7:BM8"/>
    <mergeCell ref="BN7:BN8"/>
    <mergeCell ref="BO7:BO8"/>
    <mergeCell ref="V5:W5"/>
    <mergeCell ref="T7:T8"/>
    <mergeCell ref="U7:U8"/>
    <mergeCell ref="V7:V8"/>
    <mergeCell ref="W7:W8"/>
    <mergeCell ref="A4:B4"/>
    <mergeCell ref="E4:F4"/>
    <mergeCell ref="G4:H4"/>
    <mergeCell ref="I4:K4"/>
    <mergeCell ref="L4:N4"/>
    <mergeCell ref="E3:AS3"/>
    <mergeCell ref="AZ3:BP3"/>
    <mergeCell ref="AQ4:AR4"/>
    <mergeCell ref="BC4:BF4"/>
    <mergeCell ref="BG4:BP4"/>
    <mergeCell ref="O4:Q4"/>
    <mergeCell ref="R4:S4"/>
    <mergeCell ref="T4:U4"/>
    <mergeCell ref="V4:W4"/>
    <mergeCell ref="X4:Y4"/>
    <mergeCell ref="Z4:AB4"/>
    <mergeCell ref="AC4:AE4"/>
    <mergeCell ref="AJ4:AJ5"/>
    <mergeCell ref="AK4:AK5"/>
    <mergeCell ref="AC5:AD5"/>
    <mergeCell ref="T5:U5"/>
    <mergeCell ref="A1:B1"/>
    <mergeCell ref="C1:Q1"/>
    <mergeCell ref="S1:AL1"/>
    <mergeCell ref="A2:C2"/>
    <mergeCell ref="E2:I2"/>
    <mergeCell ref="BD7:BD8"/>
    <mergeCell ref="BE7:BE8"/>
    <mergeCell ref="BF7:BF8"/>
    <mergeCell ref="X5:Y5"/>
    <mergeCell ref="Z5:AA5"/>
    <mergeCell ref="AT5:AT6"/>
    <mergeCell ref="AU5:AU6"/>
    <mergeCell ref="AV5:AV6"/>
    <mergeCell ref="BC5:BF5"/>
    <mergeCell ref="AV7:AV8"/>
    <mergeCell ref="X7:X8"/>
    <mergeCell ref="AW7:AW8"/>
    <mergeCell ref="AX7:AX8"/>
    <mergeCell ref="AY7:AY8"/>
    <mergeCell ref="AZ7:AZ8"/>
    <mergeCell ref="BA7:BA8"/>
    <mergeCell ref="BB7:BB8"/>
    <mergeCell ref="BC7:BC8"/>
    <mergeCell ref="AT7:AT8"/>
    <mergeCell ref="AU7:AU8"/>
    <mergeCell ref="AJ7:AJ8"/>
    <mergeCell ref="AK7:AK8"/>
    <mergeCell ref="AL7:AL8"/>
    <mergeCell ref="AP7:AP8"/>
    <mergeCell ref="AQ7:AQ8"/>
    <mergeCell ref="AR7:AR8"/>
    <mergeCell ref="AS7:AS8"/>
    <mergeCell ref="AH7:AH8"/>
    <mergeCell ref="AI7:AI8"/>
    <mergeCell ref="Y7:Y8"/>
    <mergeCell ref="Z7:Z8"/>
    <mergeCell ref="AA7:AA8"/>
    <mergeCell ref="AB7:AB8"/>
    <mergeCell ref="AC7:AC8"/>
    <mergeCell ref="AD7:AD8"/>
    <mergeCell ref="AE7:AE8"/>
    <mergeCell ref="R7:R8"/>
    <mergeCell ref="E5:F5"/>
    <mergeCell ref="G5:H5"/>
    <mergeCell ref="I5:J5"/>
    <mergeCell ref="L5:M5"/>
    <mergeCell ref="O5:P5"/>
    <mergeCell ref="R5:S5"/>
    <mergeCell ref="S7:S8"/>
    <mergeCell ref="E7:E8"/>
    <mergeCell ref="F7:F8"/>
    <mergeCell ref="M7:M8"/>
    <mergeCell ref="N7:N8"/>
    <mergeCell ref="O7:O8"/>
    <mergeCell ref="P7:P8"/>
    <mergeCell ref="Q7:Q8"/>
    <mergeCell ref="I7:I8"/>
    <mergeCell ref="J7:J8"/>
    <mergeCell ref="A48:B48"/>
    <mergeCell ref="K7:K8"/>
    <mergeCell ref="L7:L8"/>
    <mergeCell ref="A7:A8"/>
  </mergeCells>
  <conditionalFormatting sqref="E9:AK39">
    <cfRule type="expression" dxfId="23" priority="1">
      <formula>IF(AND($AI9="H",$AH9="B"),1,0)</formula>
    </cfRule>
    <cfRule type="expression" dxfId="22" priority="2">
      <formula>IF($AI9="H",1,0)</formula>
    </cfRule>
  </conditionalFormatting>
  <dataValidations count="3">
    <dataValidation type="list" allowBlank="1" showErrorMessage="1" sqref="AJ9:AK39" xr:uid="{00000000-0002-0000-0500-000000000000}">
      <formula1>"Si,No"</formula1>
    </dataValidation>
    <dataValidation type="list" allowBlank="1" showErrorMessage="1" sqref="AH9:AH39" xr:uid="{00000000-0002-0000-0500-000001000000}">
      <formula1>"P,I,B"</formula1>
    </dataValidation>
    <dataValidation type="list" allowBlank="1" showErrorMessage="1" sqref="AI9:AI39" xr:uid="{00000000-0002-0000-0500-000002000000}">
      <formula1>"H,NH"</formula1>
    </dataValidation>
  </dataValidations>
  <pageMargins left="0.39370078740157483" right="0.39370078740157483" top="0.59055118110236227" bottom="0.39370078740157483" header="0" footer="0"/>
  <pageSetup paperSize="9" scale="1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BP48"/>
  <sheetViews>
    <sheetView zoomScale="48" zoomScaleNormal="60" workbookViewId="0">
      <selection activeCell="N31" sqref="N31"/>
    </sheetView>
  </sheetViews>
  <sheetFormatPr baseColWidth="10" defaultColWidth="12.5703125" defaultRowHeight="15" customHeight="1" x14ac:dyDescent="0.2"/>
  <cols>
    <col min="1" max="1" width="13.7109375" customWidth="1"/>
    <col min="2" max="2" width="10.28515625" customWidth="1"/>
    <col min="3" max="4" width="14.42578125" customWidth="1"/>
    <col min="5" max="6" width="8.7109375" customWidth="1"/>
    <col min="7" max="8" width="12.28515625" customWidth="1"/>
    <col min="9" max="17" width="8.7109375" customWidth="1"/>
    <col min="18" max="18" width="9.5703125" customWidth="1"/>
    <col min="19" max="19" width="9.7109375" customWidth="1"/>
    <col min="20" max="30" width="8.7109375" customWidth="1"/>
    <col min="31" max="31" width="10" customWidth="1"/>
    <col min="32" max="32" width="13.140625" customWidth="1"/>
    <col min="33" max="33" width="16.140625" customWidth="1"/>
    <col min="34" max="34" width="16.7109375" customWidth="1"/>
    <col min="35" max="35" width="27.85546875" customWidth="1"/>
    <col min="36" max="36" width="16.42578125" customWidth="1"/>
    <col min="37" max="37" width="16.28515625" customWidth="1"/>
    <col min="38" max="41" width="13.28515625" customWidth="1"/>
    <col min="42" max="43" width="12.28515625" customWidth="1"/>
    <col min="44" max="44" width="13" customWidth="1"/>
    <col min="45" max="45" width="11.7109375" customWidth="1"/>
    <col min="46" max="46" width="10.42578125" customWidth="1"/>
    <col min="47" max="47" width="10.28515625" customWidth="1"/>
    <col min="48" max="48" width="11.140625" customWidth="1"/>
    <col min="49" max="54" width="18.7109375" customWidth="1"/>
    <col min="55" max="55" width="12.7109375" customWidth="1"/>
    <col min="56" max="56" width="13.7109375" customWidth="1"/>
    <col min="57" max="57" width="13.42578125" customWidth="1"/>
    <col min="58" max="58" width="12.28515625" customWidth="1"/>
    <col min="59" max="62" width="18.28515625" customWidth="1"/>
    <col min="63" max="63" width="16.85546875" customWidth="1"/>
    <col min="64" max="64" width="11.140625" customWidth="1"/>
    <col min="65" max="65" width="17.7109375" customWidth="1"/>
    <col min="66" max="66" width="16.5703125" customWidth="1"/>
    <col min="67" max="67" width="14.85546875" customWidth="1"/>
    <col min="68" max="68" width="16.5703125" customWidth="1"/>
    <col min="69" max="88" width="11.42578125" customWidth="1"/>
  </cols>
  <sheetData>
    <row r="1" spans="1:68" ht="21" customHeight="1" x14ac:dyDescent="0.25">
      <c r="A1" s="681" t="s">
        <v>0</v>
      </c>
      <c r="B1" s="682"/>
      <c r="C1" s="683"/>
      <c r="D1" s="682"/>
      <c r="E1" s="682"/>
      <c r="F1" s="682"/>
      <c r="G1" s="682"/>
      <c r="H1" s="682"/>
      <c r="I1" s="682"/>
      <c r="J1" s="682"/>
      <c r="K1" s="682"/>
      <c r="L1" s="682"/>
      <c r="M1" s="682"/>
      <c r="N1" s="682"/>
      <c r="O1" s="682"/>
      <c r="P1" s="682"/>
      <c r="Q1" s="682"/>
      <c r="R1" s="2"/>
      <c r="S1" s="684" t="s">
        <v>2</v>
      </c>
      <c r="T1" s="682"/>
      <c r="U1" s="682"/>
      <c r="V1" s="682"/>
      <c r="W1" s="682"/>
      <c r="X1" s="682"/>
      <c r="Y1" s="682"/>
      <c r="Z1" s="682"/>
      <c r="AA1" s="682"/>
      <c r="AB1" s="682"/>
      <c r="AC1" s="682"/>
      <c r="AD1" s="682"/>
      <c r="AE1" s="682"/>
      <c r="AF1" s="682"/>
      <c r="AG1" s="682"/>
      <c r="AH1" s="682"/>
      <c r="AI1" s="682"/>
      <c r="AJ1" s="682"/>
      <c r="AK1" s="682"/>
      <c r="AL1" s="682"/>
      <c r="AM1" s="3"/>
      <c r="AN1" s="3"/>
      <c r="AO1" s="3"/>
      <c r="AP1" s="2"/>
      <c r="AQ1" s="1"/>
      <c r="AR1" s="4"/>
      <c r="AS1" s="5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3"/>
      <c r="BH1" s="6"/>
      <c r="BI1" s="6"/>
      <c r="BJ1" s="6"/>
      <c r="BK1" s="6"/>
      <c r="BL1" s="3"/>
      <c r="BM1" s="3"/>
      <c r="BN1" s="3"/>
      <c r="BO1" s="3"/>
      <c r="BP1" s="3"/>
    </row>
    <row r="2" spans="1:68" ht="21" customHeight="1" x14ac:dyDescent="0.25">
      <c r="A2" s="684" t="s">
        <v>132</v>
      </c>
      <c r="B2" s="682"/>
      <c r="C2" s="682"/>
      <c r="D2" s="3"/>
      <c r="E2" s="685" t="s">
        <v>118</v>
      </c>
      <c r="F2" s="686"/>
      <c r="G2" s="686"/>
      <c r="H2" s="686"/>
      <c r="I2" s="686"/>
      <c r="J2" s="1"/>
      <c r="K2" s="1"/>
      <c r="L2" s="1"/>
      <c r="M2" s="1"/>
      <c r="N2" s="1"/>
      <c r="O2" s="1"/>
      <c r="P2" s="1"/>
      <c r="Q2" s="1"/>
      <c r="R2" s="2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6"/>
      <c r="AM2" s="6"/>
      <c r="AN2" s="6"/>
      <c r="AO2" s="3"/>
      <c r="AP2" s="2"/>
      <c r="AQ2" s="1"/>
      <c r="AR2" s="3"/>
      <c r="AS2" s="6"/>
      <c r="AT2" s="3"/>
      <c r="AU2" s="3"/>
      <c r="AV2" s="3"/>
      <c r="AW2" s="4"/>
      <c r="AX2" s="4"/>
      <c r="AY2" s="4"/>
      <c r="AZ2" s="4"/>
      <c r="BA2" s="4"/>
      <c r="BB2" s="4"/>
      <c r="BC2" s="4"/>
      <c r="BD2" s="4"/>
      <c r="BE2" s="4"/>
      <c r="BF2" s="4"/>
      <c r="BG2" s="3"/>
      <c r="BH2" s="6"/>
      <c r="BI2" s="6"/>
      <c r="BJ2" s="6"/>
      <c r="BK2" s="6"/>
      <c r="BL2" s="3"/>
      <c r="BM2" s="3"/>
      <c r="BN2" s="3"/>
      <c r="BO2" s="3"/>
      <c r="BP2" s="3"/>
    </row>
    <row r="3" spans="1:68" ht="18" customHeight="1" x14ac:dyDescent="0.25">
      <c r="A3" s="7"/>
      <c r="B3" s="7"/>
      <c r="C3" s="8"/>
      <c r="D3" s="8"/>
      <c r="E3" s="687" t="s">
        <v>5</v>
      </c>
      <c r="F3" s="688"/>
      <c r="G3" s="688"/>
      <c r="H3" s="688"/>
      <c r="I3" s="688"/>
      <c r="J3" s="688"/>
      <c r="K3" s="688"/>
      <c r="L3" s="688"/>
      <c r="M3" s="688"/>
      <c r="N3" s="688"/>
      <c r="O3" s="688"/>
      <c r="P3" s="688"/>
      <c r="Q3" s="688"/>
      <c r="R3" s="688"/>
      <c r="S3" s="688"/>
      <c r="T3" s="688"/>
      <c r="U3" s="688"/>
      <c r="V3" s="688"/>
      <c r="W3" s="688"/>
      <c r="X3" s="688"/>
      <c r="Y3" s="688"/>
      <c r="Z3" s="688"/>
      <c r="AA3" s="688"/>
      <c r="AB3" s="688"/>
      <c r="AC3" s="688"/>
      <c r="AD3" s="688"/>
      <c r="AE3" s="688"/>
      <c r="AF3" s="688"/>
      <c r="AG3" s="688"/>
      <c r="AH3" s="688"/>
      <c r="AI3" s="688"/>
      <c r="AJ3" s="688"/>
      <c r="AK3" s="688"/>
      <c r="AL3" s="688"/>
      <c r="AM3" s="688"/>
      <c r="AN3" s="688"/>
      <c r="AO3" s="688"/>
      <c r="AP3" s="688"/>
      <c r="AQ3" s="688"/>
      <c r="AR3" s="688"/>
      <c r="AS3" s="688"/>
      <c r="AT3" s="314"/>
      <c r="AU3" s="314"/>
      <c r="AV3" s="314"/>
      <c r="AW3" s="314"/>
      <c r="AX3" s="314"/>
      <c r="AY3" s="314"/>
      <c r="AZ3" s="689" t="s">
        <v>6</v>
      </c>
      <c r="BA3" s="688"/>
      <c r="BB3" s="688"/>
      <c r="BC3" s="688"/>
      <c r="BD3" s="688"/>
      <c r="BE3" s="688"/>
      <c r="BF3" s="688"/>
      <c r="BG3" s="688"/>
      <c r="BH3" s="688"/>
      <c r="BI3" s="688"/>
      <c r="BJ3" s="688"/>
      <c r="BK3" s="688"/>
      <c r="BL3" s="688"/>
      <c r="BM3" s="688"/>
      <c r="BN3" s="688"/>
      <c r="BO3" s="688"/>
      <c r="BP3" s="690"/>
    </row>
    <row r="4" spans="1:68" ht="67.5" customHeight="1" x14ac:dyDescent="0.35">
      <c r="A4" s="679" t="s">
        <v>7</v>
      </c>
      <c r="B4" s="680"/>
      <c r="C4" s="315" t="s">
        <v>8</v>
      </c>
      <c r="D4" s="315" t="s">
        <v>9</v>
      </c>
      <c r="E4" s="696" t="s">
        <v>10</v>
      </c>
      <c r="F4" s="680"/>
      <c r="G4" s="696" t="s">
        <v>11</v>
      </c>
      <c r="H4" s="680"/>
      <c r="I4" s="696" t="s">
        <v>12</v>
      </c>
      <c r="J4" s="692"/>
      <c r="K4" s="680"/>
      <c r="L4" s="696" t="s">
        <v>13</v>
      </c>
      <c r="M4" s="692"/>
      <c r="N4" s="680"/>
      <c r="O4" s="697" t="s">
        <v>14</v>
      </c>
      <c r="P4" s="692"/>
      <c r="Q4" s="680"/>
      <c r="R4" s="698" t="s">
        <v>15</v>
      </c>
      <c r="S4" s="680"/>
      <c r="T4" s="698" t="s">
        <v>16</v>
      </c>
      <c r="U4" s="680"/>
      <c r="V4" s="698" t="s">
        <v>17</v>
      </c>
      <c r="W4" s="680"/>
      <c r="X4" s="698" t="s">
        <v>18</v>
      </c>
      <c r="Y4" s="680"/>
      <c r="Z4" s="698" t="s">
        <v>19</v>
      </c>
      <c r="AA4" s="692"/>
      <c r="AB4" s="680"/>
      <c r="AC4" s="698" t="s">
        <v>20</v>
      </c>
      <c r="AD4" s="692"/>
      <c r="AE4" s="680"/>
      <c r="AF4" s="316" t="s">
        <v>21</v>
      </c>
      <c r="AG4" s="317" t="s">
        <v>22</v>
      </c>
      <c r="AH4" s="10" t="s">
        <v>23</v>
      </c>
      <c r="AI4" s="10" t="s">
        <v>24</v>
      </c>
      <c r="AJ4" s="705" t="s">
        <v>25</v>
      </c>
      <c r="AK4" s="707" t="s">
        <v>26</v>
      </c>
      <c r="AL4" s="318" t="s">
        <v>27</v>
      </c>
      <c r="AM4" s="318" t="s">
        <v>28</v>
      </c>
      <c r="AN4" s="318" t="s">
        <v>29</v>
      </c>
      <c r="AO4" s="318" t="s">
        <v>30</v>
      </c>
      <c r="AP4" s="319" t="s">
        <v>31</v>
      </c>
      <c r="AQ4" s="709" t="s">
        <v>32</v>
      </c>
      <c r="AR4" s="690"/>
      <c r="AS4" s="11" t="s">
        <v>33</v>
      </c>
      <c r="AT4" s="319" t="s">
        <v>34</v>
      </c>
      <c r="AU4" s="319" t="s">
        <v>35</v>
      </c>
      <c r="AV4" s="320" t="s">
        <v>36</v>
      </c>
      <c r="AW4" s="321" t="s">
        <v>37</v>
      </c>
      <c r="AX4" s="321" t="s">
        <v>38</v>
      </c>
      <c r="AY4" s="321" t="s">
        <v>39</v>
      </c>
      <c r="AZ4" s="322" t="s">
        <v>40</v>
      </c>
      <c r="BA4" s="323" t="s">
        <v>41</v>
      </c>
      <c r="BB4" s="323" t="s">
        <v>42</v>
      </c>
      <c r="BC4" s="691" t="s">
        <v>43</v>
      </c>
      <c r="BD4" s="692"/>
      <c r="BE4" s="692"/>
      <c r="BF4" s="680"/>
      <c r="BG4" s="693" t="s">
        <v>44</v>
      </c>
      <c r="BH4" s="688"/>
      <c r="BI4" s="688"/>
      <c r="BJ4" s="688"/>
      <c r="BK4" s="688"/>
      <c r="BL4" s="688"/>
      <c r="BM4" s="688"/>
      <c r="BN4" s="688"/>
      <c r="BO4" s="688"/>
      <c r="BP4" s="690"/>
    </row>
    <row r="5" spans="1:68" ht="57.75" customHeight="1" x14ac:dyDescent="0.35">
      <c r="A5" s="324"/>
      <c r="B5" s="325"/>
      <c r="C5" s="326" t="s">
        <v>45</v>
      </c>
      <c r="D5" s="326" t="s">
        <v>45</v>
      </c>
      <c r="E5" s="710"/>
      <c r="F5" s="700"/>
      <c r="G5" s="710" t="s">
        <v>46</v>
      </c>
      <c r="H5" s="700"/>
      <c r="I5" s="710" t="s">
        <v>47</v>
      </c>
      <c r="J5" s="701"/>
      <c r="K5" s="327" t="s">
        <v>48</v>
      </c>
      <c r="L5" s="710" t="s">
        <v>49</v>
      </c>
      <c r="M5" s="701"/>
      <c r="N5" s="327" t="s">
        <v>48</v>
      </c>
      <c r="O5" s="710" t="s">
        <v>49</v>
      </c>
      <c r="P5" s="701"/>
      <c r="Q5" s="327" t="s">
        <v>48</v>
      </c>
      <c r="R5" s="699" t="s">
        <v>50</v>
      </c>
      <c r="S5" s="700"/>
      <c r="T5" s="699" t="s">
        <v>50</v>
      </c>
      <c r="U5" s="700"/>
      <c r="V5" s="699" t="s">
        <v>50</v>
      </c>
      <c r="W5" s="700"/>
      <c r="X5" s="699" t="s">
        <v>50</v>
      </c>
      <c r="Y5" s="700"/>
      <c r="Z5" s="699" t="s">
        <v>50</v>
      </c>
      <c r="AA5" s="701"/>
      <c r="AB5" s="327" t="s">
        <v>48</v>
      </c>
      <c r="AC5" s="699" t="s">
        <v>51</v>
      </c>
      <c r="AD5" s="701"/>
      <c r="AE5" s="327" t="s">
        <v>48</v>
      </c>
      <c r="AF5" s="310" t="s">
        <v>52</v>
      </c>
      <c r="AG5" s="310" t="s">
        <v>53</v>
      </c>
      <c r="AH5" s="328" t="s">
        <v>54</v>
      </c>
      <c r="AI5" s="328" t="s">
        <v>55</v>
      </c>
      <c r="AJ5" s="706"/>
      <c r="AK5" s="708"/>
      <c r="AL5" s="329" t="s">
        <v>56</v>
      </c>
      <c r="AM5" s="329" t="s">
        <v>56</v>
      </c>
      <c r="AN5" s="329" t="s">
        <v>56</v>
      </c>
      <c r="AO5" s="330"/>
      <c r="AP5" s="330"/>
      <c r="AQ5" s="319" t="s">
        <v>56</v>
      </c>
      <c r="AR5" s="331" t="s">
        <v>57</v>
      </c>
      <c r="AS5" s="332" t="s">
        <v>56</v>
      </c>
      <c r="AT5" s="702" t="s">
        <v>58</v>
      </c>
      <c r="AU5" s="702" t="s">
        <v>58</v>
      </c>
      <c r="AV5" s="704" t="s">
        <v>59</v>
      </c>
      <c r="AW5" s="333"/>
      <c r="AX5" s="333"/>
      <c r="AY5" s="333"/>
      <c r="AZ5" s="334"/>
      <c r="BA5" s="334"/>
      <c r="BB5" s="334"/>
      <c r="BC5" s="694"/>
      <c r="BD5" s="686"/>
      <c r="BE5" s="686"/>
      <c r="BF5" s="695"/>
      <c r="BG5" s="12" t="s">
        <v>60</v>
      </c>
      <c r="BH5" s="13" t="s">
        <v>61</v>
      </c>
      <c r="BI5" s="14" t="s">
        <v>62</v>
      </c>
      <c r="BJ5" s="14" t="s">
        <v>63</v>
      </c>
      <c r="BK5" s="14" t="s">
        <v>64</v>
      </c>
      <c r="BL5" s="15" t="s">
        <v>27</v>
      </c>
      <c r="BM5" s="14" t="s">
        <v>65</v>
      </c>
      <c r="BN5" s="12" t="s">
        <v>66</v>
      </c>
      <c r="BO5" s="12" t="s">
        <v>67</v>
      </c>
      <c r="BP5" s="12" t="s">
        <v>68</v>
      </c>
    </row>
    <row r="6" spans="1:68" ht="31.5" customHeight="1" x14ac:dyDescent="0.25">
      <c r="A6" s="16"/>
      <c r="B6" s="335"/>
      <c r="C6" s="17" t="s">
        <v>69</v>
      </c>
      <c r="D6" s="17"/>
      <c r="E6" s="311" t="s">
        <v>70</v>
      </c>
      <c r="F6" s="327" t="s">
        <v>71</v>
      </c>
      <c r="G6" s="311" t="s">
        <v>70</v>
      </c>
      <c r="H6" s="327" t="s">
        <v>71</v>
      </c>
      <c r="I6" s="336" t="s">
        <v>72</v>
      </c>
      <c r="J6" s="337" t="s">
        <v>73</v>
      </c>
      <c r="K6" s="338" t="s">
        <v>74</v>
      </c>
      <c r="L6" s="311" t="s">
        <v>70</v>
      </c>
      <c r="M6" s="339" t="s">
        <v>71</v>
      </c>
      <c r="N6" s="338" t="s">
        <v>74</v>
      </c>
      <c r="O6" s="311" t="s">
        <v>70</v>
      </c>
      <c r="P6" s="339" t="s">
        <v>71</v>
      </c>
      <c r="Q6" s="338" t="s">
        <v>74</v>
      </c>
      <c r="R6" s="310" t="s">
        <v>70</v>
      </c>
      <c r="S6" s="340" t="s">
        <v>71</v>
      </c>
      <c r="T6" s="310" t="s">
        <v>70</v>
      </c>
      <c r="U6" s="340" t="s">
        <v>71</v>
      </c>
      <c r="V6" s="310" t="s">
        <v>70</v>
      </c>
      <c r="W6" s="340" t="s">
        <v>71</v>
      </c>
      <c r="X6" s="310" t="s">
        <v>70</v>
      </c>
      <c r="Y6" s="340" t="s">
        <v>71</v>
      </c>
      <c r="Z6" s="310" t="s">
        <v>70</v>
      </c>
      <c r="AA6" s="341" t="s">
        <v>71</v>
      </c>
      <c r="AB6" s="338" t="s">
        <v>74</v>
      </c>
      <c r="AC6" s="310" t="s">
        <v>70</v>
      </c>
      <c r="AD6" s="341" t="s">
        <v>71</v>
      </c>
      <c r="AE6" s="338" t="s">
        <v>74</v>
      </c>
      <c r="AF6" s="310" t="s">
        <v>71</v>
      </c>
      <c r="AG6" s="310" t="s">
        <v>71</v>
      </c>
      <c r="AH6" s="18" t="s">
        <v>75</v>
      </c>
      <c r="AI6" s="18" t="s">
        <v>75</v>
      </c>
      <c r="AJ6" s="342" t="s">
        <v>76</v>
      </c>
      <c r="AK6" s="310" t="s">
        <v>76</v>
      </c>
      <c r="AL6" s="329" t="s">
        <v>77</v>
      </c>
      <c r="AM6" s="329" t="s">
        <v>47</v>
      </c>
      <c r="AN6" s="329" t="s">
        <v>78</v>
      </c>
      <c r="AO6" s="329" t="s">
        <v>47</v>
      </c>
      <c r="AP6" s="329" t="s">
        <v>79</v>
      </c>
      <c r="AQ6" s="19" t="s">
        <v>47</v>
      </c>
      <c r="AR6" s="343" t="s">
        <v>47</v>
      </c>
      <c r="AS6" s="329" t="s">
        <v>48</v>
      </c>
      <c r="AT6" s="703"/>
      <c r="AU6" s="703"/>
      <c r="AV6" s="706"/>
      <c r="AW6" s="20" t="s">
        <v>80</v>
      </c>
      <c r="AX6" s="20" t="s">
        <v>80</v>
      </c>
      <c r="AY6" s="20" t="s">
        <v>80</v>
      </c>
      <c r="AZ6" s="21" t="s">
        <v>80</v>
      </c>
      <c r="BA6" s="21" t="s">
        <v>81</v>
      </c>
      <c r="BB6" s="21" t="s">
        <v>82</v>
      </c>
      <c r="BC6" s="322" t="s">
        <v>83</v>
      </c>
      <c r="BD6" s="322" t="s">
        <v>82</v>
      </c>
      <c r="BE6" s="322" t="s">
        <v>84</v>
      </c>
      <c r="BF6" s="322" t="s">
        <v>10</v>
      </c>
      <c r="BG6" s="344" t="s">
        <v>85</v>
      </c>
      <c r="BH6" s="344" t="s">
        <v>85</v>
      </c>
      <c r="BI6" s="344" t="s">
        <v>85</v>
      </c>
      <c r="BJ6" s="344" t="s">
        <v>85</v>
      </c>
      <c r="BK6" s="344" t="s">
        <v>85</v>
      </c>
      <c r="BL6" s="322" t="s">
        <v>77</v>
      </c>
      <c r="BM6" s="323" t="s">
        <v>78</v>
      </c>
      <c r="BN6" s="344" t="s">
        <v>80</v>
      </c>
      <c r="BO6" s="344" t="s">
        <v>86</v>
      </c>
      <c r="BP6" s="344" t="s">
        <v>48</v>
      </c>
    </row>
    <row r="7" spans="1:68" ht="33.75" customHeight="1" x14ac:dyDescent="0.25">
      <c r="A7" s="718" t="s">
        <v>87</v>
      </c>
      <c r="B7" s="22" t="s">
        <v>88</v>
      </c>
      <c r="C7" s="23"/>
      <c r="D7" s="24"/>
      <c r="E7" s="717"/>
      <c r="F7" s="717"/>
      <c r="G7" s="312"/>
      <c r="H7" s="312"/>
      <c r="I7" s="717"/>
      <c r="J7" s="717">
        <v>35</v>
      </c>
      <c r="K7" s="717"/>
      <c r="L7" s="717"/>
      <c r="M7" s="717">
        <v>25</v>
      </c>
      <c r="N7" s="717"/>
      <c r="O7" s="717"/>
      <c r="P7" s="717">
        <v>125</v>
      </c>
      <c r="Q7" s="717"/>
      <c r="R7" s="717"/>
      <c r="S7" s="717"/>
      <c r="T7" s="717"/>
      <c r="U7" s="717"/>
      <c r="V7" s="717"/>
      <c r="W7" s="717"/>
      <c r="X7" s="717"/>
      <c r="Y7" s="717"/>
      <c r="Z7" s="717"/>
      <c r="AA7" s="717"/>
      <c r="AB7" s="717"/>
      <c r="AC7" s="717"/>
      <c r="AD7" s="717"/>
      <c r="AE7" s="717"/>
      <c r="AF7" s="312"/>
      <c r="AG7" s="312"/>
      <c r="AH7" s="719"/>
      <c r="AI7" s="717"/>
      <c r="AJ7" s="717"/>
      <c r="AK7" s="720"/>
      <c r="AL7" s="721"/>
      <c r="AM7" s="313"/>
      <c r="AN7" s="313"/>
      <c r="AO7" s="312"/>
      <c r="AP7" s="717"/>
      <c r="AQ7" s="717"/>
      <c r="AR7" s="717"/>
      <c r="AS7" s="721"/>
      <c r="AT7" s="717">
        <v>250</v>
      </c>
      <c r="AU7" s="717"/>
      <c r="AV7" s="717"/>
      <c r="AW7" s="717"/>
      <c r="AX7" s="717"/>
      <c r="AY7" s="717"/>
      <c r="AZ7" s="717"/>
      <c r="BA7" s="717"/>
      <c r="BB7" s="717"/>
      <c r="BC7" s="717"/>
      <c r="BD7" s="717"/>
      <c r="BE7" s="717"/>
      <c r="BF7" s="717"/>
      <c r="BG7" s="722"/>
      <c r="BH7" s="313"/>
      <c r="BI7" s="313"/>
      <c r="BJ7" s="313"/>
      <c r="BK7" s="313"/>
      <c r="BL7" s="717"/>
      <c r="BM7" s="717"/>
      <c r="BN7" s="717"/>
      <c r="BO7" s="717"/>
      <c r="BP7" s="717"/>
    </row>
    <row r="8" spans="1:68" ht="33.75" customHeight="1" x14ac:dyDescent="0.25">
      <c r="A8" s="706"/>
      <c r="B8" s="22" t="s">
        <v>89</v>
      </c>
      <c r="C8" s="23"/>
      <c r="D8" s="26"/>
      <c r="E8" s="706"/>
      <c r="F8" s="706"/>
      <c r="G8" s="27"/>
      <c r="H8" s="27"/>
      <c r="I8" s="706"/>
      <c r="J8" s="706"/>
      <c r="K8" s="706"/>
      <c r="L8" s="706"/>
      <c r="M8" s="706"/>
      <c r="N8" s="706"/>
      <c r="O8" s="706"/>
      <c r="P8" s="706"/>
      <c r="Q8" s="706"/>
      <c r="R8" s="706"/>
      <c r="S8" s="706"/>
      <c r="T8" s="706"/>
      <c r="U8" s="706"/>
      <c r="V8" s="706"/>
      <c r="W8" s="706"/>
      <c r="X8" s="706"/>
      <c r="Y8" s="706"/>
      <c r="Z8" s="706"/>
      <c r="AA8" s="706"/>
      <c r="AB8" s="706"/>
      <c r="AC8" s="706"/>
      <c r="AD8" s="706"/>
      <c r="AE8" s="706"/>
      <c r="AF8" s="27"/>
      <c r="AG8" s="27"/>
      <c r="AH8" s="706"/>
      <c r="AI8" s="706"/>
      <c r="AJ8" s="706"/>
      <c r="AK8" s="708"/>
      <c r="AL8" s="706"/>
      <c r="AM8" s="28"/>
      <c r="AN8" s="28"/>
      <c r="AO8" s="27"/>
      <c r="AP8" s="706"/>
      <c r="AQ8" s="706"/>
      <c r="AR8" s="706"/>
      <c r="AS8" s="706"/>
      <c r="AT8" s="706"/>
      <c r="AU8" s="706"/>
      <c r="AV8" s="706"/>
      <c r="AW8" s="706"/>
      <c r="AX8" s="706"/>
      <c r="AY8" s="706"/>
      <c r="AZ8" s="706"/>
      <c r="BA8" s="706"/>
      <c r="BB8" s="706"/>
      <c r="BC8" s="706"/>
      <c r="BD8" s="706"/>
      <c r="BE8" s="706"/>
      <c r="BF8" s="706"/>
      <c r="BG8" s="695"/>
      <c r="BH8" s="28"/>
      <c r="BI8" s="28"/>
      <c r="BJ8" s="28"/>
      <c r="BK8" s="28"/>
      <c r="BL8" s="706"/>
      <c r="BM8" s="706"/>
      <c r="BN8" s="706"/>
      <c r="BO8" s="706"/>
      <c r="BP8" s="706"/>
    </row>
    <row r="9" spans="1:68" ht="24.75" customHeight="1" x14ac:dyDescent="0.25">
      <c r="A9" s="146" t="s">
        <v>127</v>
      </c>
      <c r="B9" s="346">
        <v>1</v>
      </c>
      <c r="C9" s="29"/>
      <c r="D9" s="29"/>
      <c r="E9" s="30"/>
      <c r="F9" s="30"/>
      <c r="G9" s="29"/>
      <c r="H9" s="29"/>
      <c r="I9" s="128"/>
      <c r="J9" s="128"/>
      <c r="K9" s="370" t="str">
        <f t="shared" ref="K9:K39" si="0">IF(AND(I9&lt;&gt;"",J9&lt;&gt;""),(I9-J9)/I9*100,"")</f>
        <v/>
      </c>
      <c r="L9" s="128"/>
      <c r="M9" s="128"/>
      <c r="N9" s="370" t="str">
        <f t="shared" ref="N9:N39" si="1">IF(AND(L9&lt;&gt;"",M9&lt;&gt;""),(L9-M9)/L9*100,"")</f>
        <v/>
      </c>
      <c r="O9" s="128"/>
      <c r="P9" s="128"/>
      <c r="Q9" s="370" t="str">
        <f t="shared" ref="Q9:Q39" si="2">IF(AND(O9&lt;&gt;"",P9&lt;&gt;""),(O9-P9)/O9*100,"")</f>
        <v/>
      </c>
      <c r="R9" s="128"/>
      <c r="S9" s="128"/>
      <c r="T9" s="30"/>
      <c r="U9" s="30"/>
      <c r="V9" s="30"/>
      <c r="W9" s="30"/>
      <c r="X9" s="30"/>
      <c r="Y9" s="30"/>
      <c r="Z9" s="348"/>
      <c r="AA9" s="348"/>
      <c r="AB9" s="370" t="str">
        <f t="shared" ref="AB9:AB39" si="3">IF(AND(Z9&lt;&gt;"",AA9&lt;&gt;""),(Z9-AA9)/Z9*100,"")</f>
        <v/>
      </c>
      <c r="AC9" s="30"/>
      <c r="AD9" s="30"/>
      <c r="AE9" s="362" t="str">
        <f t="shared" ref="AE9:AE39" si="4">IF(AND(AC9&lt;&gt;"",AD9&lt;&gt;""),(AC9-AD9)/AC9*100,"")</f>
        <v/>
      </c>
      <c r="AF9" s="29"/>
      <c r="AG9" s="486"/>
      <c r="AH9" s="349"/>
      <c r="AI9" s="29"/>
      <c r="AJ9" s="29"/>
      <c r="AK9" s="350"/>
      <c r="AL9" s="373"/>
      <c r="AM9" s="508"/>
      <c r="AN9" s="31"/>
      <c r="AO9" s="29"/>
      <c r="AP9" s="352"/>
      <c r="AQ9" s="352"/>
      <c r="AR9" s="352"/>
      <c r="AS9" s="505"/>
      <c r="AT9" s="33"/>
      <c r="AU9" s="353"/>
      <c r="AV9" s="354"/>
      <c r="AW9" s="480"/>
      <c r="AX9" s="468"/>
      <c r="AY9" s="469"/>
      <c r="AZ9" s="372"/>
      <c r="BA9" s="34"/>
      <c r="BB9" s="34"/>
      <c r="BC9" s="488"/>
      <c r="BD9" s="137"/>
      <c r="BE9" s="137"/>
      <c r="BF9" s="137"/>
      <c r="BG9" s="29"/>
      <c r="BH9" s="31"/>
      <c r="BI9" s="31"/>
      <c r="BJ9" s="31"/>
      <c r="BK9" s="31"/>
      <c r="BL9" s="30"/>
      <c r="BM9" s="35"/>
      <c r="BN9" s="29"/>
      <c r="BO9" s="29"/>
      <c r="BP9" s="355"/>
    </row>
    <row r="10" spans="1:68" ht="24.75" customHeight="1" x14ac:dyDescent="0.25">
      <c r="A10" s="146" t="s">
        <v>128</v>
      </c>
      <c r="B10" s="36">
        <v>2</v>
      </c>
      <c r="C10" s="37"/>
      <c r="D10" s="37"/>
      <c r="E10" s="30"/>
      <c r="F10" s="30"/>
      <c r="G10" s="29"/>
      <c r="H10" s="29"/>
      <c r="I10" s="128"/>
      <c r="J10" s="128"/>
      <c r="K10" s="370" t="str">
        <f t="shared" si="0"/>
        <v/>
      </c>
      <c r="L10" s="128"/>
      <c r="M10" s="128"/>
      <c r="N10" s="370" t="str">
        <f t="shared" si="1"/>
        <v/>
      </c>
      <c r="O10" s="128"/>
      <c r="P10" s="128"/>
      <c r="Q10" s="370" t="str">
        <f t="shared" si="2"/>
        <v/>
      </c>
      <c r="R10" s="128"/>
      <c r="S10" s="128"/>
      <c r="T10" s="30"/>
      <c r="U10" s="30"/>
      <c r="V10" s="30"/>
      <c r="W10" s="30"/>
      <c r="X10" s="30"/>
      <c r="Y10" s="30"/>
      <c r="Z10" s="348"/>
      <c r="AA10" s="348"/>
      <c r="AB10" s="370" t="str">
        <f t="shared" si="3"/>
        <v/>
      </c>
      <c r="AC10" s="30"/>
      <c r="AD10" s="30"/>
      <c r="AE10" s="362" t="str">
        <f t="shared" si="4"/>
        <v/>
      </c>
      <c r="AF10" s="29"/>
      <c r="AG10" s="486"/>
      <c r="AH10" s="349"/>
      <c r="AI10" s="29"/>
      <c r="AJ10" s="29"/>
      <c r="AK10" s="350"/>
      <c r="AL10" s="309"/>
      <c r="AM10" s="509"/>
      <c r="AN10" s="39"/>
      <c r="AO10" s="37"/>
      <c r="AP10" s="40"/>
      <c r="AQ10" s="472"/>
      <c r="AR10" s="40"/>
      <c r="AS10" s="308"/>
      <c r="AT10" s="33"/>
      <c r="AU10" s="499"/>
      <c r="AV10" s="43"/>
      <c r="AW10" s="467"/>
      <c r="AX10" s="481"/>
      <c r="AY10" s="482"/>
      <c r="AZ10" s="140"/>
      <c r="BA10" s="46"/>
      <c r="BB10" s="34"/>
      <c r="BC10" s="478"/>
      <c r="BD10" s="48"/>
      <c r="BE10" s="476"/>
      <c r="BF10" s="141"/>
      <c r="BG10" s="37"/>
      <c r="BH10" s="39"/>
      <c r="BI10" s="39"/>
      <c r="BJ10" s="39"/>
      <c r="BK10" s="39"/>
      <c r="BL10" s="48"/>
      <c r="BM10" s="49"/>
      <c r="BN10" s="37"/>
      <c r="BO10" s="37"/>
      <c r="BP10" s="44"/>
    </row>
    <row r="11" spans="1:68" ht="24.75" customHeight="1" x14ac:dyDescent="0.25">
      <c r="A11" s="146" t="s">
        <v>129</v>
      </c>
      <c r="B11" s="36">
        <v>3</v>
      </c>
      <c r="C11" s="37"/>
      <c r="D11" s="37"/>
      <c r="E11" s="30"/>
      <c r="F11" s="30"/>
      <c r="G11" s="29"/>
      <c r="H11" s="29"/>
      <c r="I11" s="128"/>
      <c r="J11" s="128"/>
      <c r="K11" s="370" t="str">
        <f t="shared" si="0"/>
        <v/>
      </c>
      <c r="L11" s="128"/>
      <c r="M11" s="128"/>
      <c r="N11" s="370" t="str">
        <f t="shared" si="1"/>
        <v/>
      </c>
      <c r="O11" s="128"/>
      <c r="P11" s="128"/>
      <c r="Q11" s="370" t="str">
        <f t="shared" si="2"/>
        <v/>
      </c>
      <c r="R11" s="128"/>
      <c r="S11" s="128"/>
      <c r="T11" s="30"/>
      <c r="U11" s="30"/>
      <c r="V11" s="30"/>
      <c r="W11" s="30"/>
      <c r="X11" s="30"/>
      <c r="Y11" s="30"/>
      <c r="Z11" s="348"/>
      <c r="AA11" s="348"/>
      <c r="AB11" s="370" t="str">
        <f t="shared" si="3"/>
        <v/>
      </c>
      <c r="AC11" s="30"/>
      <c r="AD11" s="30"/>
      <c r="AE11" s="362" t="str">
        <f t="shared" si="4"/>
        <v/>
      </c>
      <c r="AF11" s="29"/>
      <c r="AG11" s="486"/>
      <c r="AH11" s="349"/>
      <c r="AI11" s="29"/>
      <c r="AJ11" s="29"/>
      <c r="AK11" s="350"/>
      <c r="AL11" s="309"/>
      <c r="AM11" s="509"/>
      <c r="AN11" s="39"/>
      <c r="AO11" s="37"/>
      <c r="AP11" s="40"/>
      <c r="AQ11" s="40"/>
      <c r="AR11" s="40"/>
      <c r="AS11" s="308"/>
      <c r="AT11" s="33"/>
      <c r="AU11" s="498"/>
      <c r="AV11" s="43"/>
      <c r="AW11" s="467"/>
      <c r="AX11" s="481"/>
      <c r="AY11" s="482"/>
      <c r="AZ11" s="140"/>
      <c r="BA11" s="46"/>
      <c r="BB11" s="34"/>
      <c r="BC11" s="478"/>
      <c r="BD11" s="48"/>
      <c r="BE11" s="476"/>
      <c r="BF11" s="141"/>
      <c r="BG11" s="37"/>
      <c r="BH11" s="39"/>
      <c r="BI11" s="39"/>
      <c r="BJ11" s="39"/>
      <c r="BK11" s="39"/>
      <c r="BL11" s="48"/>
      <c r="BM11" s="49"/>
      <c r="BN11" s="37"/>
      <c r="BO11" s="37"/>
      <c r="BP11" s="44"/>
    </row>
    <row r="12" spans="1:68" ht="24.75" customHeight="1" x14ac:dyDescent="0.25">
      <c r="A12" s="146" t="s">
        <v>130</v>
      </c>
      <c r="B12" s="36">
        <v>4</v>
      </c>
      <c r="C12" s="37"/>
      <c r="D12" s="37"/>
      <c r="E12" s="30"/>
      <c r="F12" s="30"/>
      <c r="G12" s="29"/>
      <c r="H12" s="29"/>
      <c r="I12" s="128"/>
      <c r="J12" s="128"/>
      <c r="K12" s="370" t="str">
        <f t="shared" si="0"/>
        <v/>
      </c>
      <c r="L12" s="128"/>
      <c r="M12" s="128"/>
      <c r="N12" s="370" t="str">
        <f t="shared" si="1"/>
        <v/>
      </c>
      <c r="O12" s="128"/>
      <c r="P12" s="128"/>
      <c r="Q12" s="370" t="str">
        <f t="shared" si="2"/>
        <v/>
      </c>
      <c r="R12" s="128"/>
      <c r="S12" s="128"/>
      <c r="T12" s="30"/>
      <c r="U12" s="30"/>
      <c r="V12" s="30"/>
      <c r="W12" s="30"/>
      <c r="X12" s="30"/>
      <c r="Y12" s="30"/>
      <c r="Z12" s="348"/>
      <c r="AA12" s="348"/>
      <c r="AB12" s="370" t="str">
        <f t="shared" si="3"/>
        <v/>
      </c>
      <c r="AC12" s="30"/>
      <c r="AD12" s="30"/>
      <c r="AE12" s="362" t="str">
        <f t="shared" si="4"/>
        <v/>
      </c>
      <c r="AF12" s="29"/>
      <c r="AG12" s="486"/>
      <c r="AH12" s="349"/>
      <c r="AI12" s="29"/>
      <c r="AJ12" s="29"/>
      <c r="AK12" s="350"/>
      <c r="AL12" s="309"/>
      <c r="AM12" s="509"/>
      <c r="AN12" s="39"/>
      <c r="AO12" s="37"/>
      <c r="AP12" s="40"/>
      <c r="AQ12" s="40"/>
      <c r="AR12" s="40"/>
      <c r="AS12" s="308"/>
      <c r="AT12" s="33"/>
      <c r="AU12" s="498"/>
      <c r="AV12" s="43"/>
      <c r="AW12" s="485"/>
      <c r="AX12" s="481"/>
      <c r="AY12" s="482"/>
      <c r="AZ12" s="140"/>
      <c r="BA12" s="46"/>
      <c r="BB12" s="34"/>
      <c r="BC12" s="478"/>
      <c r="BD12" s="48"/>
      <c r="BE12" s="476"/>
      <c r="BF12" s="141"/>
      <c r="BG12" s="37"/>
      <c r="BH12" s="39"/>
      <c r="BI12" s="39"/>
      <c r="BJ12" s="39"/>
      <c r="BK12" s="39"/>
      <c r="BL12" s="48"/>
      <c r="BM12" s="49"/>
      <c r="BN12" s="37"/>
      <c r="BO12" s="37"/>
      <c r="BP12" s="44"/>
    </row>
    <row r="13" spans="1:68" ht="24.75" customHeight="1" x14ac:dyDescent="0.25">
      <c r="A13" s="146" t="s">
        <v>131</v>
      </c>
      <c r="B13" s="36">
        <v>5</v>
      </c>
      <c r="C13" s="37"/>
      <c r="D13" s="37"/>
      <c r="E13" s="30"/>
      <c r="F13" s="30"/>
      <c r="G13" s="29"/>
      <c r="H13" s="29"/>
      <c r="I13" s="128"/>
      <c r="J13" s="128"/>
      <c r="K13" s="370" t="str">
        <f t="shared" si="0"/>
        <v/>
      </c>
      <c r="L13" s="128"/>
      <c r="M13" s="128"/>
      <c r="N13" s="370" t="str">
        <f t="shared" si="1"/>
        <v/>
      </c>
      <c r="O13" s="128"/>
      <c r="P13" s="128"/>
      <c r="Q13" s="370" t="str">
        <f t="shared" si="2"/>
        <v/>
      </c>
      <c r="R13" s="128"/>
      <c r="S13" s="128"/>
      <c r="T13" s="30"/>
      <c r="U13" s="30"/>
      <c r="V13" s="30"/>
      <c r="W13" s="30"/>
      <c r="X13" s="30"/>
      <c r="Y13" s="30"/>
      <c r="Z13" s="348"/>
      <c r="AA13" s="348"/>
      <c r="AB13" s="370" t="str">
        <f t="shared" si="3"/>
        <v/>
      </c>
      <c r="AC13" s="30"/>
      <c r="AD13" s="30"/>
      <c r="AE13" s="362" t="str">
        <f t="shared" si="4"/>
        <v/>
      </c>
      <c r="AF13" s="29"/>
      <c r="AG13" s="486"/>
      <c r="AH13" s="349"/>
      <c r="AI13" s="29"/>
      <c r="AJ13" s="29"/>
      <c r="AK13" s="350"/>
      <c r="AL13" s="309"/>
      <c r="AM13" s="509"/>
      <c r="AN13" s="39"/>
      <c r="AO13" s="37"/>
      <c r="AP13" s="40"/>
      <c r="AQ13" s="40"/>
      <c r="AR13" s="40"/>
      <c r="AS13" s="308"/>
      <c r="AT13" s="33"/>
      <c r="AU13" s="498"/>
      <c r="AV13" s="43"/>
      <c r="AW13" s="467"/>
      <c r="AX13" s="481"/>
      <c r="AY13" s="482"/>
      <c r="AZ13" s="140"/>
      <c r="BA13" s="46"/>
      <c r="BB13" s="34"/>
      <c r="BC13" s="478"/>
      <c r="BD13" s="48"/>
      <c r="BE13" s="476"/>
      <c r="BF13" s="141"/>
      <c r="BG13" s="37"/>
      <c r="BH13" s="39"/>
      <c r="BI13" s="39"/>
      <c r="BJ13" s="39"/>
      <c r="BK13" s="39"/>
      <c r="BL13" s="48"/>
      <c r="BM13" s="49"/>
      <c r="BN13" s="37"/>
      <c r="BO13" s="37"/>
      <c r="BP13" s="44"/>
    </row>
    <row r="14" spans="1:68" ht="24.75" customHeight="1" x14ac:dyDescent="0.25">
      <c r="A14" s="146" t="s">
        <v>124</v>
      </c>
      <c r="B14" s="36">
        <v>6</v>
      </c>
      <c r="C14" s="37"/>
      <c r="D14" s="37"/>
      <c r="E14" s="30"/>
      <c r="F14" s="30"/>
      <c r="G14" s="29"/>
      <c r="H14" s="29"/>
      <c r="I14" s="128"/>
      <c r="J14" s="128"/>
      <c r="K14" s="370" t="str">
        <f t="shared" si="0"/>
        <v/>
      </c>
      <c r="L14" s="128"/>
      <c r="M14" s="128"/>
      <c r="N14" s="370" t="str">
        <f t="shared" si="1"/>
        <v/>
      </c>
      <c r="O14" s="128"/>
      <c r="P14" s="128"/>
      <c r="Q14" s="370" t="str">
        <f t="shared" si="2"/>
        <v/>
      </c>
      <c r="R14" s="128"/>
      <c r="S14" s="128"/>
      <c r="T14" s="30"/>
      <c r="U14" s="30"/>
      <c r="V14" s="30"/>
      <c r="W14" s="30"/>
      <c r="X14" s="30"/>
      <c r="Y14" s="30"/>
      <c r="Z14" s="348"/>
      <c r="AA14" s="348"/>
      <c r="AB14" s="370" t="str">
        <f t="shared" si="3"/>
        <v/>
      </c>
      <c r="AC14" s="30"/>
      <c r="AD14" s="30"/>
      <c r="AE14" s="362" t="str">
        <f t="shared" si="4"/>
        <v/>
      </c>
      <c r="AF14" s="29"/>
      <c r="AG14" s="486"/>
      <c r="AH14" s="349"/>
      <c r="AI14" s="29"/>
      <c r="AJ14" s="29"/>
      <c r="AK14" s="350"/>
      <c r="AL14" s="309"/>
      <c r="AM14" s="509"/>
      <c r="AN14" s="39"/>
      <c r="AO14" s="37"/>
      <c r="AP14" s="40"/>
      <c r="AQ14" s="40"/>
      <c r="AR14" s="40"/>
      <c r="AS14" s="308"/>
      <c r="AT14" s="33"/>
      <c r="AU14" s="498"/>
      <c r="AV14" s="43"/>
      <c r="AW14" s="467"/>
      <c r="AX14" s="481"/>
      <c r="AY14" s="483"/>
      <c r="AZ14" s="140"/>
      <c r="BA14" s="46"/>
      <c r="BB14" s="34"/>
      <c r="BC14" s="478"/>
      <c r="BD14" s="48"/>
      <c r="BE14" s="476"/>
      <c r="BF14" s="141"/>
      <c r="BG14" s="37"/>
      <c r="BH14" s="39"/>
      <c r="BI14" s="39"/>
      <c r="BJ14" s="39"/>
      <c r="BK14" s="39"/>
      <c r="BL14" s="48"/>
      <c r="BM14" s="49"/>
      <c r="BN14" s="37"/>
      <c r="BO14" s="37"/>
      <c r="BP14" s="44"/>
    </row>
    <row r="15" spans="1:68" ht="24.75" customHeight="1" x14ac:dyDescent="0.25">
      <c r="A15" s="146" t="s">
        <v>126</v>
      </c>
      <c r="B15" s="36">
        <v>7</v>
      </c>
      <c r="C15" s="37"/>
      <c r="D15" s="37"/>
      <c r="E15" s="30"/>
      <c r="F15" s="30"/>
      <c r="G15" s="29"/>
      <c r="H15" s="29"/>
      <c r="I15" s="128"/>
      <c r="J15" s="128"/>
      <c r="K15" s="370" t="str">
        <f t="shared" si="0"/>
        <v/>
      </c>
      <c r="L15" s="128"/>
      <c r="M15" s="128"/>
      <c r="N15" s="370" t="str">
        <f t="shared" si="1"/>
        <v/>
      </c>
      <c r="O15" s="128"/>
      <c r="P15" s="128"/>
      <c r="Q15" s="370" t="str">
        <f t="shared" si="2"/>
        <v/>
      </c>
      <c r="R15" s="128"/>
      <c r="S15" s="128"/>
      <c r="T15" s="30"/>
      <c r="U15" s="30"/>
      <c r="V15" s="30"/>
      <c r="W15" s="30"/>
      <c r="X15" s="30"/>
      <c r="Y15" s="30"/>
      <c r="Z15" s="348"/>
      <c r="AA15" s="348"/>
      <c r="AB15" s="370" t="str">
        <f t="shared" si="3"/>
        <v/>
      </c>
      <c r="AC15" s="30"/>
      <c r="AD15" s="30"/>
      <c r="AE15" s="362" t="str">
        <f t="shared" si="4"/>
        <v/>
      </c>
      <c r="AF15" s="29"/>
      <c r="AG15" s="486"/>
      <c r="AH15" s="349"/>
      <c r="AI15" s="29"/>
      <c r="AJ15" s="29"/>
      <c r="AK15" s="350"/>
      <c r="AL15" s="309"/>
      <c r="AM15" s="509"/>
      <c r="AN15" s="39"/>
      <c r="AO15" s="37"/>
      <c r="AP15" s="40"/>
      <c r="AQ15" s="40"/>
      <c r="AR15" s="40"/>
      <c r="AS15" s="308"/>
      <c r="AT15" s="33"/>
      <c r="AU15" s="498"/>
      <c r="AV15" s="43"/>
      <c r="AW15" s="467"/>
      <c r="AX15" s="481"/>
      <c r="AY15" s="482"/>
      <c r="AZ15" s="140"/>
      <c r="BA15" s="46"/>
      <c r="BB15" s="34"/>
      <c r="BC15" s="478"/>
      <c r="BD15" s="48"/>
      <c r="BE15" s="476"/>
      <c r="BF15" s="141"/>
      <c r="BG15" s="37"/>
      <c r="BH15" s="39"/>
      <c r="BI15" s="39"/>
      <c r="BJ15" s="39"/>
      <c r="BK15" s="39"/>
      <c r="BL15" s="48"/>
      <c r="BM15" s="49"/>
      <c r="BN15" s="37"/>
      <c r="BO15" s="37"/>
      <c r="BP15" s="44"/>
    </row>
    <row r="16" spans="1:68" ht="24.75" customHeight="1" x14ac:dyDescent="0.25">
      <c r="A16" s="146" t="s">
        <v>127</v>
      </c>
      <c r="B16" s="36">
        <v>8</v>
      </c>
      <c r="C16" s="37"/>
      <c r="D16" s="37"/>
      <c r="E16" s="30"/>
      <c r="F16" s="30"/>
      <c r="G16" s="29"/>
      <c r="H16" s="29"/>
      <c r="I16" s="128"/>
      <c r="J16" s="128"/>
      <c r="K16" s="370" t="str">
        <f t="shared" si="0"/>
        <v/>
      </c>
      <c r="L16" s="128"/>
      <c r="M16" s="128"/>
      <c r="N16" s="370" t="str">
        <f t="shared" si="1"/>
        <v/>
      </c>
      <c r="O16" s="128"/>
      <c r="P16" s="128"/>
      <c r="Q16" s="370" t="str">
        <f t="shared" si="2"/>
        <v/>
      </c>
      <c r="R16" s="128"/>
      <c r="S16" s="128"/>
      <c r="T16" s="30"/>
      <c r="U16" s="30"/>
      <c r="V16" s="30"/>
      <c r="W16" s="30"/>
      <c r="X16" s="30"/>
      <c r="Y16" s="30"/>
      <c r="Z16" s="348"/>
      <c r="AA16" s="348"/>
      <c r="AB16" s="370" t="str">
        <f t="shared" si="3"/>
        <v/>
      </c>
      <c r="AC16" s="30"/>
      <c r="AD16" s="30"/>
      <c r="AE16" s="362" t="str">
        <f t="shared" si="4"/>
        <v/>
      </c>
      <c r="AF16" s="29"/>
      <c r="AG16" s="486"/>
      <c r="AH16" s="349"/>
      <c r="AI16" s="29"/>
      <c r="AJ16" s="29"/>
      <c r="AK16" s="350"/>
      <c r="AL16" s="309"/>
      <c r="AM16" s="509"/>
      <c r="AN16" s="39"/>
      <c r="AO16" s="37"/>
      <c r="AP16" s="40"/>
      <c r="AQ16" s="360"/>
      <c r="AR16" s="40"/>
      <c r="AS16" s="308"/>
      <c r="AT16" s="33"/>
      <c r="AU16" s="498"/>
      <c r="AV16" s="43"/>
      <c r="AW16" s="467"/>
      <c r="AX16" s="478"/>
      <c r="AY16" s="482"/>
      <c r="AZ16" s="140"/>
      <c r="BA16" s="46"/>
      <c r="BB16" s="46"/>
      <c r="BC16" s="478"/>
      <c r="BD16" s="48"/>
      <c r="BE16" s="476"/>
      <c r="BF16" s="141"/>
      <c r="BG16" s="37"/>
      <c r="BH16" s="39"/>
      <c r="BI16" s="39"/>
      <c r="BJ16" s="39"/>
      <c r="BK16" s="39"/>
      <c r="BL16" s="48"/>
      <c r="BM16" s="49"/>
      <c r="BN16" s="37"/>
      <c r="BO16" s="37"/>
      <c r="BP16" s="44"/>
    </row>
    <row r="17" spans="1:68" ht="24.75" customHeight="1" x14ac:dyDescent="0.25">
      <c r="A17" s="146" t="s">
        <v>128</v>
      </c>
      <c r="B17" s="36">
        <v>9</v>
      </c>
      <c r="C17" s="37"/>
      <c r="D17" s="37"/>
      <c r="E17" s="30"/>
      <c r="F17" s="30"/>
      <c r="G17" s="29"/>
      <c r="H17" s="29"/>
      <c r="I17" s="128"/>
      <c r="J17" s="128"/>
      <c r="K17" s="370" t="str">
        <f t="shared" si="0"/>
        <v/>
      </c>
      <c r="L17" s="128"/>
      <c r="M17" s="128"/>
      <c r="N17" s="370" t="str">
        <f t="shared" si="1"/>
        <v/>
      </c>
      <c r="O17" s="128"/>
      <c r="P17" s="128"/>
      <c r="Q17" s="370" t="str">
        <f t="shared" si="2"/>
        <v/>
      </c>
      <c r="R17" s="128"/>
      <c r="S17" s="128"/>
      <c r="T17" s="30"/>
      <c r="U17" s="30"/>
      <c r="V17" s="30"/>
      <c r="W17" s="30"/>
      <c r="X17" s="30"/>
      <c r="Y17" s="30"/>
      <c r="Z17" s="348"/>
      <c r="AA17" s="348"/>
      <c r="AB17" s="370" t="str">
        <f t="shared" si="3"/>
        <v/>
      </c>
      <c r="AC17" s="30"/>
      <c r="AD17" s="30"/>
      <c r="AE17" s="362" t="str">
        <f t="shared" si="4"/>
        <v/>
      </c>
      <c r="AF17" s="29"/>
      <c r="AG17" s="486"/>
      <c r="AH17" s="349"/>
      <c r="AI17" s="29"/>
      <c r="AJ17" s="29"/>
      <c r="AK17" s="350"/>
      <c r="AL17" s="309"/>
      <c r="AM17" s="509"/>
      <c r="AN17" s="39"/>
      <c r="AO17" s="37"/>
      <c r="AP17" s="40"/>
      <c r="AQ17" s="473"/>
      <c r="AR17" s="474"/>
      <c r="AS17" s="308"/>
      <c r="AT17" s="33"/>
      <c r="AU17" s="498"/>
      <c r="AV17" s="43"/>
      <c r="AW17" s="467"/>
      <c r="AX17" s="481"/>
      <c r="AY17" s="482"/>
      <c r="AZ17" s="140"/>
      <c r="BA17" s="46"/>
      <c r="BB17" s="46"/>
      <c r="BC17" s="478"/>
      <c r="BD17" s="48"/>
      <c r="BE17" s="476"/>
      <c r="BF17" s="141"/>
      <c r="BG17" s="37"/>
      <c r="BH17" s="39"/>
      <c r="BI17" s="39"/>
      <c r="BJ17" s="39"/>
      <c r="BK17" s="39"/>
      <c r="BL17" s="48"/>
      <c r="BM17" s="49"/>
      <c r="BN17" s="37"/>
      <c r="BO17" s="37"/>
      <c r="BP17" s="44"/>
    </row>
    <row r="18" spans="1:68" ht="24.75" customHeight="1" x14ac:dyDescent="0.25">
      <c r="A18" s="146" t="s">
        <v>129</v>
      </c>
      <c r="B18" s="36">
        <v>10</v>
      </c>
      <c r="C18" s="37"/>
      <c r="D18" s="37"/>
      <c r="E18" s="30"/>
      <c r="F18" s="30"/>
      <c r="G18" s="29"/>
      <c r="H18" s="29"/>
      <c r="I18" s="128"/>
      <c r="J18" s="128"/>
      <c r="K18" s="370" t="str">
        <f t="shared" si="0"/>
        <v/>
      </c>
      <c r="L18" s="128"/>
      <c r="M18" s="128"/>
      <c r="N18" s="370" t="str">
        <f t="shared" si="1"/>
        <v/>
      </c>
      <c r="O18" s="128"/>
      <c r="P18" s="128"/>
      <c r="Q18" s="370" t="str">
        <f t="shared" si="2"/>
        <v/>
      </c>
      <c r="R18" s="128"/>
      <c r="S18" s="128"/>
      <c r="T18" s="30"/>
      <c r="U18" s="30"/>
      <c r="V18" s="30"/>
      <c r="W18" s="30"/>
      <c r="X18" s="30"/>
      <c r="Y18" s="30"/>
      <c r="Z18" s="348"/>
      <c r="AA18" s="348"/>
      <c r="AB18" s="370" t="str">
        <f t="shared" si="3"/>
        <v/>
      </c>
      <c r="AC18" s="30"/>
      <c r="AD18" s="30"/>
      <c r="AE18" s="362" t="str">
        <f t="shared" si="4"/>
        <v/>
      </c>
      <c r="AF18" s="29"/>
      <c r="AG18" s="486"/>
      <c r="AH18" s="349"/>
      <c r="AI18" s="29"/>
      <c r="AJ18" s="29"/>
      <c r="AK18" s="350"/>
      <c r="AL18" s="309"/>
      <c r="AM18" s="509"/>
      <c r="AN18" s="39"/>
      <c r="AO18" s="37"/>
      <c r="AP18" s="40"/>
      <c r="AQ18" s="472"/>
      <c r="AR18" s="40"/>
      <c r="AS18" s="308"/>
      <c r="AT18" s="33"/>
      <c r="AU18" s="499"/>
      <c r="AV18" s="43"/>
      <c r="AW18" s="467"/>
      <c r="AX18" s="481"/>
      <c r="AY18" s="482"/>
      <c r="AZ18" s="140"/>
      <c r="BA18" s="46"/>
      <c r="BB18" s="46"/>
      <c r="BC18" s="478"/>
      <c r="BD18" s="48"/>
      <c r="BE18" s="476"/>
      <c r="BF18" s="141"/>
      <c r="BG18" s="37"/>
      <c r="BH18" s="39"/>
      <c r="BI18" s="39"/>
      <c r="BJ18" s="39"/>
      <c r="BK18" s="39"/>
      <c r="BL18" s="48"/>
      <c r="BM18" s="49"/>
      <c r="BN18" s="37"/>
      <c r="BO18" s="37"/>
      <c r="BP18" s="44"/>
    </row>
    <row r="19" spans="1:68" ht="24.75" customHeight="1" x14ac:dyDescent="0.25">
      <c r="A19" s="146" t="s">
        <v>130</v>
      </c>
      <c r="B19" s="36">
        <v>11</v>
      </c>
      <c r="C19" s="37"/>
      <c r="D19" s="37"/>
      <c r="E19" s="30"/>
      <c r="F19" s="30"/>
      <c r="G19" s="29"/>
      <c r="H19" s="29"/>
      <c r="I19" s="128"/>
      <c r="J19" s="128"/>
      <c r="K19" s="370" t="str">
        <f t="shared" si="0"/>
        <v/>
      </c>
      <c r="L19" s="128"/>
      <c r="M19" s="128"/>
      <c r="N19" s="370" t="str">
        <f t="shared" si="1"/>
        <v/>
      </c>
      <c r="O19" s="128"/>
      <c r="P19" s="128"/>
      <c r="Q19" s="370" t="str">
        <f t="shared" si="2"/>
        <v/>
      </c>
      <c r="R19" s="128"/>
      <c r="S19" s="128"/>
      <c r="T19" s="30"/>
      <c r="U19" s="30"/>
      <c r="V19" s="30"/>
      <c r="W19" s="30"/>
      <c r="X19" s="30"/>
      <c r="Y19" s="30"/>
      <c r="Z19" s="348"/>
      <c r="AA19" s="348"/>
      <c r="AB19" s="370" t="str">
        <f t="shared" si="3"/>
        <v/>
      </c>
      <c r="AC19" s="30"/>
      <c r="AD19" s="30"/>
      <c r="AE19" s="362" t="str">
        <f t="shared" si="4"/>
        <v/>
      </c>
      <c r="AF19" s="29"/>
      <c r="AG19" s="486"/>
      <c r="AH19" s="349"/>
      <c r="AI19" s="29"/>
      <c r="AJ19" s="29"/>
      <c r="AK19" s="350"/>
      <c r="AL19" s="309"/>
      <c r="AM19" s="509"/>
      <c r="AN19" s="39"/>
      <c r="AO19" s="37"/>
      <c r="AP19" s="40"/>
      <c r="AQ19" s="40"/>
      <c r="AR19" s="40"/>
      <c r="AS19" s="308"/>
      <c r="AT19" s="33"/>
      <c r="AU19" s="498"/>
      <c r="AV19" s="43"/>
      <c r="AW19" s="485"/>
      <c r="AX19" s="481"/>
      <c r="AY19" s="482"/>
      <c r="AZ19" s="140"/>
      <c r="BA19" s="46"/>
      <c r="BB19" s="46"/>
      <c r="BC19" s="478"/>
      <c r="BD19" s="48"/>
      <c r="BE19" s="476"/>
      <c r="BF19" s="141"/>
      <c r="BG19" s="37"/>
      <c r="BH19" s="39"/>
      <c r="BI19" s="39"/>
      <c r="BJ19" s="39"/>
      <c r="BK19" s="39"/>
      <c r="BL19" s="48"/>
      <c r="BM19" s="49"/>
      <c r="BN19" s="37"/>
      <c r="BO19" s="37"/>
      <c r="BP19" s="44"/>
    </row>
    <row r="20" spans="1:68" ht="24.75" customHeight="1" x14ac:dyDescent="0.25">
      <c r="A20" s="146" t="s">
        <v>131</v>
      </c>
      <c r="B20" s="36">
        <v>12</v>
      </c>
      <c r="C20" s="37"/>
      <c r="D20" s="37"/>
      <c r="E20" s="30"/>
      <c r="F20" s="30"/>
      <c r="G20" s="29"/>
      <c r="H20" s="29"/>
      <c r="I20" s="128"/>
      <c r="J20" s="128"/>
      <c r="K20" s="370" t="str">
        <f t="shared" si="0"/>
        <v/>
      </c>
      <c r="L20" s="128"/>
      <c r="M20" s="128"/>
      <c r="N20" s="370" t="str">
        <f t="shared" si="1"/>
        <v/>
      </c>
      <c r="O20" s="128"/>
      <c r="P20" s="128"/>
      <c r="Q20" s="370" t="str">
        <f t="shared" si="2"/>
        <v/>
      </c>
      <c r="R20" s="128"/>
      <c r="S20" s="128"/>
      <c r="T20" s="30"/>
      <c r="U20" s="30"/>
      <c r="V20" s="30"/>
      <c r="W20" s="30"/>
      <c r="X20" s="30"/>
      <c r="Y20" s="30"/>
      <c r="Z20" s="348"/>
      <c r="AA20" s="348"/>
      <c r="AB20" s="370" t="str">
        <f t="shared" si="3"/>
        <v/>
      </c>
      <c r="AC20" s="30"/>
      <c r="AD20" s="30"/>
      <c r="AE20" s="362" t="str">
        <f t="shared" si="4"/>
        <v/>
      </c>
      <c r="AF20" s="29"/>
      <c r="AG20" s="486"/>
      <c r="AH20" s="349"/>
      <c r="AI20" s="29"/>
      <c r="AJ20" s="29"/>
      <c r="AK20" s="350"/>
      <c r="AL20" s="309"/>
      <c r="AM20" s="509"/>
      <c r="AN20" s="39"/>
      <c r="AO20" s="37"/>
      <c r="AP20" s="40"/>
      <c r="AQ20" s="40"/>
      <c r="AR20" s="40"/>
      <c r="AS20" s="308"/>
      <c r="AT20" s="33"/>
      <c r="AU20" s="498"/>
      <c r="AV20" s="43"/>
      <c r="AW20" s="467"/>
      <c r="AX20" s="481"/>
      <c r="AY20" s="482"/>
      <c r="AZ20" s="140"/>
      <c r="BA20" s="46"/>
      <c r="BB20" s="46"/>
      <c r="BC20" s="478"/>
      <c r="BD20" s="48"/>
      <c r="BE20" s="476"/>
      <c r="BF20" s="141"/>
      <c r="BG20" s="37"/>
      <c r="BH20" s="39"/>
      <c r="BI20" s="39"/>
      <c r="BJ20" s="39"/>
      <c r="BK20" s="39"/>
      <c r="BL20" s="48"/>
      <c r="BM20" s="49"/>
      <c r="BN20" s="37"/>
      <c r="BO20" s="37"/>
      <c r="BP20" s="44"/>
    </row>
    <row r="21" spans="1:68" ht="24.75" customHeight="1" x14ac:dyDescent="0.25">
      <c r="A21" s="146" t="s">
        <v>124</v>
      </c>
      <c r="B21" s="36">
        <v>13</v>
      </c>
      <c r="C21" s="37"/>
      <c r="D21" s="37"/>
      <c r="E21" s="30"/>
      <c r="F21" s="30"/>
      <c r="G21" s="29"/>
      <c r="H21" s="29"/>
      <c r="I21" s="128"/>
      <c r="J21" s="128"/>
      <c r="K21" s="370" t="str">
        <f t="shared" si="0"/>
        <v/>
      </c>
      <c r="L21" s="128"/>
      <c r="M21" s="128"/>
      <c r="N21" s="370" t="str">
        <f t="shared" si="1"/>
        <v/>
      </c>
      <c r="O21" s="128"/>
      <c r="P21" s="128"/>
      <c r="Q21" s="370" t="str">
        <f t="shared" si="2"/>
        <v/>
      </c>
      <c r="R21" s="128"/>
      <c r="S21" s="128"/>
      <c r="T21" s="30"/>
      <c r="U21" s="30"/>
      <c r="V21" s="30"/>
      <c r="W21" s="30"/>
      <c r="X21" s="30"/>
      <c r="Y21" s="30"/>
      <c r="Z21" s="348"/>
      <c r="AA21" s="348"/>
      <c r="AB21" s="370" t="str">
        <f t="shared" si="3"/>
        <v/>
      </c>
      <c r="AC21" s="30"/>
      <c r="AD21" s="30"/>
      <c r="AE21" s="362" t="str">
        <f t="shared" si="4"/>
        <v/>
      </c>
      <c r="AF21" s="29"/>
      <c r="AG21" s="486"/>
      <c r="AH21" s="349"/>
      <c r="AI21" s="29"/>
      <c r="AJ21" s="29"/>
      <c r="AK21" s="350"/>
      <c r="AL21" s="309"/>
      <c r="AM21" s="509"/>
      <c r="AN21" s="39"/>
      <c r="AO21" s="37"/>
      <c r="AP21" s="40"/>
      <c r="AQ21" s="40"/>
      <c r="AR21" s="40"/>
      <c r="AS21" s="308"/>
      <c r="AT21" s="33"/>
      <c r="AU21" s="498"/>
      <c r="AV21" s="43"/>
      <c r="AW21" s="467"/>
      <c r="AX21" s="481"/>
      <c r="AY21" s="482"/>
      <c r="AZ21" s="140"/>
      <c r="BA21" s="46"/>
      <c r="BB21" s="46"/>
      <c r="BC21" s="478"/>
      <c r="BD21" s="48"/>
      <c r="BE21" s="476"/>
      <c r="BF21" s="141"/>
      <c r="BG21" s="37"/>
      <c r="BH21" s="39"/>
      <c r="BI21" s="39"/>
      <c r="BJ21" s="39"/>
      <c r="BK21" s="39"/>
      <c r="BL21" s="48"/>
      <c r="BM21" s="49"/>
      <c r="BN21" s="37"/>
      <c r="BO21" s="37"/>
      <c r="BP21" s="44"/>
    </row>
    <row r="22" spans="1:68" ht="24.75" customHeight="1" x14ac:dyDescent="0.25">
      <c r="A22" s="146" t="s">
        <v>126</v>
      </c>
      <c r="B22" s="36">
        <v>14</v>
      </c>
      <c r="C22" s="37"/>
      <c r="D22" s="37"/>
      <c r="E22" s="30"/>
      <c r="F22" s="30"/>
      <c r="G22" s="29"/>
      <c r="H22" s="29"/>
      <c r="I22" s="128"/>
      <c r="J22" s="128"/>
      <c r="K22" s="370" t="str">
        <f t="shared" si="0"/>
        <v/>
      </c>
      <c r="L22" s="128"/>
      <c r="M22" s="128"/>
      <c r="N22" s="370" t="str">
        <f t="shared" si="1"/>
        <v/>
      </c>
      <c r="O22" s="128"/>
      <c r="P22" s="128"/>
      <c r="Q22" s="370" t="str">
        <f t="shared" si="2"/>
        <v/>
      </c>
      <c r="R22" s="128"/>
      <c r="S22" s="128"/>
      <c r="T22" s="30"/>
      <c r="U22" s="30"/>
      <c r="V22" s="30"/>
      <c r="W22" s="30"/>
      <c r="X22" s="30"/>
      <c r="Y22" s="30"/>
      <c r="Z22" s="348"/>
      <c r="AA22" s="348"/>
      <c r="AB22" s="370" t="str">
        <f t="shared" si="3"/>
        <v/>
      </c>
      <c r="AC22" s="30"/>
      <c r="AD22" s="30"/>
      <c r="AE22" s="362" t="str">
        <f t="shared" si="4"/>
        <v/>
      </c>
      <c r="AF22" s="29"/>
      <c r="AG22" s="486"/>
      <c r="AH22" s="349"/>
      <c r="AI22" s="29"/>
      <c r="AJ22" s="29"/>
      <c r="AK22" s="350"/>
      <c r="AL22" s="309"/>
      <c r="AM22" s="509"/>
      <c r="AN22" s="39"/>
      <c r="AO22" s="37"/>
      <c r="AP22" s="40"/>
      <c r="AQ22" s="40"/>
      <c r="AR22" s="40"/>
      <c r="AS22" s="308"/>
      <c r="AT22" s="33"/>
      <c r="AU22" s="498"/>
      <c r="AV22" s="43"/>
      <c r="AW22" s="467"/>
      <c r="AX22" s="481"/>
      <c r="AY22" s="482"/>
      <c r="AZ22" s="140"/>
      <c r="BA22" s="46"/>
      <c r="BB22" s="46"/>
      <c r="BC22" s="478"/>
      <c r="BD22" s="48"/>
      <c r="BE22" s="476"/>
      <c r="BF22" s="141"/>
      <c r="BG22" s="37"/>
      <c r="BH22" s="39"/>
      <c r="BI22" s="39"/>
      <c r="BJ22" s="39"/>
      <c r="BK22" s="39"/>
      <c r="BL22" s="48"/>
      <c r="BM22" s="49"/>
      <c r="BN22" s="37"/>
      <c r="BO22" s="37"/>
      <c r="BP22" s="44"/>
    </row>
    <row r="23" spans="1:68" ht="24.75" customHeight="1" x14ac:dyDescent="0.25">
      <c r="A23" s="146" t="s">
        <v>127</v>
      </c>
      <c r="B23" s="36">
        <v>15</v>
      </c>
      <c r="C23" s="37"/>
      <c r="D23" s="37"/>
      <c r="E23" s="30"/>
      <c r="F23" s="30"/>
      <c r="G23" s="29"/>
      <c r="H23" s="29"/>
      <c r="I23" s="128"/>
      <c r="J23" s="128"/>
      <c r="K23" s="370" t="str">
        <f t="shared" si="0"/>
        <v/>
      </c>
      <c r="L23" s="128"/>
      <c r="M23" s="128"/>
      <c r="N23" s="370" t="str">
        <f t="shared" si="1"/>
        <v/>
      </c>
      <c r="O23" s="128"/>
      <c r="P23" s="128"/>
      <c r="Q23" s="370" t="str">
        <f t="shared" si="2"/>
        <v/>
      </c>
      <c r="R23" s="128"/>
      <c r="S23" s="128"/>
      <c r="T23" s="30"/>
      <c r="U23" s="30"/>
      <c r="V23" s="30"/>
      <c r="W23" s="30"/>
      <c r="X23" s="30"/>
      <c r="Y23" s="30"/>
      <c r="Z23" s="348"/>
      <c r="AA23" s="348"/>
      <c r="AB23" s="370" t="str">
        <f t="shared" si="3"/>
        <v/>
      </c>
      <c r="AC23" s="30"/>
      <c r="AD23" s="30"/>
      <c r="AE23" s="362" t="str">
        <f t="shared" si="4"/>
        <v/>
      </c>
      <c r="AF23" s="29"/>
      <c r="AG23" s="486"/>
      <c r="AH23" s="349"/>
      <c r="AI23" s="29"/>
      <c r="AJ23" s="29"/>
      <c r="AK23" s="350"/>
      <c r="AL23" s="309"/>
      <c r="AM23" s="509"/>
      <c r="AN23" s="39"/>
      <c r="AO23" s="37"/>
      <c r="AP23" s="40"/>
      <c r="AQ23" s="40"/>
      <c r="AR23" s="40"/>
      <c r="AS23" s="308"/>
      <c r="AT23" s="33"/>
      <c r="AU23" s="498"/>
      <c r="AV23" s="43"/>
      <c r="AW23" s="467"/>
      <c r="AX23" s="481"/>
      <c r="AY23" s="482"/>
      <c r="AZ23" s="140"/>
      <c r="BA23" s="46"/>
      <c r="BB23" s="46"/>
      <c r="BC23" s="478"/>
      <c r="BD23" s="48"/>
      <c r="BE23" s="476"/>
      <c r="BF23" s="141"/>
      <c r="BG23" s="37"/>
      <c r="BH23" s="39"/>
      <c r="BI23" s="39"/>
      <c r="BJ23" s="39"/>
      <c r="BK23" s="39"/>
      <c r="BL23" s="48"/>
      <c r="BM23" s="49"/>
      <c r="BN23" s="37"/>
      <c r="BO23" s="37"/>
      <c r="BP23" s="44"/>
    </row>
    <row r="24" spans="1:68" ht="24.75" customHeight="1" x14ac:dyDescent="0.25">
      <c r="A24" s="146" t="s">
        <v>128</v>
      </c>
      <c r="B24" s="36">
        <v>16</v>
      </c>
      <c r="C24" s="37"/>
      <c r="D24" s="37"/>
      <c r="E24" s="30"/>
      <c r="F24" s="30"/>
      <c r="G24" s="29"/>
      <c r="H24" s="29"/>
      <c r="I24" s="128"/>
      <c r="J24" s="128"/>
      <c r="K24" s="370" t="str">
        <f t="shared" si="0"/>
        <v/>
      </c>
      <c r="L24" s="128"/>
      <c r="M24" s="128"/>
      <c r="N24" s="370" t="str">
        <f t="shared" si="1"/>
        <v/>
      </c>
      <c r="O24" s="128"/>
      <c r="P24" s="128"/>
      <c r="Q24" s="370" t="str">
        <f t="shared" si="2"/>
        <v/>
      </c>
      <c r="R24" s="128"/>
      <c r="S24" s="128"/>
      <c r="T24" s="30"/>
      <c r="U24" s="30"/>
      <c r="V24" s="30"/>
      <c r="W24" s="30"/>
      <c r="X24" s="30"/>
      <c r="Y24" s="30"/>
      <c r="Z24" s="348"/>
      <c r="AA24" s="348"/>
      <c r="AB24" s="370" t="str">
        <f t="shared" si="3"/>
        <v/>
      </c>
      <c r="AC24" s="30"/>
      <c r="AD24" s="30"/>
      <c r="AE24" s="362" t="str">
        <f t="shared" si="4"/>
        <v/>
      </c>
      <c r="AF24" s="29"/>
      <c r="AG24" s="486"/>
      <c r="AH24" s="349"/>
      <c r="AI24" s="29"/>
      <c r="AJ24" s="29"/>
      <c r="AK24" s="350"/>
      <c r="AL24" s="309"/>
      <c r="AM24" s="509"/>
      <c r="AN24" s="39"/>
      <c r="AO24" s="37"/>
      <c r="AP24" s="40"/>
      <c r="AQ24" s="40"/>
      <c r="AR24" s="40"/>
      <c r="AS24" s="308"/>
      <c r="AT24" s="33"/>
      <c r="AU24" s="499"/>
      <c r="AV24" s="43"/>
      <c r="AW24" s="467"/>
      <c r="AX24" s="481"/>
      <c r="AY24" s="482"/>
      <c r="AZ24" s="140"/>
      <c r="BA24" s="46"/>
      <c r="BB24" s="46"/>
      <c r="BC24" s="478"/>
      <c r="BD24" s="48"/>
      <c r="BE24" s="476"/>
      <c r="BF24" s="141"/>
      <c r="BG24" s="37"/>
      <c r="BH24" s="39"/>
      <c r="BI24" s="39"/>
      <c r="BJ24" s="39"/>
      <c r="BK24" s="39"/>
      <c r="BL24" s="48"/>
      <c r="BM24" s="49"/>
      <c r="BN24" s="37"/>
      <c r="BO24" s="37"/>
      <c r="BP24" s="44"/>
    </row>
    <row r="25" spans="1:68" ht="24.75" customHeight="1" x14ac:dyDescent="0.25">
      <c r="A25" s="146" t="s">
        <v>129</v>
      </c>
      <c r="B25" s="36">
        <v>17</v>
      </c>
      <c r="C25" s="37"/>
      <c r="D25" s="37"/>
      <c r="E25" s="30"/>
      <c r="F25" s="30"/>
      <c r="G25" s="29"/>
      <c r="H25" s="29"/>
      <c r="I25" s="128"/>
      <c r="J25" s="128"/>
      <c r="K25" s="370" t="str">
        <f t="shared" si="0"/>
        <v/>
      </c>
      <c r="L25" s="128"/>
      <c r="M25" s="128"/>
      <c r="N25" s="370" t="str">
        <f t="shared" si="1"/>
        <v/>
      </c>
      <c r="O25" s="128"/>
      <c r="P25" s="128"/>
      <c r="Q25" s="370" t="str">
        <f t="shared" si="2"/>
        <v/>
      </c>
      <c r="R25" s="128"/>
      <c r="S25" s="128"/>
      <c r="T25" s="30"/>
      <c r="U25" s="30"/>
      <c r="V25" s="30"/>
      <c r="W25" s="30"/>
      <c r="X25" s="30"/>
      <c r="Y25" s="30"/>
      <c r="Z25" s="348"/>
      <c r="AA25" s="348"/>
      <c r="AB25" s="370" t="str">
        <f t="shared" si="3"/>
        <v/>
      </c>
      <c r="AC25" s="30"/>
      <c r="AD25" s="30"/>
      <c r="AE25" s="362" t="str">
        <f t="shared" si="4"/>
        <v/>
      </c>
      <c r="AF25" s="29"/>
      <c r="AG25" s="486"/>
      <c r="AH25" s="349"/>
      <c r="AI25" s="29"/>
      <c r="AJ25" s="29"/>
      <c r="AK25" s="350"/>
      <c r="AL25" s="309"/>
      <c r="AM25" s="509"/>
      <c r="AN25" s="39"/>
      <c r="AO25" s="37"/>
      <c r="AP25" s="40"/>
      <c r="AQ25" s="40"/>
      <c r="AR25" s="40"/>
      <c r="AS25" s="308"/>
      <c r="AT25" s="33"/>
      <c r="AU25" s="498"/>
      <c r="AV25" s="43"/>
      <c r="AW25" s="467"/>
      <c r="AX25" s="481"/>
      <c r="AY25" s="482"/>
      <c r="AZ25" s="140"/>
      <c r="BA25" s="46"/>
      <c r="BB25" s="46"/>
      <c r="BC25" s="478"/>
      <c r="BD25" s="48"/>
      <c r="BE25" s="476"/>
      <c r="BF25" s="141"/>
      <c r="BG25" s="37"/>
      <c r="BH25" s="39"/>
      <c r="BI25" s="39"/>
      <c r="BJ25" s="39"/>
      <c r="BK25" s="39"/>
      <c r="BL25" s="48"/>
      <c r="BM25" s="49"/>
      <c r="BN25" s="37"/>
      <c r="BO25" s="37"/>
      <c r="BP25" s="44"/>
    </row>
    <row r="26" spans="1:68" ht="24.75" customHeight="1" x14ac:dyDescent="0.25">
      <c r="A26" s="146" t="s">
        <v>130</v>
      </c>
      <c r="B26" s="36">
        <v>18</v>
      </c>
      <c r="C26" s="37"/>
      <c r="D26" s="37"/>
      <c r="E26" s="30"/>
      <c r="F26" s="30"/>
      <c r="G26" s="29"/>
      <c r="H26" s="29"/>
      <c r="I26" s="128"/>
      <c r="J26" s="128"/>
      <c r="K26" s="370" t="str">
        <f t="shared" si="0"/>
        <v/>
      </c>
      <c r="L26" s="128"/>
      <c r="M26" s="128"/>
      <c r="N26" s="370" t="str">
        <f t="shared" si="1"/>
        <v/>
      </c>
      <c r="O26" s="128"/>
      <c r="P26" s="128"/>
      <c r="Q26" s="370" t="str">
        <f t="shared" si="2"/>
        <v/>
      </c>
      <c r="R26" s="128"/>
      <c r="S26" s="128"/>
      <c r="T26" s="30"/>
      <c r="U26" s="30"/>
      <c r="V26" s="30"/>
      <c r="W26" s="30"/>
      <c r="X26" s="30"/>
      <c r="Y26" s="30"/>
      <c r="Z26" s="348"/>
      <c r="AA26" s="348"/>
      <c r="AB26" s="370" t="str">
        <f t="shared" si="3"/>
        <v/>
      </c>
      <c r="AC26" s="30"/>
      <c r="AD26" s="30"/>
      <c r="AE26" s="362" t="str">
        <f t="shared" si="4"/>
        <v/>
      </c>
      <c r="AF26" s="29"/>
      <c r="AG26" s="486"/>
      <c r="AH26" s="349"/>
      <c r="AI26" s="29"/>
      <c r="AJ26" s="29"/>
      <c r="AK26" s="350"/>
      <c r="AL26" s="309"/>
      <c r="AM26" s="509"/>
      <c r="AN26" s="39"/>
      <c r="AO26" s="37"/>
      <c r="AP26" s="40"/>
      <c r="AQ26" s="40"/>
      <c r="AR26" s="40"/>
      <c r="AS26" s="308"/>
      <c r="AT26" s="33"/>
      <c r="AU26" s="498"/>
      <c r="AV26" s="43"/>
      <c r="AW26" s="467"/>
      <c r="AX26" s="478"/>
      <c r="AY26" s="482"/>
      <c r="AZ26" s="140"/>
      <c r="BA26" s="46"/>
      <c r="BB26" s="46"/>
      <c r="BC26" s="478"/>
      <c r="BD26" s="48"/>
      <c r="BE26" s="476"/>
      <c r="BF26" s="141"/>
      <c r="BG26" s="37"/>
      <c r="BH26" s="39"/>
      <c r="BI26" s="39"/>
      <c r="BJ26" s="39"/>
      <c r="BK26" s="39"/>
      <c r="BL26" s="48"/>
      <c r="BM26" s="49"/>
      <c r="BN26" s="37"/>
      <c r="BO26" s="37"/>
      <c r="BP26" s="44"/>
    </row>
    <row r="27" spans="1:68" ht="24.75" customHeight="1" x14ac:dyDescent="0.25">
      <c r="A27" s="146" t="s">
        <v>131</v>
      </c>
      <c r="B27" s="36">
        <v>19</v>
      </c>
      <c r="C27" s="37"/>
      <c r="D27" s="37"/>
      <c r="E27" s="30"/>
      <c r="F27" s="30"/>
      <c r="G27" s="29"/>
      <c r="H27" s="29"/>
      <c r="I27" s="128"/>
      <c r="J27" s="128"/>
      <c r="K27" s="370" t="str">
        <f t="shared" si="0"/>
        <v/>
      </c>
      <c r="L27" s="128"/>
      <c r="M27" s="128"/>
      <c r="N27" s="370" t="str">
        <f t="shared" si="1"/>
        <v/>
      </c>
      <c r="O27" s="128"/>
      <c r="P27" s="128"/>
      <c r="Q27" s="370" t="str">
        <f t="shared" si="2"/>
        <v/>
      </c>
      <c r="R27" s="128"/>
      <c r="S27" s="128"/>
      <c r="T27" s="30"/>
      <c r="U27" s="30"/>
      <c r="V27" s="30"/>
      <c r="W27" s="30"/>
      <c r="X27" s="30"/>
      <c r="Y27" s="30"/>
      <c r="Z27" s="348"/>
      <c r="AA27" s="348"/>
      <c r="AB27" s="370" t="str">
        <f t="shared" si="3"/>
        <v/>
      </c>
      <c r="AC27" s="30"/>
      <c r="AD27" s="30"/>
      <c r="AE27" s="362" t="str">
        <f t="shared" si="4"/>
        <v/>
      </c>
      <c r="AF27" s="29"/>
      <c r="AG27" s="486"/>
      <c r="AH27" s="349"/>
      <c r="AI27" s="29"/>
      <c r="AJ27" s="29"/>
      <c r="AK27" s="350"/>
      <c r="AL27" s="309"/>
      <c r="AM27" s="509"/>
      <c r="AN27" s="39"/>
      <c r="AO27" s="37"/>
      <c r="AP27" s="40"/>
      <c r="AQ27" s="40"/>
      <c r="AR27" s="40"/>
      <c r="AS27" s="308"/>
      <c r="AT27" s="33"/>
      <c r="AU27" s="498"/>
      <c r="AV27" s="43"/>
      <c r="AW27" s="467"/>
      <c r="AX27" s="481"/>
      <c r="AY27" s="482"/>
      <c r="AZ27" s="140"/>
      <c r="BA27" s="46"/>
      <c r="BB27" s="46"/>
      <c r="BC27" s="478"/>
      <c r="BD27" s="48"/>
      <c r="BE27" s="476"/>
      <c r="BF27" s="141"/>
      <c r="BG27" s="37"/>
      <c r="BH27" s="39"/>
      <c r="BI27" s="39"/>
      <c r="BJ27" s="39"/>
      <c r="BK27" s="39"/>
      <c r="BL27" s="48"/>
      <c r="BM27" s="49"/>
      <c r="BN27" s="37"/>
      <c r="BO27" s="37"/>
      <c r="BP27" s="44"/>
    </row>
    <row r="28" spans="1:68" ht="24.75" customHeight="1" x14ac:dyDescent="0.25">
      <c r="A28" s="146" t="s">
        <v>124</v>
      </c>
      <c r="B28" s="36">
        <v>20</v>
      </c>
      <c r="C28" s="37"/>
      <c r="D28" s="37"/>
      <c r="E28" s="30"/>
      <c r="F28" s="30"/>
      <c r="G28" s="29"/>
      <c r="H28" s="29"/>
      <c r="I28" s="128"/>
      <c r="J28" s="128"/>
      <c r="K28" s="370" t="str">
        <f t="shared" si="0"/>
        <v/>
      </c>
      <c r="L28" s="128"/>
      <c r="M28" s="128"/>
      <c r="N28" s="370" t="str">
        <f t="shared" si="1"/>
        <v/>
      </c>
      <c r="O28" s="128"/>
      <c r="P28" s="128"/>
      <c r="Q28" s="370" t="str">
        <f t="shared" si="2"/>
        <v/>
      </c>
      <c r="R28" s="128"/>
      <c r="S28" s="128"/>
      <c r="T28" s="30"/>
      <c r="U28" s="30"/>
      <c r="V28" s="30"/>
      <c r="W28" s="30"/>
      <c r="X28" s="30"/>
      <c r="Y28" s="30"/>
      <c r="Z28" s="348"/>
      <c r="AA28" s="348"/>
      <c r="AB28" s="370" t="str">
        <f t="shared" si="3"/>
        <v/>
      </c>
      <c r="AC28" s="30"/>
      <c r="AD28" s="30"/>
      <c r="AE28" s="362" t="str">
        <f t="shared" si="4"/>
        <v/>
      </c>
      <c r="AF28" s="29"/>
      <c r="AG28" s="486"/>
      <c r="AH28" s="349"/>
      <c r="AI28" s="29"/>
      <c r="AJ28" s="29"/>
      <c r="AK28" s="350"/>
      <c r="AL28" s="309"/>
      <c r="AM28" s="509"/>
      <c r="AN28" s="39"/>
      <c r="AO28" s="37"/>
      <c r="AP28" s="40"/>
      <c r="AQ28" s="40"/>
      <c r="AR28" s="40"/>
      <c r="AS28" s="308"/>
      <c r="AT28" s="33"/>
      <c r="AU28" s="498"/>
      <c r="AV28" s="43"/>
      <c r="AW28" s="467"/>
      <c r="AX28" s="481"/>
      <c r="AY28" s="482"/>
      <c r="AZ28" s="140"/>
      <c r="BA28" s="46"/>
      <c r="BB28" s="46"/>
      <c r="BC28" s="478"/>
      <c r="BD28" s="48"/>
      <c r="BE28" s="476"/>
      <c r="BF28" s="141"/>
      <c r="BG28" s="37"/>
      <c r="BH28" s="39"/>
      <c r="BI28" s="39"/>
      <c r="BJ28" s="39"/>
      <c r="BK28" s="39"/>
      <c r="BL28" s="48"/>
      <c r="BM28" s="49"/>
      <c r="BN28" s="37"/>
      <c r="BO28" s="37"/>
      <c r="BP28" s="44"/>
    </row>
    <row r="29" spans="1:68" ht="24.75" customHeight="1" x14ac:dyDescent="0.25">
      <c r="A29" s="146" t="s">
        <v>126</v>
      </c>
      <c r="B29" s="36">
        <v>21</v>
      </c>
      <c r="C29" s="37"/>
      <c r="D29" s="37"/>
      <c r="E29" s="30"/>
      <c r="F29" s="30"/>
      <c r="G29" s="29"/>
      <c r="H29" s="29"/>
      <c r="I29" s="128"/>
      <c r="J29" s="128"/>
      <c r="K29" s="370" t="str">
        <f t="shared" si="0"/>
        <v/>
      </c>
      <c r="L29" s="128"/>
      <c r="M29" s="128"/>
      <c r="N29" s="370" t="str">
        <f t="shared" si="1"/>
        <v/>
      </c>
      <c r="O29" s="128"/>
      <c r="P29" s="128"/>
      <c r="Q29" s="370" t="str">
        <f t="shared" si="2"/>
        <v/>
      </c>
      <c r="R29" s="128"/>
      <c r="S29" s="128"/>
      <c r="T29" s="30"/>
      <c r="U29" s="30"/>
      <c r="V29" s="30"/>
      <c r="W29" s="30"/>
      <c r="X29" s="30"/>
      <c r="Y29" s="30"/>
      <c r="Z29" s="348"/>
      <c r="AA29" s="348"/>
      <c r="AB29" s="370" t="str">
        <f t="shared" si="3"/>
        <v/>
      </c>
      <c r="AC29" s="30"/>
      <c r="AD29" s="30"/>
      <c r="AE29" s="362" t="str">
        <f t="shared" si="4"/>
        <v/>
      </c>
      <c r="AF29" s="29"/>
      <c r="AG29" s="486"/>
      <c r="AH29" s="349"/>
      <c r="AI29" s="29"/>
      <c r="AJ29" s="29"/>
      <c r="AK29" s="350"/>
      <c r="AL29" s="309"/>
      <c r="AM29" s="509"/>
      <c r="AN29" s="39"/>
      <c r="AO29" s="37"/>
      <c r="AP29" s="40"/>
      <c r="AQ29" s="40"/>
      <c r="AR29" s="40"/>
      <c r="AS29" s="308"/>
      <c r="AT29" s="33"/>
      <c r="AU29" s="498"/>
      <c r="AV29" s="43"/>
      <c r="AW29" s="467"/>
      <c r="AX29" s="481"/>
      <c r="AY29" s="482"/>
      <c r="AZ29" s="140"/>
      <c r="BA29" s="46"/>
      <c r="BB29" s="46"/>
      <c r="BC29" s="478"/>
      <c r="BD29" s="48"/>
      <c r="BE29" s="476"/>
      <c r="BF29" s="141"/>
      <c r="BG29" s="37"/>
      <c r="BH29" s="39"/>
      <c r="BI29" s="39"/>
      <c r="BJ29" s="39"/>
      <c r="BK29" s="39"/>
      <c r="BL29" s="48"/>
      <c r="BM29" s="49"/>
      <c r="BN29" s="37"/>
      <c r="BO29" s="37"/>
      <c r="BP29" s="44"/>
    </row>
    <row r="30" spans="1:68" ht="24.75" customHeight="1" x14ac:dyDescent="0.25">
      <c r="A30" s="146" t="s">
        <v>127</v>
      </c>
      <c r="B30" s="36">
        <v>22</v>
      </c>
      <c r="C30" s="37"/>
      <c r="D30" s="37"/>
      <c r="E30" s="30"/>
      <c r="F30" s="30"/>
      <c r="G30" s="29"/>
      <c r="H30" s="29"/>
      <c r="I30" s="128"/>
      <c r="J30" s="128"/>
      <c r="K30" s="370" t="str">
        <f t="shared" si="0"/>
        <v/>
      </c>
      <c r="L30" s="128"/>
      <c r="M30" s="128"/>
      <c r="N30" s="370" t="str">
        <f t="shared" si="1"/>
        <v/>
      </c>
      <c r="O30" s="128"/>
      <c r="P30" s="128"/>
      <c r="Q30" s="370" t="str">
        <f t="shared" si="2"/>
        <v/>
      </c>
      <c r="R30" s="128"/>
      <c r="S30" s="128"/>
      <c r="T30" s="30"/>
      <c r="U30" s="30"/>
      <c r="V30" s="30"/>
      <c r="W30" s="30"/>
      <c r="X30" s="30"/>
      <c r="Y30" s="30"/>
      <c r="Z30" s="348"/>
      <c r="AA30" s="348"/>
      <c r="AB30" s="370" t="str">
        <f t="shared" si="3"/>
        <v/>
      </c>
      <c r="AC30" s="30"/>
      <c r="AD30" s="30"/>
      <c r="AE30" s="362" t="str">
        <f t="shared" si="4"/>
        <v/>
      </c>
      <c r="AF30" s="29"/>
      <c r="AG30" s="486"/>
      <c r="AH30" s="349"/>
      <c r="AI30" s="29"/>
      <c r="AJ30" s="29"/>
      <c r="AK30" s="350"/>
      <c r="AL30" s="309"/>
      <c r="AM30" s="509"/>
      <c r="AN30" s="39"/>
      <c r="AO30" s="37"/>
      <c r="AP30" s="40"/>
      <c r="AQ30" s="40"/>
      <c r="AR30" s="40"/>
      <c r="AS30" s="308"/>
      <c r="AT30" s="33"/>
      <c r="AU30" s="498"/>
      <c r="AV30" s="43"/>
      <c r="AW30" s="467"/>
      <c r="AX30" s="481"/>
      <c r="AY30" s="482"/>
      <c r="AZ30" s="140"/>
      <c r="BA30" s="46"/>
      <c r="BB30" s="46"/>
      <c r="BC30" s="478"/>
      <c r="BD30" s="48"/>
      <c r="BE30" s="476"/>
      <c r="BF30" s="141"/>
      <c r="BG30" s="37"/>
      <c r="BH30" s="39"/>
      <c r="BI30" s="39"/>
      <c r="BJ30" s="39"/>
      <c r="BK30" s="39"/>
      <c r="BL30" s="48"/>
      <c r="BM30" s="49"/>
      <c r="BN30" s="37"/>
      <c r="BO30" s="37"/>
      <c r="BP30" s="44"/>
    </row>
    <row r="31" spans="1:68" ht="24.75" customHeight="1" x14ac:dyDescent="0.25">
      <c r="A31" s="146" t="s">
        <v>128</v>
      </c>
      <c r="B31" s="36">
        <v>23</v>
      </c>
      <c r="C31" s="37"/>
      <c r="D31" s="37"/>
      <c r="E31" s="30"/>
      <c r="F31" s="30"/>
      <c r="G31" s="29"/>
      <c r="H31" s="29"/>
      <c r="I31" s="128"/>
      <c r="J31" s="128"/>
      <c r="K31" s="370" t="str">
        <f t="shared" si="0"/>
        <v/>
      </c>
      <c r="L31" s="128"/>
      <c r="M31" s="128"/>
      <c r="N31" s="370" t="str">
        <f t="shared" si="1"/>
        <v/>
      </c>
      <c r="O31" s="128"/>
      <c r="P31" s="128"/>
      <c r="Q31" s="370" t="str">
        <f t="shared" si="2"/>
        <v/>
      </c>
      <c r="R31" s="128"/>
      <c r="S31" s="128"/>
      <c r="T31" s="30"/>
      <c r="U31" s="30"/>
      <c r="V31" s="30"/>
      <c r="W31" s="30"/>
      <c r="X31" s="30"/>
      <c r="Y31" s="30"/>
      <c r="Z31" s="348"/>
      <c r="AA31" s="348"/>
      <c r="AB31" s="370" t="str">
        <f t="shared" si="3"/>
        <v/>
      </c>
      <c r="AC31" s="30"/>
      <c r="AD31" s="30"/>
      <c r="AE31" s="362" t="str">
        <f t="shared" si="4"/>
        <v/>
      </c>
      <c r="AF31" s="29"/>
      <c r="AG31" s="486"/>
      <c r="AH31" s="349"/>
      <c r="AI31" s="29"/>
      <c r="AJ31" s="29"/>
      <c r="AK31" s="350"/>
      <c r="AL31" s="309"/>
      <c r="AM31" s="509"/>
      <c r="AN31" s="39"/>
      <c r="AO31" s="37"/>
      <c r="AP31" s="40"/>
      <c r="AQ31" s="40"/>
      <c r="AR31" s="40"/>
      <c r="AS31" s="308"/>
      <c r="AT31" s="33"/>
      <c r="AU31" s="499"/>
      <c r="AV31" s="43"/>
      <c r="AW31" s="467"/>
      <c r="AX31" s="481"/>
      <c r="AY31" s="482"/>
      <c r="AZ31" s="140"/>
      <c r="BA31" s="46"/>
      <c r="BB31" s="46"/>
      <c r="BC31" s="478"/>
      <c r="BD31" s="48"/>
      <c r="BE31" s="476"/>
      <c r="BF31" s="141"/>
      <c r="BG31" s="37"/>
      <c r="BH31" s="39"/>
      <c r="BI31" s="39"/>
      <c r="BJ31" s="39"/>
      <c r="BK31" s="39"/>
      <c r="BL31" s="48"/>
      <c r="BM31" s="49"/>
      <c r="BN31" s="37"/>
      <c r="BO31" s="37"/>
      <c r="BP31" s="44"/>
    </row>
    <row r="32" spans="1:68" ht="24.75" customHeight="1" x14ac:dyDescent="0.25">
      <c r="A32" s="146" t="s">
        <v>129</v>
      </c>
      <c r="B32" s="36">
        <v>24</v>
      </c>
      <c r="C32" s="37"/>
      <c r="D32" s="37"/>
      <c r="E32" s="30"/>
      <c r="F32" s="30"/>
      <c r="G32" s="29"/>
      <c r="H32" s="29"/>
      <c r="I32" s="128"/>
      <c r="J32" s="128"/>
      <c r="K32" s="370" t="str">
        <f t="shared" si="0"/>
        <v/>
      </c>
      <c r="L32" s="128"/>
      <c r="M32" s="128"/>
      <c r="N32" s="370" t="str">
        <f t="shared" si="1"/>
        <v/>
      </c>
      <c r="O32" s="128"/>
      <c r="P32" s="128"/>
      <c r="Q32" s="370" t="str">
        <f t="shared" si="2"/>
        <v/>
      </c>
      <c r="R32" s="128"/>
      <c r="S32" s="128"/>
      <c r="T32" s="30"/>
      <c r="U32" s="30"/>
      <c r="V32" s="30"/>
      <c r="W32" s="30"/>
      <c r="X32" s="30"/>
      <c r="Y32" s="30"/>
      <c r="Z32" s="348"/>
      <c r="AA32" s="348"/>
      <c r="AB32" s="370" t="str">
        <f t="shared" si="3"/>
        <v/>
      </c>
      <c r="AC32" s="30"/>
      <c r="AD32" s="30"/>
      <c r="AE32" s="362" t="str">
        <f t="shared" si="4"/>
        <v/>
      </c>
      <c r="AF32" s="29"/>
      <c r="AG32" s="486"/>
      <c r="AH32" s="349"/>
      <c r="AI32" s="29"/>
      <c r="AJ32" s="29"/>
      <c r="AK32" s="350"/>
      <c r="AL32" s="309"/>
      <c r="AM32" s="509"/>
      <c r="AN32" s="39"/>
      <c r="AO32" s="37"/>
      <c r="AP32" s="40"/>
      <c r="AQ32" s="40"/>
      <c r="AR32" s="40"/>
      <c r="AS32" s="308"/>
      <c r="AT32" s="33"/>
      <c r="AU32" s="498"/>
      <c r="AV32" s="43"/>
      <c r="AW32" s="467"/>
      <c r="AX32" s="481"/>
      <c r="AY32" s="482"/>
      <c r="AZ32" s="140"/>
      <c r="BA32" s="46"/>
      <c r="BB32" s="46"/>
      <c r="BC32" s="478"/>
      <c r="BD32" s="48"/>
      <c r="BE32" s="476"/>
      <c r="BF32" s="141"/>
      <c r="BG32" s="37"/>
      <c r="BH32" s="39"/>
      <c r="BI32" s="39"/>
      <c r="BJ32" s="39"/>
      <c r="BK32" s="39"/>
      <c r="BL32" s="48"/>
      <c r="BM32" s="49"/>
      <c r="BN32" s="37"/>
      <c r="BO32" s="37"/>
      <c r="BP32" s="44"/>
    </row>
    <row r="33" spans="1:68" ht="24.75" customHeight="1" x14ac:dyDescent="0.25">
      <c r="A33" s="146" t="s">
        <v>130</v>
      </c>
      <c r="B33" s="36">
        <v>25</v>
      </c>
      <c r="C33" s="37"/>
      <c r="D33" s="37"/>
      <c r="E33" s="30"/>
      <c r="F33" s="30"/>
      <c r="G33" s="29"/>
      <c r="H33" s="29"/>
      <c r="I33" s="128"/>
      <c r="J33" s="128"/>
      <c r="K33" s="370" t="str">
        <f t="shared" si="0"/>
        <v/>
      </c>
      <c r="L33" s="128"/>
      <c r="M33" s="128"/>
      <c r="N33" s="370" t="str">
        <f t="shared" si="1"/>
        <v/>
      </c>
      <c r="O33" s="128"/>
      <c r="P33" s="128"/>
      <c r="Q33" s="370" t="str">
        <f t="shared" si="2"/>
        <v/>
      </c>
      <c r="R33" s="128"/>
      <c r="S33" s="128"/>
      <c r="T33" s="30"/>
      <c r="U33" s="30"/>
      <c r="V33" s="30"/>
      <c r="W33" s="30"/>
      <c r="X33" s="30"/>
      <c r="Y33" s="30"/>
      <c r="Z33" s="348"/>
      <c r="AA33" s="348"/>
      <c r="AB33" s="370" t="str">
        <f t="shared" si="3"/>
        <v/>
      </c>
      <c r="AC33" s="30"/>
      <c r="AD33" s="30"/>
      <c r="AE33" s="362" t="str">
        <f t="shared" si="4"/>
        <v/>
      </c>
      <c r="AF33" s="29"/>
      <c r="AG33" s="486"/>
      <c r="AH33" s="349"/>
      <c r="AI33" s="29"/>
      <c r="AJ33" s="29"/>
      <c r="AK33" s="350"/>
      <c r="AL33" s="309"/>
      <c r="AM33" s="509"/>
      <c r="AN33" s="39"/>
      <c r="AO33" s="37"/>
      <c r="AP33" s="40"/>
      <c r="AQ33" s="40"/>
      <c r="AR33" s="40"/>
      <c r="AS33" s="308"/>
      <c r="AT33" s="33"/>
      <c r="AU33" s="498"/>
      <c r="AV33" s="43"/>
      <c r="AW33" s="467"/>
      <c r="AX33" s="481"/>
      <c r="AY33" s="482"/>
      <c r="AZ33" s="140"/>
      <c r="BA33" s="46"/>
      <c r="BB33" s="46"/>
      <c r="BC33" s="478"/>
      <c r="BD33" s="141"/>
      <c r="BE33" s="141"/>
      <c r="BF33" s="141"/>
      <c r="BG33" s="37"/>
      <c r="BH33" s="39"/>
      <c r="BI33" s="39"/>
      <c r="BJ33" s="39"/>
      <c r="BK33" s="39"/>
      <c r="BL33" s="48"/>
      <c r="BM33" s="49"/>
      <c r="BN33" s="37"/>
      <c r="BO33" s="37"/>
      <c r="BP33" s="44"/>
    </row>
    <row r="34" spans="1:68" ht="24.75" customHeight="1" x14ac:dyDescent="0.25">
      <c r="A34" s="146" t="s">
        <v>131</v>
      </c>
      <c r="B34" s="36">
        <v>26</v>
      </c>
      <c r="C34" s="37"/>
      <c r="D34" s="37"/>
      <c r="E34" s="30"/>
      <c r="F34" s="30"/>
      <c r="G34" s="29"/>
      <c r="H34" s="29"/>
      <c r="I34" s="128"/>
      <c r="J34" s="128"/>
      <c r="K34" s="370" t="str">
        <f t="shared" si="0"/>
        <v/>
      </c>
      <c r="L34" s="128"/>
      <c r="M34" s="128"/>
      <c r="N34" s="370" t="str">
        <f t="shared" si="1"/>
        <v/>
      </c>
      <c r="O34" s="128"/>
      <c r="P34" s="128"/>
      <c r="Q34" s="370" t="str">
        <f t="shared" si="2"/>
        <v/>
      </c>
      <c r="R34" s="128"/>
      <c r="S34" s="128"/>
      <c r="T34" s="30"/>
      <c r="U34" s="30"/>
      <c r="V34" s="30"/>
      <c r="W34" s="30"/>
      <c r="X34" s="30"/>
      <c r="Y34" s="30"/>
      <c r="Z34" s="348"/>
      <c r="AA34" s="348"/>
      <c r="AB34" s="370" t="str">
        <f t="shared" si="3"/>
        <v/>
      </c>
      <c r="AC34" s="30"/>
      <c r="AD34" s="30"/>
      <c r="AE34" s="362" t="str">
        <f t="shared" si="4"/>
        <v/>
      </c>
      <c r="AF34" s="29"/>
      <c r="AG34" s="486"/>
      <c r="AH34" s="349"/>
      <c r="AI34" s="29"/>
      <c r="AJ34" s="29"/>
      <c r="AK34" s="350"/>
      <c r="AL34" s="309"/>
      <c r="AM34" s="509"/>
      <c r="AN34" s="39"/>
      <c r="AO34" s="37"/>
      <c r="AP34" s="40"/>
      <c r="AQ34" s="40"/>
      <c r="AR34" s="40"/>
      <c r="AS34" s="308"/>
      <c r="AT34" s="33"/>
      <c r="AU34" s="498"/>
      <c r="AV34" s="43"/>
      <c r="AW34" s="467"/>
      <c r="AX34" s="481"/>
      <c r="AY34" s="482"/>
      <c r="AZ34" s="140"/>
      <c r="BA34" s="46"/>
      <c r="BB34" s="46"/>
      <c r="BC34" s="478"/>
      <c r="BD34" s="141"/>
      <c r="BE34" s="141"/>
      <c r="BF34" s="141"/>
      <c r="BG34" s="37"/>
      <c r="BH34" s="39"/>
      <c r="BI34" s="39"/>
      <c r="BJ34" s="39"/>
      <c r="BK34" s="39"/>
      <c r="BL34" s="48"/>
      <c r="BM34" s="49"/>
      <c r="BN34" s="37"/>
      <c r="BO34" s="37"/>
      <c r="BP34" s="44"/>
    </row>
    <row r="35" spans="1:68" ht="24.75" customHeight="1" x14ac:dyDescent="0.25">
      <c r="A35" s="146" t="s">
        <v>124</v>
      </c>
      <c r="B35" s="36">
        <v>27</v>
      </c>
      <c r="C35" s="37"/>
      <c r="D35" s="37"/>
      <c r="E35" s="30"/>
      <c r="F35" s="30"/>
      <c r="G35" s="29"/>
      <c r="H35" s="29"/>
      <c r="I35" s="128"/>
      <c r="J35" s="128"/>
      <c r="K35" s="370" t="str">
        <f t="shared" si="0"/>
        <v/>
      </c>
      <c r="L35" s="128"/>
      <c r="M35" s="128"/>
      <c r="N35" s="370" t="str">
        <f t="shared" si="1"/>
        <v/>
      </c>
      <c r="O35" s="128"/>
      <c r="P35" s="128"/>
      <c r="Q35" s="370" t="str">
        <f t="shared" si="2"/>
        <v/>
      </c>
      <c r="R35" s="128"/>
      <c r="S35" s="128"/>
      <c r="T35" s="30"/>
      <c r="U35" s="30"/>
      <c r="V35" s="30"/>
      <c r="W35" s="30"/>
      <c r="X35" s="30"/>
      <c r="Y35" s="30"/>
      <c r="Z35" s="348"/>
      <c r="AA35" s="348"/>
      <c r="AB35" s="370" t="str">
        <f t="shared" si="3"/>
        <v/>
      </c>
      <c r="AC35" s="30"/>
      <c r="AD35" s="30"/>
      <c r="AE35" s="362" t="str">
        <f t="shared" si="4"/>
        <v/>
      </c>
      <c r="AF35" s="29"/>
      <c r="AG35" s="486"/>
      <c r="AH35" s="349"/>
      <c r="AI35" s="29"/>
      <c r="AJ35" s="29"/>
      <c r="AK35" s="350"/>
      <c r="AL35" s="309"/>
      <c r="AM35" s="509"/>
      <c r="AN35" s="39"/>
      <c r="AO35" s="37"/>
      <c r="AP35" s="40"/>
      <c r="AQ35" s="40"/>
      <c r="AR35" s="40"/>
      <c r="AS35" s="308"/>
      <c r="AT35" s="33"/>
      <c r="AU35" s="358"/>
      <c r="AV35" s="43"/>
      <c r="AW35" s="467"/>
      <c r="AX35" s="481"/>
      <c r="AY35" s="482"/>
      <c r="AZ35" s="140"/>
      <c r="BA35" s="46"/>
      <c r="BB35" s="46"/>
      <c r="BC35" s="478"/>
      <c r="BD35" s="141"/>
      <c r="BE35" s="141"/>
      <c r="BF35" s="141"/>
      <c r="BG35" s="37"/>
      <c r="BH35" s="39"/>
      <c r="BI35" s="39"/>
      <c r="BJ35" s="39"/>
      <c r="BK35" s="39"/>
      <c r="BL35" s="48"/>
      <c r="BM35" s="49"/>
      <c r="BN35" s="37"/>
      <c r="BO35" s="37"/>
      <c r="BP35" s="44"/>
    </row>
    <row r="36" spans="1:68" ht="24.75" customHeight="1" x14ac:dyDescent="0.25">
      <c r="A36" s="146" t="s">
        <v>126</v>
      </c>
      <c r="B36" s="36">
        <v>28</v>
      </c>
      <c r="C36" s="37"/>
      <c r="D36" s="37"/>
      <c r="E36" s="30"/>
      <c r="F36" s="30"/>
      <c r="G36" s="29"/>
      <c r="H36" s="29"/>
      <c r="I36" s="128"/>
      <c r="J36" s="128"/>
      <c r="K36" s="370" t="str">
        <f t="shared" si="0"/>
        <v/>
      </c>
      <c r="L36" s="128"/>
      <c r="M36" s="128"/>
      <c r="N36" s="370" t="str">
        <f t="shared" si="1"/>
        <v/>
      </c>
      <c r="O36" s="128"/>
      <c r="P36" s="128"/>
      <c r="Q36" s="370" t="str">
        <f t="shared" si="2"/>
        <v/>
      </c>
      <c r="R36" s="128"/>
      <c r="S36" s="128"/>
      <c r="T36" s="30"/>
      <c r="U36" s="30"/>
      <c r="V36" s="30"/>
      <c r="W36" s="30"/>
      <c r="X36" s="30"/>
      <c r="Y36" s="30"/>
      <c r="Z36" s="348"/>
      <c r="AA36" s="348"/>
      <c r="AB36" s="370" t="str">
        <f t="shared" si="3"/>
        <v/>
      </c>
      <c r="AC36" s="30"/>
      <c r="AD36" s="30"/>
      <c r="AE36" s="362" t="str">
        <f t="shared" si="4"/>
        <v/>
      </c>
      <c r="AF36" s="29"/>
      <c r="AG36" s="486"/>
      <c r="AH36" s="349"/>
      <c r="AI36" s="29"/>
      <c r="AJ36" s="29"/>
      <c r="AK36" s="350"/>
      <c r="AL36" s="309"/>
      <c r="AM36" s="509"/>
      <c r="AN36" s="39"/>
      <c r="AO36" s="37"/>
      <c r="AP36" s="40"/>
      <c r="AQ36" s="40"/>
      <c r="AR36" s="40"/>
      <c r="AS36" s="308"/>
      <c r="AT36" s="33"/>
      <c r="AU36" s="358"/>
      <c r="AV36" s="43"/>
      <c r="AW36" s="467"/>
      <c r="AX36" s="481"/>
      <c r="AY36" s="482"/>
      <c r="AZ36" s="140"/>
      <c r="BA36" s="46"/>
      <c r="BB36" s="46"/>
      <c r="BC36" s="46"/>
      <c r="BD36" s="141"/>
      <c r="BE36" s="141"/>
      <c r="BF36" s="141"/>
      <c r="BG36" s="37"/>
      <c r="BH36" s="39"/>
      <c r="BI36" s="39"/>
      <c r="BJ36" s="39"/>
      <c r="BK36" s="39"/>
      <c r="BL36" s="48"/>
      <c r="BM36" s="49"/>
      <c r="BN36" s="37"/>
      <c r="BO36" s="37"/>
      <c r="BP36" s="44"/>
    </row>
    <row r="37" spans="1:68" ht="24.75" customHeight="1" x14ac:dyDescent="0.25">
      <c r="A37" s="146" t="s">
        <v>127</v>
      </c>
      <c r="B37" s="36">
        <v>29</v>
      </c>
      <c r="C37" s="37"/>
      <c r="D37" s="37"/>
      <c r="E37" s="30"/>
      <c r="F37" s="30"/>
      <c r="G37" s="29"/>
      <c r="H37" s="29"/>
      <c r="I37" s="128"/>
      <c r="J37" s="128"/>
      <c r="K37" s="370" t="str">
        <f t="shared" si="0"/>
        <v/>
      </c>
      <c r="L37" s="128"/>
      <c r="M37" s="128"/>
      <c r="N37" s="370" t="str">
        <f t="shared" si="1"/>
        <v/>
      </c>
      <c r="O37" s="128"/>
      <c r="P37" s="128"/>
      <c r="Q37" s="370" t="str">
        <f t="shared" si="2"/>
        <v/>
      </c>
      <c r="R37" s="128"/>
      <c r="S37" s="128"/>
      <c r="T37" s="30"/>
      <c r="U37" s="30"/>
      <c r="V37" s="30"/>
      <c r="W37" s="30"/>
      <c r="X37" s="30"/>
      <c r="Y37" s="30"/>
      <c r="Z37" s="348"/>
      <c r="AA37" s="348"/>
      <c r="AB37" s="370" t="str">
        <f t="shared" si="3"/>
        <v/>
      </c>
      <c r="AC37" s="30"/>
      <c r="AD37" s="30"/>
      <c r="AE37" s="362" t="str">
        <f t="shared" si="4"/>
        <v/>
      </c>
      <c r="AF37" s="29"/>
      <c r="AG37" s="486"/>
      <c r="AH37" s="349"/>
      <c r="AI37" s="29"/>
      <c r="AJ37" s="29"/>
      <c r="AK37" s="350"/>
      <c r="AL37" s="309"/>
      <c r="AM37" s="509"/>
      <c r="AN37" s="39"/>
      <c r="AO37" s="37"/>
      <c r="AP37" s="40"/>
      <c r="AQ37" s="40"/>
      <c r="AR37" s="40"/>
      <c r="AS37" s="41"/>
      <c r="AT37" s="33"/>
      <c r="AU37" s="358"/>
      <c r="AV37" s="43"/>
      <c r="AW37" s="467"/>
      <c r="AX37" s="481"/>
      <c r="AY37" s="482"/>
      <c r="AZ37" s="140"/>
      <c r="BA37" s="46"/>
      <c r="BB37" s="46"/>
      <c r="BC37" s="46"/>
      <c r="BD37" s="141"/>
      <c r="BE37" s="141"/>
      <c r="BF37" s="141"/>
      <c r="BG37" s="37"/>
      <c r="BH37" s="39"/>
      <c r="BI37" s="39"/>
      <c r="BJ37" s="39"/>
      <c r="BK37" s="39"/>
      <c r="BL37" s="48"/>
      <c r="BM37" s="49"/>
      <c r="BN37" s="37"/>
      <c r="BO37" s="37"/>
      <c r="BP37" s="44"/>
    </row>
    <row r="38" spans="1:68" ht="24.75" customHeight="1" x14ac:dyDescent="0.25">
      <c r="A38" s="146" t="s">
        <v>128</v>
      </c>
      <c r="B38" s="36">
        <v>30</v>
      </c>
      <c r="C38" s="37"/>
      <c r="D38" s="37"/>
      <c r="E38" s="30"/>
      <c r="F38" s="30"/>
      <c r="G38" s="29"/>
      <c r="H38" s="29"/>
      <c r="I38" s="128"/>
      <c r="J38" s="128"/>
      <c r="K38" s="370" t="str">
        <f t="shared" si="0"/>
        <v/>
      </c>
      <c r="L38" s="128"/>
      <c r="M38" s="128"/>
      <c r="N38" s="370" t="str">
        <f t="shared" si="1"/>
        <v/>
      </c>
      <c r="O38" s="128"/>
      <c r="P38" s="128"/>
      <c r="Q38" s="370" t="str">
        <f t="shared" si="2"/>
        <v/>
      </c>
      <c r="R38" s="128"/>
      <c r="S38" s="128"/>
      <c r="T38" s="30"/>
      <c r="U38" s="30"/>
      <c r="V38" s="30"/>
      <c r="W38" s="30"/>
      <c r="X38" s="30"/>
      <c r="Y38" s="30"/>
      <c r="Z38" s="348"/>
      <c r="AA38" s="348"/>
      <c r="AB38" s="370" t="str">
        <f t="shared" si="3"/>
        <v/>
      </c>
      <c r="AC38" s="30"/>
      <c r="AD38" s="30"/>
      <c r="AE38" s="362" t="str">
        <f t="shared" si="4"/>
        <v/>
      </c>
      <c r="AF38" s="29"/>
      <c r="AG38" s="486"/>
      <c r="AH38" s="349"/>
      <c r="AI38" s="29"/>
      <c r="AJ38" s="29"/>
      <c r="AK38" s="350"/>
      <c r="AL38" s="309"/>
      <c r="AM38" s="509"/>
      <c r="AN38" s="39"/>
      <c r="AO38" s="37"/>
      <c r="AP38" s="40"/>
      <c r="AQ38" s="40"/>
      <c r="AR38" s="40"/>
      <c r="AS38" s="41"/>
      <c r="AT38" s="33"/>
      <c r="AU38" s="358"/>
      <c r="AV38" s="43"/>
      <c r="AW38" s="467"/>
      <c r="AX38" s="481"/>
      <c r="AY38" s="482"/>
      <c r="AZ38" s="140"/>
      <c r="BA38" s="46"/>
      <c r="BB38" s="46"/>
      <c r="BC38" s="46"/>
      <c r="BD38" s="141"/>
      <c r="BE38" s="141"/>
      <c r="BF38" s="141"/>
      <c r="BG38" s="37"/>
      <c r="BH38" s="39"/>
      <c r="BI38" s="39"/>
      <c r="BJ38" s="39"/>
      <c r="BK38" s="39"/>
      <c r="BL38" s="48"/>
      <c r="BM38" s="49"/>
      <c r="BN38" s="37"/>
      <c r="BO38" s="37"/>
      <c r="BP38" s="44"/>
    </row>
    <row r="39" spans="1:68" ht="24.75" customHeight="1" x14ac:dyDescent="0.25">
      <c r="A39" s="146" t="s">
        <v>129</v>
      </c>
      <c r="B39" s="359">
        <v>31</v>
      </c>
      <c r="C39" s="52"/>
      <c r="D39" s="52"/>
      <c r="E39" s="30"/>
      <c r="F39" s="30"/>
      <c r="G39" s="29"/>
      <c r="H39" s="29"/>
      <c r="I39" s="128"/>
      <c r="J39" s="128"/>
      <c r="K39" s="370" t="str">
        <f t="shared" si="0"/>
        <v/>
      </c>
      <c r="L39" s="128"/>
      <c r="M39" s="128"/>
      <c r="N39" s="370" t="str">
        <f t="shared" si="1"/>
        <v/>
      </c>
      <c r="O39" s="128"/>
      <c r="P39" s="128"/>
      <c r="Q39" s="370" t="str">
        <f t="shared" si="2"/>
        <v/>
      </c>
      <c r="R39" s="128"/>
      <c r="S39" s="128"/>
      <c r="T39" s="30"/>
      <c r="U39" s="30"/>
      <c r="V39" s="30"/>
      <c r="W39" s="30"/>
      <c r="X39" s="30"/>
      <c r="Y39" s="30"/>
      <c r="Z39" s="348" t="str">
        <f t="shared" ref="Z39:AA39" si="5">IF(AND(R39&lt;&gt;"",V39&lt;&gt;"",X39&lt;&gt;""),R39+V39+X39,"")</f>
        <v/>
      </c>
      <c r="AA39" s="348" t="str">
        <f t="shared" si="5"/>
        <v/>
      </c>
      <c r="AB39" s="370" t="str">
        <f t="shared" si="3"/>
        <v/>
      </c>
      <c r="AC39" s="30"/>
      <c r="AD39" s="30"/>
      <c r="AE39" s="362" t="str">
        <f t="shared" si="4"/>
        <v/>
      </c>
      <c r="AF39" s="29"/>
      <c r="AG39" s="486"/>
      <c r="AH39" s="349"/>
      <c r="AI39" s="29"/>
      <c r="AJ39" s="29"/>
      <c r="AK39" s="350"/>
      <c r="AL39" s="510"/>
      <c r="AM39" s="512"/>
      <c r="AN39" s="54"/>
      <c r="AO39" s="52"/>
      <c r="AP39" s="360"/>
      <c r="AQ39" s="360"/>
      <c r="AR39" s="360"/>
      <c r="AS39" s="55"/>
      <c r="AT39" s="33"/>
      <c r="AU39" s="57"/>
      <c r="AV39" s="475"/>
      <c r="AW39" s="484"/>
      <c r="AX39" s="470"/>
      <c r="AY39" s="471"/>
      <c r="AZ39" s="144"/>
      <c r="BA39" s="60"/>
      <c r="BB39" s="60"/>
      <c r="BC39" s="60"/>
      <c r="BD39" s="145"/>
      <c r="BE39" s="145"/>
      <c r="BF39" s="145"/>
      <c r="BG39" s="52"/>
      <c r="BH39" s="54"/>
      <c r="BI39" s="54"/>
      <c r="BJ39" s="54"/>
      <c r="BK39" s="54"/>
      <c r="BL39" s="62"/>
      <c r="BM39" s="63"/>
      <c r="BN39" s="52"/>
      <c r="BO39" s="52"/>
      <c r="BP39" s="58"/>
    </row>
    <row r="40" spans="1:68" ht="24.75" customHeight="1" x14ac:dyDescent="0.25">
      <c r="A40" s="64" t="s">
        <v>101</v>
      </c>
      <c r="B40" s="65"/>
      <c r="C40" s="66">
        <f t="shared" ref="C40:D40" si="6">+SUM(C9:C39)</f>
        <v>0</v>
      </c>
      <c r="D40" s="66">
        <f t="shared" si="6"/>
        <v>0</v>
      </c>
      <c r="E40" s="67"/>
      <c r="F40" s="67"/>
      <c r="G40" s="67"/>
      <c r="H40" s="67"/>
      <c r="I40" s="66"/>
      <c r="J40" s="66"/>
      <c r="K40" s="131"/>
      <c r="L40" s="66"/>
      <c r="M40" s="66"/>
      <c r="N40" s="131"/>
      <c r="O40" s="66"/>
      <c r="P40" s="66"/>
      <c r="Q40" s="132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6"/>
      <c r="AE40" s="66"/>
      <c r="AF40" s="66"/>
      <c r="AG40" s="66"/>
      <c r="AH40" s="66"/>
      <c r="AI40" s="66"/>
      <c r="AJ40" s="66"/>
      <c r="AK40" s="70"/>
      <c r="AL40" s="71"/>
      <c r="AM40" s="72"/>
      <c r="AN40" s="72"/>
      <c r="AO40" s="67"/>
      <c r="AP40" s="69"/>
      <c r="AQ40" s="69"/>
      <c r="AR40" s="67"/>
      <c r="AS40" s="72"/>
      <c r="AT40" s="67"/>
      <c r="AU40" s="73"/>
      <c r="AV40" s="74"/>
      <c r="AW40" s="75">
        <f t="shared" ref="AW40:AY40" si="7">+SUM(AW9:AW39)</f>
        <v>0</v>
      </c>
      <c r="AX40" s="78">
        <f t="shared" si="7"/>
        <v>0</v>
      </c>
      <c r="AY40" s="133">
        <f t="shared" si="7"/>
        <v>0</v>
      </c>
      <c r="AZ40" s="134"/>
      <c r="BA40" s="76"/>
      <c r="BB40" s="76"/>
      <c r="BC40" s="76">
        <f t="shared" ref="BC40:BK40" si="8">+SUM(BC9:BC39)</f>
        <v>0</v>
      </c>
      <c r="BD40" s="77">
        <f t="shared" si="8"/>
        <v>0</v>
      </c>
      <c r="BE40" s="77">
        <v>0</v>
      </c>
      <c r="BF40" s="77">
        <f t="shared" si="8"/>
        <v>0</v>
      </c>
      <c r="BG40" s="70">
        <f t="shared" si="8"/>
        <v>0</v>
      </c>
      <c r="BH40" s="70">
        <f t="shared" si="8"/>
        <v>0</v>
      </c>
      <c r="BI40" s="70">
        <f t="shared" si="8"/>
        <v>0</v>
      </c>
      <c r="BJ40" s="70">
        <f t="shared" si="8"/>
        <v>0</v>
      </c>
      <c r="BK40" s="70">
        <f t="shared" si="8"/>
        <v>0</v>
      </c>
      <c r="BL40" s="78"/>
      <c r="BM40" s="73">
        <f t="shared" ref="BM40:BP40" si="9">+SUM(BM9:BM39)</f>
        <v>0</v>
      </c>
      <c r="BN40" s="70">
        <f t="shared" si="9"/>
        <v>0</v>
      </c>
      <c r="BO40" s="70">
        <f t="shared" si="9"/>
        <v>0</v>
      </c>
      <c r="BP40" s="79">
        <f t="shared" si="9"/>
        <v>0</v>
      </c>
    </row>
    <row r="41" spans="1:68" ht="24.75" customHeight="1" x14ac:dyDescent="0.25">
      <c r="A41" s="80" t="s">
        <v>102</v>
      </c>
      <c r="B41" s="361"/>
      <c r="C41" s="362" t="e">
        <f t="shared" ref="C41:AE41" si="10">+AVERAGE(C9:C39)</f>
        <v>#DIV/0!</v>
      </c>
      <c r="D41" s="362" t="e">
        <f t="shared" si="10"/>
        <v>#DIV/0!</v>
      </c>
      <c r="E41" s="362" t="e">
        <f t="shared" si="10"/>
        <v>#DIV/0!</v>
      </c>
      <c r="F41" s="362" t="e">
        <f t="shared" si="10"/>
        <v>#DIV/0!</v>
      </c>
      <c r="G41" s="362" t="e">
        <f t="shared" si="10"/>
        <v>#DIV/0!</v>
      </c>
      <c r="H41" s="362" t="e">
        <f t="shared" si="10"/>
        <v>#DIV/0!</v>
      </c>
      <c r="I41" s="362" t="e">
        <f t="shared" si="10"/>
        <v>#DIV/0!</v>
      </c>
      <c r="J41" s="362" t="e">
        <f t="shared" si="10"/>
        <v>#DIV/0!</v>
      </c>
      <c r="K41" s="362" t="e">
        <f t="shared" si="10"/>
        <v>#DIV/0!</v>
      </c>
      <c r="L41" s="362" t="e">
        <f t="shared" si="10"/>
        <v>#DIV/0!</v>
      </c>
      <c r="M41" s="362" t="e">
        <f t="shared" si="10"/>
        <v>#DIV/0!</v>
      </c>
      <c r="N41" s="362" t="e">
        <f t="shared" si="10"/>
        <v>#DIV/0!</v>
      </c>
      <c r="O41" s="362" t="e">
        <f t="shared" si="10"/>
        <v>#DIV/0!</v>
      </c>
      <c r="P41" s="362" t="e">
        <f t="shared" si="10"/>
        <v>#DIV/0!</v>
      </c>
      <c r="Q41" s="362" t="e">
        <f t="shared" si="10"/>
        <v>#DIV/0!</v>
      </c>
      <c r="R41" s="362" t="e">
        <f t="shared" si="10"/>
        <v>#DIV/0!</v>
      </c>
      <c r="S41" s="362" t="e">
        <f t="shared" si="10"/>
        <v>#DIV/0!</v>
      </c>
      <c r="T41" s="362" t="e">
        <f t="shared" si="10"/>
        <v>#DIV/0!</v>
      </c>
      <c r="U41" s="362" t="e">
        <f t="shared" si="10"/>
        <v>#DIV/0!</v>
      </c>
      <c r="V41" s="362" t="e">
        <f t="shared" si="10"/>
        <v>#DIV/0!</v>
      </c>
      <c r="W41" s="362" t="e">
        <f t="shared" si="10"/>
        <v>#DIV/0!</v>
      </c>
      <c r="X41" s="362" t="e">
        <f t="shared" si="10"/>
        <v>#DIV/0!</v>
      </c>
      <c r="Y41" s="362" t="e">
        <f t="shared" si="10"/>
        <v>#DIV/0!</v>
      </c>
      <c r="Z41" s="363" t="e">
        <f t="shared" si="10"/>
        <v>#DIV/0!</v>
      </c>
      <c r="AA41" s="363" t="e">
        <f t="shared" si="10"/>
        <v>#DIV/0!</v>
      </c>
      <c r="AB41" s="363" t="e">
        <f t="shared" si="10"/>
        <v>#DIV/0!</v>
      </c>
      <c r="AC41" s="363" t="e">
        <f t="shared" si="10"/>
        <v>#DIV/0!</v>
      </c>
      <c r="AD41" s="363" t="e">
        <f t="shared" si="10"/>
        <v>#DIV/0!</v>
      </c>
      <c r="AE41" s="363" t="e">
        <f t="shared" si="10"/>
        <v>#DIV/0!</v>
      </c>
      <c r="AF41" s="362"/>
      <c r="AG41" s="362"/>
      <c r="AH41" s="362"/>
      <c r="AI41" s="362"/>
      <c r="AJ41" s="362"/>
      <c r="AK41" s="364"/>
      <c r="AL41" s="81" t="e">
        <f t="shared" ref="AL41:BP41" si="11">+AVERAGE(AL9:AL39)</f>
        <v>#DIV/0!</v>
      </c>
      <c r="AM41" s="362" t="e">
        <f t="shared" si="11"/>
        <v>#DIV/0!</v>
      </c>
      <c r="AN41" s="362" t="e">
        <f t="shared" si="11"/>
        <v>#DIV/0!</v>
      </c>
      <c r="AO41" s="362" t="e">
        <f t="shared" si="11"/>
        <v>#DIV/0!</v>
      </c>
      <c r="AP41" s="362" t="e">
        <f t="shared" si="11"/>
        <v>#DIV/0!</v>
      </c>
      <c r="AQ41" s="362" t="e">
        <f t="shared" si="11"/>
        <v>#DIV/0!</v>
      </c>
      <c r="AR41" s="362" t="e">
        <f t="shared" si="11"/>
        <v>#DIV/0!</v>
      </c>
      <c r="AS41" s="370" t="e">
        <f t="shared" si="11"/>
        <v>#DIV/0!</v>
      </c>
      <c r="AT41" s="348" t="e">
        <f t="shared" si="11"/>
        <v>#DIV/0!</v>
      </c>
      <c r="AU41" s="366" t="e">
        <f t="shared" si="11"/>
        <v>#DIV/0!</v>
      </c>
      <c r="AV41" s="82" t="e">
        <f t="shared" si="11"/>
        <v>#DIV/0!</v>
      </c>
      <c r="AW41" s="83" t="e">
        <f t="shared" si="11"/>
        <v>#DIV/0!</v>
      </c>
      <c r="AX41" s="363" t="e">
        <f t="shared" si="11"/>
        <v>#DIV/0!</v>
      </c>
      <c r="AY41" s="84" t="e">
        <f t="shared" si="11"/>
        <v>#DIV/0!</v>
      </c>
      <c r="AZ41" s="85" t="e">
        <f t="shared" si="11"/>
        <v>#DIV/0!</v>
      </c>
      <c r="BA41" s="367" t="e">
        <f t="shared" si="11"/>
        <v>#DIV/0!</v>
      </c>
      <c r="BB41" s="367" t="e">
        <f t="shared" si="11"/>
        <v>#DIV/0!</v>
      </c>
      <c r="BC41" s="366" t="e">
        <f t="shared" si="11"/>
        <v>#DIV/0!</v>
      </c>
      <c r="BD41" s="366" t="e">
        <f t="shared" si="11"/>
        <v>#DIV/0!</v>
      </c>
      <c r="BE41" s="366" t="e">
        <f t="shared" si="11"/>
        <v>#DIV/0!</v>
      </c>
      <c r="BF41" s="366" t="e">
        <f t="shared" si="11"/>
        <v>#DIV/0!</v>
      </c>
      <c r="BG41" s="362" t="e">
        <f t="shared" si="11"/>
        <v>#DIV/0!</v>
      </c>
      <c r="BH41" s="362" t="e">
        <f t="shared" si="11"/>
        <v>#DIV/0!</v>
      </c>
      <c r="BI41" s="362" t="e">
        <f t="shared" si="11"/>
        <v>#DIV/0!</v>
      </c>
      <c r="BJ41" s="362" t="e">
        <f t="shared" si="11"/>
        <v>#DIV/0!</v>
      </c>
      <c r="BK41" s="362" t="e">
        <f t="shared" si="11"/>
        <v>#DIV/0!</v>
      </c>
      <c r="BL41" s="363" t="e">
        <f t="shared" si="11"/>
        <v>#DIV/0!</v>
      </c>
      <c r="BM41" s="368" t="e">
        <f t="shared" si="11"/>
        <v>#DIV/0!</v>
      </c>
      <c r="BN41" s="362" t="e">
        <f t="shared" si="11"/>
        <v>#DIV/0!</v>
      </c>
      <c r="BO41" s="362" t="e">
        <f t="shared" si="11"/>
        <v>#DIV/0!</v>
      </c>
      <c r="BP41" s="86" t="e">
        <f t="shared" si="11"/>
        <v>#DIV/0!</v>
      </c>
    </row>
    <row r="42" spans="1:68" ht="24.75" customHeight="1" x14ac:dyDescent="0.25">
      <c r="A42" s="87" t="s">
        <v>103</v>
      </c>
      <c r="B42" s="369"/>
      <c r="C42" s="88">
        <f t="shared" ref="C42:AE42" si="12">+MIN(C9:C39)</f>
        <v>0</v>
      </c>
      <c r="D42" s="88">
        <f t="shared" si="12"/>
        <v>0</v>
      </c>
      <c r="E42" s="88">
        <f t="shared" si="12"/>
        <v>0</v>
      </c>
      <c r="F42" s="88">
        <f t="shared" si="12"/>
        <v>0</v>
      </c>
      <c r="G42" s="88">
        <f t="shared" si="12"/>
        <v>0</v>
      </c>
      <c r="H42" s="88">
        <f t="shared" si="12"/>
        <v>0</v>
      </c>
      <c r="I42" s="88">
        <f t="shared" si="12"/>
        <v>0</v>
      </c>
      <c r="J42" s="88">
        <f t="shared" si="12"/>
        <v>0</v>
      </c>
      <c r="K42" s="88">
        <f t="shared" si="12"/>
        <v>0</v>
      </c>
      <c r="L42" s="88">
        <f t="shared" si="12"/>
        <v>0</v>
      </c>
      <c r="M42" s="88">
        <f t="shared" si="12"/>
        <v>0</v>
      </c>
      <c r="N42" s="88">
        <f t="shared" si="12"/>
        <v>0</v>
      </c>
      <c r="O42" s="88">
        <f t="shared" si="12"/>
        <v>0</v>
      </c>
      <c r="P42" s="88">
        <f t="shared" si="12"/>
        <v>0</v>
      </c>
      <c r="Q42" s="88">
        <f t="shared" si="12"/>
        <v>0</v>
      </c>
      <c r="R42" s="88">
        <f t="shared" si="12"/>
        <v>0</v>
      </c>
      <c r="S42" s="88">
        <f t="shared" si="12"/>
        <v>0</v>
      </c>
      <c r="T42" s="88">
        <f t="shared" si="12"/>
        <v>0</v>
      </c>
      <c r="U42" s="88">
        <f t="shared" si="12"/>
        <v>0</v>
      </c>
      <c r="V42" s="88">
        <f t="shared" si="12"/>
        <v>0</v>
      </c>
      <c r="W42" s="88">
        <f t="shared" si="12"/>
        <v>0</v>
      </c>
      <c r="X42" s="88">
        <f t="shared" si="12"/>
        <v>0</v>
      </c>
      <c r="Y42" s="88">
        <f t="shared" si="12"/>
        <v>0</v>
      </c>
      <c r="Z42" s="89">
        <f t="shared" si="12"/>
        <v>0</v>
      </c>
      <c r="AA42" s="89">
        <f t="shared" si="12"/>
        <v>0</v>
      </c>
      <c r="AB42" s="89">
        <f t="shared" si="12"/>
        <v>0</v>
      </c>
      <c r="AC42" s="89">
        <f t="shared" si="12"/>
        <v>0</v>
      </c>
      <c r="AD42" s="89">
        <f t="shared" si="12"/>
        <v>0</v>
      </c>
      <c r="AE42" s="89">
        <f t="shared" si="12"/>
        <v>0</v>
      </c>
      <c r="AF42" s="88"/>
      <c r="AG42" s="88"/>
      <c r="AH42" s="88"/>
      <c r="AI42" s="88"/>
      <c r="AJ42" s="88"/>
      <c r="AK42" s="90"/>
      <c r="AL42" s="91">
        <f t="shared" ref="AL42:BP42" si="13">+MIN(AL9:AL39)</f>
        <v>0</v>
      </c>
      <c r="AM42" s="88">
        <f t="shared" si="13"/>
        <v>0</v>
      </c>
      <c r="AN42" s="88">
        <f t="shared" si="13"/>
        <v>0</v>
      </c>
      <c r="AO42" s="88">
        <f t="shared" si="13"/>
        <v>0</v>
      </c>
      <c r="AP42" s="88">
        <f t="shared" si="13"/>
        <v>0</v>
      </c>
      <c r="AQ42" s="88">
        <f t="shared" si="13"/>
        <v>0</v>
      </c>
      <c r="AR42" s="88">
        <f t="shared" si="13"/>
        <v>0</v>
      </c>
      <c r="AS42" s="88">
        <f t="shared" si="13"/>
        <v>0</v>
      </c>
      <c r="AT42" s="89">
        <f t="shared" si="13"/>
        <v>0</v>
      </c>
      <c r="AU42" s="92">
        <f t="shared" si="13"/>
        <v>0</v>
      </c>
      <c r="AV42" s="93">
        <f t="shared" si="13"/>
        <v>0</v>
      </c>
      <c r="AW42" s="94">
        <f t="shared" si="13"/>
        <v>0</v>
      </c>
      <c r="AX42" s="89">
        <f t="shared" si="13"/>
        <v>0</v>
      </c>
      <c r="AY42" s="95">
        <f t="shared" si="13"/>
        <v>0</v>
      </c>
      <c r="AZ42" s="96">
        <f t="shared" si="13"/>
        <v>0</v>
      </c>
      <c r="BA42" s="97">
        <f t="shared" si="13"/>
        <v>0</v>
      </c>
      <c r="BB42" s="97">
        <f t="shared" si="13"/>
        <v>0</v>
      </c>
      <c r="BC42" s="98">
        <f t="shared" si="13"/>
        <v>0</v>
      </c>
      <c r="BD42" s="98">
        <f t="shared" si="13"/>
        <v>0</v>
      </c>
      <c r="BE42" s="98">
        <f t="shared" si="13"/>
        <v>0</v>
      </c>
      <c r="BF42" s="98">
        <f t="shared" si="13"/>
        <v>0</v>
      </c>
      <c r="BG42" s="88">
        <f t="shared" si="13"/>
        <v>0</v>
      </c>
      <c r="BH42" s="88">
        <f t="shared" si="13"/>
        <v>0</v>
      </c>
      <c r="BI42" s="88">
        <f t="shared" si="13"/>
        <v>0</v>
      </c>
      <c r="BJ42" s="88">
        <f t="shared" si="13"/>
        <v>0</v>
      </c>
      <c r="BK42" s="88">
        <f t="shared" si="13"/>
        <v>0</v>
      </c>
      <c r="BL42" s="89">
        <f t="shared" si="13"/>
        <v>0</v>
      </c>
      <c r="BM42" s="99">
        <f t="shared" si="13"/>
        <v>0</v>
      </c>
      <c r="BN42" s="88">
        <f t="shared" si="13"/>
        <v>0</v>
      </c>
      <c r="BO42" s="88">
        <f t="shared" si="13"/>
        <v>0</v>
      </c>
      <c r="BP42" s="100">
        <f t="shared" si="13"/>
        <v>0</v>
      </c>
    </row>
    <row r="43" spans="1:68" ht="24.75" customHeight="1" x14ac:dyDescent="0.25">
      <c r="A43" s="101" t="s">
        <v>104</v>
      </c>
      <c r="B43" s="102"/>
      <c r="C43" s="103">
        <f t="shared" ref="C43:AE43" si="14">+MAX(C9:C39)</f>
        <v>0</v>
      </c>
      <c r="D43" s="103">
        <f t="shared" si="14"/>
        <v>0</v>
      </c>
      <c r="E43" s="103">
        <f t="shared" si="14"/>
        <v>0</v>
      </c>
      <c r="F43" s="103">
        <f t="shared" si="14"/>
        <v>0</v>
      </c>
      <c r="G43" s="103">
        <f t="shared" si="14"/>
        <v>0</v>
      </c>
      <c r="H43" s="103">
        <f t="shared" si="14"/>
        <v>0</v>
      </c>
      <c r="I43" s="103">
        <f t="shared" si="14"/>
        <v>0</v>
      </c>
      <c r="J43" s="103">
        <f t="shared" si="14"/>
        <v>0</v>
      </c>
      <c r="K43" s="103">
        <f t="shared" si="14"/>
        <v>0</v>
      </c>
      <c r="L43" s="103">
        <f t="shared" si="14"/>
        <v>0</v>
      </c>
      <c r="M43" s="103">
        <f t="shared" si="14"/>
        <v>0</v>
      </c>
      <c r="N43" s="103">
        <f t="shared" si="14"/>
        <v>0</v>
      </c>
      <c r="O43" s="103">
        <f t="shared" si="14"/>
        <v>0</v>
      </c>
      <c r="P43" s="103">
        <f t="shared" si="14"/>
        <v>0</v>
      </c>
      <c r="Q43" s="103">
        <f t="shared" si="14"/>
        <v>0</v>
      </c>
      <c r="R43" s="103">
        <f t="shared" si="14"/>
        <v>0</v>
      </c>
      <c r="S43" s="103">
        <f t="shared" si="14"/>
        <v>0</v>
      </c>
      <c r="T43" s="103">
        <f t="shared" si="14"/>
        <v>0</v>
      </c>
      <c r="U43" s="103">
        <f t="shared" si="14"/>
        <v>0</v>
      </c>
      <c r="V43" s="103">
        <f t="shared" si="14"/>
        <v>0</v>
      </c>
      <c r="W43" s="103">
        <f t="shared" si="14"/>
        <v>0</v>
      </c>
      <c r="X43" s="103">
        <f t="shared" si="14"/>
        <v>0</v>
      </c>
      <c r="Y43" s="103">
        <f t="shared" si="14"/>
        <v>0</v>
      </c>
      <c r="Z43" s="104">
        <f t="shared" si="14"/>
        <v>0</v>
      </c>
      <c r="AA43" s="104">
        <f t="shared" si="14"/>
        <v>0</v>
      </c>
      <c r="AB43" s="104">
        <f t="shared" si="14"/>
        <v>0</v>
      </c>
      <c r="AC43" s="104">
        <f t="shared" si="14"/>
        <v>0</v>
      </c>
      <c r="AD43" s="104">
        <f t="shared" si="14"/>
        <v>0</v>
      </c>
      <c r="AE43" s="104">
        <f t="shared" si="14"/>
        <v>0</v>
      </c>
      <c r="AF43" s="103"/>
      <c r="AG43" s="103"/>
      <c r="AH43" s="103"/>
      <c r="AI43" s="103"/>
      <c r="AJ43" s="103"/>
      <c r="AK43" s="105"/>
      <c r="AL43" s="106">
        <f t="shared" ref="AL43:BP43" si="15">+MAX(AL9:AL39)</f>
        <v>0</v>
      </c>
      <c r="AM43" s="103">
        <f t="shared" si="15"/>
        <v>0</v>
      </c>
      <c r="AN43" s="103">
        <f t="shared" si="15"/>
        <v>0</v>
      </c>
      <c r="AO43" s="103">
        <f t="shared" si="15"/>
        <v>0</v>
      </c>
      <c r="AP43" s="103">
        <f t="shared" si="15"/>
        <v>0</v>
      </c>
      <c r="AQ43" s="103">
        <f t="shared" si="15"/>
        <v>0</v>
      </c>
      <c r="AR43" s="103">
        <f t="shared" si="15"/>
        <v>0</v>
      </c>
      <c r="AS43" s="103">
        <f t="shared" si="15"/>
        <v>0</v>
      </c>
      <c r="AT43" s="104">
        <f t="shared" si="15"/>
        <v>0</v>
      </c>
      <c r="AU43" s="107">
        <f t="shared" si="15"/>
        <v>0</v>
      </c>
      <c r="AV43" s="108">
        <f t="shared" si="15"/>
        <v>0</v>
      </c>
      <c r="AW43" s="109">
        <f t="shared" si="15"/>
        <v>0</v>
      </c>
      <c r="AX43" s="104">
        <f t="shared" si="15"/>
        <v>0</v>
      </c>
      <c r="AY43" s="110">
        <f t="shared" si="15"/>
        <v>0</v>
      </c>
      <c r="AZ43" s="111">
        <f t="shared" si="15"/>
        <v>0</v>
      </c>
      <c r="BA43" s="112">
        <f t="shared" si="15"/>
        <v>0</v>
      </c>
      <c r="BB43" s="112">
        <f t="shared" si="15"/>
        <v>0</v>
      </c>
      <c r="BC43" s="113">
        <f t="shared" si="15"/>
        <v>0</v>
      </c>
      <c r="BD43" s="113">
        <f t="shared" si="15"/>
        <v>0</v>
      </c>
      <c r="BE43" s="113">
        <f t="shared" si="15"/>
        <v>0</v>
      </c>
      <c r="BF43" s="113">
        <f t="shared" si="15"/>
        <v>0</v>
      </c>
      <c r="BG43" s="103">
        <f t="shared" si="15"/>
        <v>0</v>
      </c>
      <c r="BH43" s="103">
        <f t="shared" si="15"/>
        <v>0</v>
      </c>
      <c r="BI43" s="103">
        <f t="shared" si="15"/>
        <v>0</v>
      </c>
      <c r="BJ43" s="103">
        <f t="shared" si="15"/>
        <v>0</v>
      </c>
      <c r="BK43" s="103">
        <f t="shared" si="15"/>
        <v>0</v>
      </c>
      <c r="BL43" s="104">
        <f t="shared" si="15"/>
        <v>0</v>
      </c>
      <c r="BM43" s="114">
        <f t="shared" si="15"/>
        <v>0</v>
      </c>
      <c r="BN43" s="103">
        <f t="shared" si="15"/>
        <v>0</v>
      </c>
      <c r="BO43" s="103">
        <f t="shared" si="15"/>
        <v>0</v>
      </c>
      <c r="BP43" s="115">
        <f t="shared" si="15"/>
        <v>0</v>
      </c>
    </row>
    <row r="44" spans="1:68" ht="24.75" customHeight="1" x14ac:dyDescent="0.25">
      <c r="A44" s="116" t="s">
        <v>105</v>
      </c>
      <c r="B44" s="117"/>
      <c r="C44" s="118"/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119"/>
      <c r="P44" s="119"/>
      <c r="Q44" s="119"/>
      <c r="R44" s="119"/>
      <c r="S44" s="119"/>
      <c r="T44" s="119"/>
      <c r="U44" s="119"/>
      <c r="V44" s="119"/>
      <c r="W44" s="119"/>
      <c r="X44" s="119"/>
      <c r="Y44" s="119"/>
      <c r="Z44" s="119"/>
      <c r="AA44" s="119"/>
      <c r="AB44" s="119"/>
      <c r="AC44" s="119"/>
      <c r="AD44" s="119"/>
      <c r="AE44" s="119"/>
      <c r="AF44" s="119"/>
      <c r="AG44" s="119"/>
      <c r="AH44" s="119"/>
      <c r="AI44" s="119"/>
      <c r="AJ44" s="119"/>
      <c r="AK44" s="119"/>
      <c r="AL44" s="120"/>
      <c r="AM44" s="120"/>
      <c r="AN44" s="120"/>
      <c r="AO44" s="119"/>
      <c r="AP44" s="119"/>
      <c r="AQ44" s="119"/>
      <c r="AR44" s="121"/>
      <c r="AS44" s="120"/>
      <c r="AT44" s="119"/>
      <c r="AU44" s="119"/>
      <c r="AV44" s="11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119"/>
      <c r="BH44" s="120"/>
      <c r="BI44" s="120"/>
      <c r="BJ44" s="120"/>
      <c r="BK44" s="120"/>
      <c r="BL44" s="119"/>
      <c r="BM44" s="119"/>
      <c r="BN44" s="119"/>
      <c r="BO44" s="119"/>
      <c r="BP44" s="119"/>
    </row>
    <row r="45" spans="1:68" ht="24.75" customHeight="1" x14ac:dyDescent="0.25">
      <c r="A45" s="87" t="s">
        <v>106</v>
      </c>
      <c r="B45" s="122"/>
      <c r="C45" s="44"/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O45" s="119"/>
      <c r="P45" s="119"/>
      <c r="Q45" s="119"/>
      <c r="R45" s="119"/>
      <c r="S45" s="119"/>
      <c r="T45" s="119"/>
      <c r="U45" s="119"/>
      <c r="V45" s="119"/>
      <c r="W45" s="119"/>
      <c r="X45" s="119"/>
      <c r="Y45" s="119"/>
      <c r="Z45" s="119"/>
      <c r="AA45" s="119"/>
      <c r="AB45" s="119"/>
      <c r="AC45" s="119"/>
      <c r="AD45" s="119"/>
      <c r="AE45" s="119"/>
      <c r="AF45" s="119"/>
      <c r="AG45" s="119"/>
      <c r="AH45" s="119"/>
      <c r="AI45" s="119"/>
      <c r="AJ45" s="119"/>
      <c r="AK45" s="119"/>
      <c r="AL45" s="120"/>
      <c r="AM45" s="120"/>
      <c r="AN45" s="120"/>
      <c r="AO45" s="119"/>
      <c r="AP45" s="119"/>
      <c r="AQ45" s="119"/>
      <c r="AR45" s="119"/>
      <c r="AS45" s="120"/>
      <c r="AT45" s="119"/>
      <c r="AU45" s="119"/>
      <c r="AV45" s="11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119"/>
      <c r="BH45" s="120"/>
      <c r="BI45" s="120"/>
      <c r="BJ45" s="120"/>
      <c r="BK45" s="120"/>
      <c r="BL45" s="119"/>
      <c r="BM45" s="119"/>
      <c r="BN45" s="119"/>
      <c r="BO45" s="119"/>
      <c r="BP45" s="119"/>
    </row>
    <row r="46" spans="1:68" ht="24.75" customHeight="1" x14ac:dyDescent="0.25">
      <c r="A46" s="87" t="s">
        <v>107</v>
      </c>
      <c r="B46" s="123"/>
      <c r="C46" s="44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19"/>
      <c r="AB46" s="119"/>
      <c r="AC46" s="119"/>
      <c r="AD46" s="119"/>
      <c r="AE46" s="119"/>
      <c r="AF46" s="119"/>
      <c r="AG46" s="119"/>
      <c r="AH46" s="119"/>
      <c r="AI46" s="119"/>
      <c r="AJ46" s="119"/>
      <c r="AK46" s="119"/>
      <c r="AL46" s="120"/>
      <c r="AM46" s="120"/>
      <c r="AN46" s="120"/>
      <c r="AO46" s="119"/>
      <c r="AP46" s="119"/>
      <c r="AQ46" s="119"/>
      <c r="AR46" s="119"/>
      <c r="AS46" s="120"/>
      <c r="AT46" s="119"/>
      <c r="AU46" s="119"/>
      <c r="AV46" s="11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119"/>
      <c r="BH46" s="120"/>
      <c r="BI46" s="120"/>
      <c r="BJ46" s="120"/>
      <c r="BK46" s="120"/>
      <c r="BL46" s="119"/>
      <c r="BM46" s="119"/>
      <c r="BN46" s="119"/>
      <c r="BO46" s="119"/>
      <c r="BP46" s="119"/>
    </row>
    <row r="47" spans="1:68" ht="24.75" customHeight="1" x14ac:dyDescent="0.25">
      <c r="A47" s="124" t="s">
        <v>108</v>
      </c>
      <c r="B47" s="122"/>
      <c r="C47" s="44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19"/>
      <c r="AB47" s="119"/>
      <c r="AC47" s="119"/>
      <c r="AD47" s="119"/>
      <c r="AE47" s="119"/>
      <c r="AF47" s="119"/>
      <c r="AG47" s="119"/>
      <c r="AH47" s="119"/>
      <c r="AI47" s="119"/>
      <c r="AJ47" s="119"/>
      <c r="AK47" s="119"/>
      <c r="AL47" s="120"/>
      <c r="AM47" s="120"/>
      <c r="AN47" s="120"/>
      <c r="AO47" s="119"/>
      <c r="AP47" s="119"/>
      <c r="AQ47" s="119"/>
      <c r="AR47" s="119"/>
      <c r="AS47" s="120"/>
      <c r="AT47" s="119"/>
      <c r="AU47" s="119"/>
      <c r="AV47" s="11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119"/>
      <c r="BH47" s="120"/>
      <c r="BI47" s="120"/>
      <c r="BJ47" s="120"/>
      <c r="BK47" s="120"/>
      <c r="BL47" s="119"/>
      <c r="BM47" s="119"/>
      <c r="BN47" s="119"/>
      <c r="BO47" s="119"/>
      <c r="BP47" s="119"/>
    </row>
    <row r="48" spans="1:68" ht="24.75" customHeight="1" x14ac:dyDescent="0.25">
      <c r="A48" s="711" t="s">
        <v>101</v>
      </c>
      <c r="B48" s="712"/>
      <c r="C48" s="125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19"/>
      <c r="AB48" s="119"/>
      <c r="AC48" s="119"/>
      <c r="AD48" s="119"/>
      <c r="AE48" s="119"/>
      <c r="AF48" s="119"/>
      <c r="AG48" s="119"/>
      <c r="AH48" s="119"/>
      <c r="AI48" s="119"/>
      <c r="AJ48" s="119"/>
      <c r="AK48" s="119"/>
      <c r="AL48" s="120"/>
      <c r="AM48" s="120"/>
      <c r="AN48" s="120"/>
      <c r="AO48" s="119"/>
      <c r="AP48" s="119"/>
      <c r="AQ48" s="119"/>
      <c r="AR48" s="119"/>
      <c r="AS48" s="120"/>
      <c r="AT48" s="119"/>
      <c r="AU48" s="119"/>
      <c r="AV48" s="126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126"/>
      <c r="BH48" s="127"/>
      <c r="BI48" s="127"/>
      <c r="BJ48" s="127"/>
      <c r="BK48" s="127"/>
      <c r="BL48" s="126"/>
      <c r="BM48" s="126"/>
      <c r="BN48" s="126"/>
      <c r="BO48" s="126"/>
      <c r="BP48" s="126"/>
    </row>
  </sheetData>
  <mergeCells count="94">
    <mergeCell ref="BP7:BP8"/>
    <mergeCell ref="BG7:BG8"/>
    <mergeCell ref="BL7:BL8"/>
    <mergeCell ref="BM7:BM8"/>
    <mergeCell ref="BN7:BN8"/>
    <mergeCell ref="BO7:BO8"/>
    <mergeCell ref="V5:W5"/>
    <mergeCell ref="T7:T8"/>
    <mergeCell ref="U7:U8"/>
    <mergeCell ref="V7:V8"/>
    <mergeCell ref="W7:W8"/>
    <mergeCell ref="A4:B4"/>
    <mergeCell ref="E4:F4"/>
    <mergeCell ref="G4:H4"/>
    <mergeCell ref="I4:K4"/>
    <mergeCell ref="L4:N4"/>
    <mergeCell ref="E3:AS3"/>
    <mergeCell ref="AZ3:BP3"/>
    <mergeCell ref="AQ4:AR4"/>
    <mergeCell ref="BC4:BF4"/>
    <mergeCell ref="BG4:BP4"/>
    <mergeCell ref="O4:Q4"/>
    <mergeCell ref="R4:S4"/>
    <mergeCell ref="T4:U4"/>
    <mergeCell ref="V4:W4"/>
    <mergeCell ref="X4:Y4"/>
    <mergeCell ref="Z4:AB4"/>
    <mergeCell ref="AC4:AE4"/>
    <mergeCell ref="AJ4:AJ5"/>
    <mergeCell ref="AK4:AK5"/>
    <mergeCell ref="AC5:AD5"/>
    <mergeCell ref="T5:U5"/>
    <mergeCell ref="A1:B1"/>
    <mergeCell ref="C1:Q1"/>
    <mergeCell ref="S1:AL1"/>
    <mergeCell ref="A2:C2"/>
    <mergeCell ref="E2:I2"/>
    <mergeCell ref="BD7:BD8"/>
    <mergeCell ref="BE7:BE8"/>
    <mergeCell ref="BF7:BF8"/>
    <mergeCell ref="X5:Y5"/>
    <mergeCell ref="Z5:AA5"/>
    <mergeCell ref="AT5:AT6"/>
    <mergeCell ref="AU5:AU6"/>
    <mergeCell ref="AV5:AV6"/>
    <mergeCell ref="BC5:BF5"/>
    <mergeCell ref="AV7:AV8"/>
    <mergeCell ref="X7:X8"/>
    <mergeCell ref="AW7:AW8"/>
    <mergeCell ref="AX7:AX8"/>
    <mergeCell ref="AY7:AY8"/>
    <mergeCell ref="AZ7:AZ8"/>
    <mergeCell ref="BA7:BA8"/>
    <mergeCell ref="BB7:BB8"/>
    <mergeCell ref="BC7:BC8"/>
    <mergeCell ref="AT7:AT8"/>
    <mergeCell ref="AU7:AU8"/>
    <mergeCell ref="AJ7:AJ8"/>
    <mergeCell ref="AK7:AK8"/>
    <mergeCell ref="AL7:AL8"/>
    <mergeCell ref="AP7:AP8"/>
    <mergeCell ref="AQ7:AQ8"/>
    <mergeCell ref="AR7:AR8"/>
    <mergeCell ref="AS7:AS8"/>
    <mergeCell ref="AH7:AH8"/>
    <mergeCell ref="AI7:AI8"/>
    <mergeCell ref="Y7:Y8"/>
    <mergeCell ref="Z7:Z8"/>
    <mergeCell ref="AA7:AA8"/>
    <mergeCell ref="AB7:AB8"/>
    <mergeCell ref="AC7:AC8"/>
    <mergeCell ref="AD7:AD8"/>
    <mergeCell ref="AE7:AE8"/>
    <mergeCell ref="R7:R8"/>
    <mergeCell ref="E5:F5"/>
    <mergeCell ref="G5:H5"/>
    <mergeCell ref="I5:J5"/>
    <mergeCell ref="L5:M5"/>
    <mergeCell ref="O5:P5"/>
    <mergeCell ref="R5:S5"/>
    <mergeCell ref="S7:S8"/>
    <mergeCell ref="E7:E8"/>
    <mergeCell ref="F7:F8"/>
    <mergeCell ref="M7:M8"/>
    <mergeCell ref="N7:N8"/>
    <mergeCell ref="O7:O8"/>
    <mergeCell ref="P7:P8"/>
    <mergeCell ref="Q7:Q8"/>
    <mergeCell ref="I7:I8"/>
    <mergeCell ref="J7:J8"/>
    <mergeCell ref="A48:B48"/>
    <mergeCell ref="K7:K8"/>
    <mergeCell ref="L7:L8"/>
    <mergeCell ref="A7:A8"/>
  </mergeCells>
  <conditionalFormatting sqref="E9:AK39">
    <cfRule type="expression" dxfId="21" priority="1">
      <formula>IF(AND($AI9="H",$AH9="B"),1,0)</formula>
    </cfRule>
    <cfRule type="expression" dxfId="20" priority="2">
      <formula>IF($AI9="H",1,0)</formula>
    </cfRule>
  </conditionalFormatting>
  <dataValidations count="3">
    <dataValidation type="list" allowBlank="1" showErrorMessage="1" sqref="AJ9:AK39" xr:uid="{00000000-0002-0000-0600-000000000000}">
      <formula1>"Si,No"</formula1>
    </dataValidation>
    <dataValidation type="list" allowBlank="1" showErrorMessage="1" sqref="AH9:AH39" xr:uid="{24F160DB-7C2C-4070-94A5-CA3CC47A8F4D}">
      <formula1>"P,I,B"</formula1>
    </dataValidation>
    <dataValidation type="list" allowBlank="1" showErrorMessage="1" sqref="AI9:AI39" xr:uid="{B8585246-D9F5-40F2-ABE4-C2DBADC56259}">
      <formula1>"H,NH"</formula1>
    </dataValidation>
  </dataValidations>
  <pageMargins left="0.39370078740157483" right="0.39370078740157483" top="0.59055118110236227" bottom="0.39370078740157483" header="0" footer="0"/>
  <pageSetup paperSize="9" scale="1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BP48"/>
  <sheetViews>
    <sheetView topLeftCell="A7" zoomScale="60" zoomScaleNormal="60" workbookViewId="0">
      <selection activeCell="S30" sqref="S30"/>
    </sheetView>
  </sheetViews>
  <sheetFormatPr baseColWidth="10" defaultColWidth="12.5703125" defaultRowHeight="15" customHeight="1" x14ac:dyDescent="0.2"/>
  <cols>
    <col min="1" max="1" width="13.7109375" customWidth="1"/>
    <col min="2" max="2" width="10.28515625" customWidth="1"/>
    <col min="3" max="4" width="14.42578125" customWidth="1"/>
    <col min="5" max="6" width="8.7109375" customWidth="1"/>
    <col min="7" max="8" width="12.28515625" customWidth="1"/>
    <col min="9" max="30" width="8.7109375" customWidth="1"/>
    <col min="31" max="31" width="10" customWidth="1"/>
    <col min="32" max="32" width="13.140625" customWidth="1"/>
    <col min="33" max="33" width="16.140625" customWidth="1"/>
    <col min="34" max="34" width="16.7109375" customWidth="1"/>
    <col min="35" max="35" width="27.85546875" customWidth="1"/>
    <col min="36" max="36" width="16.42578125" customWidth="1"/>
    <col min="37" max="37" width="16.28515625" customWidth="1"/>
    <col min="38" max="41" width="13.28515625" customWidth="1"/>
    <col min="42" max="43" width="12.28515625" customWidth="1"/>
    <col min="44" max="44" width="13" customWidth="1"/>
    <col min="45" max="45" width="11.7109375" customWidth="1"/>
    <col min="46" max="46" width="10.42578125" customWidth="1"/>
    <col min="47" max="47" width="10.28515625" customWidth="1"/>
    <col min="48" max="48" width="11.140625" customWidth="1"/>
    <col min="49" max="54" width="18.7109375" customWidth="1"/>
    <col min="55" max="55" width="12.7109375" customWidth="1"/>
    <col min="56" max="56" width="13.7109375" customWidth="1"/>
    <col min="57" max="57" width="13.42578125" customWidth="1"/>
    <col min="58" max="58" width="12.28515625" customWidth="1"/>
    <col min="59" max="62" width="18.28515625" customWidth="1"/>
    <col min="63" max="63" width="16.85546875" customWidth="1"/>
    <col min="64" max="64" width="11.140625" customWidth="1"/>
    <col min="65" max="65" width="17.7109375" customWidth="1"/>
    <col min="66" max="66" width="16.5703125" customWidth="1"/>
    <col min="67" max="67" width="14.85546875" customWidth="1"/>
    <col min="68" max="68" width="16.5703125" customWidth="1"/>
    <col min="69" max="88" width="11.42578125" customWidth="1"/>
  </cols>
  <sheetData>
    <row r="1" spans="1:68" ht="21" customHeight="1" x14ac:dyDescent="0.25">
      <c r="A1" s="681" t="s">
        <v>0</v>
      </c>
      <c r="B1" s="682"/>
      <c r="C1" s="683"/>
      <c r="D1" s="682"/>
      <c r="E1" s="682"/>
      <c r="F1" s="682"/>
      <c r="G1" s="682"/>
      <c r="H1" s="682"/>
      <c r="I1" s="682"/>
      <c r="J1" s="682"/>
      <c r="K1" s="682"/>
      <c r="L1" s="682"/>
      <c r="M1" s="682"/>
      <c r="N1" s="682"/>
      <c r="O1" s="682"/>
      <c r="P1" s="682"/>
      <c r="Q1" s="682"/>
      <c r="R1" s="2"/>
      <c r="S1" s="684" t="s">
        <v>2</v>
      </c>
      <c r="T1" s="682"/>
      <c r="U1" s="682"/>
      <c r="V1" s="682"/>
      <c r="W1" s="682"/>
      <c r="X1" s="682"/>
      <c r="Y1" s="682"/>
      <c r="Z1" s="682"/>
      <c r="AA1" s="682"/>
      <c r="AB1" s="682"/>
      <c r="AC1" s="682"/>
      <c r="AD1" s="682"/>
      <c r="AE1" s="682"/>
      <c r="AF1" s="682"/>
      <c r="AG1" s="682"/>
      <c r="AH1" s="682"/>
      <c r="AI1" s="682"/>
      <c r="AJ1" s="682"/>
      <c r="AK1" s="682"/>
      <c r="AL1" s="682"/>
      <c r="AM1" s="3"/>
      <c r="AN1" s="3"/>
      <c r="AO1" s="3"/>
      <c r="AP1" s="2"/>
      <c r="AQ1" s="1"/>
      <c r="AR1" s="4"/>
      <c r="AS1" s="5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3"/>
      <c r="BH1" s="6"/>
      <c r="BI1" s="6"/>
      <c r="BJ1" s="6"/>
      <c r="BK1" s="6"/>
      <c r="BL1" s="3"/>
      <c r="BM1" s="3"/>
      <c r="BN1" s="3"/>
      <c r="BO1" s="3"/>
      <c r="BP1" s="3"/>
    </row>
    <row r="2" spans="1:68" ht="21" customHeight="1" x14ac:dyDescent="0.25">
      <c r="A2" s="684" t="s">
        <v>133</v>
      </c>
      <c r="B2" s="682"/>
      <c r="C2" s="682"/>
      <c r="D2" s="3"/>
      <c r="E2" s="685" t="s">
        <v>118</v>
      </c>
      <c r="F2" s="686"/>
      <c r="G2" s="686"/>
      <c r="H2" s="686"/>
      <c r="I2" s="686"/>
      <c r="J2" s="1"/>
      <c r="K2" s="1"/>
      <c r="L2" s="1"/>
      <c r="M2" s="1"/>
      <c r="N2" s="1"/>
      <c r="O2" s="1"/>
      <c r="P2" s="1"/>
      <c r="Q2" s="1"/>
      <c r="R2" s="2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6"/>
      <c r="AM2" s="6"/>
      <c r="AN2" s="6"/>
      <c r="AO2" s="3"/>
      <c r="AP2" s="2"/>
      <c r="AQ2" s="1"/>
      <c r="AR2" s="3"/>
      <c r="AS2" s="6"/>
      <c r="AT2" s="3"/>
      <c r="AU2" s="3"/>
      <c r="AV2" s="3"/>
      <c r="AW2" s="4"/>
      <c r="AX2" s="4"/>
      <c r="AY2" s="4"/>
      <c r="AZ2" s="4"/>
      <c r="BA2" s="4"/>
      <c r="BB2" s="4"/>
      <c r="BC2" s="4"/>
      <c r="BD2" s="4"/>
      <c r="BE2" s="4"/>
      <c r="BF2" s="4"/>
      <c r="BG2" s="3"/>
      <c r="BH2" s="6"/>
      <c r="BI2" s="6"/>
      <c r="BJ2" s="6"/>
      <c r="BK2" s="6"/>
      <c r="BL2" s="3"/>
      <c r="BM2" s="3"/>
      <c r="BN2" s="3"/>
      <c r="BO2" s="3"/>
      <c r="BP2" s="3"/>
    </row>
    <row r="3" spans="1:68" ht="18" customHeight="1" x14ac:dyDescent="0.25">
      <c r="A3" s="7"/>
      <c r="B3" s="7"/>
      <c r="C3" s="8"/>
      <c r="D3" s="8"/>
      <c r="E3" s="687" t="s">
        <v>5</v>
      </c>
      <c r="F3" s="688"/>
      <c r="G3" s="688"/>
      <c r="H3" s="688"/>
      <c r="I3" s="688"/>
      <c r="J3" s="688"/>
      <c r="K3" s="688"/>
      <c r="L3" s="688"/>
      <c r="M3" s="688"/>
      <c r="N3" s="688"/>
      <c r="O3" s="688"/>
      <c r="P3" s="688"/>
      <c r="Q3" s="688"/>
      <c r="R3" s="688"/>
      <c r="S3" s="688"/>
      <c r="T3" s="688"/>
      <c r="U3" s="688"/>
      <c r="V3" s="688"/>
      <c r="W3" s="688"/>
      <c r="X3" s="688"/>
      <c r="Y3" s="688"/>
      <c r="Z3" s="688"/>
      <c r="AA3" s="688"/>
      <c r="AB3" s="688"/>
      <c r="AC3" s="688"/>
      <c r="AD3" s="688"/>
      <c r="AE3" s="688"/>
      <c r="AF3" s="688"/>
      <c r="AG3" s="688"/>
      <c r="AH3" s="688"/>
      <c r="AI3" s="688"/>
      <c r="AJ3" s="688"/>
      <c r="AK3" s="688"/>
      <c r="AL3" s="688"/>
      <c r="AM3" s="688"/>
      <c r="AN3" s="688"/>
      <c r="AO3" s="688"/>
      <c r="AP3" s="688"/>
      <c r="AQ3" s="688"/>
      <c r="AR3" s="688"/>
      <c r="AS3" s="688"/>
      <c r="AT3" s="314"/>
      <c r="AU3" s="314"/>
      <c r="AV3" s="314"/>
      <c r="AW3" s="314"/>
      <c r="AX3" s="314"/>
      <c r="AY3" s="314"/>
      <c r="AZ3" s="689" t="s">
        <v>6</v>
      </c>
      <c r="BA3" s="688"/>
      <c r="BB3" s="688"/>
      <c r="BC3" s="688"/>
      <c r="BD3" s="688"/>
      <c r="BE3" s="688"/>
      <c r="BF3" s="688"/>
      <c r="BG3" s="688"/>
      <c r="BH3" s="688"/>
      <c r="BI3" s="688"/>
      <c r="BJ3" s="688"/>
      <c r="BK3" s="688"/>
      <c r="BL3" s="688"/>
      <c r="BM3" s="688"/>
      <c r="BN3" s="688"/>
      <c r="BO3" s="688"/>
      <c r="BP3" s="690"/>
    </row>
    <row r="4" spans="1:68" ht="67.5" customHeight="1" x14ac:dyDescent="0.35">
      <c r="A4" s="679" t="s">
        <v>7</v>
      </c>
      <c r="B4" s="680"/>
      <c r="C4" s="315" t="s">
        <v>8</v>
      </c>
      <c r="D4" s="315" t="s">
        <v>9</v>
      </c>
      <c r="E4" s="696" t="s">
        <v>10</v>
      </c>
      <c r="F4" s="680"/>
      <c r="G4" s="696" t="s">
        <v>11</v>
      </c>
      <c r="H4" s="680"/>
      <c r="I4" s="696" t="s">
        <v>12</v>
      </c>
      <c r="J4" s="692"/>
      <c r="K4" s="680"/>
      <c r="L4" s="696" t="s">
        <v>13</v>
      </c>
      <c r="M4" s="692"/>
      <c r="N4" s="680"/>
      <c r="O4" s="697" t="s">
        <v>14</v>
      </c>
      <c r="P4" s="692"/>
      <c r="Q4" s="680"/>
      <c r="R4" s="698" t="s">
        <v>15</v>
      </c>
      <c r="S4" s="680"/>
      <c r="T4" s="698" t="s">
        <v>16</v>
      </c>
      <c r="U4" s="680"/>
      <c r="V4" s="698" t="s">
        <v>17</v>
      </c>
      <c r="W4" s="680"/>
      <c r="X4" s="698" t="s">
        <v>18</v>
      </c>
      <c r="Y4" s="680"/>
      <c r="Z4" s="698" t="s">
        <v>19</v>
      </c>
      <c r="AA4" s="692"/>
      <c r="AB4" s="680"/>
      <c r="AC4" s="698" t="s">
        <v>20</v>
      </c>
      <c r="AD4" s="692"/>
      <c r="AE4" s="680"/>
      <c r="AF4" s="316" t="s">
        <v>21</v>
      </c>
      <c r="AG4" s="317" t="s">
        <v>22</v>
      </c>
      <c r="AH4" s="10" t="s">
        <v>23</v>
      </c>
      <c r="AI4" s="10" t="s">
        <v>24</v>
      </c>
      <c r="AJ4" s="705" t="s">
        <v>25</v>
      </c>
      <c r="AK4" s="707" t="s">
        <v>26</v>
      </c>
      <c r="AL4" s="318" t="s">
        <v>27</v>
      </c>
      <c r="AM4" s="318" t="s">
        <v>28</v>
      </c>
      <c r="AN4" s="318" t="s">
        <v>29</v>
      </c>
      <c r="AO4" s="318" t="s">
        <v>30</v>
      </c>
      <c r="AP4" s="319" t="s">
        <v>31</v>
      </c>
      <c r="AQ4" s="709" t="s">
        <v>32</v>
      </c>
      <c r="AR4" s="690"/>
      <c r="AS4" s="11" t="s">
        <v>33</v>
      </c>
      <c r="AT4" s="319" t="s">
        <v>34</v>
      </c>
      <c r="AU4" s="319" t="s">
        <v>35</v>
      </c>
      <c r="AV4" s="320" t="s">
        <v>36</v>
      </c>
      <c r="AW4" s="321" t="s">
        <v>37</v>
      </c>
      <c r="AX4" s="321" t="s">
        <v>38</v>
      </c>
      <c r="AY4" s="321" t="s">
        <v>39</v>
      </c>
      <c r="AZ4" s="322" t="s">
        <v>40</v>
      </c>
      <c r="BA4" s="323" t="s">
        <v>41</v>
      </c>
      <c r="BB4" s="323" t="s">
        <v>42</v>
      </c>
      <c r="BC4" s="691" t="s">
        <v>43</v>
      </c>
      <c r="BD4" s="692"/>
      <c r="BE4" s="692"/>
      <c r="BF4" s="680"/>
      <c r="BG4" s="693" t="s">
        <v>44</v>
      </c>
      <c r="BH4" s="688"/>
      <c r="BI4" s="688"/>
      <c r="BJ4" s="688"/>
      <c r="BK4" s="688"/>
      <c r="BL4" s="688"/>
      <c r="BM4" s="688"/>
      <c r="BN4" s="688"/>
      <c r="BO4" s="688"/>
      <c r="BP4" s="690"/>
    </row>
    <row r="5" spans="1:68" ht="57.75" customHeight="1" x14ac:dyDescent="0.35">
      <c r="A5" s="324"/>
      <c r="B5" s="325"/>
      <c r="C5" s="326" t="s">
        <v>45</v>
      </c>
      <c r="D5" s="326" t="s">
        <v>45</v>
      </c>
      <c r="E5" s="710"/>
      <c r="F5" s="700"/>
      <c r="G5" s="710" t="s">
        <v>46</v>
      </c>
      <c r="H5" s="700"/>
      <c r="I5" s="710" t="s">
        <v>47</v>
      </c>
      <c r="J5" s="701"/>
      <c r="K5" s="327" t="s">
        <v>48</v>
      </c>
      <c r="L5" s="710" t="s">
        <v>49</v>
      </c>
      <c r="M5" s="701"/>
      <c r="N5" s="327" t="s">
        <v>48</v>
      </c>
      <c r="O5" s="710" t="s">
        <v>49</v>
      </c>
      <c r="P5" s="701"/>
      <c r="Q5" s="327" t="s">
        <v>48</v>
      </c>
      <c r="R5" s="699" t="s">
        <v>50</v>
      </c>
      <c r="S5" s="700"/>
      <c r="T5" s="699" t="s">
        <v>50</v>
      </c>
      <c r="U5" s="700"/>
      <c r="V5" s="699" t="s">
        <v>50</v>
      </c>
      <c r="W5" s="700"/>
      <c r="X5" s="699" t="s">
        <v>50</v>
      </c>
      <c r="Y5" s="700"/>
      <c r="Z5" s="699" t="s">
        <v>50</v>
      </c>
      <c r="AA5" s="701"/>
      <c r="AB5" s="327" t="s">
        <v>48</v>
      </c>
      <c r="AC5" s="699" t="s">
        <v>51</v>
      </c>
      <c r="AD5" s="701"/>
      <c r="AE5" s="327" t="s">
        <v>48</v>
      </c>
      <c r="AF5" s="310" t="s">
        <v>52</v>
      </c>
      <c r="AG5" s="310" t="s">
        <v>53</v>
      </c>
      <c r="AH5" s="328" t="s">
        <v>54</v>
      </c>
      <c r="AI5" s="328" t="s">
        <v>55</v>
      </c>
      <c r="AJ5" s="706"/>
      <c r="AK5" s="708"/>
      <c r="AL5" s="329" t="s">
        <v>56</v>
      </c>
      <c r="AM5" s="329" t="s">
        <v>56</v>
      </c>
      <c r="AN5" s="329" t="s">
        <v>56</v>
      </c>
      <c r="AO5" s="330"/>
      <c r="AP5" s="330"/>
      <c r="AQ5" s="319" t="s">
        <v>56</v>
      </c>
      <c r="AR5" s="331" t="s">
        <v>57</v>
      </c>
      <c r="AS5" s="332" t="s">
        <v>56</v>
      </c>
      <c r="AT5" s="702" t="s">
        <v>58</v>
      </c>
      <c r="AU5" s="702" t="s">
        <v>58</v>
      </c>
      <c r="AV5" s="704" t="s">
        <v>59</v>
      </c>
      <c r="AW5" s="333"/>
      <c r="AX5" s="333"/>
      <c r="AY5" s="333"/>
      <c r="AZ5" s="334"/>
      <c r="BA5" s="334"/>
      <c r="BB5" s="334"/>
      <c r="BC5" s="694"/>
      <c r="BD5" s="686"/>
      <c r="BE5" s="686"/>
      <c r="BF5" s="695"/>
      <c r="BG5" s="12" t="s">
        <v>60</v>
      </c>
      <c r="BH5" s="13" t="s">
        <v>61</v>
      </c>
      <c r="BI5" s="14" t="s">
        <v>62</v>
      </c>
      <c r="BJ5" s="14" t="s">
        <v>63</v>
      </c>
      <c r="BK5" s="14" t="s">
        <v>64</v>
      </c>
      <c r="BL5" s="15" t="s">
        <v>27</v>
      </c>
      <c r="BM5" s="14" t="s">
        <v>65</v>
      </c>
      <c r="BN5" s="12" t="s">
        <v>66</v>
      </c>
      <c r="BO5" s="12" t="s">
        <v>67</v>
      </c>
      <c r="BP5" s="12" t="s">
        <v>68</v>
      </c>
    </row>
    <row r="6" spans="1:68" ht="31.5" customHeight="1" x14ac:dyDescent="0.25">
      <c r="A6" s="16"/>
      <c r="B6" s="335"/>
      <c r="C6" s="17" t="s">
        <v>69</v>
      </c>
      <c r="D6" s="17"/>
      <c r="E6" s="311" t="s">
        <v>70</v>
      </c>
      <c r="F6" s="327" t="s">
        <v>71</v>
      </c>
      <c r="G6" s="311" t="s">
        <v>70</v>
      </c>
      <c r="H6" s="327" t="s">
        <v>71</v>
      </c>
      <c r="I6" s="336" t="s">
        <v>72</v>
      </c>
      <c r="J6" s="337" t="s">
        <v>73</v>
      </c>
      <c r="K6" s="338" t="s">
        <v>74</v>
      </c>
      <c r="L6" s="311" t="s">
        <v>70</v>
      </c>
      <c r="M6" s="339" t="s">
        <v>71</v>
      </c>
      <c r="N6" s="338" t="s">
        <v>74</v>
      </c>
      <c r="O6" s="311" t="s">
        <v>70</v>
      </c>
      <c r="P6" s="339" t="s">
        <v>71</v>
      </c>
      <c r="Q6" s="338" t="s">
        <v>74</v>
      </c>
      <c r="R6" s="310" t="s">
        <v>70</v>
      </c>
      <c r="S6" s="340" t="s">
        <v>71</v>
      </c>
      <c r="T6" s="310" t="s">
        <v>70</v>
      </c>
      <c r="U6" s="340" t="s">
        <v>71</v>
      </c>
      <c r="V6" s="310" t="s">
        <v>70</v>
      </c>
      <c r="W6" s="340" t="s">
        <v>71</v>
      </c>
      <c r="X6" s="310" t="s">
        <v>70</v>
      </c>
      <c r="Y6" s="340" t="s">
        <v>71</v>
      </c>
      <c r="Z6" s="310" t="s">
        <v>70</v>
      </c>
      <c r="AA6" s="341" t="s">
        <v>71</v>
      </c>
      <c r="AB6" s="338" t="s">
        <v>74</v>
      </c>
      <c r="AC6" s="310" t="s">
        <v>70</v>
      </c>
      <c r="AD6" s="341" t="s">
        <v>71</v>
      </c>
      <c r="AE6" s="338" t="s">
        <v>74</v>
      </c>
      <c r="AF6" s="310" t="s">
        <v>71</v>
      </c>
      <c r="AG6" s="310" t="s">
        <v>71</v>
      </c>
      <c r="AH6" s="18" t="s">
        <v>75</v>
      </c>
      <c r="AI6" s="18" t="s">
        <v>75</v>
      </c>
      <c r="AJ6" s="342" t="s">
        <v>76</v>
      </c>
      <c r="AK6" s="310" t="s">
        <v>76</v>
      </c>
      <c r="AL6" s="329" t="s">
        <v>77</v>
      </c>
      <c r="AM6" s="329" t="s">
        <v>47</v>
      </c>
      <c r="AN6" s="329" t="s">
        <v>78</v>
      </c>
      <c r="AO6" s="329" t="s">
        <v>47</v>
      </c>
      <c r="AP6" s="329" t="s">
        <v>79</v>
      </c>
      <c r="AQ6" s="19" t="s">
        <v>47</v>
      </c>
      <c r="AR6" s="343" t="s">
        <v>47</v>
      </c>
      <c r="AS6" s="329" t="s">
        <v>48</v>
      </c>
      <c r="AT6" s="703"/>
      <c r="AU6" s="703"/>
      <c r="AV6" s="706"/>
      <c r="AW6" s="20" t="s">
        <v>80</v>
      </c>
      <c r="AX6" s="20" t="s">
        <v>80</v>
      </c>
      <c r="AY6" s="20" t="s">
        <v>80</v>
      </c>
      <c r="AZ6" s="21" t="s">
        <v>80</v>
      </c>
      <c r="BA6" s="21" t="s">
        <v>81</v>
      </c>
      <c r="BB6" s="21" t="s">
        <v>82</v>
      </c>
      <c r="BC6" s="322" t="s">
        <v>83</v>
      </c>
      <c r="BD6" s="322" t="s">
        <v>82</v>
      </c>
      <c r="BE6" s="322" t="s">
        <v>84</v>
      </c>
      <c r="BF6" s="322" t="s">
        <v>10</v>
      </c>
      <c r="BG6" s="344" t="s">
        <v>85</v>
      </c>
      <c r="BH6" s="344" t="s">
        <v>85</v>
      </c>
      <c r="BI6" s="344" t="s">
        <v>85</v>
      </c>
      <c r="BJ6" s="344" t="s">
        <v>85</v>
      </c>
      <c r="BK6" s="344" t="s">
        <v>85</v>
      </c>
      <c r="BL6" s="322" t="s">
        <v>77</v>
      </c>
      <c r="BM6" s="323" t="s">
        <v>78</v>
      </c>
      <c r="BN6" s="344" t="s">
        <v>80</v>
      </c>
      <c r="BO6" s="344" t="s">
        <v>86</v>
      </c>
      <c r="BP6" s="344" t="s">
        <v>48</v>
      </c>
    </row>
    <row r="7" spans="1:68" ht="33.75" customHeight="1" x14ac:dyDescent="0.25">
      <c r="A7" s="718" t="s">
        <v>87</v>
      </c>
      <c r="B7" s="22" t="s">
        <v>88</v>
      </c>
      <c r="C7" s="23"/>
      <c r="D7" s="24"/>
      <c r="E7" s="717"/>
      <c r="F7" s="717"/>
      <c r="G7" s="312"/>
      <c r="H7" s="312"/>
      <c r="I7" s="717"/>
      <c r="J7" s="717">
        <v>35</v>
      </c>
      <c r="K7" s="717"/>
      <c r="L7" s="717"/>
      <c r="M7" s="717">
        <v>25</v>
      </c>
      <c r="N7" s="717"/>
      <c r="O7" s="717"/>
      <c r="P7" s="717">
        <v>125</v>
      </c>
      <c r="Q7" s="717"/>
      <c r="R7" s="717"/>
      <c r="S7" s="717"/>
      <c r="T7" s="717"/>
      <c r="U7" s="717"/>
      <c r="V7" s="717"/>
      <c r="W7" s="717"/>
      <c r="X7" s="717"/>
      <c r="Y7" s="717"/>
      <c r="Z7" s="717"/>
      <c r="AA7" s="717"/>
      <c r="AB7" s="717"/>
      <c r="AC7" s="717"/>
      <c r="AD7" s="717"/>
      <c r="AE7" s="717"/>
      <c r="AF7" s="312"/>
      <c r="AG7" s="312"/>
      <c r="AH7" s="719"/>
      <c r="AI7" s="717"/>
      <c r="AJ7" s="717"/>
      <c r="AK7" s="720"/>
      <c r="AL7" s="721"/>
      <c r="AM7" s="313"/>
      <c r="AN7" s="313"/>
      <c r="AO7" s="312"/>
      <c r="AP7" s="717"/>
      <c r="AQ7" s="717"/>
      <c r="AR7" s="717"/>
      <c r="AS7" s="721"/>
      <c r="AT7" s="717">
        <v>250</v>
      </c>
      <c r="AU7" s="717"/>
      <c r="AV7" s="717"/>
      <c r="AW7" s="717"/>
      <c r="AX7" s="717"/>
      <c r="AY7" s="717"/>
      <c r="AZ7" s="717"/>
      <c r="BA7" s="717"/>
      <c r="BB7" s="717"/>
      <c r="BC7" s="717"/>
      <c r="BD7" s="717"/>
      <c r="BE7" s="717"/>
      <c r="BF7" s="717"/>
      <c r="BG7" s="722"/>
      <c r="BH7" s="313"/>
      <c r="BI7" s="313"/>
      <c r="BJ7" s="313"/>
      <c r="BK7" s="313"/>
      <c r="BL7" s="717"/>
      <c r="BM7" s="717"/>
      <c r="BN7" s="717"/>
      <c r="BO7" s="717"/>
      <c r="BP7" s="717"/>
    </row>
    <row r="8" spans="1:68" ht="33.75" customHeight="1" x14ac:dyDescent="0.25">
      <c r="A8" s="706"/>
      <c r="B8" s="22" t="s">
        <v>89</v>
      </c>
      <c r="C8" s="23"/>
      <c r="D8" s="26"/>
      <c r="E8" s="706"/>
      <c r="F8" s="706"/>
      <c r="G8" s="27"/>
      <c r="H8" s="27"/>
      <c r="I8" s="706"/>
      <c r="J8" s="706"/>
      <c r="K8" s="706"/>
      <c r="L8" s="706"/>
      <c r="M8" s="706"/>
      <c r="N8" s="706"/>
      <c r="O8" s="706"/>
      <c r="P8" s="706"/>
      <c r="Q8" s="706"/>
      <c r="R8" s="706"/>
      <c r="S8" s="706"/>
      <c r="T8" s="706"/>
      <c r="U8" s="706"/>
      <c r="V8" s="706"/>
      <c r="W8" s="706"/>
      <c r="X8" s="706"/>
      <c r="Y8" s="706"/>
      <c r="Z8" s="706"/>
      <c r="AA8" s="706"/>
      <c r="AB8" s="706"/>
      <c r="AC8" s="706"/>
      <c r="AD8" s="706"/>
      <c r="AE8" s="706"/>
      <c r="AF8" s="27"/>
      <c r="AG8" s="27"/>
      <c r="AH8" s="706"/>
      <c r="AI8" s="706"/>
      <c r="AJ8" s="706"/>
      <c r="AK8" s="708"/>
      <c r="AL8" s="706"/>
      <c r="AM8" s="28"/>
      <c r="AN8" s="28"/>
      <c r="AO8" s="27"/>
      <c r="AP8" s="706"/>
      <c r="AQ8" s="706"/>
      <c r="AR8" s="706"/>
      <c r="AS8" s="706"/>
      <c r="AT8" s="706"/>
      <c r="AU8" s="706"/>
      <c r="AV8" s="706"/>
      <c r="AW8" s="706"/>
      <c r="AX8" s="706"/>
      <c r="AY8" s="706"/>
      <c r="AZ8" s="706"/>
      <c r="BA8" s="706"/>
      <c r="BB8" s="706"/>
      <c r="BC8" s="706"/>
      <c r="BD8" s="706"/>
      <c r="BE8" s="706"/>
      <c r="BF8" s="706"/>
      <c r="BG8" s="695"/>
      <c r="BH8" s="28"/>
      <c r="BI8" s="28"/>
      <c r="BJ8" s="28"/>
      <c r="BK8" s="28"/>
      <c r="BL8" s="706"/>
      <c r="BM8" s="706"/>
      <c r="BN8" s="706"/>
      <c r="BO8" s="706"/>
      <c r="BP8" s="706"/>
    </row>
    <row r="9" spans="1:68" ht="24.6" customHeight="1" x14ac:dyDescent="0.25">
      <c r="A9" s="146" t="s">
        <v>130</v>
      </c>
      <c r="B9" s="346">
        <v>1</v>
      </c>
      <c r="C9" s="29"/>
      <c r="D9" s="29"/>
      <c r="E9" s="30"/>
      <c r="F9" s="30"/>
      <c r="G9" s="29"/>
      <c r="H9" s="29"/>
      <c r="I9" s="128"/>
      <c r="J9" s="128"/>
      <c r="K9" s="370" t="str">
        <f t="shared" ref="K9:K39" si="0">IF(AND(I9&lt;&gt;"",J9&lt;&gt;""),(I9-J9)/I9*100,"")</f>
        <v/>
      </c>
      <c r="L9" s="487"/>
      <c r="M9" s="487"/>
      <c r="N9" s="370" t="str">
        <f t="shared" ref="N9:N39" si="1">IF(AND(L9&lt;&gt;"",M9&lt;&gt;""),(L9-M9)/L9*100,"")</f>
        <v/>
      </c>
      <c r="O9" s="128"/>
      <c r="P9" s="128"/>
      <c r="Q9" s="370" t="str">
        <f t="shared" ref="Q9:Q39" si="2">IF(AND(O9&lt;&gt;"",P9&lt;&gt;""),(O9-P9)/O9*100,"")</f>
        <v/>
      </c>
      <c r="R9" s="128"/>
      <c r="S9" s="128"/>
      <c r="T9" s="30"/>
      <c r="U9" s="30"/>
      <c r="V9" s="30"/>
      <c r="W9" s="30"/>
      <c r="X9" s="30"/>
      <c r="Y9" s="30"/>
      <c r="Z9" s="348" t="str">
        <f t="shared" ref="Z9:AA9" si="3">IF(AND(R9&lt;&gt;"",V9&lt;&gt;"",X9&lt;&gt;""),R9+V9+X9,"")</f>
        <v/>
      </c>
      <c r="AA9" s="348" t="str">
        <f t="shared" si="3"/>
        <v/>
      </c>
      <c r="AB9" s="370" t="str">
        <f t="shared" ref="AB9:AB39" si="4">IF(AND(Z9&lt;&gt;"",AA9&lt;&gt;""),(Z9-AA9)/Z9*100,"")</f>
        <v/>
      </c>
      <c r="AC9" s="30"/>
      <c r="AD9" s="30"/>
      <c r="AE9" s="362" t="str">
        <f t="shared" ref="AE9:AE39" si="5">IF(AND(AC9&lt;&gt;"",AD9&lt;&gt;""),(AC9-AD9)/AC9*100,"")</f>
        <v/>
      </c>
      <c r="AF9" s="29"/>
      <c r="AG9" s="486"/>
      <c r="AH9" s="349"/>
      <c r="AI9" s="29"/>
      <c r="AJ9" s="29"/>
      <c r="AK9" s="350"/>
      <c r="AL9" s="373"/>
      <c r="AM9" s="508"/>
      <c r="AN9" s="31"/>
      <c r="AO9" s="29"/>
      <c r="AP9" s="352"/>
      <c r="AQ9" s="352"/>
      <c r="AR9" s="352"/>
      <c r="AS9" s="505"/>
      <c r="AT9" s="33"/>
      <c r="AU9" s="353"/>
      <c r="AV9" s="355"/>
      <c r="AW9" s="497"/>
      <c r="AX9" s="468"/>
      <c r="AY9" s="469"/>
      <c r="AZ9" s="495"/>
      <c r="BA9" s="488"/>
      <c r="BB9" s="488"/>
      <c r="BC9" s="30"/>
      <c r="BD9" s="477"/>
      <c r="BE9" s="477"/>
      <c r="BF9" s="477"/>
      <c r="BG9" s="29"/>
      <c r="BH9" s="31"/>
      <c r="BI9" s="31"/>
      <c r="BJ9" s="31"/>
      <c r="BK9" s="31"/>
      <c r="BL9" s="30"/>
      <c r="BM9" s="35"/>
      <c r="BN9" s="29"/>
      <c r="BO9" s="29"/>
      <c r="BP9" s="355"/>
    </row>
    <row r="10" spans="1:68" ht="24.75" customHeight="1" x14ac:dyDescent="0.25">
      <c r="A10" s="146" t="s">
        <v>131</v>
      </c>
      <c r="B10" s="36">
        <v>2</v>
      </c>
      <c r="C10" s="37"/>
      <c r="D10" s="37"/>
      <c r="E10" s="30"/>
      <c r="F10" s="30"/>
      <c r="G10" s="29"/>
      <c r="H10" s="29"/>
      <c r="I10" s="128"/>
      <c r="J10" s="128"/>
      <c r="K10" s="370" t="e">
        <f>(I10-J10)/I10*100</f>
        <v>#DIV/0!</v>
      </c>
      <c r="L10" s="128"/>
      <c r="M10" s="128"/>
      <c r="N10" s="370" t="e">
        <f>(L10-M10)/L10*100</f>
        <v>#DIV/0!</v>
      </c>
      <c r="O10" s="128"/>
      <c r="P10" s="128"/>
      <c r="Q10" s="370" t="e">
        <f>(O10-P10)/O10*100</f>
        <v>#DIV/0!</v>
      </c>
      <c r="R10" s="128"/>
      <c r="S10" s="128"/>
      <c r="T10" s="30"/>
      <c r="U10" s="30"/>
      <c r="V10" s="30"/>
      <c r="W10" s="30"/>
      <c r="X10" s="30"/>
      <c r="Y10" s="30"/>
      <c r="Z10" s="348"/>
      <c r="AA10" s="348"/>
      <c r="AB10" s="370" t="e">
        <f>(Z10-AA10)/Z10*100</f>
        <v>#DIV/0!</v>
      </c>
      <c r="AC10" s="30"/>
      <c r="AD10" s="30"/>
      <c r="AE10" s="362" t="e">
        <f>(AC10-AD10)/AC10*100</f>
        <v>#DIV/0!</v>
      </c>
      <c r="AF10" s="29"/>
      <c r="AG10" s="486"/>
      <c r="AH10" s="349"/>
      <c r="AI10" s="29"/>
      <c r="AJ10" s="29"/>
      <c r="AK10" s="350"/>
      <c r="AL10" s="309"/>
      <c r="AM10" s="509"/>
      <c r="AN10" s="39"/>
      <c r="AO10" s="37"/>
      <c r="AP10" s="40"/>
      <c r="AQ10" s="40"/>
      <c r="AR10" s="40"/>
      <c r="AS10" s="308"/>
      <c r="AT10" s="42"/>
      <c r="AU10" s="498"/>
      <c r="AV10" s="43"/>
      <c r="AW10" s="493"/>
      <c r="AX10" s="494"/>
      <c r="AY10" s="483"/>
      <c r="AZ10" s="485"/>
      <c r="BA10" s="42"/>
      <c r="BB10" s="42"/>
      <c r="BC10" s="48"/>
      <c r="BD10" s="48"/>
      <c r="BE10" s="48"/>
      <c r="BF10" s="476"/>
      <c r="BG10" s="37"/>
      <c r="BH10" s="39"/>
      <c r="BI10" s="39"/>
      <c r="BJ10" s="39"/>
      <c r="BK10" s="39"/>
      <c r="BL10" s="48"/>
      <c r="BM10" s="49"/>
      <c r="BN10" s="37"/>
      <c r="BO10" s="37"/>
      <c r="BP10" s="44"/>
    </row>
    <row r="11" spans="1:68" ht="24.75" customHeight="1" x14ac:dyDescent="0.25">
      <c r="A11" s="146" t="s">
        <v>124</v>
      </c>
      <c r="B11" s="36">
        <v>3</v>
      </c>
      <c r="C11" s="37"/>
      <c r="D11" s="37"/>
      <c r="E11" s="30"/>
      <c r="F11" s="30"/>
      <c r="G11" s="29"/>
      <c r="H11" s="29"/>
      <c r="I11" s="128"/>
      <c r="J11" s="128"/>
      <c r="K11" s="370" t="str">
        <f t="shared" si="0"/>
        <v/>
      </c>
      <c r="L11" s="128"/>
      <c r="M11" s="128"/>
      <c r="N11" s="370" t="str">
        <f t="shared" si="1"/>
        <v/>
      </c>
      <c r="O11" s="128"/>
      <c r="P11" s="128"/>
      <c r="Q11" s="370" t="str">
        <f t="shared" si="2"/>
        <v/>
      </c>
      <c r="R11" s="128"/>
      <c r="S11" s="128"/>
      <c r="T11" s="30"/>
      <c r="U11" s="30"/>
      <c r="V11" s="30"/>
      <c r="W11" s="30"/>
      <c r="X11" s="30"/>
      <c r="Y11" s="30"/>
      <c r="Z11" s="348"/>
      <c r="AA11" s="348"/>
      <c r="AB11" s="370" t="str">
        <f t="shared" si="4"/>
        <v/>
      </c>
      <c r="AC11" s="30"/>
      <c r="AD11" s="30"/>
      <c r="AE11" s="362" t="str">
        <f t="shared" si="5"/>
        <v/>
      </c>
      <c r="AF11" s="29"/>
      <c r="AG11" s="486"/>
      <c r="AH11" s="349"/>
      <c r="AI11" s="29"/>
      <c r="AJ11" s="29"/>
      <c r="AK11" s="350"/>
      <c r="AL11" s="309"/>
      <c r="AM11" s="509"/>
      <c r="AN11" s="39"/>
      <c r="AO11" s="37"/>
      <c r="AP11" s="40"/>
      <c r="AQ11" s="496"/>
      <c r="AR11" s="40"/>
      <c r="AS11" s="308"/>
      <c r="AT11" s="42"/>
      <c r="AU11" s="498"/>
      <c r="AV11" s="43"/>
      <c r="AW11" s="493"/>
      <c r="AX11" s="494"/>
      <c r="AY11" s="483"/>
      <c r="AZ11" s="485"/>
      <c r="BA11" s="478"/>
      <c r="BB11" s="478"/>
      <c r="BC11" s="48"/>
      <c r="BD11" s="476"/>
      <c r="BE11" s="476"/>
      <c r="BF11" s="476"/>
      <c r="BG11" s="37"/>
      <c r="BH11" s="39"/>
      <c r="BI11" s="39"/>
      <c r="BJ11" s="39"/>
      <c r="BK11" s="39"/>
      <c r="BL11" s="48"/>
      <c r="BM11" s="49"/>
      <c r="BN11" s="37"/>
      <c r="BO11" s="37"/>
      <c r="BP11" s="44"/>
    </row>
    <row r="12" spans="1:68" ht="24.75" customHeight="1" x14ac:dyDescent="0.25">
      <c r="A12" s="146" t="s">
        <v>126</v>
      </c>
      <c r="B12" s="36">
        <v>4</v>
      </c>
      <c r="C12" s="37"/>
      <c r="D12" s="37"/>
      <c r="E12" s="30"/>
      <c r="F12" s="30"/>
      <c r="G12" s="29"/>
      <c r="H12" s="29"/>
      <c r="I12" s="128"/>
      <c r="J12" s="128"/>
      <c r="K12" s="370" t="str">
        <f t="shared" si="0"/>
        <v/>
      </c>
      <c r="L12" s="128"/>
      <c r="M12" s="128"/>
      <c r="N12" s="370" t="str">
        <f t="shared" si="1"/>
        <v/>
      </c>
      <c r="O12" s="128"/>
      <c r="P12" s="128"/>
      <c r="Q12" s="370" t="str">
        <f t="shared" si="2"/>
        <v/>
      </c>
      <c r="R12" s="128"/>
      <c r="S12" s="128"/>
      <c r="T12" s="30"/>
      <c r="U12" s="30"/>
      <c r="V12" s="30"/>
      <c r="W12" s="30"/>
      <c r="X12" s="30"/>
      <c r="Y12" s="30"/>
      <c r="Z12" s="348"/>
      <c r="AA12" s="348"/>
      <c r="AB12" s="370" t="str">
        <f t="shared" si="4"/>
        <v/>
      </c>
      <c r="AC12" s="30"/>
      <c r="AD12" s="30"/>
      <c r="AE12" s="362" t="str">
        <f t="shared" si="5"/>
        <v/>
      </c>
      <c r="AF12" s="29"/>
      <c r="AG12" s="486"/>
      <c r="AH12" s="349"/>
      <c r="AI12" s="29"/>
      <c r="AJ12" s="29"/>
      <c r="AK12" s="350"/>
      <c r="AL12" s="309"/>
      <c r="AM12" s="509"/>
      <c r="AN12" s="39"/>
      <c r="AO12" s="37"/>
      <c r="AP12" s="40"/>
      <c r="AQ12" s="40"/>
      <c r="AR12" s="40"/>
      <c r="AS12" s="308"/>
      <c r="AT12" s="42"/>
      <c r="AU12" s="498"/>
      <c r="AV12" s="43"/>
      <c r="AW12" s="493"/>
      <c r="AX12" s="494"/>
      <c r="AY12" s="483"/>
      <c r="AZ12" s="485"/>
      <c r="BA12" s="478"/>
      <c r="BB12" s="478"/>
      <c r="BC12" s="48"/>
      <c r="BD12" s="476"/>
      <c r="BE12" s="476"/>
      <c r="BF12" s="476"/>
      <c r="BG12" s="37"/>
      <c r="BH12" s="39"/>
      <c r="BI12" s="39"/>
      <c r="BJ12" s="39"/>
      <c r="BK12" s="39"/>
      <c r="BL12" s="48"/>
      <c r="BM12" s="49"/>
      <c r="BN12" s="37"/>
      <c r="BO12" s="37"/>
      <c r="BP12" s="44"/>
    </row>
    <row r="13" spans="1:68" ht="24.75" customHeight="1" x14ac:dyDescent="0.25">
      <c r="A13" s="146" t="s">
        <v>127</v>
      </c>
      <c r="B13" s="36">
        <v>5</v>
      </c>
      <c r="C13" s="37"/>
      <c r="D13" s="37"/>
      <c r="E13" s="30"/>
      <c r="F13" s="30"/>
      <c r="G13" s="29"/>
      <c r="H13" s="29"/>
      <c r="I13" s="128"/>
      <c r="J13" s="128"/>
      <c r="K13" s="370" t="str">
        <f t="shared" si="0"/>
        <v/>
      </c>
      <c r="L13" s="128"/>
      <c r="M13" s="128"/>
      <c r="N13" s="370" t="str">
        <f t="shared" si="1"/>
        <v/>
      </c>
      <c r="O13" s="128"/>
      <c r="P13" s="128"/>
      <c r="Q13" s="370" t="str">
        <f t="shared" si="2"/>
        <v/>
      </c>
      <c r="R13" s="128"/>
      <c r="S13" s="128"/>
      <c r="T13" s="30"/>
      <c r="U13" s="30"/>
      <c r="V13" s="30"/>
      <c r="W13" s="30"/>
      <c r="X13" s="30"/>
      <c r="Y13" s="30"/>
      <c r="Z13" s="348"/>
      <c r="AA13" s="348"/>
      <c r="AB13" s="370" t="str">
        <f t="shared" si="4"/>
        <v/>
      </c>
      <c r="AC13" s="30"/>
      <c r="AD13" s="30"/>
      <c r="AE13" s="362" t="str">
        <f t="shared" si="5"/>
        <v/>
      </c>
      <c r="AF13" s="29"/>
      <c r="AG13" s="486"/>
      <c r="AH13" s="349"/>
      <c r="AI13" s="29"/>
      <c r="AJ13" s="29"/>
      <c r="AK13" s="350"/>
      <c r="AL13" s="309"/>
      <c r="AM13" s="509"/>
      <c r="AN13" s="39"/>
      <c r="AO13" s="37"/>
      <c r="AP13" s="40"/>
      <c r="AQ13" s="40"/>
      <c r="AR13" s="40"/>
      <c r="AS13" s="308"/>
      <c r="AT13" s="42"/>
      <c r="AU13" s="498"/>
      <c r="AV13" s="43"/>
      <c r="AW13" s="493"/>
      <c r="AX13" s="494"/>
      <c r="AY13" s="483"/>
      <c r="AZ13" s="485"/>
      <c r="BA13" s="478"/>
      <c r="BB13" s="478"/>
      <c r="BC13" s="48"/>
      <c r="BD13" s="476"/>
      <c r="BE13" s="476"/>
      <c r="BF13" s="476"/>
      <c r="BG13" s="37"/>
      <c r="BH13" s="39"/>
      <c r="BI13" s="39"/>
      <c r="BJ13" s="39"/>
      <c r="BK13" s="39"/>
      <c r="BL13" s="48"/>
      <c r="BM13" s="49"/>
      <c r="BN13" s="37"/>
      <c r="BO13" s="37"/>
      <c r="BP13" s="44"/>
    </row>
    <row r="14" spans="1:68" ht="24.75" customHeight="1" x14ac:dyDescent="0.25">
      <c r="A14" s="146" t="s">
        <v>128</v>
      </c>
      <c r="B14" s="36">
        <v>6</v>
      </c>
      <c r="C14" s="37"/>
      <c r="D14" s="37"/>
      <c r="E14" s="30"/>
      <c r="F14" s="30"/>
      <c r="G14" s="29"/>
      <c r="H14" s="29"/>
      <c r="I14" s="128"/>
      <c r="J14" s="128"/>
      <c r="K14" s="370" t="str">
        <f t="shared" si="0"/>
        <v/>
      </c>
      <c r="L14" s="128"/>
      <c r="M14" s="128"/>
      <c r="N14" s="370" t="str">
        <f t="shared" si="1"/>
        <v/>
      </c>
      <c r="O14" s="128"/>
      <c r="P14" s="128"/>
      <c r="Q14" s="370" t="str">
        <f t="shared" si="2"/>
        <v/>
      </c>
      <c r="R14" s="128"/>
      <c r="S14" s="128"/>
      <c r="T14" s="30"/>
      <c r="U14" s="30"/>
      <c r="V14" s="30"/>
      <c r="W14" s="30"/>
      <c r="X14" s="30"/>
      <c r="Y14" s="30"/>
      <c r="Z14" s="348"/>
      <c r="AA14" s="348"/>
      <c r="AB14" s="370" t="str">
        <f t="shared" si="4"/>
        <v/>
      </c>
      <c r="AC14" s="30"/>
      <c r="AD14" s="30"/>
      <c r="AE14" s="362" t="str">
        <f t="shared" si="5"/>
        <v/>
      </c>
      <c r="AF14" s="29"/>
      <c r="AG14" s="486"/>
      <c r="AH14" s="349"/>
      <c r="AI14" s="29"/>
      <c r="AJ14" s="29"/>
      <c r="AK14" s="350"/>
      <c r="AL14" s="309"/>
      <c r="AM14" s="509"/>
      <c r="AN14" s="39"/>
      <c r="AO14" s="37"/>
      <c r="AP14" s="40"/>
      <c r="AQ14" s="40"/>
      <c r="AR14" s="40"/>
      <c r="AS14" s="308"/>
      <c r="AT14" s="42"/>
      <c r="AU14" s="498"/>
      <c r="AV14" s="43"/>
      <c r="AW14" s="493"/>
      <c r="AX14" s="494"/>
      <c r="AY14" s="483"/>
      <c r="AZ14" s="485"/>
      <c r="BA14" s="478"/>
      <c r="BB14" s="478"/>
      <c r="BC14" s="48"/>
      <c r="BD14" s="476"/>
      <c r="BE14" s="476"/>
      <c r="BF14" s="476"/>
      <c r="BG14" s="37"/>
      <c r="BH14" s="39"/>
      <c r="BI14" s="39"/>
      <c r="BJ14" s="39"/>
      <c r="BK14" s="39"/>
      <c r="BL14" s="48"/>
      <c r="BM14" s="49"/>
      <c r="BN14" s="37"/>
      <c r="BO14" s="37"/>
      <c r="BP14" s="44"/>
    </row>
    <row r="15" spans="1:68" ht="24.75" customHeight="1" x14ac:dyDescent="0.25">
      <c r="A15" s="146" t="s">
        <v>129</v>
      </c>
      <c r="B15" s="36">
        <v>7</v>
      </c>
      <c r="C15" s="37"/>
      <c r="D15" s="37"/>
      <c r="E15" s="30"/>
      <c r="F15" s="30"/>
      <c r="G15" s="29"/>
      <c r="H15" s="29"/>
      <c r="I15" s="128"/>
      <c r="J15" s="128"/>
      <c r="K15" s="370" t="e">
        <f>(I15-J15)/I15*100</f>
        <v>#DIV/0!</v>
      </c>
      <c r="L15" s="128"/>
      <c r="M15" s="128"/>
      <c r="N15" s="370" t="e">
        <f>(L15-M15)/L15*100</f>
        <v>#DIV/0!</v>
      </c>
      <c r="O15" s="128"/>
      <c r="P15" s="128"/>
      <c r="Q15" s="370" t="e">
        <f>(O15-P15)/O15*100</f>
        <v>#DIV/0!</v>
      </c>
      <c r="R15" s="128"/>
      <c r="S15" s="128"/>
      <c r="T15" s="30"/>
      <c r="U15" s="30"/>
      <c r="V15" s="30"/>
      <c r="W15" s="30"/>
      <c r="X15" s="30"/>
      <c r="Y15" s="30"/>
      <c r="Z15" s="348"/>
      <c r="AA15" s="348"/>
      <c r="AB15" s="370" t="e">
        <f>(Z15-AA15)/Z15*100</f>
        <v>#DIV/0!</v>
      </c>
      <c r="AC15" s="30"/>
      <c r="AD15" s="30"/>
      <c r="AE15" s="362" t="e">
        <f>(AC15-AD15)/AC15*100</f>
        <v>#DIV/0!</v>
      </c>
      <c r="AF15" s="29"/>
      <c r="AG15" s="486"/>
      <c r="AH15" s="349"/>
      <c r="AI15" s="29"/>
      <c r="AJ15" s="29"/>
      <c r="AK15" s="350"/>
      <c r="AL15" s="309"/>
      <c r="AM15" s="509"/>
      <c r="AN15" s="39"/>
      <c r="AO15" s="37"/>
      <c r="AP15" s="40"/>
      <c r="AQ15" s="40"/>
      <c r="AR15" s="40"/>
      <c r="AS15" s="308"/>
      <c r="AT15" s="42"/>
      <c r="AU15" s="498"/>
      <c r="AV15" s="43"/>
      <c r="AW15" s="493"/>
      <c r="AX15" s="494"/>
      <c r="AY15" s="483"/>
      <c r="AZ15" s="485"/>
      <c r="BA15" s="42"/>
      <c r="BB15" s="478"/>
      <c r="BC15" s="48"/>
      <c r="BD15" s="48"/>
      <c r="BE15" s="48"/>
      <c r="BF15" s="476"/>
      <c r="BG15" s="37"/>
      <c r="BH15" s="39"/>
      <c r="BI15" s="39"/>
      <c r="BJ15" s="39"/>
      <c r="BK15" s="39"/>
      <c r="BL15" s="48"/>
      <c r="BM15" s="49"/>
      <c r="BN15" s="37"/>
      <c r="BO15" s="37"/>
      <c r="BP15" s="44"/>
    </row>
    <row r="16" spans="1:68" ht="24.75" customHeight="1" x14ac:dyDescent="0.25">
      <c r="A16" s="146" t="s">
        <v>130</v>
      </c>
      <c r="B16" s="36">
        <v>8</v>
      </c>
      <c r="C16" s="37"/>
      <c r="D16" s="37"/>
      <c r="E16" s="30"/>
      <c r="F16" s="30"/>
      <c r="G16" s="29"/>
      <c r="H16" s="29"/>
      <c r="I16" s="128"/>
      <c r="J16" s="128"/>
      <c r="K16" s="370" t="str">
        <f t="shared" si="0"/>
        <v/>
      </c>
      <c r="L16" s="128"/>
      <c r="M16" s="128"/>
      <c r="N16" s="370" t="str">
        <f t="shared" si="1"/>
        <v/>
      </c>
      <c r="O16" s="128"/>
      <c r="P16" s="128"/>
      <c r="Q16" s="370" t="str">
        <f t="shared" si="2"/>
        <v/>
      </c>
      <c r="R16" s="128"/>
      <c r="S16" s="128"/>
      <c r="T16" s="30"/>
      <c r="U16" s="30"/>
      <c r="V16" s="30"/>
      <c r="W16" s="30"/>
      <c r="X16" s="30"/>
      <c r="Y16" s="30"/>
      <c r="Z16" s="348"/>
      <c r="AA16" s="348"/>
      <c r="AB16" s="370" t="str">
        <f t="shared" si="4"/>
        <v/>
      </c>
      <c r="AC16" s="30"/>
      <c r="AD16" s="30"/>
      <c r="AE16" s="362" t="str">
        <f t="shared" si="5"/>
        <v/>
      </c>
      <c r="AF16" s="29"/>
      <c r="AG16" s="486"/>
      <c r="AH16" s="349"/>
      <c r="AI16" s="29"/>
      <c r="AJ16" s="29"/>
      <c r="AK16" s="350"/>
      <c r="AL16" s="309"/>
      <c r="AM16" s="509"/>
      <c r="AN16" s="39"/>
      <c r="AO16" s="37"/>
      <c r="AP16" s="40"/>
      <c r="AQ16" s="40"/>
      <c r="AR16" s="40"/>
      <c r="AS16" s="308"/>
      <c r="AT16" s="42"/>
      <c r="AU16" s="498"/>
      <c r="AV16" s="43"/>
      <c r="AW16" s="493"/>
      <c r="AX16" s="494"/>
      <c r="AY16" s="483"/>
      <c r="AZ16" s="485"/>
      <c r="BA16" s="478"/>
      <c r="BB16" s="478"/>
      <c r="BC16" s="48"/>
      <c r="BD16" s="476"/>
      <c r="BE16" s="476"/>
      <c r="BF16" s="476"/>
      <c r="BG16" s="37"/>
      <c r="BH16" s="39"/>
      <c r="BI16" s="39"/>
      <c r="BJ16" s="39"/>
      <c r="BK16" s="39"/>
      <c r="BL16" s="48"/>
      <c r="BM16" s="49"/>
      <c r="BN16" s="37"/>
      <c r="BO16" s="37"/>
      <c r="BP16" s="44"/>
    </row>
    <row r="17" spans="1:68" ht="24.75" customHeight="1" x14ac:dyDescent="0.25">
      <c r="A17" s="146" t="s">
        <v>131</v>
      </c>
      <c r="B17" s="36">
        <v>9</v>
      </c>
      <c r="C17" s="37"/>
      <c r="D17" s="37"/>
      <c r="E17" s="30"/>
      <c r="F17" s="30"/>
      <c r="G17" s="29"/>
      <c r="H17" s="29"/>
      <c r="I17" s="128"/>
      <c r="J17" s="128"/>
      <c r="K17" s="370" t="str">
        <f t="shared" si="0"/>
        <v/>
      </c>
      <c r="L17" s="128"/>
      <c r="M17" s="128"/>
      <c r="N17" s="370" t="str">
        <f t="shared" si="1"/>
        <v/>
      </c>
      <c r="O17" s="128"/>
      <c r="P17" s="128"/>
      <c r="Q17" s="370" t="str">
        <f t="shared" si="2"/>
        <v/>
      </c>
      <c r="R17" s="128"/>
      <c r="S17" s="128"/>
      <c r="T17" s="30"/>
      <c r="U17" s="30"/>
      <c r="V17" s="30"/>
      <c r="W17" s="30"/>
      <c r="X17" s="30"/>
      <c r="Y17" s="30"/>
      <c r="Z17" s="348"/>
      <c r="AA17" s="348"/>
      <c r="AB17" s="370" t="str">
        <f t="shared" si="4"/>
        <v/>
      </c>
      <c r="AC17" s="30"/>
      <c r="AD17" s="30"/>
      <c r="AE17" s="362" t="str">
        <f t="shared" si="5"/>
        <v/>
      </c>
      <c r="AF17" s="29"/>
      <c r="AG17" s="486"/>
      <c r="AH17" s="349"/>
      <c r="AI17" s="29"/>
      <c r="AJ17" s="29"/>
      <c r="AK17" s="350"/>
      <c r="AL17" s="309"/>
      <c r="AM17" s="509"/>
      <c r="AN17" s="39"/>
      <c r="AO17" s="37"/>
      <c r="AP17" s="40"/>
      <c r="AQ17" s="40"/>
      <c r="AR17" s="40"/>
      <c r="AS17" s="308"/>
      <c r="AT17" s="42"/>
      <c r="AU17" s="498"/>
      <c r="AV17" s="43"/>
      <c r="AW17" s="493"/>
      <c r="AX17" s="494"/>
      <c r="AY17" s="483"/>
      <c r="AZ17" s="485"/>
      <c r="BA17" s="478"/>
      <c r="BB17" s="478"/>
      <c r="BC17" s="48"/>
      <c r="BD17" s="476"/>
      <c r="BE17" s="476"/>
      <c r="BF17" s="476"/>
      <c r="BG17" s="37"/>
      <c r="BH17" s="39"/>
      <c r="BI17" s="39"/>
      <c r="BJ17" s="39"/>
      <c r="BK17" s="39"/>
      <c r="BL17" s="48"/>
      <c r="BM17" s="49"/>
      <c r="BN17" s="37"/>
      <c r="BO17" s="37"/>
      <c r="BP17" s="44"/>
    </row>
    <row r="18" spans="1:68" ht="24.75" customHeight="1" x14ac:dyDescent="0.25">
      <c r="A18" s="146" t="s">
        <v>124</v>
      </c>
      <c r="B18" s="36">
        <v>10</v>
      </c>
      <c r="C18" s="37"/>
      <c r="D18" s="37"/>
      <c r="E18" s="30"/>
      <c r="F18" s="30"/>
      <c r="G18" s="29"/>
      <c r="H18" s="29"/>
      <c r="I18" s="128"/>
      <c r="J18" s="128"/>
      <c r="K18" s="370" t="str">
        <f t="shared" si="0"/>
        <v/>
      </c>
      <c r="L18" s="128"/>
      <c r="M18" s="128"/>
      <c r="N18" s="370" t="str">
        <f t="shared" si="1"/>
        <v/>
      </c>
      <c r="O18" s="128"/>
      <c r="P18" s="128"/>
      <c r="Q18" s="370" t="str">
        <f t="shared" si="2"/>
        <v/>
      </c>
      <c r="R18" s="128"/>
      <c r="S18" s="128"/>
      <c r="T18" s="30"/>
      <c r="U18" s="30"/>
      <c r="V18" s="30"/>
      <c r="W18" s="30"/>
      <c r="X18" s="30"/>
      <c r="Y18" s="30"/>
      <c r="Z18" s="348"/>
      <c r="AA18" s="348"/>
      <c r="AB18" s="370" t="str">
        <f t="shared" si="4"/>
        <v/>
      </c>
      <c r="AC18" s="30"/>
      <c r="AD18" s="30"/>
      <c r="AE18" s="362" t="str">
        <f t="shared" si="5"/>
        <v/>
      </c>
      <c r="AF18" s="29"/>
      <c r="AG18" s="486"/>
      <c r="AH18" s="349"/>
      <c r="AI18" s="29"/>
      <c r="AJ18" s="29"/>
      <c r="AK18" s="350"/>
      <c r="AL18" s="309"/>
      <c r="AM18" s="509"/>
      <c r="AN18" s="39"/>
      <c r="AO18" s="37"/>
      <c r="AP18" s="40"/>
      <c r="AQ18" s="40"/>
      <c r="AR18" s="40"/>
      <c r="AS18" s="308"/>
      <c r="AT18" s="42"/>
      <c r="AU18" s="498"/>
      <c r="AV18" s="43"/>
      <c r="AW18" s="493"/>
      <c r="AX18" s="494"/>
      <c r="AY18" s="483"/>
      <c r="AZ18" s="485"/>
      <c r="BA18" s="478"/>
      <c r="BB18" s="478"/>
      <c r="BC18" s="48"/>
      <c r="BD18" s="476"/>
      <c r="BE18" s="476"/>
      <c r="BF18" s="476"/>
      <c r="BG18" s="37"/>
      <c r="BH18" s="39"/>
      <c r="BI18" s="39"/>
      <c r="BJ18" s="39"/>
      <c r="BK18" s="39"/>
      <c r="BL18" s="48"/>
      <c r="BM18" s="49"/>
      <c r="BN18" s="37"/>
      <c r="BO18" s="37"/>
      <c r="BP18" s="44"/>
    </row>
    <row r="19" spans="1:68" ht="24.75" customHeight="1" x14ac:dyDescent="0.25">
      <c r="A19" s="146" t="s">
        <v>126</v>
      </c>
      <c r="B19" s="36">
        <v>11</v>
      </c>
      <c r="C19" s="37"/>
      <c r="D19" s="37"/>
      <c r="E19" s="30"/>
      <c r="F19" s="30"/>
      <c r="G19" s="29"/>
      <c r="H19" s="29"/>
      <c r="I19" s="128"/>
      <c r="J19" s="128"/>
      <c r="K19" s="370" t="str">
        <f t="shared" si="0"/>
        <v/>
      </c>
      <c r="L19" s="128"/>
      <c r="M19" s="128"/>
      <c r="N19" s="370" t="str">
        <f t="shared" si="1"/>
        <v/>
      </c>
      <c r="O19" s="128"/>
      <c r="P19" s="128"/>
      <c r="Q19" s="370" t="str">
        <f t="shared" si="2"/>
        <v/>
      </c>
      <c r="R19" s="128"/>
      <c r="S19" s="128"/>
      <c r="T19" s="30"/>
      <c r="U19" s="30"/>
      <c r="V19" s="30"/>
      <c r="W19" s="30"/>
      <c r="X19" s="30"/>
      <c r="Y19" s="30"/>
      <c r="Z19" s="348"/>
      <c r="AA19" s="348"/>
      <c r="AB19" s="370" t="str">
        <f t="shared" si="4"/>
        <v/>
      </c>
      <c r="AC19" s="30"/>
      <c r="AD19" s="30"/>
      <c r="AE19" s="362" t="str">
        <f t="shared" si="5"/>
        <v/>
      </c>
      <c r="AF19" s="29"/>
      <c r="AG19" s="486"/>
      <c r="AH19" s="349"/>
      <c r="AI19" s="29"/>
      <c r="AJ19" s="29"/>
      <c r="AK19" s="350"/>
      <c r="AL19" s="309"/>
      <c r="AM19" s="509"/>
      <c r="AN19" s="39"/>
      <c r="AO19" s="37"/>
      <c r="AP19" s="40"/>
      <c r="AQ19" s="40"/>
      <c r="AR19" s="40"/>
      <c r="AS19" s="308"/>
      <c r="AT19" s="42"/>
      <c r="AU19" s="498"/>
      <c r="AV19" s="43"/>
      <c r="AW19" s="493"/>
      <c r="AX19" s="494"/>
      <c r="AY19" s="483"/>
      <c r="AZ19" s="485"/>
      <c r="BA19" s="478"/>
      <c r="BB19" s="478"/>
      <c r="BC19" s="48"/>
      <c r="BD19" s="476"/>
      <c r="BE19" s="476"/>
      <c r="BF19" s="476"/>
      <c r="BG19" s="37"/>
      <c r="BH19" s="39"/>
      <c r="BI19" s="39"/>
      <c r="BJ19" s="39"/>
      <c r="BK19" s="39"/>
      <c r="BL19" s="48"/>
      <c r="BM19" s="49"/>
      <c r="BN19" s="37"/>
      <c r="BO19" s="37"/>
      <c r="BP19" s="44"/>
    </row>
    <row r="20" spans="1:68" ht="24.75" customHeight="1" x14ac:dyDescent="0.25">
      <c r="A20" s="146" t="s">
        <v>127</v>
      </c>
      <c r="B20" s="36">
        <v>12</v>
      </c>
      <c r="C20" s="489"/>
      <c r="D20" s="37"/>
      <c r="E20" s="30"/>
      <c r="F20" s="30"/>
      <c r="G20" s="29"/>
      <c r="H20" s="29"/>
      <c r="I20" s="128"/>
      <c r="J20" s="128"/>
      <c r="K20" s="370" t="str">
        <f t="shared" si="0"/>
        <v/>
      </c>
      <c r="L20" s="128"/>
      <c r="M20" s="128"/>
      <c r="N20" s="370" t="str">
        <f t="shared" si="1"/>
        <v/>
      </c>
      <c r="O20" s="128"/>
      <c r="P20" s="128"/>
      <c r="Q20" s="370" t="str">
        <f t="shared" si="2"/>
        <v/>
      </c>
      <c r="R20" s="128"/>
      <c r="S20" s="128"/>
      <c r="T20" s="30"/>
      <c r="U20" s="30"/>
      <c r="V20" s="30"/>
      <c r="W20" s="30"/>
      <c r="X20" s="30"/>
      <c r="Y20" s="30"/>
      <c r="Z20" s="348"/>
      <c r="AA20" s="348"/>
      <c r="AB20" s="370" t="str">
        <f t="shared" si="4"/>
        <v/>
      </c>
      <c r="AC20" s="30"/>
      <c r="AD20" s="30"/>
      <c r="AE20" s="362" t="str">
        <f t="shared" si="5"/>
        <v/>
      </c>
      <c r="AF20" s="29"/>
      <c r="AG20" s="486"/>
      <c r="AH20" s="349"/>
      <c r="AI20" s="29"/>
      <c r="AJ20" s="29"/>
      <c r="AK20" s="350"/>
      <c r="AL20" s="309"/>
      <c r="AM20" s="509"/>
      <c r="AN20" s="39"/>
      <c r="AO20" s="37"/>
      <c r="AP20" s="40"/>
      <c r="AQ20" s="40"/>
      <c r="AR20" s="40"/>
      <c r="AS20" s="308"/>
      <c r="AT20" s="42"/>
      <c r="AU20" s="498"/>
      <c r="AV20" s="43"/>
      <c r="AW20" s="493"/>
      <c r="AX20" s="494"/>
      <c r="AY20" s="483"/>
      <c r="AZ20" s="485"/>
      <c r="BA20" s="478"/>
      <c r="BB20" s="478"/>
      <c r="BC20" s="48"/>
      <c r="BD20" s="476"/>
      <c r="BE20" s="476"/>
      <c r="BF20" s="476"/>
      <c r="BG20" s="37"/>
      <c r="BH20" s="39"/>
      <c r="BI20" s="39"/>
      <c r="BJ20" s="39"/>
      <c r="BK20" s="39"/>
      <c r="BL20" s="48"/>
      <c r="BM20" s="49"/>
      <c r="BN20" s="37"/>
      <c r="BO20" s="37"/>
      <c r="BP20" s="44"/>
    </row>
    <row r="21" spans="1:68" ht="24.75" customHeight="1" x14ac:dyDescent="0.25">
      <c r="A21" s="146" t="s">
        <v>128</v>
      </c>
      <c r="B21" s="36">
        <v>13</v>
      </c>
      <c r="C21" s="37"/>
      <c r="D21" s="37"/>
      <c r="E21" s="30"/>
      <c r="F21" s="30"/>
      <c r="G21" s="29"/>
      <c r="H21" s="29"/>
      <c r="I21" s="128"/>
      <c r="J21" s="128"/>
      <c r="K21" s="370" t="e">
        <f>(I21-J21)/I21*100</f>
        <v>#DIV/0!</v>
      </c>
      <c r="L21" s="128"/>
      <c r="M21" s="128"/>
      <c r="N21" s="370" t="e">
        <f>(L21-M21)/L21*100</f>
        <v>#DIV/0!</v>
      </c>
      <c r="O21" s="128"/>
      <c r="P21" s="128"/>
      <c r="Q21" s="370" t="e">
        <f>(O21-P21)/O21*100</f>
        <v>#DIV/0!</v>
      </c>
      <c r="R21" s="128"/>
      <c r="S21" s="128"/>
      <c r="T21" s="30"/>
      <c r="U21" s="30"/>
      <c r="V21" s="30"/>
      <c r="W21" s="30"/>
      <c r="X21" s="33"/>
      <c r="Y21" s="30"/>
      <c r="Z21" s="348"/>
      <c r="AA21" s="348"/>
      <c r="AB21" s="370" t="e">
        <f>(Z21-AA21)/Z21*100</f>
        <v>#DIV/0!</v>
      </c>
      <c r="AC21" s="30"/>
      <c r="AD21" s="30"/>
      <c r="AE21" s="362" t="e">
        <f>(AC21-AD21)/AC21*100</f>
        <v>#DIV/0!</v>
      </c>
      <c r="AF21" s="29"/>
      <c r="AG21" s="486"/>
      <c r="AH21" s="349"/>
      <c r="AI21" s="29"/>
      <c r="AJ21" s="29"/>
      <c r="AK21" s="350"/>
      <c r="AL21" s="309"/>
      <c r="AM21" s="509"/>
      <c r="AN21" s="39"/>
      <c r="AO21" s="37"/>
      <c r="AP21" s="40"/>
      <c r="AQ21" s="40"/>
      <c r="AR21" s="40"/>
      <c r="AS21" s="308"/>
      <c r="AT21" s="42"/>
      <c r="AU21" s="498"/>
      <c r="AV21" s="43"/>
      <c r="AW21" s="493"/>
      <c r="AX21" s="494"/>
      <c r="AY21" s="483"/>
      <c r="AZ21" s="485"/>
      <c r="BA21" s="42"/>
      <c r="BB21" s="42"/>
      <c r="BC21" s="48"/>
      <c r="BD21" s="48"/>
      <c r="BE21" s="48"/>
      <c r="BF21" s="476"/>
      <c r="BG21" s="37"/>
      <c r="BH21" s="39"/>
      <c r="BI21" s="39"/>
      <c r="BJ21" s="39"/>
      <c r="BK21" s="39"/>
      <c r="BL21" s="48"/>
      <c r="BM21" s="49"/>
      <c r="BN21" s="37"/>
      <c r="BO21" s="37"/>
      <c r="BP21" s="44"/>
    </row>
    <row r="22" spans="1:68" ht="24.75" customHeight="1" x14ac:dyDescent="0.25">
      <c r="A22" s="146" t="s">
        <v>129</v>
      </c>
      <c r="B22" s="36">
        <v>14</v>
      </c>
      <c r="C22" s="37"/>
      <c r="D22" s="37"/>
      <c r="E22" s="30"/>
      <c r="F22" s="30"/>
      <c r="G22" s="29"/>
      <c r="H22" s="29"/>
      <c r="I22" s="128"/>
      <c r="J22" s="128"/>
      <c r="K22" s="370" t="str">
        <f t="shared" si="0"/>
        <v/>
      </c>
      <c r="L22" s="128"/>
      <c r="M22" s="128"/>
      <c r="N22" s="370" t="str">
        <f t="shared" si="1"/>
        <v/>
      </c>
      <c r="O22" s="128"/>
      <c r="P22" s="128"/>
      <c r="Q22" s="370" t="str">
        <f t="shared" si="2"/>
        <v/>
      </c>
      <c r="R22" s="128"/>
      <c r="S22" s="128"/>
      <c r="T22" s="30"/>
      <c r="U22" s="30"/>
      <c r="V22" s="30"/>
      <c r="W22" s="30"/>
      <c r="X22" s="30"/>
      <c r="Y22" s="30"/>
      <c r="Z22" s="348"/>
      <c r="AA22" s="348"/>
      <c r="AB22" s="370" t="str">
        <f t="shared" si="4"/>
        <v/>
      </c>
      <c r="AC22" s="30"/>
      <c r="AD22" s="30"/>
      <c r="AE22" s="362" t="str">
        <f t="shared" si="5"/>
        <v/>
      </c>
      <c r="AF22" s="29"/>
      <c r="AG22" s="486"/>
      <c r="AH22" s="349"/>
      <c r="AI22" s="29"/>
      <c r="AJ22" s="29"/>
      <c r="AK22" s="350"/>
      <c r="AL22" s="309"/>
      <c r="AM22" s="509"/>
      <c r="AN22" s="39"/>
      <c r="AO22" s="37"/>
      <c r="AP22" s="40"/>
      <c r="AQ22" s="40"/>
      <c r="AR22" s="40"/>
      <c r="AS22" s="308"/>
      <c r="AT22" s="42"/>
      <c r="AU22" s="498"/>
      <c r="AV22" s="43"/>
      <c r="AW22" s="493"/>
      <c r="AX22" s="494"/>
      <c r="AY22" s="483"/>
      <c r="AZ22" s="485"/>
      <c r="BA22" s="478"/>
      <c r="BB22" s="478"/>
      <c r="BC22" s="48"/>
      <c r="BD22" s="476"/>
      <c r="BE22" s="476"/>
      <c r="BF22" s="476"/>
      <c r="BG22" s="37"/>
      <c r="BH22" s="39"/>
      <c r="BI22" s="39"/>
      <c r="BJ22" s="39"/>
      <c r="BK22" s="39"/>
      <c r="BL22" s="48"/>
      <c r="BM22" s="49"/>
      <c r="BN22" s="37"/>
      <c r="BO22" s="37"/>
      <c r="BP22" s="44"/>
    </row>
    <row r="23" spans="1:68" ht="24.75" customHeight="1" x14ac:dyDescent="0.25">
      <c r="A23" s="146" t="s">
        <v>130</v>
      </c>
      <c r="B23" s="36">
        <v>15</v>
      </c>
      <c r="C23" s="37"/>
      <c r="D23" s="37"/>
      <c r="E23" s="30"/>
      <c r="F23" s="30"/>
      <c r="G23" s="29"/>
      <c r="H23" s="29"/>
      <c r="I23" s="128"/>
      <c r="J23" s="128"/>
      <c r="K23" s="370" t="str">
        <f t="shared" si="0"/>
        <v/>
      </c>
      <c r="L23" s="128"/>
      <c r="M23" s="128"/>
      <c r="N23" s="370" t="str">
        <f t="shared" si="1"/>
        <v/>
      </c>
      <c r="O23" s="128"/>
      <c r="P23" s="128"/>
      <c r="Q23" s="370" t="str">
        <f t="shared" si="2"/>
        <v/>
      </c>
      <c r="R23" s="128"/>
      <c r="S23" s="128"/>
      <c r="T23" s="30"/>
      <c r="U23" s="30"/>
      <c r="V23" s="30"/>
      <c r="W23" s="30"/>
      <c r="X23" s="30"/>
      <c r="Y23" s="30"/>
      <c r="Z23" s="348"/>
      <c r="AA23" s="348"/>
      <c r="AB23" s="370" t="str">
        <f t="shared" si="4"/>
        <v/>
      </c>
      <c r="AC23" s="30"/>
      <c r="AD23" s="30"/>
      <c r="AE23" s="362" t="str">
        <f t="shared" si="5"/>
        <v/>
      </c>
      <c r="AF23" s="29"/>
      <c r="AG23" s="486"/>
      <c r="AH23" s="349"/>
      <c r="AI23" s="29"/>
      <c r="AJ23" s="29"/>
      <c r="AK23" s="350"/>
      <c r="AL23" s="309"/>
      <c r="AM23" s="509"/>
      <c r="AN23" s="39"/>
      <c r="AO23" s="37"/>
      <c r="AP23" s="40"/>
      <c r="AQ23" s="40"/>
      <c r="AR23" s="40"/>
      <c r="AS23" s="308"/>
      <c r="AT23" s="42"/>
      <c r="AU23" s="498"/>
      <c r="AV23" s="43"/>
      <c r="AW23" s="493"/>
      <c r="AX23" s="494"/>
      <c r="AY23" s="483"/>
      <c r="AZ23" s="485"/>
      <c r="BA23" s="478"/>
      <c r="BB23" s="478"/>
      <c r="BC23" s="48"/>
      <c r="BD23" s="476"/>
      <c r="BE23" s="476"/>
      <c r="BF23" s="476"/>
      <c r="BG23" s="37"/>
      <c r="BH23" s="39"/>
      <c r="BI23" s="39"/>
      <c r="BJ23" s="39"/>
      <c r="BK23" s="39"/>
      <c r="BL23" s="48"/>
      <c r="BM23" s="49"/>
      <c r="BN23" s="37"/>
      <c r="BO23" s="37"/>
      <c r="BP23" s="44"/>
    </row>
    <row r="24" spans="1:68" ht="24.75" customHeight="1" x14ac:dyDescent="0.25">
      <c r="A24" s="146" t="s">
        <v>131</v>
      </c>
      <c r="B24" s="36">
        <v>16</v>
      </c>
      <c r="C24" s="37"/>
      <c r="D24" s="37"/>
      <c r="E24" s="30"/>
      <c r="F24" s="30"/>
      <c r="G24" s="29"/>
      <c r="H24" s="29"/>
      <c r="I24" s="128"/>
      <c r="J24" s="128"/>
      <c r="K24" s="370" t="str">
        <f t="shared" si="0"/>
        <v/>
      </c>
      <c r="L24" s="128"/>
      <c r="M24" s="128"/>
      <c r="N24" s="370" t="str">
        <f t="shared" si="1"/>
        <v/>
      </c>
      <c r="O24" s="128"/>
      <c r="P24" s="128"/>
      <c r="Q24" s="370" t="str">
        <f t="shared" si="2"/>
        <v/>
      </c>
      <c r="R24" s="128"/>
      <c r="S24" s="128"/>
      <c r="T24" s="30"/>
      <c r="U24" s="30"/>
      <c r="V24" s="30"/>
      <c r="W24" s="30"/>
      <c r="X24" s="30"/>
      <c r="Y24" s="30"/>
      <c r="Z24" s="348"/>
      <c r="AA24" s="348"/>
      <c r="AB24" s="370" t="str">
        <f t="shared" si="4"/>
        <v/>
      </c>
      <c r="AC24" s="30"/>
      <c r="AD24" s="30"/>
      <c r="AE24" s="362" t="str">
        <f t="shared" si="5"/>
        <v/>
      </c>
      <c r="AF24" s="29"/>
      <c r="AG24" s="486"/>
      <c r="AH24" s="349"/>
      <c r="AI24" s="29"/>
      <c r="AJ24" s="29"/>
      <c r="AK24" s="350"/>
      <c r="AL24" s="309"/>
      <c r="AM24" s="509"/>
      <c r="AN24" s="39"/>
      <c r="AO24" s="37"/>
      <c r="AP24" s="40"/>
      <c r="AQ24" s="40"/>
      <c r="AR24" s="40"/>
      <c r="AS24" s="308"/>
      <c r="AT24" s="42"/>
      <c r="AU24" s="498"/>
      <c r="AV24" s="43"/>
      <c r="AW24" s="493"/>
      <c r="AX24" s="494"/>
      <c r="AY24" s="483"/>
      <c r="AZ24" s="485"/>
      <c r="BA24" s="478"/>
      <c r="BB24" s="478"/>
      <c r="BC24" s="48"/>
      <c r="BD24" s="476"/>
      <c r="BE24" s="476"/>
      <c r="BF24" s="476"/>
      <c r="BG24" s="37"/>
      <c r="BH24" s="39"/>
      <c r="BI24" s="39"/>
      <c r="BJ24" s="39"/>
      <c r="BK24" s="39"/>
      <c r="BL24" s="48"/>
      <c r="BM24" s="49"/>
      <c r="BN24" s="37"/>
      <c r="BO24" s="37"/>
      <c r="BP24" s="44"/>
    </row>
    <row r="25" spans="1:68" ht="24.75" customHeight="1" x14ac:dyDescent="0.25">
      <c r="A25" s="146" t="s">
        <v>124</v>
      </c>
      <c r="B25" s="36">
        <v>17</v>
      </c>
      <c r="C25" s="37"/>
      <c r="D25" s="37"/>
      <c r="E25" s="30"/>
      <c r="F25" s="30"/>
      <c r="G25" s="29"/>
      <c r="H25" s="29"/>
      <c r="I25" s="128"/>
      <c r="J25" s="128"/>
      <c r="K25" s="370" t="str">
        <f t="shared" si="0"/>
        <v/>
      </c>
      <c r="L25" s="128"/>
      <c r="M25" s="128"/>
      <c r="N25" s="370" t="str">
        <f t="shared" si="1"/>
        <v/>
      </c>
      <c r="O25" s="128"/>
      <c r="P25" s="128"/>
      <c r="Q25" s="370" t="str">
        <f t="shared" si="2"/>
        <v/>
      </c>
      <c r="R25" s="128"/>
      <c r="S25" s="128"/>
      <c r="T25" s="30"/>
      <c r="U25" s="30"/>
      <c r="V25" s="30"/>
      <c r="W25" s="30"/>
      <c r="X25" s="30"/>
      <c r="Y25" s="30"/>
      <c r="Z25" s="348"/>
      <c r="AA25" s="348"/>
      <c r="AB25" s="370" t="str">
        <f t="shared" si="4"/>
        <v/>
      </c>
      <c r="AC25" s="30"/>
      <c r="AD25" s="30"/>
      <c r="AE25" s="362" t="str">
        <f t="shared" si="5"/>
        <v/>
      </c>
      <c r="AF25" s="29"/>
      <c r="AG25" s="486"/>
      <c r="AH25" s="349"/>
      <c r="AI25" s="29"/>
      <c r="AJ25" s="29"/>
      <c r="AK25" s="350"/>
      <c r="AL25" s="309"/>
      <c r="AM25" s="509"/>
      <c r="AN25" s="39"/>
      <c r="AO25" s="37"/>
      <c r="AP25" s="40"/>
      <c r="AQ25" s="40"/>
      <c r="AR25" s="40"/>
      <c r="AS25" s="308"/>
      <c r="AT25" s="42"/>
      <c r="AU25" s="498"/>
      <c r="AV25" s="43"/>
      <c r="AW25" s="493"/>
      <c r="AX25" s="494"/>
      <c r="AY25" s="483"/>
      <c r="AZ25" s="485"/>
      <c r="BA25" s="478"/>
      <c r="BB25" s="478"/>
      <c r="BC25" s="48"/>
      <c r="BD25" s="476"/>
      <c r="BE25" s="476"/>
      <c r="BF25" s="476"/>
      <c r="BG25" s="37"/>
      <c r="BH25" s="39"/>
      <c r="BI25" s="39"/>
      <c r="BJ25" s="39"/>
      <c r="BK25" s="39"/>
      <c r="BL25" s="48"/>
      <c r="BM25" s="49"/>
      <c r="BN25" s="37"/>
      <c r="BO25" s="37"/>
      <c r="BP25" s="44"/>
    </row>
    <row r="26" spans="1:68" ht="24.75" customHeight="1" x14ac:dyDescent="0.25">
      <c r="A26" s="146" t="s">
        <v>126</v>
      </c>
      <c r="B26" s="36">
        <v>18</v>
      </c>
      <c r="C26" s="37"/>
      <c r="D26" s="37"/>
      <c r="E26" s="30"/>
      <c r="F26" s="30"/>
      <c r="G26" s="29"/>
      <c r="H26" s="29"/>
      <c r="I26" s="128"/>
      <c r="J26" s="128"/>
      <c r="K26" s="370" t="str">
        <f t="shared" si="0"/>
        <v/>
      </c>
      <c r="L26" s="128"/>
      <c r="M26" s="128"/>
      <c r="N26" s="370" t="str">
        <f t="shared" si="1"/>
        <v/>
      </c>
      <c r="O26" s="128"/>
      <c r="P26" s="128"/>
      <c r="Q26" s="370" t="str">
        <f t="shared" si="2"/>
        <v/>
      </c>
      <c r="R26" s="128"/>
      <c r="S26" s="128"/>
      <c r="T26" s="30"/>
      <c r="U26" s="30"/>
      <c r="V26" s="30"/>
      <c r="W26" s="30"/>
      <c r="X26" s="30"/>
      <c r="Y26" s="30"/>
      <c r="Z26" s="348"/>
      <c r="AA26" s="348"/>
      <c r="AB26" s="370" t="str">
        <f t="shared" si="4"/>
        <v/>
      </c>
      <c r="AC26" s="30"/>
      <c r="AD26" s="30"/>
      <c r="AE26" s="362" t="str">
        <f t="shared" si="5"/>
        <v/>
      </c>
      <c r="AF26" s="29"/>
      <c r="AG26" s="486"/>
      <c r="AH26" s="349"/>
      <c r="AI26" s="29"/>
      <c r="AJ26" s="29"/>
      <c r="AK26" s="350"/>
      <c r="AL26" s="309"/>
      <c r="AM26" s="509"/>
      <c r="AN26" s="39"/>
      <c r="AO26" s="37"/>
      <c r="AP26" s="40"/>
      <c r="AQ26" s="40"/>
      <c r="AR26" s="40"/>
      <c r="AS26" s="308"/>
      <c r="AT26" s="42"/>
      <c r="AU26" s="498"/>
      <c r="AV26" s="43"/>
      <c r="AW26" s="493"/>
      <c r="AX26" s="494"/>
      <c r="AY26" s="483"/>
      <c r="AZ26" s="485"/>
      <c r="BA26" s="478"/>
      <c r="BB26" s="478"/>
      <c r="BC26" s="48"/>
      <c r="BD26" s="476"/>
      <c r="BE26" s="476"/>
      <c r="BF26" s="476"/>
      <c r="BG26" s="37"/>
      <c r="BH26" s="39"/>
      <c r="BI26" s="39"/>
      <c r="BJ26" s="39"/>
      <c r="BK26" s="39"/>
      <c r="BL26" s="48"/>
      <c r="BM26" s="49"/>
      <c r="BN26" s="37"/>
      <c r="BO26" s="37"/>
      <c r="BP26" s="44"/>
    </row>
    <row r="27" spans="1:68" ht="24.75" customHeight="1" x14ac:dyDescent="0.25">
      <c r="A27" s="146" t="s">
        <v>127</v>
      </c>
      <c r="B27" s="36">
        <v>19</v>
      </c>
      <c r="C27" s="37"/>
      <c r="D27" s="37"/>
      <c r="E27" s="30"/>
      <c r="F27" s="30"/>
      <c r="G27" s="29"/>
      <c r="H27" s="29"/>
      <c r="I27" s="128"/>
      <c r="J27" s="128"/>
      <c r="K27" s="370" t="str">
        <f t="shared" si="0"/>
        <v/>
      </c>
      <c r="L27" s="128"/>
      <c r="M27" s="128"/>
      <c r="N27" s="370" t="str">
        <f t="shared" si="1"/>
        <v/>
      </c>
      <c r="O27" s="128"/>
      <c r="P27" s="128"/>
      <c r="Q27" s="370" t="str">
        <f t="shared" si="2"/>
        <v/>
      </c>
      <c r="R27" s="128"/>
      <c r="S27" s="128"/>
      <c r="T27" s="30"/>
      <c r="U27" s="30"/>
      <c r="V27" s="30"/>
      <c r="W27" s="30"/>
      <c r="X27" s="30"/>
      <c r="Y27" s="30"/>
      <c r="Z27" s="348"/>
      <c r="AA27" s="348"/>
      <c r="AB27" s="370" t="str">
        <f t="shared" si="4"/>
        <v/>
      </c>
      <c r="AC27" s="30"/>
      <c r="AD27" s="30"/>
      <c r="AE27" s="362" t="str">
        <f t="shared" si="5"/>
        <v/>
      </c>
      <c r="AF27" s="29"/>
      <c r="AG27" s="486"/>
      <c r="AH27" s="349"/>
      <c r="AI27" s="29"/>
      <c r="AJ27" s="29"/>
      <c r="AK27" s="350"/>
      <c r="AL27" s="309"/>
      <c r="AM27" s="509"/>
      <c r="AN27" s="39"/>
      <c r="AO27" s="37"/>
      <c r="AR27" s="40"/>
      <c r="AS27" s="308"/>
      <c r="AT27" s="42"/>
      <c r="AU27" s="498"/>
      <c r="AV27" s="43"/>
      <c r="AW27" s="493"/>
      <c r="AX27" s="494"/>
      <c r="AY27" s="483"/>
      <c r="AZ27" s="485"/>
      <c r="BA27" s="478"/>
      <c r="BB27" s="478"/>
      <c r="BC27" s="48"/>
      <c r="BD27" s="476"/>
      <c r="BE27" s="476"/>
      <c r="BF27" s="476"/>
      <c r="BG27" s="37"/>
      <c r="BH27" s="39"/>
      <c r="BI27" s="39"/>
      <c r="BJ27" s="39"/>
      <c r="BK27" s="39"/>
      <c r="BL27" s="48"/>
      <c r="BN27" s="37"/>
      <c r="BO27" s="37"/>
      <c r="BP27" s="44"/>
    </row>
    <row r="28" spans="1:68" ht="24.75" customHeight="1" x14ac:dyDescent="0.25">
      <c r="A28" s="146" t="s">
        <v>128</v>
      </c>
      <c r="B28" s="36">
        <v>20</v>
      </c>
      <c r="C28" s="37"/>
      <c r="D28" s="37"/>
      <c r="E28" s="30"/>
      <c r="F28" s="30"/>
      <c r="G28" s="29"/>
      <c r="H28" s="29"/>
      <c r="I28" s="128"/>
      <c r="J28" s="128"/>
      <c r="K28" s="370" t="e">
        <f>(I28-J28)/I28*100</f>
        <v>#DIV/0!</v>
      </c>
      <c r="L28" s="128"/>
      <c r="M28" s="128"/>
      <c r="N28" s="370" t="e">
        <f>(L28-M28)/L28*100</f>
        <v>#DIV/0!</v>
      </c>
      <c r="O28" s="128"/>
      <c r="P28" s="128"/>
      <c r="Q28" s="370" t="e">
        <f>(O28-P28)/O28*100</f>
        <v>#DIV/0!</v>
      </c>
      <c r="R28" s="128"/>
      <c r="S28" s="128"/>
      <c r="T28" s="30"/>
      <c r="U28" s="30"/>
      <c r="V28" s="30"/>
      <c r="W28" s="30"/>
      <c r="X28" s="33"/>
      <c r="Y28" s="30"/>
      <c r="Z28" s="348"/>
      <c r="AA28" s="348"/>
      <c r="AB28" s="370" t="e">
        <f>(Z28-AA28)/Z28*100</f>
        <v>#DIV/0!</v>
      </c>
      <c r="AC28" s="30"/>
      <c r="AD28" s="30"/>
      <c r="AE28" s="362" t="e">
        <f>(AC28-AD28)/AC28*100</f>
        <v>#DIV/0!</v>
      </c>
      <c r="AF28" s="29"/>
      <c r="AG28" s="486"/>
      <c r="AH28" s="349"/>
      <c r="AI28" s="29"/>
      <c r="AJ28" s="29"/>
      <c r="AK28" s="350"/>
      <c r="AL28" s="309"/>
      <c r="AM28" s="509"/>
      <c r="AN28" s="39"/>
      <c r="AO28" s="37"/>
      <c r="AP28" s="40"/>
      <c r="AQ28" s="40"/>
      <c r="AR28" s="40"/>
      <c r="AS28" s="308"/>
      <c r="AT28" s="42"/>
      <c r="AU28" s="498"/>
      <c r="AV28" s="43"/>
      <c r="AW28" s="493"/>
      <c r="AX28" s="494"/>
      <c r="AY28" s="483"/>
      <c r="AZ28" s="485"/>
      <c r="BA28" s="42"/>
      <c r="BB28" s="478"/>
      <c r="BC28" s="48"/>
      <c r="BD28" s="48"/>
      <c r="BE28" s="48"/>
      <c r="BF28" s="476"/>
      <c r="BG28" s="37"/>
      <c r="BH28" s="39"/>
      <c r="BI28" s="39"/>
      <c r="BJ28" s="39"/>
      <c r="BK28" s="39"/>
      <c r="BL28" s="48"/>
      <c r="BM28" s="49"/>
      <c r="BN28" s="49"/>
      <c r="BO28" s="37"/>
      <c r="BP28" s="44"/>
    </row>
    <row r="29" spans="1:68" ht="24.75" customHeight="1" x14ac:dyDescent="0.25">
      <c r="A29" s="146" t="s">
        <v>129</v>
      </c>
      <c r="B29" s="36">
        <v>21</v>
      </c>
      <c r="C29" s="37"/>
      <c r="D29" s="37"/>
      <c r="E29" s="30"/>
      <c r="F29" s="30"/>
      <c r="G29" s="29"/>
      <c r="H29" s="29"/>
      <c r="I29" s="128"/>
      <c r="J29" s="128"/>
      <c r="K29" s="370" t="str">
        <f t="shared" si="0"/>
        <v/>
      </c>
      <c r="L29" s="128"/>
      <c r="M29" s="128"/>
      <c r="N29" s="370" t="str">
        <f t="shared" si="1"/>
        <v/>
      </c>
      <c r="O29" s="128"/>
      <c r="P29" s="128"/>
      <c r="Q29" s="370" t="str">
        <f t="shared" si="2"/>
        <v/>
      </c>
      <c r="R29" s="128"/>
      <c r="S29" s="128"/>
      <c r="T29" s="30"/>
      <c r="U29" s="30"/>
      <c r="V29" s="30"/>
      <c r="W29" s="30"/>
      <c r="X29" s="30"/>
      <c r="Y29" s="30"/>
      <c r="Z29" s="348"/>
      <c r="AA29" s="348"/>
      <c r="AB29" s="370" t="str">
        <f t="shared" si="4"/>
        <v/>
      </c>
      <c r="AC29" s="30"/>
      <c r="AD29" s="30"/>
      <c r="AE29" s="362" t="str">
        <f t="shared" si="5"/>
        <v/>
      </c>
      <c r="AF29" s="29"/>
      <c r="AG29" s="486"/>
      <c r="AH29" s="349"/>
      <c r="AI29" s="29"/>
      <c r="AJ29" s="29"/>
      <c r="AK29" s="350"/>
      <c r="AL29" s="309"/>
      <c r="AM29" s="509"/>
      <c r="AN29" s="39"/>
      <c r="AO29" s="37"/>
      <c r="AP29" s="40"/>
      <c r="AQ29" s="40"/>
      <c r="AR29" s="40"/>
      <c r="AS29" s="308"/>
      <c r="AT29" s="42"/>
      <c r="AU29" s="498"/>
      <c r="AV29" s="44"/>
      <c r="AW29" s="493"/>
      <c r="AX29" s="494"/>
      <c r="AY29" s="483"/>
      <c r="AZ29" s="485"/>
      <c r="BA29" s="478"/>
      <c r="BB29" s="478"/>
      <c r="BC29" s="48"/>
      <c r="BD29" s="476"/>
      <c r="BE29" s="476"/>
      <c r="BF29" s="476"/>
      <c r="BG29" s="37"/>
      <c r="BH29" s="39"/>
      <c r="BI29" s="39"/>
      <c r="BJ29" s="39"/>
      <c r="BK29" s="39"/>
      <c r="BL29" s="48"/>
      <c r="BM29" s="49"/>
      <c r="BN29" s="37"/>
      <c r="BO29" s="37"/>
      <c r="BP29" s="44"/>
    </row>
    <row r="30" spans="1:68" ht="24.75" customHeight="1" x14ac:dyDescent="0.25">
      <c r="A30" s="146" t="s">
        <v>130</v>
      </c>
      <c r="B30" s="36">
        <v>22</v>
      </c>
      <c r="C30" s="37"/>
      <c r="D30" s="37"/>
      <c r="E30" s="30"/>
      <c r="F30" s="30"/>
      <c r="G30" s="29"/>
      <c r="H30" s="29"/>
      <c r="I30" s="128"/>
      <c r="J30" s="128"/>
      <c r="K30" s="370" t="str">
        <f t="shared" si="0"/>
        <v/>
      </c>
      <c r="L30" s="128"/>
      <c r="M30" s="128"/>
      <c r="N30" s="370" t="str">
        <f t="shared" si="1"/>
        <v/>
      </c>
      <c r="O30" s="128"/>
      <c r="P30" s="128"/>
      <c r="Q30" s="370" t="str">
        <f t="shared" si="2"/>
        <v/>
      </c>
      <c r="R30" s="128"/>
      <c r="S30" s="128"/>
      <c r="T30" s="30"/>
      <c r="U30" s="30"/>
      <c r="V30" s="30"/>
      <c r="W30" s="30"/>
      <c r="X30" s="30"/>
      <c r="Y30" s="30"/>
      <c r="Z30" s="348"/>
      <c r="AA30" s="348"/>
      <c r="AB30" s="370" t="str">
        <f t="shared" si="4"/>
        <v/>
      </c>
      <c r="AC30" s="30"/>
      <c r="AD30" s="30"/>
      <c r="AE30" s="362" t="str">
        <f t="shared" si="5"/>
        <v/>
      </c>
      <c r="AF30" s="29"/>
      <c r="AG30" s="486"/>
      <c r="AH30" s="349"/>
      <c r="AI30" s="29"/>
      <c r="AJ30" s="29"/>
      <c r="AK30" s="350"/>
      <c r="AL30" s="309"/>
      <c r="AM30" s="509"/>
      <c r="AN30" s="39"/>
      <c r="AO30" s="37"/>
      <c r="AP30" s="40"/>
      <c r="AQ30" s="40"/>
      <c r="AR30" s="40"/>
      <c r="AS30" s="308"/>
      <c r="AT30" s="42"/>
      <c r="AU30" s="498"/>
      <c r="AV30" s="44"/>
      <c r="AW30" s="493"/>
      <c r="AX30" s="494"/>
      <c r="AY30" s="483"/>
      <c r="AZ30" s="485"/>
      <c r="BA30" s="478"/>
      <c r="BB30" s="478"/>
      <c r="BC30" s="48"/>
      <c r="BD30" s="476"/>
      <c r="BE30" s="476"/>
      <c r="BF30" s="476"/>
      <c r="BG30" s="37"/>
      <c r="BH30" s="39"/>
      <c r="BI30" s="39"/>
      <c r="BJ30" s="39"/>
      <c r="BK30" s="39"/>
      <c r="BL30" s="48"/>
      <c r="BM30" s="49"/>
      <c r="BN30" s="37"/>
      <c r="BO30" s="37"/>
      <c r="BP30" s="44"/>
    </row>
    <row r="31" spans="1:68" ht="24.75" customHeight="1" x14ac:dyDescent="0.25">
      <c r="A31" s="146" t="s">
        <v>131</v>
      </c>
      <c r="B31" s="36">
        <v>23</v>
      </c>
      <c r="C31" s="37"/>
      <c r="D31" s="37"/>
      <c r="E31" s="30"/>
      <c r="F31" s="30"/>
      <c r="G31" s="29"/>
      <c r="H31" s="29"/>
      <c r="I31" s="128"/>
      <c r="J31" s="128"/>
      <c r="K31" s="370" t="str">
        <f t="shared" si="0"/>
        <v/>
      </c>
      <c r="L31" s="128"/>
      <c r="M31" s="128"/>
      <c r="N31" s="370" t="str">
        <f t="shared" si="1"/>
        <v/>
      </c>
      <c r="O31" s="128"/>
      <c r="P31" s="128"/>
      <c r="Q31" s="370" t="str">
        <f t="shared" si="2"/>
        <v/>
      </c>
      <c r="R31" s="128"/>
      <c r="S31" s="128"/>
      <c r="T31" s="30"/>
      <c r="U31" s="30"/>
      <c r="V31" s="30"/>
      <c r="W31" s="30"/>
      <c r="X31" s="30"/>
      <c r="Y31" s="30"/>
      <c r="Z31" s="348"/>
      <c r="AA31" s="348"/>
      <c r="AB31" s="370" t="str">
        <f t="shared" si="4"/>
        <v/>
      </c>
      <c r="AC31" s="30"/>
      <c r="AD31" s="30"/>
      <c r="AE31" s="362" t="str">
        <f t="shared" si="5"/>
        <v/>
      </c>
      <c r="AF31" s="29"/>
      <c r="AG31" s="486"/>
      <c r="AH31" s="349"/>
      <c r="AI31" s="29"/>
      <c r="AJ31" s="29"/>
      <c r="AK31" s="350"/>
      <c r="AL31" s="309"/>
      <c r="AM31" s="509"/>
      <c r="AN31" s="39"/>
      <c r="AO31" s="37"/>
      <c r="AP31" s="40"/>
      <c r="AQ31" s="40"/>
      <c r="AR31" s="40"/>
      <c r="AS31" s="308"/>
      <c r="AT31" s="42"/>
      <c r="AU31" s="498"/>
      <c r="AV31" s="44"/>
      <c r="AW31" s="493"/>
      <c r="AX31" s="494"/>
      <c r="AY31" s="483"/>
      <c r="AZ31" s="485"/>
      <c r="BA31" s="478"/>
      <c r="BB31" s="478"/>
      <c r="BC31" s="48"/>
      <c r="BD31" s="476"/>
      <c r="BE31" s="476"/>
      <c r="BF31" s="476"/>
      <c r="BG31" s="37"/>
      <c r="BH31" s="39"/>
      <c r="BI31" s="39"/>
      <c r="BJ31" s="39"/>
      <c r="BK31" s="39"/>
      <c r="BL31" s="48"/>
      <c r="BM31" s="49"/>
      <c r="BN31" s="37"/>
      <c r="BO31" s="37"/>
      <c r="BP31" s="44"/>
    </row>
    <row r="32" spans="1:68" ht="24.75" customHeight="1" x14ac:dyDescent="0.25">
      <c r="A32" s="146" t="s">
        <v>124</v>
      </c>
      <c r="B32" s="36">
        <v>24</v>
      </c>
      <c r="C32" s="37"/>
      <c r="D32" s="37"/>
      <c r="E32" s="30"/>
      <c r="F32" s="30"/>
      <c r="G32" s="29"/>
      <c r="H32" s="29"/>
      <c r="I32" s="128"/>
      <c r="J32" s="128"/>
      <c r="K32" s="370" t="str">
        <f t="shared" si="0"/>
        <v/>
      </c>
      <c r="L32" s="128"/>
      <c r="M32" s="128"/>
      <c r="N32" s="370" t="str">
        <f t="shared" si="1"/>
        <v/>
      </c>
      <c r="O32" s="128"/>
      <c r="P32" s="128"/>
      <c r="Q32" s="370" t="str">
        <f t="shared" si="2"/>
        <v/>
      </c>
      <c r="R32" s="128"/>
      <c r="S32" s="128"/>
      <c r="T32" s="30"/>
      <c r="U32" s="30"/>
      <c r="V32" s="30"/>
      <c r="W32" s="30"/>
      <c r="X32" s="30"/>
      <c r="Y32" s="30"/>
      <c r="Z32" s="348"/>
      <c r="AA32" s="348"/>
      <c r="AB32" s="370" t="str">
        <f t="shared" si="4"/>
        <v/>
      </c>
      <c r="AC32" s="30"/>
      <c r="AD32" s="30"/>
      <c r="AE32" s="362" t="str">
        <f t="shared" si="5"/>
        <v/>
      </c>
      <c r="AF32" s="29"/>
      <c r="AG32" s="486"/>
      <c r="AH32" s="349"/>
      <c r="AI32" s="29"/>
      <c r="AJ32" s="29"/>
      <c r="AK32" s="350"/>
      <c r="AL32" s="309"/>
      <c r="AM32" s="509"/>
      <c r="AN32" s="39"/>
      <c r="AO32" s="37"/>
      <c r="AP32" s="40"/>
      <c r="AQ32" s="40"/>
      <c r="AR32" s="40"/>
      <c r="AS32" s="308"/>
      <c r="AT32" s="42"/>
      <c r="AU32" s="498"/>
      <c r="AV32" s="44"/>
      <c r="AW32" s="493"/>
      <c r="AX32" s="494"/>
      <c r="AY32" s="483"/>
      <c r="AZ32" s="485"/>
      <c r="BA32" s="478"/>
      <c r="BB32" s="478"/>
      <c r="BC32" s="492"/>
      <c r="BD32" s="476"/>
      <c r="BE32" s="476"/>
      <c r="BF32" s="476"/>
      <c r="BG32" s="37"/>
      <c r="BH32" s="39"/>
      <c r="BI32" s="39"/>
      <c r="BJ32" s="39"/>
      <c r="BK32" s="39"/>
      <c r="BL32" s="48"/>
      <c r="BM32" s="49"/>
      <c r="BN32" s="37"/>
      <c r="BO32" s="37"/>
      <c r="BP32" s="44"/>
    </row>
    <row r="33" spans="1:68" ht="24.75" customHeight="1" x14ac:dyDescent="0.25">
      <c r="A33" s="146" t="s">
        <v>126</v>
      </c>
      <c r="B33" s="36">
        <v>25</v>
      </c>
      <c r="C33" s="37"/>
      <c r="D33" s="37"/>
      <c r="E33" s="30"/>
      <c r="F33" s="30"/>
      <c r="G33" s="29"/>
      <c r="H33" s="29"/>
      <c r="I33" s="128"/>
      <c r="J33" s="128"/>
      <c r="K33" s="370" t="str">
        <f t="shared" si="0"/>
        <v/>
      </c>
      <c r="L33" s="128"/>
      <c r="M33" s="128"/>
      <c r="N33" s="370" t="str">
        <f t="shared" si="1"/>
        <v/>
      </c>
      <c r="O33" s="128"/>
      <c r="P33" s="128"/>
      <c r="Q33" s="370" t="str">
        <f t="shared" si="2"/>
        <v/>
      </c>
      <c r="R33" s="128"/>
      <c r="S33" s="128"/>
      <c r="T33" s="30"/>
      <c r="U33" s="30"/>
      <c r="V33" s="30"/>
      <c r="W33" s="30"/>
      <c r="X33" s="30"/>
      <c r="Y33" s="30"/>
      <c r="Z33" s="348"/>
      <c r="AA33" s="348"/>
      <c r="AB33" s="370" t="str">
        <f t="shared" si="4"/>
        <v/>
      </c>
      <c r="AC33" s="30"/>
      <c r="AD33" s="30"/>
      <c r="AE33" s="362" t="str">
        <f t="shared" si="5"/>
        <v/>
      </c>
      <c r="AF33" s="29"/>
      <c r="AG33" s="486"/>
      <c r="AH33" s="349"/>
      <c r="AI33" s="29"/>
      <c r="AJ33" s="29"/>
      <c r="AK33" s="350"/>
      <c r="AL33" s="309"/>
      <c r="AM33" s="509"/>
      <c r="AN33" s="39"/>
      <c r="AO33" s="37"/>
      <c r="AP33" s="40"/>
      <c r="AQ33" s="40"/>
      <c r="AR33" s="40"/>
      <c r="AS33" s="308"/>
      <c r="AT33" s="42"/>
      <c r="AU33" s="498"/>
      <c r="AV33" s="44"/>
      <c r="AW33" s="493"/>
      <c r="AX33" s="494"/>
      <c r="AY33" s="483"/>
      <c r="AZ33" s="485"/>
      <c r="BA33" s="478"/>
      <c r="BB33" s="478"/>
      <c r="BC33" s="48"/>
      <c r="BD33" s="476"/>
      <c r="BE33" s="476"/>
      <c r="BF33" s="476"/>
      <c r="BG33" s="37"/>
      <c r="BH33" s="39"/>
      <c r="BI33" s="39"/>
      <c r="BJ33" s="39"/>
      <c r="BK33" s="39"/>
      <c r="BL33" s="48"/>
      <c r="BM33" s="49"/>
      <c r="BN33" s="37"/>
      <c r="BO33" s="37"/>
      <c r="BP33" s="44"/>
    </row>
    <row r="34" spans="1:68" ht="24.75" customHeight="1" x14ac:dyDescent="0.25">
      <c r="A34" s="146" t="s">
        <v>127</v>
      </c>
      <c r="B34" s="36">
        <v>26</v>
      </c>
      <c r="C34" s="37"/>
      <c r="D34" s="37"/>
      <c r="E34" s="30"/>
      <c r="F34" s="30"/>
      <c r="G34" s="29"/>
      <c r="H34" s="29"/>
      <c r="I34" s="128"/>
      <c r="J34" s="128"/>
      <c r="K34" s="370" t="str">
        <f t="shared" si="0"/>
        <v/>
      </c>
      <c r="L34" s="128"/>
      <c r="M34" s="128"/>
      <c r="N34" s="370" t="str">
        <f t="shared" si="1"/>
        <v/>
      </c>
      <c r="O34" s="128"/>
      <c r="P34" s="128"/>
      <c r="Q34" s="370" t="str">
        <f t="shared" si="2"/>
        <v/>
      </c>
      <c r="R34" s="128"/>
      <c r="S34" s="128"/>
      <c r="T34" s="30"/>
      <c r="U34" s="30"/>
      <c r="V34" s="30"/>
      <c r="W34" s="30"/>
      <c r="X34" s="30"/>
      <c r="Y34" s="30"/>
      <c r="Z34" s="348"/>
      <c r="AA34" s="348"/>
      <c r="AB34" s="370" t="str">
        <f t="shared" si="4"/>
        <v/>
      </c>
      <c r="AC34" s="30"/>
      <c r="AD34" s="30"/>
      <c r="AE34" s="362" t="str">
        <f t="shared" si="5"/>
        <v/>
      </c>
      <c r="AF34" s="29"/>
      <c r="AG34" s="486"/>
      <c r="AH34" s="349"/>
      <c r="AI34" s="29"/>
      <c r="AJ34" s="29"/>
      <c r="AK34" s="350"/>
      <c r="AL34" s="309"/>
      <c r="AM34" s="509"/>
      <c r="AN34" s="39"/>
      <c r="AO34" s="37"/>
      <c r="AP34" s="40"/>
      <c r="AQ34" s="40"/>
      <c r="AR34" s="40"/>
      <c r="AS34" s="308"/>
      <c r="AT34" s="42"/>
      <c r="AU34" s="498"/>
      <c r="AV34" s="44"/>
      <c r="AW34" s="493"/>
      <c r="AX34" s="494"/>
      <c r="AY34" s="483"/>
      <c r="AZ34" s="485"/>
      <c r="BA34" s="478"/>
      <c r="BB34" s="478"/>
      <c r="BC34" s="48"/>
      <c r="BD34" s="476"/>
      <c r="BE34" s="476"/>
      <c r="BF34" s="476"/>
      <c r="BG34" s="37"/>
      <c r="BH34" s="39"/>
      <c r="BI34" s="39"/>
      <c r="BJ34" s="39"/>
      <c r="BK34" s="39"/>
      <c r="BL34" s="48"/>
      <c r="BM34" s="49"/>
      <c r="BN34" s="37"/>
      <c r="BO34" s="37"/>
      <c r="BP34" s="44"/>
    </row>
    <row r="35" spans="1:68" ht="24.75" customHeight="1" x14ac:dyDescent="0.25">
      <c r="A35" s="146" t="s">
        <v>128</v>
      </c>
      <c r="B35" s="36">
        <v>27</v>
      </c>
      <c r="C35" s="37"/>
      <c r="D35" s="37"/>
      <c r="E35" s="30"/>
      <c r="F35" s="30"/>
      <c r="G35" s="29"/>
      <c r="H35" s="29"/>
      <c r="I35" s="128"/>
      <c r="J35" s="128"/>
      <c r="K35" s="370" t="e">
        <f>(I35-J35)/I35*100</f>
        <v>#DIV/0!</v>
      </c>
      <c r="L35" s="128"/>
      <c r="M35" s="128"/>
      <c r="N35" s="370" t="e">
        <f>(L35-M35)/L35*100</f>
        <v>#DIV/0!</v>
      </c>
      <c r="O35" s="128"/>
      <c r="P35" s="128"/>
      <c r="Q35" s="370" t="e">
        <f>(O35-P35)/O35*100</f>
        <v>#DIV/0!</v>
      </c>
      <c r="R35" s="128"/>
      <c r="S35" s="128"/>
      <c r="T35" s="30"/>
      <c r="U35" s="30"/>
      <c r="V35" s="30"/>
      <c r="W35" s="30"/>
      <c r="X35" s="30"/>
      <c r="Y35" s="30"/>
      <c r="Z35" s="348"/>
      <c r="AA35" s="348"/>
      <c r="AB35" s="370" t="e">
        <f>(Z35-AA35)/Z35*100</f>
        <v>#DIV/0!</v>
      </c>
      <c r="AC35" s="30"/>
      <c r="AD35" s="30"/>
      <c r="AE35" s="362" t="e">
        <f>(AC35-AD35)/AC35*100</f>
        <v>#DIV/0!</v>
      </c>
      <c r="AF35" s="29"/>
      <c r="AG35" s="486"/>
      <c r="AH35" s="349"/>
      <c r="AI35" s="29"/>
      <c r="AJ35" s="29"/>
      <c r="AK35" s="350"/>
      <c r="AL35" s="309"/>
      <c r="AM35" s="509"/>
      <c r="AN35" s="39"/>
      <c r="AO35" s="37"/>
      <c r="AP35" s="40"/>
      <c r="AQ35" s="40"/>
      <c r="AR35" s="40"/>
      <c r="AS35" s="308"/>
      <c r="AT35" s="42"/>
      <c r="AU35" s="498"/>
      <c r="AV35" s="43"/>
      <c r="AW35" s="493"/>
      <c r="AX35" s="494"/>
      <c r="AY35" s="483"/>
      <c r="AZ35" s="485"/>
      <c r="BA35" s="42"/>
      <c r="BB35" s="478"/>
      <c r="BC35" s="48"/>
      <c r="BD35" s="48"/>
      <c r="BE35" s="48"/>
      <c r="BF35" s="476"/>
      <c r="BG35" s="37"/>
      <c r="BH35" s="39"/>
      <c r="BI35" s="39"/>
      <c r="BJ35" s="39"/>
      <c r="BK35" s="39"/>
      <c r="BL35" s="48"/>
      <c r="BM35" s="49"/>
      <c r="BN35" s="37"/>
      <c r="BO35" s="37"/>
      <c r="BP35" s="44"/>
    </row>
    <row r="36" spans="1:68" ht="24.75" customHeight="1" x14ac:dyDescent="0.25">
      <c r="A36" s="146" t="s">
        <v>129</v>
      </c>
      <c r="B36" s="36">
        <v>28</v>
      </c>
      <c r="C36" s="37"/>
      <c r="D36" s="37"/>
      <c r="E36" s="30"/>
      <c r="F36" s="30"/>
      <c r="G36" s="29"/>
      <c r="H36" s="29"/>
      <c r="I36" s="128"/>
      <c r="J36" s="128"/>
      <c r="K36" s="370" t="str">
        <f t="shared" si="0"/>
        <v/>
      </c>
      <c r="L36" s="128"/>
      <c r="M36" s="128"/>
      <c r="N36" s="370" t="str">
        <f t="shared" si="1"/>
        <v/>
      </c>
      <c r="O36" s="128"/>
      <c r="P36" s="128"/>
      <c r="Q36" s="370" t="str">
        <f t="shared" si="2"/>
        <v/>
      </c>
      <c r="R36" s="128"/>
      <c r="S36" s="128"/>
      <c r="T36" s="30"/>
      <c r="U36" s="30"/>
      <c r="V36" s="30"/>
      <c r="W36" s="30"/>
      <c r="X36" s="30"/>
      <c r="Y36" s="30"/>
      <c r="Z36" s="348"/>
      <c r="AA36" s="348"/>
      <c r="AB36" s="370" t="str">
        <f t="shared" si="4"/>
        <v/>
      </c>
      <c r="AC36" s="30"/>
      <c r="AD36" s="30"/>
      <c r="AE36" s="362" t="str">
        <f t="shared" si="5"/>
        <v/>
      </c>
      <c r="AF36" s="29"/>
      <c r="AG36" s="486"/>
      <c r="AH36" s="349"/>
      <c r="AI36" s="29"/>
      <c r="AJ36" s="29"/>
      <c r="AK36" s="350"/>
      <c r="AL36" s="309"/>
      <c r="AM36" s="509"/>
      <c r="AN36" s="39"/>
      <c r="AO36" s="37"/>
      <c r="AP36" s="40"/>
      <c r="AQ36" s="40"/>
      <c r="AR36" s="40"/>
      <c r="AS36" s="308"/>
      <c r="AT36" s="42"/>
      <c r="AU36" s="498"/>
      <c r="AV36" s="44"/>
      <c r="AW36" s="493"/>
      <c r="AX36" s="494"/>
      <c r="AY36" s="483"/>
      <c r="AZ36" s="485"/>
      <c r="BA36" s="478"/>
      <c r="BB36" s="478"/>
      <c r="BC36" s="48"/>
      <c r="BD36" s="476"/>
      <c r="BE36" s="476"/>
      <c r="BF36" s="476"/>
      <c r="BG36" s="37"/>
      <c r="BH36" s="39"/>
      <c r="BI36" s="39"/>
      <c r="BJ36" s="39"/>
      <c r="BK36" s="39"/>
      <c r="BL36" s="48"/>
      <c r="BM36" s="49"/>
      <c r="BN36" s="37"/>
      <c r="BO36" s="37"/>
      <c r="BP36" s="44"/>
    </row>
    <row r="37" spans="1:68" ht="24.75" customHeight="1" x14ac:dyDescent="0.25">
      <c r="A37" s="146" t="s">
        <v>130</v>
      </c>
      <c r="B37" s="36">
        <v>29</v>
      </c>
      <c r="C37" s="37"/>
      <c r="D37" s="37"/>
      <c r="E37" s="30"/>
      <c r="F37" s="30"/>
      <c r="G37" s="29"/>
      <c r="H37" s="29"/>
      <c r="I37" s="128"/>
      <c r="J37" s="128"/>
      <c r="K37" s="370" t="str">
        <f t="shared" si="0"/>
        <v/>
      </c>
      <c r="L37" s="128"/>
      <c r="M37" s="128"/>
      <c r="N37" s="370" t="str">
        <f t="shared" si="1"/>
        <v/>
      </c>
      <c r="O37" s="128"/>
      <c r="P37" s="128"/>
      <c r="Q37" s="370" t="str">
        <f t="shared" si="2"/>
        <v/>
      </c>
      <c r="R37" s="128"/>
      <c r="S37" s="128"/>
      <c r="T37" s="30"/>
      <c r="U37" s="30"/>
      <c r="V37" s="30"/>
      <c r="W37" s="30"/>
      <c r="X37" s="30"/>
      <c r="Y37" s="30"/>
      <c r="Z37" s="348"/>
      <c r="AA37" s="348"/>
      <c r="AB37" s="370" t="str">
        <f t="shared" si="4"/>
        <v/>
      </c>
      <c r="AC37" s="30"/>
      <c r="AD37" s="30"/>
      <c r="AE37" s="362" t="str">
        <f t="shared" si="5"/>
        <v/>
      </c>
      <c r="AF37" s="29"/>
      <c r="AG37" s="486"/>
      <c r="AH37" s="349"/>
      <c r="AI37" s="29"/>
      <c r="AJ37" s="29"/>
      <c r="AK37" s="350"/>
      <c r="AL37" s="309"/>
      <c r="AM37" s="509"/>
      <c r="AN37" s="39"/>
      <c r="AO37" s="37"/>
      <c r="AP37" s="40"/>
      <c r="AQ37" s="40"/>
      <c r="AR37" s="40"/>
      <c r="AS37" s="308"/>
      <c r="AT37" s="42"/>
      <c r="AU37" s="498"/>
      <c r="AV37" s="44"/>
      <c r="AW37" s="493"/>
      <c r="AX37" s="494"/>
      <c r="AY37" s="483"/>
      <c r="AZ37" s="485"/>
      <c r="BA37" s="478"/>
      <c r="BB37" s="478"/>
      <c r="BC37" s="48"/>
      <c r="BD37" s="476"/>
      <c r="BE37" s="476"/>
      <c r="BF37" s="476"/>
      <c r="BG37" s="37"/>
      <c r="BH37" s="39"/>
      <c r="BI37" s="39"/>
      <c r="BJ37" s="39"/>
      <c r="BK37" s="39"/>
      <c r="BL37" s="48"/>
      <c r="BM37" s="49"/>
      <c r="BN37" s="37"/>
      <c r="BO37" s="37"/>
      <c r="BP37" s="44"/>
    </row>
    <row r="38" spans="1:68" ht="24.75" customHeight="1" x14ac:dyDescent="0.25">
      <c r="A38" s="146" t="s">
        <v>131</v>
      </c>
      <c r="B38" s="36">
        <v>30</v>
      </c>
      <c r="C38" s="37"/>
      <c r="D38" s="37"/>
      <c r="E38" s="30"/>
      <c r="F38" s="30"/>
      <c r="G38" s="29"/>
      <c r="H38" s="29"/>
      <c r="I38" s="128"/>
      <c r="J38" s="128"/>
      <c r="K38" s="370" t="str">
        <f t="shared" si="0"/>
        <v/>
      </c>
      <c r="L38" s="128"/>
      <c r="M38" s="128"/>
      <c r="N38" s="370" t="str">
        <f t="shared" si="1"/>
        <v/>
      </c>
      <c r="O38" s="128"/>
      <c r="P38" s="128"/>
      <c r="Q38" s="370" t="str">
        <f t="shared" si="2"/>
        <v/>
      </c>
      <c r="R38" s="128"/>
      <c r="S38" s="128"/>
      <c r="T38" s="30"/>
      <c r="U38" s="30"/>
      <c r="V38" s="30"/>
      <c r="W38" s="30"/>
      <c r="X38" s="30"/>
      <c r="Y38" s="30"/>
      <c r="Z38" s="348"/>
      <c r="AA38" s="348"/>
      <c r="AB38" s="370" t="str">
        <f t="shared" si="4"/>
        <v/>
      </c>
      <c r="AC38" s="30"/>
      <c r="AD38" s="30"/>
      <c r="AE38" s="362" t="str">
        <f t="shared" si="5"/>
        <v/>
      </c>
      <c r="AF38" s="29"/>
      <c r="AG38" s="486"/>
      <c r="AH38" s="349"/>
      <c r="AI38" s="29"/>
      <c r="AJ38" s="29"/>
      <c r="AK38" s="350"/>
      <c r="AL38" s="309"/>
      <c r="AM38" s="509"/>
      <c r="AN38" s="39"/>
      <c r="AO38" s="37"/>
      <c r="AP38" s="40"/>
      <c r="AQ38" s="40"/>
      <c r="AR38" s="40"/>
      <c r="AS38" s="41"/>
      <c r="AT38" s="42"/>
      <c r="AU38" s="358"/>
      <c r="AV38" s="44"/>
      <c r="AW38" s="493"/>
      <c r="AX38" s="494"/>
      <c r="AY38" s="483"/>
      <c r="AZ38" s="485"/>
      <c r="BA38" s="478"/>
      <c r="BB38" s="478"/>
      <c r="BC38" s="48"/>
      <c r="BD38" s="476"/>
      <c r="BE38" s="476"/>
      <c r="BF38" s="476"/>
      <c r="BG38" s="37"/>
      <c r="BH38" s="39"/>
      <c r="BI38" s="39"/>
      <c r="BJ38" s="39"/>
      <c r="BK38" s="39"/>
      <c r="BL38" s="48"/>
      <c r="BM38" s="49"/>
      <c r="BN38" s="37"/>
      <c r="BO38" s="37"/>
      <c r="BP38" s="44"/>
    </row>
    <row r="39" spans="1:68" ht="24.75" customHeight="1" x14ac:dyDescent="0.25">
      <c r="A39" s="146" t="s">
        <v>124</v>
      </c>
      <c r="B39" s="359">
        <v>31</v>
      </c>
      <c r="C39" s="52"/>
      <c r="D39" s="52"/>
      <c r="E39" s="30"/>
      <c r="F39" s="30"/>
      <c r="G39" s="29"/>
      <c r="H39" s="29"/>
      <c r="I39" s="128"/>
      <c r="J39" s="128"/>
      <c r="K39" s="370" t="str">
        <f t="shared" si="0"/>
        <v/>
      </c>
      <c r="L39" s="128"/>
      <c r="M39" s="128"/>
      <c r="N39" s="370" t="str">
        <f t="shared" si="1"/>
        <v/>
      </c>
      <c r="O39" s="128"/>
      <c r="P39" s="128"/>
      <c r="Q39" s="370" t="str">
        <f t="shared" si="2"/>
        <v/>
      </c>
      <c r="R39" s="128"/>
      <c r="S39" s="128"/>
      <c r="T39" s="30"/>
      <c r="U39" s="30"/>
      <c r="V39" s="30"/>
      <c r="W39" s="30"/>
      <c r="X39" s="30"/>
      <c r="Y39" s="30"/>
      <c r="Z39" s="348"/>
      <c r="AA39" s="348"/>
      <c r="AB39" s="370" t="str">
        <f t="shared" si="4"/>
        <v/>
      </c>
      <c r="AC39" s="30"/>
      <c r="AD39" s="30"/>
      <c r="AE39" s="362" t="str">
        <f t="shared" si="5"/>
        <v/>
      </c>
      <c r="AF39" s="29"/>
      <c r="AG39" s="29"/>
      <c r="AH39" s="349"/>
      <c r="AI39" s="29"/>
      <c r="AJ39" s="29"/>
      <c r="AK39" s="350"/>
      <c r="AL39" s="510"/>
      <c r="AM39" s="511"/>
      <c r="AN39" s="54"/>
      <c r="AO39" s="52"/>
      <c r="AP39" s="360"/>
      <c r="AQ39" s="360"/>
      <c r="AR39" s="360"/>
      <c r="AS39" s="55"/>
      <c r="AT39" s="42"/>
      <c r="AU39" s="57"/>
      <c r="AV39" s="58"/>
      <c r="AW39" s="484"/>
      <c r="AX39" s="470"/>
      <c r="AY39" s="471"/>
      <c r="AZ39" s="490"/>
      <c r="BA39" s="491"/>
      <c r="BB39" s="491"/>
      <c r="BC39" s="479"/>
      <c r="BD39" s="479"/>
      <c r="BE39" s="479"/>
      <c r="BF39" s="479"/>
      <c r="BG39" s="52"/>
      <c r="BH39" s="54"/>
      <c r="BI39" s="54"/>
      <c r="BJ39" s="54"/>
      <c r="BK39" s="54"/>
      <c r="BL39" s="62"/>
      <c r="BM39" s="63"/>
      <c r="BN39" s="52"/>
      <c r="BO39" s="52"/>
      <c r="BP39" s="58"/>
    </row>
    <row r="40" spans="1:68" ht="24.75" customHeight="1" x14ac:dyDescent="0.25">
      <c r="A40" s="64" t="s">
        <v>101</v>
      </c>
      <c r="B40" s="65"/>
      <c r="C40" s="66">
        <f>+SUM(C9:C39)</f>
        <v>0</v>
      </c>
      <c r="D40" s="66">
        <f t="shared" ref="D40" si="6">+SUM(D9:D39)</f>
        <v>0</v>
      </c>
      <c r="E40" s="67"/>
      <c r="F40" s="67"/>
      <c r="G40" s="67"/>
      <c r="H40" s="67"/>
      <c r="I40" s="66"/>
      <c r="J40" s="66"/>
      <c r="K40" s="131"/>
      <c r="L40" s="66"/>
      <c r="M40" s="66"/>
      <c r="N40" s="131"/>
      <c r="O40" s="66"/>
      <c r="P40" s="66"/>
      <c r="Q40" s="132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6"/>
      <c r="AE40" s="66"/>
      <c r="AF40" s="66"/>
      <c r="AG40" s="66"/>
      <c r="AH40" s="66"/>
      <c r="AI40" s="66"/>
      <c r="AJ40" s="66"/>
      <c r="AK40" s="70"/>
      <c r="AL40" s="71"/>
      <c r="AM40" s="72"/>
      <c r="AN40" s="72"/>
      <c r="AO40" s="67"/>
      <c r="AP40" s="69"/>
      <c r="AQ40" s="69"/>
      <c r="AR40" s="67"/>
      <c r="AS40" s="72"/>
      <c r="AT40" s="67"/>
      <c r="AU40" s="73"/>
      <c r="AV40" s="74"/>
      <c r="AW40" s="75">
        <f t="shared" ref="AW40:AY40" si="7">+SUM(AW9:AW39)</f>
        <v>0</v>
      </c>
      <c r="AX40" s="78">
        <f t="shared" si="7"/>
        <v>0</v>
      </c>
      <c r="AY40" s="133">
        <f t="shared" si="7"/>
        <v>0</v>
      </c>
      <c r="AZ40" s="134"/>
      <c r="BA40" s="76"/>
      <c r="BB40" s="76"/>
      <c r="BC40" s="77">
        <f>+SUM(BC9:BC39)</f>
        <v>0</v>
      </c>
      <c r="BD40" s="77">
        <v>0</v>
      </c>
      <c r="BE40" s="77">
        <v>0</v>
      </c>
      <c r="BF40" s="77">
        <f t="shared" ref="BF40:BK40" si="8">+SUM(BF9:BF39)</f>
        <v>0</v>
      </c>
      <c r="BG40" s="70">
        <f t="shared" si="8"/>
        <v>0</v>
      </c>
      <c r="BH40" s="70">
        <f t="shared" si="8"/>
        <v>0</v>
      </c>
      <c r="BI40" s="70">
        <f t="shared" si="8"/>
        <v>0</v>
      </c>
      <c r="BJ40" s="70">
        <f t="shared" si="8"/>
        <v>0</v>
      </c>
      <c r="BK40" s="70">
        <f t="shared" si="8"/>
        <v>0</v>
      </c>
      <c r="BL40" s="78"/>
      <c r="BM40" s="73">
        <f t="shared" ref="BM40:BP40" si="9">+SUM(BM9:BM39)</f>
        <v>0</v>
      </c>
      <c r="BN40" s="70">
        <f t="shared" si="9"/>
        <v>0</v>
      </c>
      <c r="BO40" s="70">
        <f t="shared" si="9"/>
        <v>0</v>
      </c>
      <c r="BP40" s="79">
        <f t="shared" si="9"/>
        <v>0</v>
      </c>
    </row>
    <row r="41" spans="1:68" ht="24.75" customHeight="1" x14ac:dyDescent="0.25">
      <c r="A41" s="80" t="s">
        <v>102</v>
      </c>
      <c r="B41" s="361"/>
      <c r="C41" s="362" t="e">
        <f t="shared" ref="C41:AE41" si="10">+AVERAGE(C9:C39)</f>
        <v>#DIV/0!</v>
      </c>
      <c r="D41" s="362" t="e">
        <f t="shared" si="10"/>
        <v>#DIV/0!</v>
      </c>
      <c r="E41" s="362" t="e">
        <f t="shared" si="10"/>
        <v>#DIV/0!</v>
      </c>
      <c r="F41" s="362" t="e">
        <f t="shared" si="10"/>
        <v>#DIV/0!</v>
      </c>
      <c r="G41" s="362" t="e">
        <f t="shared" si="10"/>
        <v>#DIV/0!</v>
      </c>
      <c r="H41" s="362" t="e">
        <f t="shared" si="10"/>
        <v>#DIV/0!</v>
      </c>
      <c r="I41" s="362" t="e">
        <f t="shared" si="10"/>
        <v>#DIV/0!</v>
      </c>
      <c r="J41" s="362" t="e">
        <f t="shared" si="10"/>
        <v>#DIV/0!</v>
      </c>
      <c r="K41" s="362" t="e">
        <f t="shared" si="10"/>
        <v>#DIV/0!</v>
      </c>
      <c r="L41" s="362" t="e">
        <f t="shared" si="10"/>
        <v>#DIV/0!</v>
      </c>
      <c r="M41" s="362" t="e">
        <f t="shared" si="10"/>
        <v>#DIV/0!</v>
      </c>
      <c r="N41" s="362" t="e">
        <f t="shared" si="10"/>
        <v>#DIV/0!</v>
      </c>
      <c r="O41" s="362" t="e">
        <f t="shared" si="10"/>
        <v>#DIV/0!</v>
      </c>
      <c r="P41" s="362" t="e">
        <f t="shared" si="10"/>
        <v>#DIV/0!</v>
      </c>
      <c r="Q41" s="362" t="e">
        <f t="shared" si="10"/>
        <v>#DIV/0!</v>
      </c>
      <c r="R41" s="362" t="e">
        <f t="shared" si="10"/>
        <v>#DIV/0!</v>
      </c>
      <c r="S41" s="362" t="e">
        <f t="shared" si="10"/>
        <v>#DIV/0!</v>
      </c>
      <c r="T41" s="362" t="e">
        <f t="shared" si="10"/>
        <v>#DIV/0!</v>
      </c>
      <c r="U41" s="362" t="e">
        <f t="shared" si="10"/>
        <v>#DIV/0!</v>
      </c>
      <c r="V41" s="362" t="e">
        <f t="shared" si="10"/>
        <v>#DIV/0!</v>
      </c>
      <c r="W41" s="362" t="e">
        <f t="shared" si="10"/>
        <v>#DIV/0!</v>
      </c>
      <c r="X41" s="362" t="e">
        <f t="shared" si="10"/>
        <v>#DIV/0!</v>
      </c>
      <c r="Y41" s="362" t="e">
        <f t="shared" si="10"/>
        <v>#DIV/0!</v>
      </c>
      <c r="Z41" s="363" t="e">
        <f t="shared" si="10"/>
        <v>#DIV/0!</v>
      </c>
      <c r="AA41" s="363" t="e">
        <f t="shared" si="10"/>
        <v>#DIV/0!</v>
      </c>
      <c r="AB41" s="363" t="e">
        <f t="shared" si="10"/>
        <v>#DIV/0!</v>
      </c>
      <c r="AC41" s="363" t="e">
        <f t="shared" si="10"/>
        <v>#DIV/0!</v>
      </c>
      <c r="AD41" s="363" t="e">
        <f t="shared" si="10"/>
        <v>#DIV/0!</v>
      </c>
      <c r="AE41" s="363" t="e">
        <f t="shared" si="10"/>
        <v>#DIV/0!</v>
      </c>
      <c r="AF41" s="362"/>
      <c r="AG41" s="362"/>
      <c r="AH41" s="362"/>
      <c r="AI41" s="362"/>
      <c r="AJ41" s="362"/>
      <c r="AK41" s="364"/>
      <c r="AL41" s="81" t="e">
        <f t="shared" ref="AL41:BP41" si="11">+AVERAGE(AL9:AL39)</f>
        <v>#DIV/0!</v>
      </c>
      <c r="AM41" s="363" t="e">
        <f t="shared" si="11"/>
        <v>#DIV/0!</v>
      </c>
      <c r="AN41" s="362" t="e">
        <f t="shared" si="11"/>
        <v>#DIV/0!</v>
      </c>
      <c r="AO41" s="362" t="e">
        <f t="shared" si="11"/>
        <v>#DIV/0!</v>
      </c>
      <c r="AP41" s="362" t="e">
        <f t="shared" si="11"/>
        <v>#DIV/0!</v>
      </c>
      <c r="AQ41" s="362" t="e">
        <f t="shared" si="11"/>
        <v>#DIV/0!</v>
      </c>
      <c r="AR41" s="362" t="e">
        <f t="shared" si="11"/>
        <v>#DIV/0!</v>
      </c>
      <c r="AS41" s="370" t="e">
        <f t="shared" si="11"/>
        <v>#DIV/0!</v>
      </c>
      <c r="AT41" s="348" t="e">
        <f>+AVERAGE(AT9:AT39)</f>
        <v>#DIV/0!</v>
      </c>
      <c r="AU41" s="366" t="e">
        <f t="shared" si="11"/>
        <v>#DIV/0!</v>
      </c>
      <c r="AV41" s="82" t="e">
        <f t="shared" si="11"/>
        <v>#DIV/0!</v>
      </c>
      <c r="AW41" s="83" t="e">
        <f t="shared" si="11"/>
        <v>#DIV/0!</v>
      </c>
      <c r="AX41" s="363" t="e">
        <f t="shared" si="11"/>
        <v>#DIV/0!</v>
      </c>
      <c r="AY41" s="84" t="e">
        <f t="shared" si="11"/>
        <v>#DIV/0!</v>
      </c>
      <c r="AZ41" s="85" t="e">
        <f t="shared" si="11"/>
        <v>#DIV/0!</v>
      </c>
      <c r="BA41" s="367" t="e">
        <f t="shared" si="11"/>
        <v>#DIV/0!</v>
      </c>
      <c r="BB41" s="367" t="e">
        <f t="shared" si="11"/>
        <v>#DIV/0!</v>
      </c>
      <c r="BC41" s="366" t="e">
        <f t="shared" si="11"/>
        <v>#DIV/0!</v>
      </c>
      <c r="BD41" s="366" t="e">
        <f t="shared" si="11"/>
        <v>#DIV/0!</v>
      </c>
      <c r="BE41" s="366" t="e">
        <f t="shared" si="11"/>
        <v>#DIV/0!</v>
      </c>
      <c r="BF41" s="366" t="e">
        <f t="shared" si="11"/>
        <v>#DIV/0!</v>
      </c>
      <c r="BG41" s="362" t="e">
        <f t="shared" si="11"/>
        <v>#DIV/0!</v>
      </c>
      <c r="BH41" s="362" t="e">
        <f t="shared" si="11"/>
        <v>#DIV/0!</v>
      </c>
      <c r="BI41" s="362" t="e">
        <f t="shared" si="11"/>
        <v>#DIV/0!</v>
      </c>
      <c r="BJ41" s="362" t="e">
        <f t="shared" si="11"/>
        <v>#DIV/0!</v>
      </c>
      <c r="BK41" s="362" t="e">
        <f t="shared" si="11"/>
        <v>#DIV/0!</v>
      </c>
      <c r="BL41" s="363" t="e">
        <f t="shared" si="11"/>
        <v>#DIV/0!</v>
      </c>
      <c r="BM41" s="368" t="e">
        <f t="shared" si="11"/>
        <v>#DIV/0!</v>
      </c>
      <c r="BN41" s="362" t="e">
        <f t="shared" si="11"/>
        <v>#DIV/0!</v>
      </c>
      <c r="BO41" s="362" t="e">
        <f t="shared" si="11"/>
        <v>#DIV/0!</v>
      </c>
      <c r="BP41" s="86" t="e">
        <f t="shared" si="11"/>
        <v>#DIV/0!</v>
      </c>
    </row>
    <row r="42" spans="1:68" ht="24.75" customHeight="1" x14ac:dyDescent="0.25">
      <c r="A42" s="87" t="s">
        <v>103</v>
      </c>
      <c r="B42" s="369"/>
      <c r="C42" s="88">
        <f t="shared" ref="C42:AE42" si="12">+MIN(C9:C39)</f>
        <v>0</v>
      </c>
      <c r="D42" s="88">
        <f t="shared" si="12"/>
        <v>0</v>
      </c>
      <c r="E42" s="88">
        <f t="shared" si="12"/>
        <v>0</v>
      </c>
      <c r="F42" s="88">
        <f t="shared" si="12"/>
        <v>0</v>
      </c>
      <c r="G42" s="88">
        <f t="shared" si="12"/>
        <v>0</v>
      </c>
      <c r="H42" s="88">
        <f t="shared" si="12"/>
        <v>0</v>
      </c>
      <c r="I42" s="88">
        <f t="shared" si="12"/>
        <v>0</v>
      </c>
      <c r="J42" s="88">
        <f t="shared" si="12"/>
        <v>0</v>
      </c>
      <c r="K42" s="88" t="e">
        <f t="shared" si="12"/>
        <v>#DIV/0!</v>
      </c>
      <c r="L42" s="88">
        <f t="shared" si="12"/>
        <v>0</v>
      </c>
      <c r="M42" s="88">
        <f t="shared" si="12"/>
        <v>0</v>
      </c>
      <c r="N42" s="88" t="e">
        <f t="shared" si="12"/>
        <v>#DIV/0!</v>
      </c>
      <c r="O42" s="88">
        <f t="shared" si="12"/>
        <v>0</v>
      </c>
      <c r="P42" s="88">
        <f t="shared" si="12"/>
        <v>0</v>
      </c>
      <c r="Q42" s="88" t="e">
        <f t="shared" si="12"/>
        <v>#DIV/0!</v>
      </c>
      <c r="R42" s="88">
        <f t="shared" si="12"/>
        <v>0</v>
      </c>
      <c r="S42" s="88">
        <f t="shared" si="12"/>
        <v>0</v>
      </c>
      <c r="T42" s="88">
        <f t="shared" si="12"/>
        <v>0</v>
      </c>
      <c r="U42" s="88">
        <f t="shared" si="12"/>
        <v>0</v>
      </c>
      <c r="V42" s="88">
        <f t="shared" si="12"/>
        <v>0</v>
      </c>
      <c r="W42" s="88">
        <f t="shared" si="12"/>
        <v>0</v>
      </c>
      <c r="X42" s="88">
        <f t="shared" si="12"/>
        <v>0</v>
      </c>
      <c r="Y42" s="88">
        <f t="shared" si="12"/>
        <v>0</v>
      </c>
      <c r="Z42" s="89">
        <f t="shared" si="12"/>
        <v>0</v>
      </c>
      <c r="AA42" s="89">
        <f t="shared" si="12"/>
        <v>0</v>
      </c>
      <c r="AB42" s="89" t="e">
        <f t="shared" si="12"/>
        <v>#DIV/0!</v>
      </c>
      <c r="AC42" s="89">
        <f t="shared" si="12"/>
        <v>0</v>
      </c>
      <c r="AD42" s="89">
        <f t="shared" si="12"/>
        <v>0</v>
      </c>
      <c r="AE42" s="89" t="e">
        <f t="shared" si="12"/>
        <v>#DIV/0!</v>
      </c>
      <c r="AF42" s="88"/>
      <c r="AG42" s="88"/>
      <c r="AH42" s="88"/>
      <c r="AI42" s="88"/>
      <c r="AJ42" s="88"/>
      <c r="AK42" s="90"/>
      <c r="AL42" s="91">
        <f t="shared" ref="AL42:BP42" si="13">+MIN(AL9:AL39)</f>
        <v>0</v>
      </c>
      <c r="AM42" s="88">
        <f t="shared" si="13"/>
        <v>0</v>
      </c>
      <c r="AN42" s="88">
        <f t="shared" si="13"/>
        <v>0</v>
      </c>
      <c r="AO42" s="88">
        <f t="shared" si="13"/>
        <v>0</v>
      </c>
      <c r="AP42" s="88">
        <f t="shared" si="13"/>
        <v>0</v>
      </c>
      <c r="AQ42" s="88">
        <f t="shared" si="13"/>
        <v>0</v>
      </c>
      <c r="AR42" s="88">
        <f t="shared" si="13"/>
        <v>0</v>
      </c>
      <c r="AS42" s="88">
        <f t="shared" si="13"/>
        <v>0</v>
      </c>
      <c r="AT42" s="89">
        <f>+MIN(AT9:AT39)</f>
        <v>0</v>
      </c>
      <c r="AU42" s="92">
        <f t="shared" si="13"/>
        <v>0</v>
      </c>
      <c r="AV42" s="93">
        <f t="shared" si="13"/>
        <v>0</v>
      </c>
      <c r="AW42" s="94">
        <f t="shared" si="13"/>
        <v>0</v>
      </c>
      <c r="AX42" s="89">
        <f t="shared" si="13"/>
        <v>0</v>
      </c>
      <c r="AY42" s="95">
        <f t="shared" si="13"/>
        <v>0</v>
      </c>
      <c r="AZ42" s="96">
        <f t="shared" si="13"/>
        <v>0</v>
      </c>
      <c r="BA42" s="97">
        <f t="shared" si="13"/>
        <v>0</v>
      </c>
      <c r="BB42" s="97">
        <f t="shared" si="13"/>
        <v>0</v>
      </c>
      <c r="BC42" s="98">
        <f t="shared" si="13"/>
        <v>0</v>
      </c>
      <c r="BD42" s="98">
        <f t="shared" si="13"/>
        <v>0</v>
      </c>
      <c r="BE42" s="98">
        <f t="shared" si="13"/>
        <v>0</v>
      </c>
      <c r="BF42" s="98">
        <f t="shared" si="13"/>
        <v>0</v>
      </c>
      <c r="BG42" s="88">
        <f t="shared" si="13"/>
        <v>0</v>
      </c>
      <c r="BH42" s="88">
        <f t="shared" si="13"/>
        <v>0</v>
      </c>
      <c r="BI42" s="88">
        <f t="shared" si="13"/>
        <v>0</v>
      </c>
      <c r="BJ42" s="88">
        <f t="shared" si="13"/>
        <v>0</v>
      </c>
      <c r="BK42" s="88">
        <f t="shared" si="13"/>
        <v>0</v>
      </c>
      <c r="BL42" s="89">
        <f t="shared" si="13"/>
        <v>0</v>
      </c>
      <c r="BM42" s="99">
        <f t="shared" si="13"/>
        <v>0</v>
      </c>
      <c r="BN42" s="88">
        <f t="shared" si="13"/>
        <v>0</v>
      </c>
      <c r="BO42" s="88">
        <f t="shared" si="13"/>
        <v>0</v>
      </c>
      <c r="BP42" s="100">
        <f t="shared" si="13"/>
        <v>0</v>
      </c>
    </row>
    <row r="43" spans="1:68" ht="24.75" customHeight="1" x14ac:dyDescent="0.25">
      <c r="A43" s="101" t="s">
        <v>104</v>
      </c>
      <c r="B43" s="102"/>
      <c r="C43" s="103">
        <f t="shared" ref="C43:AE43" si="14">+MAX(C9:C39)</f>
        <v>0</v>
      </c>
      <c r="D43" s="103">
        <f t="shared" si="14"/>
        <v>0</v>
      </c>
      <c r="E43" s="103">
        <f t="shared" si="14"/>
        <v>0</v>
      </c>
      <c r="F43" s="103">
        <f t="shared" si="14"/>
        <v>0</v>
      </c>
      <c r="G43" s="103">
        <f t="shared" si="14"/>
        <v>0</v>
      </c>
      <c r="H43" s="103">
        <f t="shared" si="14"/>
        <v>0</v>
      </c>
      <c r="I43" s="103">
        <f t="shared" si="14"/>
        <v>0</v>
      </c>
      <c r="J43" s="103">
        <f t="shared" si="14"/>
        <v>0</v>
      </c>
      <c r="K43" s="103" t="e">
        <f t="shared" si="14"/>
        <v>#DIV/0!</v>
      </c>
      <c r="L43" s="103">
        <f t="shared" si="14"/>
        <v>0</v>
      </c>
      <c r="M43" s="103">
        <f t="shared" si="14"/>
        <v>0</v>
      </c>
      <c r="N43" s="103" t="e">
        <f t="shared" si="14"/>
        <v>#DIV/0!</v>
      </c>
      <c r="O43" s="103">
        <f t="shared" si="14"/>
        <v>0</v>
      </c>
      <c r="P43" s="103">
        <f t="shared" si="14"/>
        <v>0</v>
      </c>
      <c r="Q43" s="103" t="e">
        <f t="shared" si="14"/>
        <v>#DIV/0!</v>
      </c>
      <c r="R43" s="103">
        <f t="shared" si="14"/>
        <v>0</v>
      </c>
      <c r="S43" s="103">
        <f t="shared" si="14"/>
        <v>0</v>
      </c>
      <c r="T43" s="103">
        <f t="shared" si="14"/>
        <v>0</v>
      </c>
      <c r="U43" s="103">
        <f t="shared" si="14"/>
        <v>0</v>
      </c>
      <c r="V43" s="103">
        <f t="shared" si="14"/>
        <v>0</v>
      </c>
      <c r="W43" s="103">
        <f t="shared" si="14"/>
        <v>0</v>
      </c>
      <c r="X43" s="103">
        <f t="shared" si="14"/>
        <v>0</v>
      </c>
      <c r="Y43" s="103">
        <f t="shared" si="14"/>
        <v>0</v>
      </c>
      <c r="Z43" s="104">
        <f t="shared" si="14"/>
        <v>0</v>
      </c>
      <c r="AA43" s="104">
        <f t="shared" si="14"/>
        <v>0</v>
      </c>
      <c r="AB43" s="104" t="e">
        <f t="shared" si="14"/>
        <v>#DIV/0!</v>
      </c>
      <c r="AC43" s="104">
        <f t="shared" si="14"/>
        <v>0</v>
      </c>
      <c r="AD43" s="104">
        <f t="shared" si="14"/>
        <v>0</v>
      </c>
      <c r="AE43" s="104" t="e">
        <f t="shared" si="14"/>
        <v>#DIV/0!</v>
      </c>
      <c r="AF43" s="103"/>
      <c r="AG43" s="103"/>
      <c r="AH43" s="103"/>
      <c r="AI43" s="103"/>
      <c r="AJ43" s="103"/>
      <c r="AK43" s="105"/>
      <c r="AL43" s="106">
        <f t="shared" ref="AL43:BP43" si="15">+MAX(AL9:AL39)</f>
        <v>0</v>
      </c>
      <c r="AM43" s="103">
        <f t="shared" si="15"/>
        <v>0</v>
      </c>
      <c r="AN43" s="103">
        <f t="shared" si="15"/>
        <v>0</v>
      </c>
      <c r="AO43" s="103">
        <f t="shared" si="15"/>
        <v>0</v>
      </c>
      <c r="AP43" s="103">
        <f t="shared" si="15"/>
        <v>0</v>
      </c>
      <c r="AQ43" s="103">
        <f t="shared" si="15"/>
        <v>0</v>
      </c>
      <c r="AR43" s="103">
        <f t="shared" si="15"/>
        <v>0</v>
      </c>
      <c r="AS43" s="103">
        <f t="shared" si="15"/>
        <v>0</v>
      </c>
      <c r="AT43" s="104">
        <f>+MAX(AT9:AT39)</f>
        <v>0</v>
      </c>
      <c r="AU43" s="107">
        <f t="shared" si="15"/>
        <v>0</v>
      </c>
      <c r="AV43" s="108">
        <f t="shared" si="15"/>
        <v>0</v>
      </c>
      <c r="AW43" s="109">
        <f t="shared" si="15"/>
        <v>0</v>
      </c>
      <c r="AX43" s="104">
        <f t="shared" si="15"/>
        <v>0</v>
      </c>
      <c r="AY43" s="110">
        <f t="shared" si="15"/>
        <v>0</v>
      </c>
      <c r="AZ43" s="111">
        <f t="shared" si="15"/>
        <v>0</v>
      </c>
      <c r="BA43" s="112">
        <f t="shared" si="15"/>
        <v>0</v>
      </c>
      <c r="BB43" s="112">
        <f t="shared" si="15"/>
        <v>0</v>
      </c>
      <c r="BC43" s="113">
        <f t="shared" si="15"/>
        <v>0</v>
      </c>
      <c r="BD43" s="113">
        <f t="shared" si="15"/>
        <v>0</v>
      </c>
      <c r="BE43" s="113">
        <f t="shared" si="15"/>
        <v>0</v>
      </c>
      <c r="BF43" s="113">
        <f t="shared" si="15"/>
        <v>0</v>
      </c>
      <c r="BG43" s="103">
        <f t="shared" si="15"/>
        <v>0</v>
      </c>
      <c r="BH43" s="103">
        <f t="shared" si="15"/>
        <v>0</v>
      </c>
      <c r="BI43" s="103">
        <f t="shared" si="15"/>
        <v>0</v>
      </c>
      <c r="BJ43" s="103">
        <f t="shared" si="15"/>
        <v>0</v>
      </c>
      <c r="BK43" s="103">
        <f t="shared" si="15"/>
        <v>0</v>
      </c>
      <c r="BL43" s="104">
        <f t="shared" si="15"/>
        <v>0</v>
      </c>
      <c r="BM43" s="114">
        <f t="shared" si="15"/>
        <v>0</v>
      </c>
      <c r="BN43" s="103">
        <f t="shared" si="15"/>
        <v>0</v>
      </c>
      <c r="BO43" s="103">
        <f t="shared" si="15"/>
        <v>0</v>
      </c>
      <c r="BP43" s="115">
        <f t="shared" si="15"/>
        <v>0</v>
      </c>
    </row>
    <row r="44" spans="1:68" ht="24.75" customHeight="1" x14ac:dyDescent="0.25">
      <c r="A44" s="116" t="s">
        <v>105</v>
      </c>
      <c r="B44" s="117"/>
      <c r="C44" s="118"/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119"/>
      <c r="P44" s="119"/>
      <c r="Q44" s="119"/>
      <c r="R44" s="119"/>
      <c r="S44" s="119"/>
      <c r="T44" s="119"/>
      <c r="U44" s="119"/>
      <c r="V44" s="119"/>
      <c r="W44" s="119"/>
      <c r="X44" s="119"/>
      <c r="Y44" s="119"/>
      <c r="Z44" s="119"/>
      <c r="AA44" s="119"/>
      <c r="AB44" s="119"/>
      <c r="AC44" s="119"/>
      <c r="AD44" s="119"/>
      <c r="AE44" s="119"/>
      <c r="AF44" s="119"/>
      <c r="AG44" s="119"/>
      <c r="AH44" s="119"/>
      <c r="AI44" s="119"/>
      <c r="AJ44" s="119"/>
      <c r="AK44" s="119"/>
      <c r="AL44" s="120"/>
      <c r="AM44" s="120"/>
      <c r="AN44" s="120"/>
      <c r="AO44" s="119"/>
      <c r="AP44" s="119"/>
      <c r="AQ44" s="119"/>
      <c r="AR44" s="121"/>
      <c r="AS44" s="120"/>
      <c r="AT44" s="119"/>
      <c r="AU44" s="119"/>
      <c r="AV44" s="11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119"/>
      <c r="BH44" s="120"/>
      <c r="BI44" s="120"/>
      <c r="BJ44" s="120"/>
      <c r="BK44" s="120"/>
      <c r="BL44" s="119"/>
      <c r="BM44" s="119"/>
      <c r="BN44" s="119"/>
      <c r="BO44" s="119"/>
      <c r="BP44" s="119"/>
    </row>
    <row r="45" spans="1:68" ht="24.75" customHeight="1" x14ac:dyDescent="0.25">
      <c r="A45" s="87" t="s">
        <v>106</v>
      </c>
      <c r="B45" s="122"/>
      <c r="C45" s="44"/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O45" s="119"/>
      <c r="P45" s="119"/>
      <c r="Q45" s="119"/>
      <c r="R45" s="119"/>
      <c r="S45" s="119"/>
      <c r="T45" s="119"/>
      <c r="U45" s="119"/>
      <c r="V45" s="119"/>
      <c r="W45" s="119"/>
      <c r="X45" s="119"/>
      <c r="Y45" s="119"/>
      <c r="Z45" s="119"/>
      <c r="AA45" s="119"/>
      <c r="AB45" s="119"/>
      <c r="AC45" s="119"/>
      <c r="AD45" s="119"/>
      <c r="AE45" s="119"/>
      <c r="AF45" s="119"/>
      <c r="AG45" s="119"/>
      <c r="AH45" s="119"/>
      <c r="AI45" s="119"/>
      <c r="AJ45" s="119"/>
      <c r="AK45" s="119"/>
      <c r="AL45" s="120"/>
      <c r="AM45" s="120"/>
      <c r="AN45" s="120"/>
      <c r="AO45" s="119"/>
      <c r="AP45" s="119"/>
      <c r="AQ45" s="119"/>
      <c r="AR45" s="119"/>
      <c r="AS45" s="120"/>
      <c r="AT45" s="119"/>
      <c r="AU45" s="119"/>
      <c r="AV45" s="11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119"/>
      <c r="BH45" s="120"/>
      <c r="BI45" s="120"/>
      <c r="BJ45" s="120"/>
      <c r="BK45" s="120"/>
      <c r="BL45" s="119"/>
      <c r="BM45" s="119"/>
      <c r="BN45" s="119"/>
      <c r="BO45" s="119"/>
      <c r="BP45" s="119"/>
    </row>
    <row r="46" spans="1:68" ht="24.75" customHeight="1" x14ac:dyDescent="0.25">
      <c r="A46" s="87" t="s">
        <v>107</v>
      </c>
      <c r="B46" s="123"/>
      <c r="C46" s="44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19"/>
      <c r="AB46" s="119"/>
      <c r="AC46" s="119"/>
      <c r="AD46" s="119"/>
      <c r="AE46" s="119"/>
      <c r="AF46" s="119"/>
      <c r="AG46" s="119"/>
      <c r="AH46" s="119"/>
      <c r="AI46" s="119"/>
      <c r="AJ46" s="119"/>
      <c r="AK46" s="119"/>
      <c r="AL46" s="120"/>
      <c r="AM46" s="120"/>
      <c r="AN46" s="120"/>
      <c r="AO46" s="119"/>
      <c r="AP46" s="119"/>
      <c r="AQ46" s="119"/>
      <c r="AR46" s="119"/>
      <c r="AS46" s="120"/>
      <c r="AT46" s="119"/>
      <c r="AU46" s="119"/>
      <c r="AV46" s="11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119"/>
      <c r="BH46" s="120"/>
      <c r="BI46" s="120"/>
      <c r="BJ46" s="120"/>
      <c r="BK46" s="120"/>
      <c r="BL46" s="119"/>
      <c r="BM46" s="119"/>
      <c r="BN46" s="119"/>
      <c r="BO46" s="119"/>
      <c r="BP46" s="119"/>
    </row>
    <row r="47" spans="1:68" ht="24.75" customHeight="1" x14ac:dyDescent="0.25">
      <c r="A47" s="124" t="s">
        <v>108</v>
      </c>
      <c r="B47" s="122"/>
      <c r="C47" s="44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19"/>
      <c r="AB47" s="119"/>
      <c r="AC47" s="119"/>
      <c r="AD47" s="119"/>
      <c r="AE47" s="119"/>
      <c r="AF47" s="119"/>
      <c r="AG47" s="119"/>
      <c r="AH47" s="119"/>
      <c r="AI47" s="119"/>
      <c r="AJ47" s="119"/>
      <c r="AK47" s="119"/>
      <c r="AL47" s="120"/>
      <c r="AM47" s="120"/>
      <c r="AN47" s="120"/>
      <c r="AO47" s="119"/>
      <c r="AP47" s="119"/>
      <c r="AQ47" s="119"/>
      <c r="AR47" s="119"/>
      <c r="AS47" s="120"/>
      <c r="AT47" s="119"/>
      <c r="AU47" s="119"/>
      <c r="AV47" s="11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119"/>
      <c r="BH47" s="120"/>
      <c r="BI47" s="120"/>
      <c r="BJ47" s="120"/>
      <c r="BK47" s="120"/>
      <c r="BL47" s="119"/>
      <c r="BM47" s="119"/>
      <c r="BN47" s="119"/>
      <c r="BO47" s="119"/>
      <c r="BP47" s="119"/>
    </row>
    <row r="48" spans="1:68" ht="24.75" customHeight="1" x14ac:dyDescent="0.25">
      <c r="A48" s="711" t="s">
        <v>101</v>
      </c>
      <c r="B48" s="712"/>
      <c r="C48" s="125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19"/>
      <c r="AB48" s="119"/>
      <c r="AC48" s="119"/>
      <c r="AD48" s="119"/>
      <c r="AE48" s="119"/>
      <c r="AF48" s="119"/>
      <c r="AG48" s="119"/>
      <c r="AH48" s="119"/>
      <c r="AI48" s="119"/>
      <c r="AJ48" s="119"/>
      <c r="AK48" s="119"/>
      <c r="AL48" s="120"/>
      <c r="AM48" s="120"/>
      <c r="AN48" s="120"/>
      <c r="AO48" s="119"/>
      <c r="AP48" s="119"/>
      <c r="AQ48" s="119"/>
      <c r="AR48" s="119"/>
      <c r="AS48" s="120"/>
      <c r="AT48" s="119"/>
      <c r="AU48" s="119"/>
      <c r="AV48" s="126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126"/>
      <c r="BH48" s="127"/>
      <c r="BI48" s="127"/>
      <c r="BJ48" s="127"/>
      <c r="BK48" s="127"/>
      <c r="BL48" s="126"/>
      <c r="BM48" s="126"/>
      <c r="BN48" s="126"/>
      <c r="BO48" s="126"/>
      <c r="BP48" s="126"/>
    </row>
  </sheetData>
  <mergeCells count="94">
    <mergeCell ref="BP7:BP8"/>
    <mergeCell ref="BG7:BG8"/>
    <mergeCell ref="BL7:BL8"/>
    <mergeCell ref="BM7:BM8"/>
    <mergeCell ref="BN7:BN8"/>
    <mergeCell ref="BO7:BO8"/>
    <mergeCell ref="V5:W5"/>
    <mergeCell ref="T7:T8"/>
    <mergeCell ref="U7:U8"/>
    <mergeCell ref="V7:V8"/>
    <mergeCell ref="W7:W8"/>
    <mergeCell ref="A4:B4"/>
    <mergeCell ref="E4:F4"/>
    <mergeCell ref="G4:H4"/>
    <mergeCell ref="I4:K4"/>
    <mergeCell ref="L4:N4"/>
    <mergeCell ref="E3:AS3"/>
    <mergeCell ref="AZ3:BP3"/>
    <mergeCell ref="AQ4:AR4"/>
    <mergeCell ref="BC4:BF4"/>
    <mergeCell ref="BG4:BP4"/>
    <mergeCell ref="O4:Q4"/>
    <mergeCell ref="R4:S4"/>
    <mergeCell ref="T4:U4"/>
    <mergeCell ref="V4:W4"/>
    <mergeCell ref="X4:Y4"/>
    <mergeCell ref="Z4:AB4"/>
    <mergeCell ref="AC4:AE4"/>
    <mergeCell ref="AJ4:AJ5"/>
    <mergeCell ref="AK4:AK5"/>
    <mergeCell ref="AC5:AD5"/>
    <mergeCell ref="T5:U5"/>
    <mergeCell ref="A1:B1"/>
    <mergeCell ref="C1:Q1"/>
    <mergeCell ref="S1:AL1"/>
    <mergeCell ref="A2:C2"/>
    <mergeCell ref="E2:I2"/>
    <mergeCell ref="BD7:BD8"/>
    <mergeCell ref="BE7:BE8"/>
    <mergeCell ref="BF7:BF8"/>
    <mergeCell ref="X5:Y5"/>
    <mergeCell ref="Z5:AA5"/>
    <mergeCell ref="AT5:AT6"/>
    <mergeCell ref="AU5:AU6"/>
    <mergeCell ref="AV5:AV6"/>
    <mergeCell ref="BC5:BF5"/>
    <mergeCell ref="AV7:AV8"/>
    <mergeCell ref="X7:X8"/>
    <mergeCell ref="AW7:AW8"/>
    <mergeCell ref="AX7:AX8"/>
    <mergeCell ref="AY7:AY8"/>
    <mergeCell ref="AZ7:AZ8"/>
    <mergeCell ref="BA7:BA8"/>
    <mergeCell ref="BB7:BB8"/>
    <mergeCell ref="BC7:BC8"/>
    <mergeCell ref="AT7:AT8"/>
    <mergeCell ref="AU7:AU8"/>
    <mergeCell ref="AJ7:AJ8"/>
    <mergeCell ref="AK7:AK8"/>
    <mergeCell ref="AL7:AL8"/>
    <mergeCell ref="AP7:AP8"/>
    <mergeCell ref="AQ7:AQ8"/>
    <mergeCell ref="AR7:AR8"/>
    <mergeCell ref="AS7:AS8"/>
    <mergeCell ref="AH7:AH8"/>
    <mergeCell ref="AI7:AI8"/>
    <mergeCell ref="Y7:Y8"/>
    <mergeCell ref="Z7:Z8"/>
    <mergeCell ref="AA7:AA8"/>
    <mergeCell ref="AB7:AB8"/>
    <mergeCell ref="AC7:AC8"/>
    <mergeCell ref="AD7:AD8"/>
    <mergeCell ref="AE7:AE8"/>
    <mergeCell ref="R7:R8"/>
    <mergeCell ref="E5:F5"/>
    <mergeCell ref="G5:H5"/>
    <mergeCell ref="I5:J5"/>
    <mergeCell ref="L5:M5"/>
    <mergeCell ref="O5:P5"/>
    <mergeCell ref="R5:S5"/>
    <mergeCell ref="S7:S8"/>
    <mergeCell ref="E7:E8"/>
    <mergeCell ref="F7:F8"/>
    <mergeCell ref="M7:M8"/>
    <mergeCell ref="N7:N8"/>
    <mergeCell ref="O7:O8"/>
    <mergeCell ref="P7:P8"/>
    <mergeCell ref="Q7:Q8"/>
    <mergeCell ref="I7:I8"/>
    <mergeCell ref="J7:J8"/>
    <mergeCell ref="A48:B48"/>
    <mergeCell ref="K7:K8"/>
    <mergeCell ref="L7:L8"/>
    <mergeCell ref="A7:A8"/>
  </mergeCells>
  <conditionalFormatting sqref="E9:AK39">
    <cfRule type="expression" dxfId="19" priority="1">
      <formula>IF(AND($AI9="H",$AH9="B"),1,0)</formula>
    </cfRule>
    <cfRule type="expression" dxfId="18" priority="2">
      <formula>IF($AI9="H",1,0)</formula>
    </cfRule>
  </conditionalFormatting>
  <dataValidations count="3">
    <dataValidation type="list" allowBlank="1" showErrorMessage="1" sqref="AJ9:AK39" xr:uid="{00000000-0002-0000-0700-000000000000}">
      <formula1>"Si,No"</formula1>
    </dataValidation>
    <dataValidation type="list" allowBlank="1" showErrorMessage="1" sqref="AH9:AH39" xr:uid="{00000000-0002-0000-0700-000001000000}">
      <formula1>"P,I,B"</formula1>
    </dataValidation>
    <dataValidation type="list" allowBlank="1" showErrorMessage="1" sqref="AI9:AI39" xr:uid="{00000000-0002-0000-0700-000002000000}">
      <formula1>"H,NH"</formula1>
    </dataValidation>
  </dataValidations>
  <pageMargins left="0.39370078740157483" right="0.39370078740157483" top="0.59055118110236227" bottom="0.39370078740157483" header="0" footer="0"/>
  <pageSetup paperSize="9" scale="16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BP47"/>
  <sheetViews>
    <sheetView zoomScale="60" zoomScaleNormal="60" workbookViewId="0">
      <pane xSplit="2" ySplit="8" topLeftCell="C19" activePane="bottomRight" state="frozen"/>
      <selection pane="topRight" activeCell="C1" sqref="C1"/>
      <selection pane="bottomLeft" activeCell="A9" sqref="A9"/>
      <selection pane="bottomRight" activeCell="A3" sqref="A3:XFD8"/>
    </sheetView>
  </sheetViews>
  <sheetFormatPr baseColWidth="10" defaultColWidth="12.5703125" defaultRowHeight="15" customHeight="1" x14ac:dyDescent="0.2"/>
  <cols>
    <col min="1" max="1" width="13.7109375" customWidth="1"/>
    <col min="2" max="2" width="10.28515625" customWidth="1"/>
    <col min="3" max="4" width="14.42578125" customWidth="1"/>
    <col min="5" max="6" width="8.7109375" customWidth="1"/>
    <col min="7" max="8" width="12.28515625" customWidth="1"/>
    <col min="9" max="30" width="8.7109375" customWidth="1"/>
    <col min="31" max="31" width="10" customWidth="1"/>
    <col min="32" max="32" width="13.140625" customWidth="1"/>
    <col min="33" max="33" width="16.140625" customWidth="1"/>
    <col min="34" max="34" width="16.7109375" customWidth="1"/>
    <col min="35" max="35" width="27.85546875" customWidth="1"/>
    <col min="36" max="36" width="16.42578125" customWidth="1"/>
    <col min="37" max="37" width="16.28515625" customWidth="1"/>
    <col min="38" max="41" width="13.28515625" customWidth="1"/>
    <col min="42" max="43" width="12.28515625" customWidth="1"/>
    <col min="44" max="44" width="13" customWidth="1"/>
    <col min="45" max="45" width="11.7109375" customWidth="1"/>
    <col min="46" max="46" width="10.42578125" customWidth="1"/>
    <col min="47" max="47" width="10.28515625" customWidth="1"/>
    <col min="48" max="48" width="11.140625" customWidth="1"/>
    <col min="49" max="54" width="18.7109375" customWidth="1"/>
    <col min="55" max="55" width="12.7109375" customWidth="1"/>
    <col min="56" max="56" width="13.7109375" customWidth="1"/>
    <col min="57" max="57" width="13.42578125" customWidth="1"/>
    <col min="58" max="58" width="12.28515625" customWidth="1"/>
    <col min="59" max="62" width="18.28515625" customWidth="1"/>
    <col min="63" max="63" width="16.85546875" customWidth="1"/>
    <col min="64" max="64" width="11.140625" customWidth="1"/>
    <col min="65" max="65" width="17.7109375" customWidth="1"/>
    <col min="66" max="66" width="16.5703125" customWidth="1"/>
    <col min="67" max="67" width="14.85546875" customWidth="1"/>
    <col min="68" max="68" width="16.5703125" customWidth="1"/>
    <col min="69" max="88" width="11.42578125" customWidth="1"/>
  </cols>
  <sheetData>
    <row r="1" spans="1:68" ht="21" customHeight="1" x14ac:dyDescent="0.25">
      <c r="A1" s="724" t="s">
        <v>0</v>
      </c>
      <c r="B1" s="725"/>
      <c r="C1" s="683" t="s">
        <v>134</v>
      </c>
      <c r="D1" s="682"/>
      <c r="E1" s="682"/>
      <c r="F1" s="682"/>
      <c r="G1" s="682"/>
      <c r="H1" s="682"/>
      <c r="I1" s="682"/>
      <c r="J1" s="682"/>
      <c r="K1" s="682"/>
      <c r="L1" s="682"/>
      <c r="M1" s="682"/>
      <c r="N1" s="682"/>
      <c r="O1" s="682"/>
      <c r="P1" s="682"/>
      <c r="Q1" s="682"/>
      <c r="R1" s="2"/>
      <c r="S1" s="684" t="s">
        <v>2</v>
      </c>
      <c r="T1" s="682"/>
      <c r="U1" s="682"/>
      <c r="V1" s="682"/>
      <c r="W1" s="682"/>
      <c r="X1" s="682"/>
      <c r="Y1" s="682"/>
      <c r="Z1" s="682"/>
      <c r="AA1" s="682"/>
      <c r="AB1" s="682"/>
      <c r="AC1" s="682"/>
      <c r="AD1" s="682"/>
      <c r="AE1" s="682"/>
      <c r="AF1" s="682"/>
      <c r="AG1" s="682"/>
      <c r="AH1" s="682"/>
      <c r="AI1" s="682"/>
      <c r="AJ1" s="682"/>
      <c r="AK1" s="682"/>
      <c r="AL1" s="682"/>
      <c r="AM1" s="3"/>
      <c r="AN1" s="3"/>
      <c r="AO1" s="3"/>
      <c r="AP1" s="2"/>
      <c r="AQ1" s="1"/>
      <c r="AR1" s="4"/>
      <c r="AS1" s="5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3"/>
      <c r="BH1" s="6"/>
      <c r="BI1" s="6"/>
      <c r="BJ1" s="6"/>
      <c r="BK1" s="6"/>
      <c r="BL1" s="3"/>
      <c r="BM1" s="3"/>
      <c r="BN1" s="3"/>
      <c r="BO1" s="3"/>
      <c r="BP1" s="3"/>
    </row>
    <row r="2" spans="1:68" ht="21" customHeight="1" thickBot="1" x14ac:dyDescent="0.3">
      <c r="A2" s="684" t="s">
        <v>135</v>
      </c>
      <c r="B2" s="682"/>
      <c r="C2" s="682"/>
      <c r="D2" s="3"/>
      <c r="E2" s="685" t="s">
        <v>118</v>
      </c>
      <c r="F2" s="686"/>
      <c r="G2" s="686"/>
      <c r="H2" s="686"/>
      <c r="I2" s="686"/>
      <c r="J2" s="1"/>
      <c r="K2" s="1"/>
      <c r="L2" s="1"/>
      <c r="M2" s="1"/>
      <c r="N2" s="1"/>
      <c r="O2" s="1"/>
      <c r="P2" s="1"/>
      <c r="Q2" s="1"/>
      <c r="R2" s="2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6"/>
      <c r="AM2" s="6"/>
      <c r="AN2" s="6"/>
      <c r="AO2" s="3"/>
      <c r="AP2" s="2"/>
      <c r="AQ2" s="1"/>
      <c r="AR2" s="3"/>
      <c r="AS2" s="6"/>
      <c r="AT2" s="3"/>
      <c r="AU2" s="3"/>
      <c r="AV2" s="3"/>
      <c r="AW2" s="4"/>
      <c r="AX2" s="4"/>
      <c r="AY2" s="4"/>
      <c r="AZ2" s="4"/>
      <c r="BA2" s="4"/>
      <c r="BB2" s="4"/>
      <c r="BC2" s="4"/>
      <c r="BD2" s="4"/>
      <c r="BE2" s="4"/>
      <c r="BF2" s="4"/>
      <c r="BG2" s="3"/>
      <c r="BH2" s="6"/>
      <c r="BI2" s="6"/>
      <c r="BJ2" s="6"/>
      <c r="BK2" s="6"/>
      <c r="BL2" s="3"/>
      <c r="BM2" s="3"/>
      <c r="BN2" s="3"/>
      <c r="BO2" s="3"/>
      <c r="BP2" s="3"/>
    </row>
    <row r="3" spans="1:68" ht="18" customHeight="1" thickBot="1" x14ac:dyDescent="0.3">
      <c r="A3" s="7"/>
      <c r="B3" s="7"/>
      <c r="C3" s="8"/>
      <c r="D3" s="8"/>
      <c r="E3" s="687" t="s">
        <v>5</v>
      </c>
      <c r="F3" s="688"/>
      <c r="G3" s="688"/>
      <c r="H3" s="688"/>
      <c r="I3" s="688"/>
      <c r="J3" s="688"/>
      <c r="K3" s="688"/>
      <c r="L3" s="688"/>
      <c r="M3" s="688"/>
      <c r="N3" s="688"/>
      <c r="O3" s="688"/>
      <c r="P3" s="688"/>
      <c r="Q3" s="688"/>
      <c r="R3" s="688"/>
      <c r="S3" s="688"/>
      <c r="T3" s="688"/>
      <c r="U3" s="688"/>
      <c r="V3" s="688"/>
      <c r="W3" s="688"/>
      <c r="X3" s="688"/>
      <c r="Y3" s="688"/>
      <c r="Z3" s="688"/>
      <c r="AA3" s="688"/>
      <c r="AB3" s="688"/>
      <c r="AC3" s="688"/>
      <c r="AD3" s="688"/>
      <c r="AE3" s="688"/>
      <c r="AF3" s="688"/>
      <c r="AG3" s="688"/>
      <c r="AH3" s="688"/>
      <c r="AI3" s="688"/>
      <c r="AJ3" s="688"/>
      <c r="AK3" s="688"/>
      <c r="AL3" s="688"/>
      <c r="AM3" s="688"/>
      <c r="AN3" s="688"/>
      <c r="AO3" s="688"/>
      <c r="AP3" s="688"/>
      <c r="AQ3" s="688"/>
      <c r="AR3" s="688"/>
      <c r="AS3" s="688"/>
      <c r="AT3" s="314"/>
      <c r="AU3" s="314"/>
      <c r="AV3" s="314"/>
      <c r="AW3" s="314"/>
      <c r="AX3" s="314"/>
      <c r="AY3" s="314"/>
      <c r="AZ3" s="689" t="s">
        <v>6</v>
      </c>
      <c r="BA3" s="688"/>
      <c r="BB3" s="688"/>
      <c r="BC3" s="688"/>
      <c r="BD3" s="688"/>
      <c r="BE3" s="688"/>
      <c r="BF3" s="688"/>
      <c r="BG3" s="688"/>
      <c r="BH3" s="688"/>
      <c r="BI3" s="688"/>
      <c r="BJ3" s="688"/>
      <c r="BK3" s="688"/>
      <c r="BL3" s="688"/>
      <c r="BM3" s="688"/>
      <c r="BN3" s="688"/>
      <c r="BO3" s="688"/>
      <c r="BP3" s="690"/>
    </row>
    <row r="4" spans="1:68" ht="67.5" customHeight="1" thickBot="1" x14ac:dyDescent="0.4">
      <c r="A4" s="679" t="s">
        <v>7</v>
      </c>
      <c r="B4" s="680"/>
      <c r="C4" s="315" t="s">
        <v>8</v>
      </c>
      <c r="D4" s="315" t="s">
        <v>9</v>
      </c>
      <c r="E4" s="696" t="s">
        <v>10</v>
      </c>
      <c r="F4" s="680"/>
      <c r="G4" s="696" t="s">
        <v>11</v>
      </c>
      <c r="H4" s="680"/>
      <c r="I4" s="696" t="s">
        <v>12</v>
      </c>
      <c r="J4" s="692"/>
      <c r="K4" s="680"/>
      <c r="L4" s="696" t="s">
        <v>13</v>
      </c>
      <c r="M4" s="692"/>
      <c r="N4" s="680"/>
      <c r="O4" s="697" t="s">
        <v>14</v>
      </c>
      <c r="P4" s="692"/>
      <c r="Q4" s="680"/>
      <c r="R4" s="698" t="s">
        <v>15</v>
      </c>
      <c r="S4" s="680"/>
      <c r="T4" s="698" t="s">
        <v>16</v>
      </c>
      <c r="U4" s="680"/>
      <c r="V4" s="698" t="s">
        <v>17</v>
      </c>
      <c r="W4" s="680"/>
      <c r="X4" s="698" t="s">
        <v>18</v>
      </c>
      <c r="Y4" s="680"/>
      <c r="Z4" s="698" t="s">
        <v>19</v>
      </c>
      <c r="AA4" s="692"/>
      <c r="AB4" s="680"/>
      <c r="AC4" s="698" t="s">
        <v>20</v>
      </c>
      <c r="AD4" s="692"/>
      <c r="AE4" s="680"/>
      <c r="AF4" s="316" t="s">
        <v>21</v>
      </c>
      <c r="AG4" s="317" t="s">
        <v>22</v>
      </c>
      <c r="AH4" s="10" t="s">
        <v>23</v>
      </c>
      <c r="AI4" s="10" t="s">
        <v>24</v>
      </c>
      <c r="AJ4" s="705" t="s">
        <v>25</v>
      </c>
      <c r="AK4" s="707" t="s">
        <v>26</v>
      </c>
      <c r="AL4" s="318" t="s">
        <v>27</v>
      </c>
      <c r="AM4" s="318" t="s">
        <v>28</v>
      </c>
      <c r="AN4" s="318" t="s">
        <v>29</v>
      </c>
      <c r="AO4" s="318" t="s">
        <v>30</v>
      </c>
      <c r="AP4" s="319" t="s">
        <v>31</v>
      </c>
      <c r="AQ4" s="709" t="s">
        <v>32</v>
      </c>
      <c r="AR4" s="690"/>
      <c r="AS4" s="11" t="s">
        <v>33</v>
      </c>
      <c r="AT4" s="319" t="s">
        <v>34</v>
      </c>
      <c r="AU4" s="319" t="s">
        <v>35</v>
      </c>
      <c r="AV4" s="320" t="s">
        <v>36</v>
      </c>
      <c r="AW4" s="321" t="s">
        <v>37</v>
      </c>
      <c r="AX4" s="321" t="s">
        <v>38</v>
      </c>
      <c r="AY4" s="321" t="s">
        <v>39</v>
      </c>
      <c r="AZ4" s="322" t="s">
        <v>40</v>
      </c>
      <c r="BA4" s="323" t="s">
        <v>41</v>
      </c>
      <c r="BB4" s="323" t="s">
        <v>42</v>
      </c>
      <c r="BC4" s="691" t="s">
        <v>43</v>
      </c>
      <c r="BD4" s="692"/>
      <c r="BE4" s="692"/>
      <c r="BF4" s="680"/>
      <c r="BG4" s="693" t="s">
        <v>44</v>
      </c>
      <c r="BH4" s="688"/>
      <c r="BI4" s="688"/>
      <c r="BJ4" s="688"/>
      <c r="BK4" s="688"/>
      <c r="BL4" s="688"/>
      <c r="BM4" s="688"/>
      <c r="BN4" s="688"/>
      <c r="BO4" s="688"/>
      <c r="BP4" s="690"/>
    </row>
    <row r="5" spans="1:68" ht="57.75" customHeight="1" thickBot="1" x14ac:dyDescent="0.4">
      <c r="A5" s="324"/>
      <c r="B5" s="325"/>
      <c r="C5" s="326" t="s">
        <v>45</v>
      </c>
      <c r="D5" s="326" t="s">
        <v>45</v>
      </c>
      <c r="E5" s="710"/>
      <c r="F5" s="700"/>
      <c r="G5" s="710" t="s">
        <v>46</v>
      </c>
      <c r="H5" s="700"/>
      <c r="I5" s="710" t="s">
        <v>47</v>
      </c>
      <c r="J5" s="701"/>
      <c r="K5" s="327" t="s">
        <v>48</v>
      </c>
      <c r="L5" s="710" t="s">
        <v>49</v>
      </c>
      <c r="M5" s="701"/>
      <c r="N5" s="327" t="s">
        <v>48</v>
      </c>
      <c r="O5" s="710" t="s">
        <v>49</v>
      </c>
      <c r="P5" s="701"/>
      <c r="Q5" s="327" t="s">
        <v>48</v>
      </c>
      <c r="R5" s="699" t="s">
        <v>50</v>
      </c>
      <c r="S5" s="700"/>
      <c r="T5" s="699" t="s">
        <v>50</v>
      </c>
      <c r="U5" s="700"/>
      <c r="V5" s="699" t="s">
        <v>50</v>
      </c>
      <c r="W5" s="700"/>
      <c r="X5" s="699" t="s">
        <v>50</v>
      </c>
      <c r="Y5" s="700"/>
      <c r="Z5" s="699" t="s">
        <v>50</v>
      </c>
      <c r="AA5" s="701"/>
      <c r="AB5" s="327" t="s">
        <v>48</v>
      </c>
      <c r="AC5" s="699" t="s">
        <v>51</v>
      </c>
      <c r="AD5" s="701"/>
      <c r="AE5" s="327" t="s">
        <v>48</v>
      </c>
      <c r="AF5" s="310" t="s">
        <v>52</v>
      </c>
      <c r="AG5" s="310" t="s">
        <v>53</v>
      </c>
      <c r="AH5" s="328" t="s">
        <v>54</v>
      </c>
      <c r="AI5" s="328" t="s">
        <v>55</v>
      </c>
      <c r="AJ5" s="706"/>
      <c r="AK5" s="708"/>
      <c r="AL5" s="329" t="s">
        <v>56</v>
      </c>
      <c r="AM5" s="329" t="s">
        <v>56</v>
      </c>
      <c r="AN5" s="329" t="s">
        <v>56</v>
      </c>
      <c r="AO5" s="330"/>
      <c r="AP5" s="330"/>
      <c r="AQ5" s="319" t="s">
        <v>56</v>
      </c>
      <c r="AR5" s="331" t="s">
        <v>57</v>
      </c>
      <c r="AS5" s="332" t="s">
        <v>56</v>
      </c>
      <c r="AT5" s="702" t="s">
        <v>58</v>
      </c>
      <c r="AU5" s="702" t="s">
        <v>58</v>
      </c>
      <c r="AV5" s="704" t="s">
        <v>59</v>
      </c>
      <c r="AW5" s="333"/>
      <c r="AX5" s="333"/>
      <c r="AY5" s="333"/>
      <c r="AZ5" s="334"/>
      <c r="BA5" s="334"/>
      <c r="BB5" s="334"/>
      <c r="BC5" s="694"/>
      <c r="BD5" s="686"/>
      <c r="BE5" s="686"/>
      <c r="BF5" s="695"/>
      <c r="BG5" s="12" t="s">
        <v>60</v>
      </c>
      <c r="BH5" s="13" t="s">
        <v>61</v>
      </c>
      <c r="BI5" s="14" t="s">
        <v>62</v>
      </c>
      <c r="BJ5" s="14" t="s">
        <v>63</v>
      </c>
      <c r="BK5" s="14" t="s">
        <v>64</v>
      </c>
      <c r="BL5" s="15" t="s">
        <v>27</v>
      </c>
      <c r="BM5" s="14" t="s">
        <v>65</v>
      </c>
      <c r="BN5" s="12" t="s">
        <v>66</v>
      </c>
      <c r="BO5" s="12" t="s">
        <v>67</v>
      </c>
      <c r="BP5" s="12" t="s">
        <v>68</v>
      </c>
    </row>
    <row r="6" spans="1:68" ht="31.5" customHeight="1" thickBot="1" x14ac:dyDescent="0.3">
      <c r="A6" s="16"/>
      <c r="B6" s="335"/>
      <c r="C6" s="17" t="s">
        <v>69</v>
      </c>
      <c r="D6" s="17"/>
      <c r="E6" s="311" t="s">
        <v>70</v>
      </c>
      <c r="F6" s="327" t="s">
        <v>71</v>
      </c>
      <c r="G6" s="311" t="s">
        <v>70</v>
      </c>
      <c r="H6" s="327" t="s">
        <v>71</v>
      </c>
      <c r="I6" s="336" t="s">
        <v>72</v>
      </c>
      <c r="J6" s="337" t="s">
        <v>73</v>
      </c>
      <c r="K6" s="338" t="s">
        <v>74</v>
      </c>
      <c r="L6" s="311" t="s">
        <v>70</v>
      </c>
      <c r="M6" s="339" t="s">
        <v>71</v>
      </c>
      <c r="N6" s="338" t="s">
        <v>74</v>
      </c>
      <c r="O6" s="311" t="s">
        <v>70</v>
      </c>
      <c r="P6" s="339" t="s">
        <v>71</v>
      </c>
      <c r="Q6" s="338" t="s">
        <v>74</v>
      </c>
      <c r="R6" s="310" t="s">
        <v>70</v>
      </c>
      <c r="S6" s="340" t="s">
        <v>71</v>
      </c>
      <c r="T6" s="310" t="s">
        <v>70</v>
      </c>
      <c r="U6" s="340" t="s">
        <v>71</v>
      </c>
      <c r="V6" s="310" t="s">
        <v>70</v>
      </c>
      <c r="W6" s="340" t="s">
        <v>71</v>
      </c>
      <c r="X6" s="310" t="s">
        <v>70</v>
      </c>
      <c r="Y6" s="340" t="s">
        <v>71</v>
      </c>
      <c r="Z6" s="310" t="s">
        <v>70</v>
      </c>
      <c r="AA6" s="341" t="s">
        <v>71</v>
      </c>
      <c r="AB6" s="338" t="s">
        <v>74</v>
      </c>
      <c r="AC6" s="310" t="s">
        <v>70</v>
      </c>
      <c r="AD6" s="341" t="s">
        <v>71</v>
      </c>
      <c r="AE6" s="338" t="s">
        <v>74</v>
      </c>
      <c r="AF6" s="310" t="s">
        <v>71</v>
      </c>
      <c r="AG6" s="310" t="s">
        <v>71</v>
      </c>
      <c r="AH6" s="18" t="s">
        <v>75</v>
      </c>
      <c r="AI6" s="18" t="s">
        <v>75</v>
      </c>
      <c r="AJ6" s="342" t="s">
        <v>76</v>
      </c>
      <c r="AK6" s="310" t="s">
        <v>76</v>
      </c>
      <c r="AL6" s="329" t="s">
        <v>77</v>
      </c>
      <c r="AM6" s="329" t="s">
        <v>47</v>
      </c>
      <c r="AN6" s="329" t="s">
        <v>78</v>
      </c>
      <c r="AO6" s="329" t="s">
        <v>47</v>
      </c>
      <c r="AP6" s="329" t="s">
        <v>79</v>
      </c>
      <c r="AQ6" s="19" t="s">
        <v>47</v>
      </c>
      <c r="AR6" s="343" t="s">
        <v>47</v>
      </c>
      <c r="AS6" s="329" t="s">
        <v>48</v>
      </c>
      <c r="AT6" s="703"/>
      <c r="AU6" s="703"/>
      <c r="AV6" s="706"/>
      <c r="AW6" s="20" t="s">
        <v>80</v>
      </c>
      <c r="AX6" s="20" t="s">
        <v>80</v>
      </c>
      <c r="AY6" s="20" t="s">
        <v>80</v>
      </c>
      <c r="AZ6" s="21" t="s">
        <v>80</v>
      </c>
      <c r="BA6" s="21" t="s">
        <v>81</v>
      </c>
      <c r="BB6" s="21" t="s">
        <v>82</v>
      </c>
      <c r="BC6" s="322" t="s">
        <v>83</v>
      </c>
      <c r="BD6" s="322" t="s">
        <v>82</v>
      </c>
      <c r="BE6" s="322" t="s">
        <v>84</v>
      </c>
      <c r="BF6" s="322" t="s">
        <v>10</v>
      </c>
      <c r="BG6" s="344" t="s">
        <v>85</v>
      </c>
      <c r="BH6" s="344" t="s">
        <v>85</v>
      </c>
      <c r="BI6" s="344" t="s">
        <v>85</v>
      </c>
      <c r="BJ6" s="344" t="s">
        <v>85</v>
      </c>
      <c r="BK6" s="344" t="s">
        <v>85</v>
      </c>
      <c r="BL6" s="322" t="s">
        <v>77</v>
      </c>
      <c r="BM6" s="323" t="s">
        <v>78</v>
      </c>
      <c r="BN6" s="344" t="s">
        <v>80</v>
      </c>
      <c r="BO6" s="344" t="s">
        <v>86</v>
      </c>
      <c r="BP6" s="344" t="s">
        <v>48</v>
      </c>
    </row>
    <row r="7" spans="1:68" ht="33.75" customHeight="1" thickBot="1" x14ac:dyDescent="0.3">
      <c r="A7" s="718" t="s">
        <v>87</v>
      </c>
      <c r="B7" s="22" t="s">
        <v>88</v>
      </c>
      <c r="C7" s="23"/>
      <c r="D7" s="24"/>
      <c r="E7" s="717"/>
      <c r="F7" s="717"/>
      <c r="G7" s="312"/>
      <c r="H7" s="312"/>
      <c r="I7" s="717"/>
      <c r="J7" s="717">
        <v>35</v>
      </c>
      <c r="K7" s="717"/>
      <c r="L7" s="717"/>
      <c r="M7" s="717">
        <v>25</v>
      </c>
      <c r="N7" s="717"/>
      <c r="O7" s="717"/>
      <c r="P7" s="717">
        <v>125</v>
      </c>
      <c r="Q7" s="717"/>
      <c r="R7" s="717"/>
      <c r="S7" s="717"/>
      <c r="T7" s="717"/>
      <c r="U7" s="717"/>
      <c r="V7" s="717"/>
      <c r="W7" s="717"/>
      <c r="X7" s="717"/>
      <c r="Y7" s="717"/>
      <c r="Z7" s="717"/>
      <c r="AA7" s="717"/>
      <c r="AB7" s="717"/>
      <c r="AC7" s="717"/>
      <c r="AD7" s="717"/>
      <c r="AE7" s="717"/>
      <c r="AF7" s="312"/>
      <c r="AG7" s="312"/>
      <c r="AH7" s="719"/>
      <c r="AI7" s="717"/>
      <c r="AJ7" s="717"/>
      <c r="AK7" s="720"/>
      <c r="AL7" s="721"/>
      <c r="AM7" s="313"/>
      <c r="AN7" s="313"/>
      <c r="AO7" s="312"/>
      <c r="AP7" s="717"/>
      <c r="AQ7" s="717"/>
      <c r="AR7" s="717"/>
      <c r="AS7" s="721"/>
      <c r="AT7" s="717">
        <v>250</v>
      </c>
      <c r="AU7" s="717"/>
      <c r="AV7" s="717"/>
      <c r="AW7" s="717"/>
      <c r="AX7" s="717"/>
      <c r="AY7" s="717"/>
      <c r="AZ7" s="717"/>
      <c r="BA7" s="717"/>
      <c r="BB7" s="717"/>
      <c r="BC7" s="717"/>
      <c r="BD7" s="717"/>
      <c r="BE7" s="717"/>
      <c r="BF7" s="717"/>
      <c r="BG7" s="722"/>
      <c r="BH7" s="313"/>
      <c r="BI7" s="313"/>
      <c r="BJ7" s="313"/>
      <c r="BK7" s="313"/>
      <c r="BL7" s="717"/>
      <c r="BM7" s="717"/>
      <c r="BN7" s="717"/>
      <c r="BO7" s="717"/>
      <c r="BP7" s="717"/>
    </row>
    <row r="8" spans="1:68" ht="33.75" customHeight="1" thickBot="1" x14ac:dyDescent="0.3">
      <c r="A8" s="706"/>
      <c r="B8" s="22" t="s">
        <v>89</v>
      </c>
      <c r="C8" s="23"/>
      <c r="D8" s="26"/>
      <c r="E8" s="706"/>
      <c r="F8" s="706"/>
      <c r="G8" s="27"/>
      <c r="H8" s="27"/>
      <c r="I8" s="706"/>
      <c r="J8" s="706"/>
      <c r="K8" s="706"/>
      <c r="L8" s="706"/>
      <c r="M8" s="706"/>
      <c r="N8" s="706"/>
      <c r="O8" s="706"/>
      <c r="P8" s="706"/>
      <c r="Q8" s="706"/>
      <c r="R8" s="706"/>
      <c r="S8" s="706"/>
      <c r="T8" s="706"/>
      <c r="U8" s="706"/>
      <c r="V8" s="706"/>
      <c r="W8" s="706"/>
      <c r="X8" s="706"/>
      <c r="Y8" s="706"/>
      <c r="Z8" s="706"/>
      <c r="AA8" s="706"/>
      <c r="AB8" s="706"/>
      <c r="AC8" s="706"/>
      <c r="AD8" s="706"/>
      <c r="AE8" s="706"/>
      <c r="AF8" s="27"/>
      <c r="AG8" s="27"/>
      <c r="AH8" s="706"/>
      <c r="AI8" s="706"/>
      <c r="AJ8" s="706"/>
      <c r="AK8" s="708"/>
      <c r="AL8" s="706"/>
      <c r="AM8" s="28"/>
      <c r="AN8" s="28"/>
      <c r="AO8" s="27"/>
      <c r="AP8" s="706"/>
      <c r="AQ8" s="706"/>
      <c r="AR8" s="706"/>
      <c r="AS8" s="706"/>
      <c r="AT8" s="706"/>
      <c r="AU8" s="706"/>
      <c r="AV8" s="706"/>
      <c r="AW8" s="706"/>
      <c r="AX8" s="706"/>
      <c r="AY8" s="706"/>
      <c r="AZ8" s="706"/>
      <c r="BA8" s="706"/>
      <c r="BB8" s="706"/>
      <c r="BC8" s="706"/>
      <c r="BD8" s="706"/>
      <c r="BE8" s="706"/>
      <c r="BF8" s="706"/>
      <c r="BG8" s="695"/>
      <c r="BH8" s="28"/>
      <c r="BI8" s="28"/>
      <c r="BJ8" s="28"/>
      <c r="BK8" s="28"/>
      <c r="BL8" s="706"/>
      <c r="BM8" s="706"/>
      <c r="BN8" s="706"/>
      <c r="BO8" s="706"/>
      <c r="BP8" s="706"/>
    </row>
    <row r="9" spans="1:68" ht="24.75" customHeight="1" x14ac:dyDescent="0.25">
      <c r="A9" s="375" t="s">
        <v>126</v>
      </c>
      <c r="B9" s="346">
        <v>1</v>
      </c>
      <c r="C9" s="29"/>
      <c r="D9" s="29"/>
      <c r="E9" s="30"/>
      <c r="F9" s="30"/>
      <c r="G9" s="29"/>
      <c r="H9" s="29"/>
      <c r="I9" s="128"/>
      <c r="J9" s="128"/>
      <c r="K9" s="370" t="str">
        <f t="shared" ref="K9:K38" si="0">IF(AND(I9&lt;&gt;"",J9&lt;&gt;""),(I9-J9)/I9*100,"")</f>
        <v/>
      </c>
      <c r="L9" s="128"/>
      <c r="M9" s="128"/>
      <c r="N9" s="370" t="str">
        <f t="shared" ref="N9:N38" si="1">IF(AND(L9&lt;&gt;"",M9&lt;&gt;""),(L9-M9)/L9*100,"")</f>
        <v/>
      </c>
      <c r="O9" s="128"/>
      <c r="P9" s="128"/>
      <c r="Q9" s="370" t="str">
        <f t="shared" ref="Q9:Q38" si="2">IF(AND(O9&lt;&gt;"",P9&lt;&gt;""),(O9-P9)/O9*100,"")</f>
        <v/>
      </c>
      <c r="R9" s="128"/>
      <c r="S9" s="128"/>
      <c r="T9" s="30"/>
      <c r="U9" s="30"/>
      <c r="V9" s="30"/>
      <c r="W9" s="30"/>
      <c r="X9" s="30"/>
      <c r="Y9" s="30"/>
      <c r="Z9" s="348"/>
      <c r="AA9" s="348"/>
      <c r="AB9" s="370" t="str">
        <f t="shared" ref="AB9:AB38" si="3">IF(AND(Z9&lt;&gt;"",AA9&lt;&gt;""),(Z9-AA9)/Z9*100,"")</f>
        <v/>
      </c>
      <c r="AC9" s="30"/>
      <c r="AD9" s="30"/>
      <c r="AE9" s="362" t="str">
        <f t="shared" ref="AE9:AE38" si="4">IF(AND(AC9&lt;&gt;"",AD9&lt;&gt;""),(AC9-AD9)/AC9*100,"")</f>
        <v/>
      </c>
      <c r="AF9" s="29"/>
      <c r="AG9" s="29"/>
      <c r="AH9" s="349"/>
      <c r="AI9" s="29"/>
      <c r="AJ9" s="29"/>
      <c r="AK9" s="350"/>
      <c r="AL9" s="373"/>
      <c r="AM9" s="507"/>
      <c r="AN9" s="31"/>
      <c r="AO9" s="29"/>
      <c r="AP9" s="352"/>
      <c r="AQ9" s="352"/>
      <c r="AR9" s="352"/>
      <c r="AS9" s="32"/>
      <c r="AT9" s="33"/>
      <c r="AU9" s="353"/>
      <c r="AV9" s="355"/>
      <c r="AW9" s="371"/>
      <c r="AX9" s="136"/>
      <c r="AY9" s="356"/>
      <c r="AZ9" s="372"/>
      <c r="BA9" s="34"/>
      <c r="BB9" s="34"/>
      <c r="BC9" s="34"/>
      <c r="BD9" s="137"/>
      <c r="BE9" s="137"/>
      <c r="BF9" s="137"/>
      <c r="BG9" s="29"/>
      <c r="BH9" s="31"/>
      <c r="BI9" s="31"/>
      <c r="BJ9" s="31"/>
      <c r="BK9" s="31"/>
      <c r="BL9" s="30"/>
      <c r="BM9" s="35"/>
      <c r="BN9" s="29"/>
      <c r="BO9" s="29"/>
      <c r="BP9" s="355"/>
    </row>
    <row r="10" spans="1:68" ht="24.75" customHeight="1" x14ac:dyDescent="0.25">
      <c r="A10" s="146" t="s">
        <v>127</v>
      </c>
      <c r="B10" s="36">
        <v>2</v>
      </c>
      <c r="C10" s="37"/>
      <c r="D10" s="37"/>
      <c r="E10" s="30"/>
      <c r="F10" s="30"/>
      <c r="G10" s="29"/>
      <c r="H10" s="29"/>
      <c r="I10" s="128"/>
      <c r="J10" s="128"/>
      <c r="K10" s="370" t="str">
        <f t="shared" si="0"/>
        <v/>
      </c>
      <c r="L10" s="128"/>
      <c r="M10" s="128"/>
      <c r="N10" s="370" t="str">
        <f t="shared" si="1"/>
        <v/>
      </c>
      <c r="O10" s="128"/>
      <c r="P10" s="128"/>
      <c r="Q10" s="370" t="str">
        <f t="shared" si="2"/>
        <v/>
      </c>
      <c r="R10" s="128"/>
      <c r="S10" s="128"/>
      <c r="T10" s="30"/>
      <c r="U10" s="30"/>
      <c r="V10" s="30"/>
      <c r="W10" s="30"/>
      <c r="X10" s="30"/>
      <c r="Y10" s="30"/>
      <c r="Z10" s="348"/>
      <c r="AA10" s="348"/>
      <c r="AB10" s="370" t="str">
        <f t="shared" si="3"/>
        <v/>
      </c>
      <c r="AC10" s="30"/>
      <c r="AD10" s="30"/>
      <c r="AE10" s="362" t="str">
        <f t="shared" si="4"/>
        <v/>
      </c>
      <c r="AF10" s="29"/>
      <c r="AG10" s="29"/>
      <c r="AH10" s="349"/>
      <c r="AI10" s="29"/>
      <c r="AJ10" s="29"/>
      <c r="AK10" s="350"/>
      <c r="AL10" s="309"/>
      <c r="AM10" s="501"/>
      <c r="AN10" s="39"/>
      <c r="AO10" s="37"/>
      <c r="AP10" s="40"/>
      <c r="AQ10" s="40"/>
      <c r="AR10" s="40"/>
      <c r="AS10" s="308"/>
      <c r="AT10" s="42"/>
      <c r="AU10" s="358"/>
      <c r="AV10" s="43"/>
      <c r="AW10" s="138"/>
      <c r="AX10" s="139"/>
      <c r="AY10" s="45"/>
      <c r="AZ10" s="140"/>
      <c r="BA10" s="46"/>
      <c r="BB10" s="46"/>
      <c r="BC10" s="46"/>
      <c r="BD10" s="141"/>
      <c r="BE10" s="141"/>
      <c r="BF10" s="141"/>
      <c r="BG10" s="37"/>
      <c r="BH10" s="39"/>
      <c r="BI10" s="39"/>
      <c r="BJ10" s="39"/>
      <c r="BK10" s="39"/>
      <c r="BL10" s="48"/>
      <c r="BM10" s="49"/>
      <c r="BN10" s="37"/>
      <c r="BO10" s="37"/>
      <c r="BP10" s="44"/>
    </row>
    <row r="11" spans="1:68" ht="24.75" customHeight="1" x14ac:dyDescent="0.25">
      <c r="A11" s="375" t="s">
        <v>136</v>
      </c>
      <c r="B11" s="36">
        <v>3</v>
      </c>
      <c r="C11" s="37"/>
      <c r="D11" s="37"/>
      <c r="E11" s="30"/>
      <c r="F11" s="30"/>
      <c r="G11" s="29"/>
      <c r="H11" s="29"/>
      <c r="I11" s="128"/>
      <c r="J11" s="128"/>
      <c r="K11" s="370" t="str">
        <f>IF(AND(I11&lt;&gt;"",J11&lt;&gt;""),(I11-J11)/I11*100,"")</f>
        <v/>
      </c>
      <c r="L11" s="128"/>
      <c r="M11" s="128"/>
      <c r="N11" s="370" t="str">
        <f t="shared" si="1"/>
        <v/>
      </c>
      <c r="O11" s="128"/>
      <c r="P11" s="128"/>
      <c r="Q11" s="370" t="str">
        <f t="shared" si="2"/>
        <v/>
      </c>
      <c r="R11" s="128"/>
      <c r="S11" s="128"/>
      <c r="T11" s="30"/>
      <c r="U11" s="30"/>
      <c r="V11" s="30"/>
      <c r="W11" s="30"/>
      <c r="X11" s="30"/>
      <c r="Y11" s="30"/>
      <c r="Z11" s="348"/>
      <c r="AA11" s="348"/>
      <c r="AB11" s="370" t="str">
        <f>IF(AND(Z11&lt;&gt;"",AA11&lt;&gt;""),(Z11-AA11)/Z11*100,"")</f>
        <v/>
      </c>
      <c r="AC11" s="30"/>
      <c r="AD11" s="30"/>
      <c r="AE11" s="362"/>
      <c r="AF11" s="29"/>
      <c r="AG11" s="29"/>
      <c r="AH11" s="349"/>
      <c r="AI11" s="29"/>
      <c r="AJ11" s="29"/>
      <c r="AK11" s="350"/>
      <c r="AL11" s="309"/>
      <c r="AM11" s="501"/>
      <c r="AN11" s="39"/>
      <c r="AO11" s="37"/>
      <c r="AP11" s="40"/>
      <c r="AQ11" s="40"/>
      <c r="AR11" s="40"/>
      <c r="AS11" s="308"/>
      <c r="AT11" s="42"/>
      <c r="AU11" s="498"/>
      <c r="AV11" s="43"/>
      <c r="AW11" s="138"/>
      <c r="AX11" s="139"/>
      <c r="AY11" s="45"/>
      <c r="AZ11" s="140"/>
      <c r="BA11" s="46"/>
      <c r="BB11" s="46"/>
      <c r="BC11" s="46"/>
      <c r="BD11" s="141"/>
      <c r="BE11" s="141"/>
      <c r="BF11" s="141"/>
      <c r="BG11" s="37"/>
      <c r="BH11" s="39"/>
      <c r="BI11" s="39"/>
      <c r="BJ11" s="39"/>
      <c r="BK11" s="39"/>
      <c r="BL11" s="48"/>
      <c r="BM11" s="49"/>
      <c r="BN11" s="37"/>
      <c r="BO11" s="37"/>
      <c r="BP11" s="44"/>
    </row>
    <row r="12" spans="1:68" ht="24.75" customHeight="1" x14ac:dyDescent="0.25">
      <c r="A12" s="146" t="s">
        <v>129</v>
      </c>
      <c r="B12" s="36">
        <v>4</v>
      </c>
      <c r="C12" s="37"/>
      <c r="D12" s="37"/>
      <c r="E12" s="30"/>
      <c r="F12" s="30"/>
      <c r="G12" s="29"/>
      <c r="H12" s="29"/>
      <c r="I12" s="128"/>
      <c r="J12" s="128"/>
      <c r="K12" s="370" t="str">
        <f t="shared" si="0"/>
        <v/>
      </c>
      <c r="L12" s="128"/>
      <c r="M12" s="128"/>
      <c r="N12" s="370" t="str">
        <f t="shared" si="1"/>
        <v/>
      </c>
      <c r="O12" s="128"/>
      <c r="P12" s="128"/>
      <c r="Q12" s="370" t="str">
        <f t="shared" si="2"/>
        <v/>
      </c>
      <c r="R12" s="128"/>
      <c r="S12" s="128"/>
      <c r="T12" s="30"/>
      <c r="U12" s="30"/>
      <c r="V12" s="30"/>
      <c r="W12" s="30"/>
      <c r="X12" s="30"/>
      <c r="Y12" s="30"/>
      <c r="Z12" s="348"/>
      <c r="AA12" s="348"/>
      <c r="AB12" s="370" t="str">
        <f t="shared" si="3"/>
        <v/>
      </c>
      <c r="AC12" s="30"/>
      <c r="AD12" s="30"/>
      <c r="AE12" s="362" t="str">
        <f t="shared" si="4"/>
        <v/>
      </c>
      <c r="AF12" s="29"/>
      <c r="AG12" s="29"/>
      <c r="AH12" s="349"/>
      <c r="AI12" s="29"/>
      <c r="AJ12" s="29"/>
      <c r="AK12" s="350"/>
      <c r="AL12" s="309"/>
      <c r="AM12" s="501"/>
      <c r="AN12" s="39"/>
      <c r="AO12" s="37"/>
      <c r="AP12" s="40"/>
      <c r="AQ12" s="40"/>
      <c r="AR12" s="40"/>
      <c r="AS12" s="308"/>
      <c r="AT12" s="42"/>
      <c r="AU12" s="358"/>
      <c r="AV12" s="44"/>
      <c r="AW12" s="138"/>
      <c r="AX12" s="139"/>
      <c r="AY12" s="45"/>
      <c r="AZ12" s="140"/>
      <c r="BA12" s="46"/>
      <c r="BB12" s="46"/>
      <c r="BC12" s="46"/>
      <c r="BD12" s="141"/>
      <c r="BE12" s="141"/>
      <c r="BF12" s="141"/>
      <c r="BG12" s="37"/>
      <c r="BH12" s="39"/>
      <c r="BI12" s="39"/>
      <c r="BJ12" s="39"/>
      <c r="BK12" s="39"/>
      <c r="BL12" s="48"/>
      <c r="BM12" s="49"/>
      <c r="BN12" s="37"/>
      <c r="BO12" s="37"/>
      <c r="BP12" s="44"/>
    </row>
    <row r="13" spans="1:68" ht="24.75" customHeight="1" x14ac:dyDescent="0.25">
      <c r="A13" s="375" t="s">
        <v>130</v>
      </c>
      <c r="B13" s="36">
        <v>5</v>
      </c>
      <c r="C13" s="37"/>
      <c r="D13" s="37"/>
      <c r="E13" s="30"/>
      <c r="F13" s="30"/>
      <c r="G13" s="29"/>
      <c r="H13" s="29"/>
      <c r="I13" s="128"/>
      <c r="J13" s="128"/>
      <c r="K13" s="370" t="str">
        <f t="shared" si="0"/>
        <v/>
      </c>
      <c r="L13" s="128"/>
      <c r="M13" s="128"/>
      <c r="N13" s="370" t="str">
        <f t="shared" si="1"/>
        <v/>
      </c>
      <c r="O13" s="128"/>
      <c r="P13" s="128"/>
      <c r="Q13" s="370" t="str">
        <f t="shared" si="2"/>
        <v/>
      </c>
      <c r="R13" s="128"/>
      <c r="S13" s="128"/>
      <c r="T13" s="30"/>
      <c r="U13" s="30"/>
      <c r="V13" s="30"/>
      <c r="W13" s="30"/>
      <c r="X13" s="30"/>
      <c r="Y13" s="30"/>
      <c r="Z13" s="348"/>
      <c r="AA13" s="348"/>
      <c r="AB13" s="370" t="str">
        <f t="shared" si="3"/>
        <v/>
      </c>
      <c r="AC13" s="30"/>
      <c r="AD13" s="30"/>
      <c r="AE13" s="362" t="str">
        <f t="shared" si="4"/>
        <v/>
      </c>
      <c r="AF13" s="29"/>
      <c r="AG13" s="29"/>
      <c r="AH13" s="349"/>
      <c r="AI13" s="29"/>
      <c r="AJ13" s="29"/>
      <c r="AK13" s="350"/>
      <c r="AL13" s="309"/>
      <c r="AM13" s="501"/>
      <c r="AN13" s="39"/>
      <c r="AO13" s="37"/>
      <c r="AP13" s="40"/>
      <c r="AQ13" s="40"/>
      <c r="AR13" s="40"/>
      <c r="AS13" s="308"/>
      <c r="AT13" s="42"/>
      <c r="AU13" s="358"/>
      <c r="AV13" s="44"/>
      <c r="AW13" s="138"/>
      <c r="AX13" s="139"/>
      <c r="AY13" s="45"/>
      <c r="AZ13" s="140"/>
      <c r="BA13" s="46"/>
      <c r="BB13" s="46"/>
      <c r="BC13" s="46"/>
      <c r="BD13" s="141"/>
      <c r="BE13" s="141"/>
      <c r="BF13" s="141"/>
      <c r="BG13" s="37"/>
      <c r="BH13" s="39"/>
      <c r="BI13" s="39"/>
      <c r="BJ13" s="39"/>
      <c r="BK13" s="39"/>
      <c r="BL13" s="48"/>
      <c r="BM13" s="49"/>
      <c r="BN13" s="37"/>
      <c r="BO13" s="37"/>
      <c r="BP13" s="44"/>
    </row>
    <row r="14" spans="1:68" ht="24.75" customHeight="1" x14ac:dyDescent="0.25">
      <c r="A14" s="146" t="s">
        <v>131</v>
      </c>
      <c r="B14" s="36">
        <v>6</v>
      </c>
      <c r="C14" s="37"/>
      <c r="D14" s="37"/>
      <c r="E14" s="30"/>
      <c r="F14" s="30"/>
      <c r="G14" s="29"/>
      <c r="H14" s="29"/>
      <c r="I14" s="128"/>
      <c r="J14" s="128"/>
      <c r="K14" s="370" t="str">
        <f t="shared" si="0"/>
        <v/>
      </c>
      <c r="L14" s="128"/>
      <c r="M14" s="128"/>
      <c r="N14" s="370" t="str">
        <f t="shared" si="1"/>
        <v/>
      </c>
      <c r="O14" s="128"/>
      <c r="P14" s="128"/>
      <c r="Q14" s="370" t="str">
        <f t="shared" si="2"/>
        <v/>
      </c>
      <c r="R14" s="128"/>
      <c r="S14" s="128"/>
      <c r="T14" s="30"/>
      <c r="U14" s="30"/>
      <c r="V14" s="30"/>
      <c r="W14" s="30"/>
      <c r="X14" s="30"/>
      <c r="Y14" s="30"/>
      <c r="Z14" s="348"/>
      <c r="AA14" s="348"/>
      <c r="AB14" s="370" t="str">
        <f t="shared" si="3"/>
        <v/>
      </c>
      <c r="AC14" s="30"/>
      <c r="AD14" s="30"/>
      <c r="AE14" s="362" t="str">
        <f t="shared" si="4"/>
        <v/>
      </c>
      <c r="AF14" s="29"/>
      <c r="AG14" s="29"/>
      <c r="AH14" s="349"/>
      <c r="AI14" s="29"/>
      <c r="AJ14" s="29"/>
      <c r="AK14" s="350"/>
      <c r="AL14" s="309"/>
      <c r="AM14" s="501"/>
      <c r="AN14" s="39"/>
      <c r="AO14" s="37"/>
      <c r="AP14" s="40"/>
      <c r="AQ14" s="40"/>
      <c r="AR14" s="40"/>
      <c r="AS14" s="308"/>
      <c r="AT14" s="42"/>
      <c r="AU14" s="358"/>
      <c r="AV14" s="44"/>
      <c r="AW14" s="138"/>
      <c r="AX14" s="139"/>
      <c r="AY14" s="51"/>
      <c r="AZ14" s="140"/>
      <c r="BA14" s="46"/>
      <c r="BB14" s="46"/>
      <c r="BC14" s="46"/>
      <c r="BD14" s="141"/>
      <c r="BE14" s="141"/>
      <c r="BF14" s="141"/>
      <c r="BG14" s="37"/>
      <c r="BH14" s="39"/>
      <c r="BI14" s="39"/>
      <c r="BJ14" s="39"/>
      <c r="BK14" s="39"/>
      <c r="BL14" s="48"/>
      <c r="BM14" s="49"/>
      <c r="BN14" s="37"/>
      <c r="BO14" s="37"/>
      <c r="BP14" s="44"/>
    </row>
    <row r="15" spans="1:68" ht="24.75" customHeight="1" x14ac:dyDescent="0.25">
      <c r="A15" s="146" t="s">
        <v>124</v>
      </c>
      <c r="B15" s="36">
        <v>7</v>
      </c>
      <c r="C15" s="37"/>
      <c r="D15" s="37"/>
      <c r="E15" s="30"/>
      <c r="F15" s="30"/>
      <c r="G15" s="29"/>
      <c r="H15" s="29"/>
      <c r="I15" s="128"/>
      <c r="J15" s="128"/>
      <c r="K15" s="370" t="str">
        <f t="shared" si="0"/>
        <v/>
      </c>
      <c r="L15" s="128"/>
      <c r="M15" s="128"/>
      <c r="N15" s="370" t="str">
        <f t="shared" si="1"/>
        <v/>
      </c>
      <c r="O15" s="128"/>
      <c r="P15" s="128"/>
      <c r="Q15" s="370" t="str">
        <f t="shared" si="2"/>
        <v/>
      </c>
      <c r="R15" s="128"/>
      <c r="S15" s="128"/>
      <c r="T15" s="30"/>
      <c r="U15" s="30"/>
      <c r="V15" s="30"/>
      <c r="W15" s="30"/>
      <c r="X15" s="30"/>
      <c r="Y15" s="30"/>
      <c r="Z15" s="348"/>
      <c r="AA15" s="348"/>
      <c r="AB15" s="370" t="str">
        <f t="shared" si="3"/>
        <v/>
      </c>
      <c r="AC15" s="30"/>
      <c r="AD15" s="30"/>
      <c r="AE15" s="362" t="str">
        <f t="shared" si="4"/>
        <v/>
      </c>
      <c r="AF15" s="29"/>
      <c r="AG15" s="29"/>
      <c r="AH15" s="349"/>
      <c r="AI15" s="29"/>
      <c r="AJ15" s="29"/>
      <c r="AK15" s="350"/>
      <c r="AL15" s="309"/>
      <c r="AM15" s="501"/>
      <c r="AN15" s="39"/>
      <c r="AO15" s="37"/>
      <c r="AP15" s="40"/>
      <c r="AQ15" s="40"/>
      <c r="AR15" s="40"/>
      <c r="AS15" s="308"/>
      <c r="AT15" s="42"/>
      <c r="AU15" s="358"/>
      <c r="AV15" s="44"/>
      <c r="AW15" s="138"/>
      <c r="AX15" s="139"/>
      <c r="AY15" s="45"/>
      <c r="AZ15" s="140"/>
      <c r="BA15" s="46"/>
      <c r="BB15" s="46"/>
      <c r="BC15" s="46"/>
      <c r="BD15" s="141"/>
      <c r="BE15" s="141"/>
      <c r="BF15" s="141"/>
      <c r="BG15" s="37"/>
      <c r="BH15" s="39"/>
      <c r="BI15" s="39"/>
      <c r="BJ15" s="39"/>
      <c r="BK15" s="39"/>
      <c r="BL15" s="48"/>
      <c r="BM15" s="49"/>
      <c r="BN15" s="37"/>
      <c r="BO15" s="37"/>
      <c r="BP15" s="44"/>
    </row>
    <row r="16" spans="1:68" ht="24.75" customHeight="1" x14ac:dyDescent="0.25">
      <c r="A16" s="146" t="s">
        <v>126</v>
      </c>
      <c r="B16" s="36">
        <v>8</v>
      </c>
      <c r="C16" s="37"/>
      <c r="D16" s="37"/>
      <c r="E16" s="30"/>
      <c r="F16" s="30"/>
      <c r="G16" s="29"/>
      <c r="H16" s="29"/>
      <c r="I16" s="128"/>
      <c r="J16" s="128"/>
      <c r="K16" s="370" t="str">
        <f t="shared" si="0"/>
        <v/>
      </c>
      <c r="L16" s="128"/>
      <c r="M16" s="128"/>
      <c r="N16" s="370" t="str">
        <f t="shared" si="1"/>
        <v/>
      </c>
      <c r="O16" s="128"/>
      <c r="P16" s="128"/>
      <c r="Q16" s="370" t="str">
        <f t="shared" si="2"/>
        <v/>
      </c>
      <c r="R16" s="128"/>
      <c r="S16" s="128"/>
      <c r="T16" s="30"/>
      <c r="U16" s="30"/>
      <c r="V16" s="30"/>
      <c r="W16" s="30"/>
      <c r="X16" s="30"/>
      <c r="Y16" s="30"/>
      <c r="Z16" s="348"/>
      <c r="AA16" s="348"/>
      <c r="AB16" s="370" t="str">
        <f t="shared" si="3"/>
        <v/>
      </c>
      <c r="AC16" s="30"/>
      <c r="AD16" s="30"/>
      <c r="AE16" s="362" t="str">
        <f t="shared" si="4"/>
        <v/>
      </c>
      <c r="AF16" s="29"/>
      <c r="AG16" s="29"/>
      <c r="AH16" s="349"/>
      <c r="AI16" s="29"/>
      <c r="AJ16" s="29"/>
      <c r="AK16" s="350"/>
      <c r="AL16" s="309"/>
      <c r="AM16" s="501"/>
      <c r="AN16" s="39"/>
      <c r="AO16" s="37"/>
      <c r="AP16" s="40"/>
      <c r="AQ16" s="40"/>
      <c r="AR16" s="40"/>
      <c r="AS16" s="308"/>
      <c r="AT16" s="42"/>
      <c r="AU16" s="358"/>
      <c r="AV16" s="44"/>
      <c r="AW16" s="138"/>
      <c r="AX16" s="139"/>
      <c r="AY16" s="45"/>
      <c r="AZ16" s="140"/>
      <c r="BA16" s="46"/>
      <c r="BB16" s="46"/>
      <c r="BC16" s="46"/>
      <c r="BD16" s="141"/>
      <c r="BE16" s="141"/>
      <c r="BF16" s="141"/>
      <c r="BG16" s="37"/>
      <c r="BH16" s="39"/>
      <c r="BI16" s="39"/>
      <c r="BJ16" s="39"/>
      <c r="BK16" s="39"/>
      <c r="BL16" s="48"/>
      <c r="BM16" s="49"/>
      <c r="BN16" s="37"/>
      <c r="BO16" s="37"/>
      <c r="BP16" s="44"/>
    </row>
    <row r="17" spans="1:68" ht="24.75" customHeight="1" x14ac:dyDescent="0.25">
      <c r="A17" s="146" t="s">
        <v>127</v>
      </c>
      <c r="B17" s="36">
        <v>9</v>
      </c>
      <c r="C17" s="37"/>
      <c r="D17" s="37"/>
      <c r="E17" s="30"/>
      <c r="F17" s="30"/>
      <c r="G17" s="29"/>
      <c r="H17" s="29"/>
      <c r="I17" s="128"/>
      <c r="J17" s="128"/>
      <c r="K17" s="370" t="str">
        <f t="shared" si="0"/>
        <v/>
      </c>
      <c r="L17" s="128"/>
      <c r="M17" s="128"/>
      <c r="N17" s="370" t="str">
        <f t="shared" si="1"/>
        <v/>
      </c>
      <c r="O17" s="128"/>
      <c r="P17" s="128"/>
      <c r="Q17" s="370" t="str">
        <f t="shared" si="2"/>
        <v/>
      </c>
      <c r="R17" s="128"/>
      <c r="S17" s="128"/>
      <c r="T17" s="30"/>
      <c r="U17" s="30"/>
      <c r="V17" s="30"/>
      <c r="W17" s="30"/>
      <c r="X17" s="30"/>
      <c r="Y17" s="30"/>
      <c r="Z17" s="348"/>
      <c r="AA17" s="348"/>
      <c r="AB17" s="370" t="str">
        <f t="shared" si="3"/>
        <v/>
      </c>
      <c r="AC17" s="30"/>
      <c r="AD17" s="30"/>
      <c r="AE17" s="362" t="str">
        <f t="shared" si="4"/>
        <v/>
      </c>
      <c r="AF17" s="29"/>
      <c r="AG17" s="29"/>
      <c r="AH17" s="349"/>
      <c r="AI17" s="29"/>
      <c r="AJ17" s="29"/>
      <c r="AK17" s="350"/>
      <c r="AL17" s="309"/>
      <c r="AM17" s="501"/>
      <c r="AN17" s="39"/>
      <c r="AO17" s="37"/>
      <c r="AP17" s="40"/>
      <c r="AQ17" s="40"/>
      <c r="AR17" s="40"/>
      <c r="AS17" s="308"/>
      <c r="AT17" s="42"/>
      <c r="AU17" s="358"/>
      <c r="AV17" s="44"/>
      <c r="AW17" s="138"/>
      <c r="AX17" s="139"/>
      <c r="AY17" s="45"/>
      <c r="AZ17" s="140"/>
      <c r="BA17" s="46"/>
      <c r="BB17" s="46"/>
      <c r="BC17" s="46"/>
      <c r="BD17" s="141"/>
      <c r="BE17" s="141"/>
      <c r="BF17" s="141"/>
      <c r="BG17" s="37"/>
      <c r="BH17" s="39"/>
      <c r="BI17" s="39"/>
      <c r="BJ17" s="39"/>
      <c r="BK17" s="39"/>
      <c r="BL17" s="48"/>
      <c r="BM17" s="49"/>
      <c r="BN17" s="37"/>
      <c r="BO17" s="37"/>
      <c r="BP17" s="44"/>
    </row>
    <row r="18" spans="1:68" ht="24.75" customHeight="1" x14ac:dyDescent="0.25">
      <c r="A18" s="146" t="s">
        <v>128</v>
      </c>
      <c r="B18" s="36">
        <v>10</v>
      </c>
      <c r="C18" s="37"/>
      <c r="D18" s="37"/>
      <c r="E18" s="30"/>
      <c r="F18" s="30"/>
      <c r="G18" s="29"/>
      <c r="H18" s="29"/>
      <c r="I18" s="128"/>
      <c r="J18" s="128"/>
      <c r="K18" s="370" t="str">
        <f t="shared" si="0"/>
        <v/>
      </c>
      <c r="L18" s="128"/>
      <c r="M18" s="128"/>
      <c r="N18" s="370" t="str">
        <f t="shared" si="1"/>
        <v/>
      </c>
      <c r="O18" s="128"/>
      <c r="P18" s="128"/>
      <c r="Q18" s="370" t="str">
        <f t="shared" si="2"/>
        <v/>
      </c>
      <c r="R18" s="128"/>
      <c r="S18" s="128"/>
      <c r="T18" s="30"/>
      <c r="U18" s="30"/>
      <c r="V18" s="30"/>
      <c r="W18" s="30"/>
      <c r="X18" s="30"/>
      <c r="Y18" s="30"/>
      <c r="Z18" s="348"/>
      <c r="AA18" s="348"/>
      <c r="AB18" s="370" t="str">
        <f t="shared" si="3"/>
        <v/>
      </c>
      <c r="AC18" s="30"/>
      <c r="AD18" s="30"/>
      <c r="AE18" s="362"/>
      <c r="AF18" s="29"/>
      <c r="AG18" s="29"/>
      <c r="AH18" s="349"/>
      <c r="AI18" s="29"/>
      <c r="AJ18" s="29"/>
      <c r="AK18" s="350"/>
      <c r="AL18" s="309"/>
      <c r="AM18" s="501"/>
      <c r="AN18" s="39"/>
      <c r="AO18" s="37"/>
      <c r="AP18" s="40"/>
      <c r="AQ18" s="40"/>
      <c r="AR18" s="40"/>
      <c r="AS18" s="308"/>
      <c r="AT18" s="42"/>
      <c r="AU18" s="498"/>
      <c r="AV18" s="43"/>
      <c r="AW18" s="138"/>
      <c r="AX18" s="139"/>
      <c r="AY18" s="45"/>
      <c r="AZ18" s="140"/>
      <c r="BA18" s="46"/>
      <c r="BB18" s="46"/>
      <c r="BC18" s="46"/>
      <c r="BD18" s="141"/>
      <c r="BE18" s="141"/>
      <c r="BF18" s="141"/>
      <c r="BG18" s="37"/>
      <c r="BH18" s="39"/>
      <c r="BI18" s="39"/>
      <c r="BJ18" s="39"/>
      <c r="BK18" s="39"/>
      <c r="BL18" s="48"/>
      <c r="BM18" s="49"/>
      <c r="BN18" s="37"/>
      <c r="BO18" s="37"/>
      <c r="BP18" s="44"/>
    </row>
    <row r="19" spans="1:68" ht="24.75" customHeight="1" x14ac:dyDescent="0.25">
      <c r="A19" s="146" t="s">
        <v>129</v>
      </c>
      <c r="B19" s="36">
        <v>11</v>
      </c>
      <c r="C19" s="37"/>
      <c r="D19" s="37"/>
      <c r="E19" s="30"/>
      <c r="F19" s="30"/>
      <c r="G19" s="29"/>
      <c r="H19" s="29"/>
      <c r="I19" s="128"/>
      <c r="J19" s="128"/>
      <c r="K19" s="370" t="str">
        <f t="shared" si="0"/>
        <v/>
      </c>
      <c r="L19" s="128"/>
      <c r="M19" s="128"/>
      <c r="N19" s="370" t="str">
        <f t="shared" si="1"/>
        <v/>
      </c>
      <c r="O19" s="128"/>
      <c r="P19" s="128"/>
      <c r="Q19" s="370" t="str">
        <f t="shared" si="2"/>
        <v/>
      </c>
      <c r="R19" s="128"/>
      <c r="S19" s="128"/>
      <c r="T19" s="30"/>
      <c r="U19" s="30"/>
      <c r="V19" s="30"/>
      <c r="W19" s="30"/>
      <c r="X19" s="30"/>
      <c r="Y19" s="30"/>
      <c r="Z19" s="348"/>
      <c r="AA19" s="348"/>
      <c r="AB19" s="370" t="str">
        <f t="shared" si="3"/>
        <v/>
      </c>
      <c r="AC19" s="30"/>
      <c r="AD19" s="30"/>
      <c r="AE19" s="362" t="str">
        <f t="shared" si="4"/>
        <v/>
      </c>
      <c r="AF19" s="29"/>
      <c r="AG19" s="29"/>
      <c r="AH19" s="349"/>
      <c r="AI19" s="29"/>
      <c r="AJ19" s="29"/>
      <c r="AK19" s="350"/>
      <c r="AL19" s="309"/>
      <c r="AM19" s="501"/>
      <c r="AN19" s="39"/>
      <c r="AO19" s="37"/>
      <c r="AP19" s="40"/>
      <c r="AQ19" s="40"/>
      <c r="AR19" s="40"/>
      <c r="AS19" s="308"/>
      <c r="AT19" s="42"/>
      <c r="AU19" s="358"/>
      <c r="AV19" s="44"/>
      <c r="AW19" s="138"/>
      <c r="AX19" s="139"/>
      <c r="AY19" s="45"/>
      <c r="AZ19" s="140"/>
      <c r="BA19" s="46"/>
      <c r="BB19" s="46"/>
      <c r="BC19" s="46"/>
      <c r="BD19" s="141"/>
      <c r="BE19" s="141"/>
      <c r="BF19" s="141"/>
      <c r="BG19" s="37"/>
      <c r="BH19" s="39"/>
      <c r="BI19" s="39"/>
      <c r="BJ19" s="39"/>
      <c r="BK19" s="39"/>
      <c r="BL19" s="48"/>
      <c r="BM19" s="49"/>
      <c r="BN19" s="37"/>
      <c r="BO19" s="37"/>
      <c r="BP19" s="44"/>
    </row>
    <row r="20" spans="1:68" ht="24.75" customHeight="1" x14ac:dyDescent="0.25">
      <c r="A20" s="146" t="s">
        <v>130</v>
      </c>
      <c r="B20" s="36">
        <v>12</v>
      </c>
      <c r="C20" s="37"/>
      <c r="D20" s="37"/>
      <c r="E20" s="30"/>
      <c r="F20" s="30"/>
      <c r="G20" s="29"/>
      <c r="H20" s="29"/>
      <c r="I20" s="128"/>
      <c r="J20" s="128"/>
      <c r="K20" s="370" t="str">
        <f t="shared" si="0"/>
        <v/>
      </c>
      <c r="L20" s="128"/>
      <c r="M20" s="128"/>
      <c r="N20" s="370" t="str">
        <f t="shared" si="1"/>
        <v/>
      </c>
      <c r="O20" s="128"/>
      <c r="P20" s="128"/>
      <c r="Q20" s="370" t="str">
        <f t="shared" si="2"/>
        <v/>
      </c>
      <c r="R20" s="128"/>
      <c r="S20" s="128"/>
      <c r="T20" s="30"/>
      <c r="U20" s="30"/>
      <c r="V20" s="30"/>
      <c r="W20" s="30"/>
      <c r="X20" s="30"/>
      <c r="Y20" s="30"/>
      <c r="Z20" s="348"/>
      <c r="AA20" s="348"/>
      <c r="AB20" s="370" t="str">
        <f t="shared" si="3"/>
        <v/>
      </c>
      <c r="AC20" s="30"/>
      <c r="AD20" s="30"/>
      <c r="AE20" s="362" t="str">
        <f t="shared" si="4"/>
        <v/>
      </c>
      <c r="AF20" s="29"/>
      <c r="AG20" s="29"/>
      <c r="AH20" s="349"/>
      <c r="AI20" s="29"/>
      <c r="AJ20" s="29"/>
      <c r="AK20" s="350"/>
      <c r="AL20" s="309"/>
      <c r="AM20" s="501"/>
      <c r="AN20" s="39"/>
      <c r="AO20" s="37"/>
      <c r="AP20" s="40"/>
      <c r="AQ20" s="40"/>
      <c r="AR20" s="40"/>
      <c r="AS20" s="308"/>
      <c r="AT20" s="42"/>
      <c r="AU20" s="358"/>
      <c r="AV20" s="44"/>
      <c r="AW20" s="138"/>
      <c r="AX20" s="139"/>
      <c r="AY20" s="45"/>
      <c r="AZ20" s="140"/>
      <c r="BA20" s="46"/>
      <c r="BB20" s="46"/>
      <c r="BC20" s="46"/>
      <c r="BD20" s="141"/>
      <c r="BE20" s="141"/>
      <c r="BF20" s="141"/>
      <c r="BG20" s="37"/>
      <c r="BH20" s="39"/>
      <c r="BI20" s="39"/>
      <c r="BJ20" s="39"/>
      <c r="BK20" s="39"/>
      <c r="BL20" s="48"/>
      <c r="BM20" s="49"/>
      <c r="BN20" s="37"/>
      <c r="BO20" s="37"/>
      <c r="BP20" s="44"/>
    </row>
    <row r="21" spans="1:68" ht="24.75" customHeight="1" x14ac:dyDescent="0.25">
      <c r="A21" s="146" t="s">
        <v>131</v>
      </c>
      <c r="B21" s="36">
        <v>13</v>
      </c>
      <c r="C21" s="37"/>
      <c r="D21" s="37"/>
      <c r="E21" s="30"/>
      <c r="F21" s="30"/>
      <c r="G21" s="29"/>
      <c r="H21" s="29"/>
      <c r="I21" s="128"/>
      <c r="J21" s="128"/>
      <c r="K21" s="370" t="str">
        <f t="shared" si="0"/>
        <v/>
      </c>
      <c r="L21" s="128"/>
      <c r="M21" s="128"/>
      <c r="N21" s="370" t="str">
        <f t="shared" si="1"/>
        <v/>
      </c>
      <c r="O21" s="128"/>
      <c r="P21" s="128"/>
      <c r="Q21" s="370" t="str">
        <f t="shared" si="2"/>
        <v/>
      </c>
      <c r="R21" s="128"/>
      <c r="S21" s="128"/>
      <c r="T21" s="30"/>
      <c r="U21" s="30"/>
      <c r="V21" s="30"/>
      <c r="W21" s="30"/>
      <c r="X21" s="30"/>
      <c r="Y21" s="30"/>
      <c r="Z21" s="348"/>
      <c r="AA21" s="348"/>
      <c r="AB21" s="370" t="str">
        <f t="shared" si="3"/>
        <v/>
      </c>
      <c r="AC21" s="30"/>
      <c r="AD21" s="30"/>
      <c r="AE21" s="362" t="str">
        <f t="shared" si="4"/>
        <v/>
      </c>
      <c r="AF21" s="29"/>
      <c r="AG21" s="29"/>
      <c r="AH21" s="349"/>
      <c r="AI21" s="29"/>
      <c r="AJ21" s="29"/>
      <c r="AK21" s="350"/>
      <c r="AL21" s="309"/>
      <c r="AM21" s="501"/>
      <c r="AN21" s="39"/>
      <c r="AO21" s="37"/>
      <c r="AP21" s="40"/>
      <c r="AQ21" s="40"/>
      <c r="AR21" s="40"/>
      <c r="AS21" s="308"/>
      <c r="AT21" s="42"/>
      <c r="AU21" s="358"/>
      <c r="AV21" s="44"/>
      <c r="AW21" s="138"/>
      <c r="AX21" s="139"/>
      <c r="AY21" s="45"/>
      <c r="AZ21" s="140"/>
      <c r="BA21" s="46"/>
      <c r="BB21" s="46"/>
      <c r="BC21" s="46"/>
      <c r="BD21" s="141"/>
      <c r="BE21" s="141"/>
      <c r="BF21" s="141"/>
      <c r="BG21" s="37"/>
      <c r="BH21" s="39"/>
      <c r="BI21" s="39"/>
      <c r="BJ21" s="39"/>
      <c r="BK21" s="39"/>
      <c r="BL21" s="48"/>
      <c r="BM21" s="49"/>
      <c r="BN21" s="37"/>
      <c r="BO21" s="37"/>
      <c r="BP21" s="44"/>
    </row>
    <row r="22" spans="1:68" ht="24.75" customHeight="1" x14ac:dyDescent="0.25">
      <c r="A22" s="146" t="s">
        <v>124</v>
      </c>
      <c r="B22" s="36">
        <v>14</v>
      </c>
      <c r="C22" s="37"/>
      <c r="D22" s="37"/>
      <c r="E22" s="30"/>
      <c r="F22" s="30"/>
      <c r="G22" s="29"/>
      <c r="H22" s="29"/>
      <c r="I22" s="128"/>
      <c r="J22" s="128"/>
      <c r="K22" s="370" t="str">
        <f t="shared" si="0"/>
        <v/>
      </c>
      <c r="L22" s="128"/>
      <c r="M22" s="128"/>
      <c r="N22" s="370" t="str">
        <f t="shared" si="1"/>
        <v/>
      </c>
      <c r="O22" s="128"/>
      <c r="P22" s="128"/>
      <c r="Q22" s="370" t="str">
        <f t="shared" si="2"/>
        <v/>
      </c>
      <c r="R22" s="128"/>
      <c r="S22" s="128"/>
      <c r="T22" s="30"/>
      <c r="U22" s="30"/>
      <c r="V22" s="30"/>
      <c r="W22" s="30"/>
      <c r="X22" s="30"/>
      <c r="Y22" s="30"/>
      <c r="Z22" s="348"/>
      <c r="AA22" s="348"/>
      <c r="AB22" s="370" t="str">
        <f t="shared" si="3"/>
        <v/>
      </c>
      <c r="AC22" s="30"/>
      <c r="AD22" s="30"/>
      <c r="AE22" s="362" t="str">
        <f t="shared" si="4"/>
        <v/>
      </c>
      <c r="AF22" s="29"/>
      <c r="AG22" s="29"/>
      <c r="AH22" s="349"/>
      <c r="AI22" s="29"/>
      <c r="AJ22" s="29"/>
      <c r="AK22" s="350"/>
      <c r="AL22" s="309"/>
      <c r="AM22" s="501"/>
      <c r="AN22" s="39"/>
      <c r="AO22" s="37"/>
      <c r="AP22" s="40"/>
      <c r="AQ22" s="40"/>
      <c r="AR22" s="40"/>
      <c r="AS22" s="308"/>
      <c r="AT22" s="42"/>
      <c r="AU22" s="358"/>
      <c r="AV22" s="44"/>
      <c r="AW22" s="138"/>
      <c r="AX22" s="139"/>
      <c r="AY22" s="45"/>
      <c r="AZ22" s="140"/>
      <c r="BA22" s="46"/>
      <c r="BB22" s="46"/>
      <c r="BC22" s="46"/>
      <c r="BD22" s="141"/>
      <c r="BE22" s="141"/>
      <c r="BF22" s="141"/>
      <c r="BG22" s="37"/>
      <c r="BH22" s="39"/>
      <c r="BI22" s="39"/>
      <c r="BJ22" s="39"/>
      <c r="BK22" s="39"/>
      <c r="BL22" s="48"/>
      <c r="BM22" s="49"/>
      <c r="BN22" s="37"/>
      <c r="BO22" s="37"/>
      <c r="BP22" s="44"/>
    </row>
    <row r="23" spans="1:68" ht="24.75" customHeight="1" x14ac:dyDescent="0.25">
      <c r="A23" s="146" t="s">
        <v>126</v>
      </c>
      <c r="B23" s="36">
        <v>15</v>
      </c>
      <c r="C23" s="37"/>
      <c r="D23" s="37"/>
      <c r="E23" s="30"/>
      <c r="F23" s="30"/>
      <c r="G23" s="29"/>
      <c r="H23" s="29"/>
      <c r="I23" s="128"/>
      <c r="J23" s="128"/>
      <c r="K23" s="370" t="str">
        <f t="shared" si="0"/>
        <v/>
      </c>
      <c r="L23" s="128"/>
      <c r="M23" s="128"/>
      <c r="N23" s="370" t="str">
        <f t="shared" si="1"/>
        <v/>
      </c>
      <c r="O23" s="128"/>
      <c r="P23" s="128"/>
      <c r="Q23" s="370" t="str">
        <f t="shared" si="2"/>
        <v/>
      </c>
      <c r="R23" s="128"/>
      <c r="S23" s="128"/>
      <c r="T23" s="30"/>
      <c r="U23" s="30"/>
      <c r="V23" s="30"/>
      <c r="W23" s="30"/>
      <c r="X23" s="30"/>
      <c r="Y23" s="30"/>
      <c r="Z23" s="348"/>
      <c r="AA23" s="348"/>
      <c r="AB23" s="370" t="str">
        <f t="shared" si="3"/>
        <v/>
      </c>
      <c r="AC23" s="30"/>
      <c r="AD23" s="30"/>
      <c r="AE23" s="362" t="str">
        <f t="shared" si="4"/>
        <v/>
      </c>
      <c r="AF23" s="29"/>
      <c r="AG23" s="29"/>
      <c r="AH23" s="349"/>
      <c r="AI23" s="29"/>
      <c r="AJ23" s="29"/>
      <c r="AK23" s="350"/>
      <c r="AL23" s="309"/>
      <c r="AM23" s="501"/>
      <c r="AN23" s="39"/>
      <c r="AO23" s="37"/>
      <c r="AP23" s="40"/>
      <c r="AQ23" s="40"/>
      <c r="AR23" s="40"/>
      <c r="AS23" s="308"/>
      <c r="AT23" s="42"/>
      <c r="AU23" s="358"/>
      <c r="AV23" s="44"/>
      <c r="AW23" s="138"/>
      <c r="AX23" s="139"/>
      <c r="AY23" s="45"/>
      <c r="AZ23" s="140"/>
      <c r="BA23" s="46"/>
      <c r="BB23" s="46"/>
      <c r="BC23" s="46"/>
      <c r="BD23" s="141"/>
      <c r="BE23" s="141"/>
      <c r="BF23" s="141"/>
      <c r="BG23" s="37"/>
      <c r="BH23" s="39"/>
      <c r="BI23" s="39"/>
      <c r="BJ23" s="39"/>
      <c r="BK23" s="39"/>
      <c r="BL23" s="48"/>
      <c r="BM23" s="49"/>
      <c r="BN23" s="37"/>
      <c r="BO23" s="37"/>
      <c r="BP23" s="44"/>
    </row>
    <row r="24" spans="1:68" ht="24.75" customHeight="1" x14ac:dyDescent="0.25">
      <c r="A24" s="146" t="s">
        <v>127</v>
      </c>
      <c r="B24" s="36">
        <v>16</v>
      </c>
      <c r="C24" s="37"/>
      <c r="D24" s="37"/>
      <c r="E24" s="30"/>
      <c r="F24" s="30"/>
      <c r="G24" s="29"/>
      <c r="H24" s="29"/>
      <c r="I24" s="128"/>
      <c r="J24" s="128"/>
      <c r="K24" s="370" t="str">
        <f t="shared" si="0"/>
        <v/>
      </c>
      <c r="L24" s="128"/>
      <c r="M24" s="128"/>
      <c r="N24" s="370" t="str">
        <f t="shared" si="1"/>
        <v/>
      </c>
      <c r="O24" s="128"/>
      <c r="P24" s="128"/>
      <c r="Q24" s="370" t="str">
        <f t="shared" si="2"/>
        <v/>
      </c>
      <c r="R24" s="128"/>
      <c r="S24" s="128"/>
      <c r="T24" s="30"/>
      <c r="U24" s="30"/>
      <c r="V24" s="30"/>
      <c r="W24" s="30"/>
      <c r="X24" s="30"/>
      <c r="Y24" s="30"/>
      <c r="Z24" s="348"/>
      <c r="AA24" s="348"/>
      <c r="AB24" s="370" t="str">
        <f t="shared" si="3"/>
        <v/>
      </c>
      <c r="AC24" s="30"/>
      <c r="AD24" s="30"/>
      <c r="AE24" s="362" t="str">
        <f t="shared" si="4"/>
        <v/>
      </c>
      <c r="AF24" s="29"/>
      <c r="AG24" s="29"/>
      <c r="AH24" s="349"/>
      <c r="AI24" s="29"/>
      <c r="AJ24" s="29"/>
      <c r="AK24" s="350"/>
      <c r="AL24" s="309"/>
      <c r="AM24" s="501"/>
      <c r="AN24" s="39"/>
      <c r="AO24" s="37"/>
      <c r="AP24" s="40"/>
      <c r="AQ24" s="40"/>
      <c r="AR24" s="40"/>
      <c r="AS24" s="308"/>
      <c r="AT24" s="42"/>
      <c r="AU24" s="358"/>
      <c r="AV24" s="44"/>
      <c r="AW24" s="138"/>
      <c r="AX24" s="139"/>
      <c r="AY24" s="45"/>
      <c r="AZ24" s="140"/>
      <c r="BA24" s="46"/>
      <c r="BB24" s="46"/>
      <c r="BC24" s="46"/>
      <c r="BD24" s="141"/>
      <c r="BE24" s="141"/>
      <c r="BF24" s="141"/>
      <c r="BG24" s="37"/>
      <c r="BH24" s="39"/>
      <c r="BI24" s="39"/>
      <c r="BJ24" s="39"/>
      <c r="BK24" s="39"/>
      <c r="BL24" s="48"/>
      <c r="BM24" s="49"/>
      <c r="BN24" s="37"/>
      <c r="BO24" s="37"/>
      <c r="BP24" s="44"/>
    </row>
    <row r="25" spans="1:68" ht="24.75" customHeight="1" x14ac:dyDescent="0.25">
      <c r="A25" s="146" t="s">
        <v>128</v>
      </c>
      <c r="B25" s="36">
        <v>17</v>
      </c>
      <c r="C25" s="37"/>
      <c r="D25" s="37"/>
      <c r="E25" s="30"/>
      <c r="F25" s="30"/>
      <c r="G25" s="29"/>
      <c r="H25" s="29"/>
      <c r="I25" s="128"/>
      <c r="J25" s="128"/>
      <c r="K25" s="370"/>
      <c r="L25" s="128"/>
      <c r="M25" s="128"/>
      <c r="N25" s="370"/>
      <c r="O25" s="128"/>
      <c r="P25" s="128"/>
      <c r="Q25" s="370"/>
      <c r="R25" s="128"/>
      <c r="S25" s="128"/>
      <c r="T25" s="30"/>
      <c r="U25" s="30"/>
      <c r="V25" s="30"/>
      <c r="W25" s="30"/>
      <c r="X25" s="30"/>
      <c r="Y25" s="30"/>
      <c r="Z25" s="348"/>
      <c r="AA25" s="348"/>
      <c r="AB25" s="370"/>
      <c r="AC25" s="30"/>
      <c r="AD25" s="30"/>
      <c r="AE25" s="362"/>
      <c r="AF25" s="29"/>
      <c r="AG25" s="29"/>
      <c r="AH25" s="349"/>
      <c r="AI25" s="29"/>
      <c r="AJ25" s="29"/>
      <c r="AK25" s="350"/>
      <c r="AL25" s="309"/>
      <c r="AM25" s="501"/>
      <c r="AN25" s="39"/>
      <c r="AO25" s="37"/>
      <c r="AP25" s="40"/>
      <c r="AQ25" s="40"/>
      <c r="AR25" s="40"/>
      <c r="AS25" s="308"/>
      <c r="AT25" s="42"/>
      <c r="AU25" s="498"/>
      <c r="AV25" s="43"/>
      <c r="AW25" s="138"/>
      <c r="AX25" s="139"/>
      <c r="AY25" s="45"/>
      <c r="AZ25" s="140"/>
      <c r="BA25" s="46"/>
      <c r="BB25" s="46"/>
      <c r="BC25" s="46"/>
      <c r="BD25" s="141"/>
      <c r="BE25" s="141"/>
      <c r="BF25" s="141"/>
      <c r="BG25" s="37"/>
      <c r="BH25" s="39"/>
      <c r="BI25" s="39"/>
      <c r="BJ25" s="39"/>
      <c r="BK25" s="39"/>
      <c r="BL25" s="48"/>
      <c r="BM25" s="49"/>
      <c r="BN25" s="37"/>
      <c r="BO25" s="37"/>
      <c r="BP25" s="44"/>
    </row>
    <row r="26" spans="1:68" ht="24.75" customHeight="1" x14ac:dyDescent="0.25">
      <c r="A26" s="146" t="s">
        <v>129</v>
      </c>
      <c r="B26" s="36">
        <v>18</v>
      </c>
      <c r="C26" s="37"/>
      <c r="D26" s="37"/>
      <c r="E26" s="30"/>
      <c r="F26" s="30"/>
      <c r="G26" s="29"/>
      <c r="H26" s="29"/>
      <c r="I26" s="128"/>
      <c r="J26" s="128"/>
      <c r="K26" s="370"/>
      <c r="L26" s="128"/>
      <c r="M26" s="128"/>
      <c r="N26" s="370"/>
      <c r="O26" s="128"/>
      <c r="P26" s="128"/>
      <c r="Q26" s="370"/>
      <c r="R26" s="128"/>
      <c r="S26" s="128"/>
      <c r="T26" s="30"/>
      <c r="U26" s="30"/>
      <c r="V26" s="30"/>
      <c r="W26" s="30"/>
      <c r="X26" s="30"/>
      <c r="Y26" s="30"/>
      <c r="Z26" s="348"/>
      <c r="AA26" s="348"/>
      <c r="AB26" s="370"/>
      <c r="AC26" s="30"/>
      <c r="AD26" s="30"/>
      <c r="AE26" s="362"/>
      <c r="AF26" s="29"/>
      <c r="AG26" s="29"/>
      <c r="AH26" s="349"/>
      <c r="AI26" s="29"/>
      <c r="AJ26" s="29"/>
      <c r="AK26" s="350"/>
      <c r="AL26" s="309"/>
      <c r="AM26" s="501"/>
      <c r="AN26" s="39"/>
      <c r="AO26" s="37"/>
      <c r="AP26" s="40"/>
      <c r="AQ26" s="40"/>
      <c r="AR26" s="40"/>
      <c r="AS26" s="308"/>
      <c r="AT26" s="42"/>
      <c r="AU26" s="498"/>
      <c r="AV26" s="43"/>
      <c r="AW26" s="138"/>
      <c r="AX26" s="139"/>
      <c r="AY26" s="45"/>
      <c r="AZ26" s="140"/>
      <c r="BA26" s="46"/>
      <c r="BB26" s="46"/>
      <c r="BC26" s="46"/>
      <c r="BD26" s="141"/>
      <c r="BE26" s="141"/>
      <c r="BF26" s="141"/>
      <c r="BG26" s="37"/>
      <c r="BH26" s="39"/>
      <c r="BI26" s="39"/>
      <c r="BJ26" s="39"/>
      <c r="BK26" s="39"/>
      <c r="BL26" s="48"/>
      <c r="BM26" s="49"/>
      <c r="BN26" s="37"/>
      <c r="BO26" s="37"/>
      <c r="BP26" s="44"/>
    </row>
    <row r="27" spans="1:68" ht="24.75" customHeight="1" x14ac:dyDescent="0.25">
      <c r="A27" s="146" t="s">
        <v>130</v>
      </c>
      <c r="B27" s="36">
        <v>19</v>
      </c>
      <c r="C27" s="37"/>
      <c r="D27" s="37"/>
      <c r="E27" s="30"/>
      <c r="F27" s="30"/>
      <c r="G27" s="29"/>
      <c r="H27" s="29"/>
      <c r="I27" s="128"/>
      <c r="J27" s="128"/>
      <c r="K27" s="370" t="str">
        <f t="shared" si="0"/>
        <v/>
      </c>
      <c r="L27" s="128"/>
      <c r="M27" s="128"/>
      <c r="N27" s="370" t="str">
        <f t="shared" si="1"/>
        <v/>
      </c>
      <c r="O27" s="128"/>
      <c r="P27" s="128"/>
      <c r="Q27" s="370" t="str">
        <f t="shared" si="2"/>
        <v/>
      </c>
      <c r="R27" s="128"/>
      <c r="S27" s="128"/>
      <c r="T27" s="30"/>
      <c r="U27" s="30"/>
      <c r="V27" s="30"/>
      <c r="W27" s="30"/>
      <c r="X27" s="30"/>
      <c r="Y27" s="30"/>
      <c r="Z27" s="348"/>
      <c r="AA27" s="348"/>
      <c r="AB27" s="370" t="str">
        <f t="shared" si="3"/>
        <v/>
      </c>
      <c r="AC27" s="30"/>
      <c r="AD27" s="30"/>
      <c r="AE27" s="362" t="str">
        <f t="shared" si="4"/>
        <v/>
      </c>
      <c r="AF27" s="29"/>
      <c r="AG27" s="29"/>
      <c r="AH27" s="349"/>
      <c r="AI27" s="29"/>
      <c r="AJ27" s="29"/>
      <c r="AK27" s="350"/>
      <c r="AL27" s="309"/>
      <c r="AM27" s="501"/>
      <c r="AN27" s="39"/>
      <c r="AO27" s="37"/>
      <c r="AP27" s="40"/>
      <c r="AQ27" s="40"/>
      <c r="AR27" s="40"/>
      <c r="AS27" s="308"/>
      <c r="AT27" s="42"/>
      <c r="AU27" s="358"/>
      <c r="AV27" s="44"/>
      <c r="AW27" s="138"/>
      <c r="AX27" s="139"/>
      <c r="AY27" s="45"/>
      <c r="AZ27" s="140"/>
      <c r="BA27" s="46"/>
      <c r="BB27" s="46"/>
      <c r="BC27" s="46"/>
      <c r="BD27" s="141"/>
      <c r="BE27" s="141"/>
      <c r="BF27" s="141"/>
      <c r="BG27" s="37"/>
      <c r="BH27" s="39"/>
      <c r="BI27" s="39"/>
      <c r="BJ27" s="39"/>
      <c r="BK27" s="39"/>
      <c r="BL27" s="48"/>
      <c r="BM27" s="49"/>
      <c r="BN27" s="37"/>
      <c r="BO27" s="37"/>
      <c r="BP27" s="44"/>
    </row>
    <row r="28" spans="1:68" ht="24.75" customHeight="1" x14ac:dyDescent="0.25">
      <c r="A28" s="146" t="s">
        <v>131</v>
      </c>
      <c r="B28" s="36">
        <v>20</v>
      </c>
      <c r="C28" s="37"/>
      <c r="D28" s="37"/>
      <c r="E28" s="30"/>
      <c r="F28" s="30"/>
      <c r="G28" s="29"/>
      <c r="H28" s="29"/>
      <c r="I28" s="128"/>
      <c r="J28" s="128"/>
      <c r="K28" s="370" t="str">
        <f t="shared" si="0"/>
        <v/>
      </c>
      <c r="L28" s="128"/>
      <c r="M28" s="128"/>
      <c r="N28" s="370" t="str">
        <f t="shared" si="1"/>
        <v/>
      </c>
      <c r="O28" s="128"/>
      <c r="P28" s="128"/>
      <c r="Q28" s="370" t="str">
        <f t="shared" si="2"/>
        <v/>
      </c>
      <c r="R28" s="128"/>
      <c r="S28" s="128"/>
      <c r="T28" s="30"/>
      <c r="U28" s="30"/>
      <c r="V28" s="30"/>
      <c r="W28" s="30"/>
      <c r="X28" s="30"/>
      <c r="Y28" s="30"/>
      <c r="Z28" s="348"/>
      <c r="AA28" s="348"/>
      <c r="AB28" s="370" t="str">
        <f t="shared" si="3"/>
        <v/>
      </c>
      <c r="AC28" s="30"/>
      <c r="AD28" s="30"/>
      <c r="AE28" s="362" t="str">
        <f t="shared" si="4"/>
        <v/>
      </c>
      <c r="AF28" s="29"/>
      <c r="AG28" s="29"/>
      <c r="AH28" s="349"/>
      <c r="AI28" s="29"/>
      <c r="AJ28" s="29"/>
      <c r="AK28" s="350"/>
      <c r="AL28" s="309"/>
      <c r="AM28" s="501"/>
      <c r="AN28" s="39"/>
      <c r="AO28" s="37"/>
      <c r="AP28" s="40"/>
      <c r="AQ28" s="40"/>
      <c r="AR28" s="40"/>
      <c r="AS28" s="308"/>
      <c r="AT28" s="42"/>
      <c r="AU28" s="358"/>
      <c r="AV28" s="44"/>
      <c r="AW28" s="138"/>
      <c r="AX28" s="139"/>
      <c r="AY28" s="45"/>
      <c r="AZ28" s="140"/>
      <c r="BA28" s="46"/>
      <c r="BB28" s="46"/>
      <c r="BC28" s="46"/>
      <c r="BD28" s="141"/>
      <c r="BE28" s="141"/>
      <c r="BF28" s="141"/>
      <c r="BG28" s="37"/>
      <c r="BH28" s="39"/>
      <c r="BI28" s="39"/>
      <c r="BJ28" s="39"/>
      <c r="BK28" s="39"/>
      <c r="BL28" s="48"/>
      <c r="BM28" s="49"/>
      <c r="BN28" s="37"/>
      <c r="BO28" s="37"/>
      <c r="BP28" s="44"/>
    </row>
    <row r="29" spans="1:68" ht="24.75" customHeight="1" x14ac:dyDescent="0.25">
      <c r="A29" s="146" t="s">
        <v>124</v>
      </c>
      <c r="B29" s="36">
        <v>21</v>
      </c>
      <c r="C29" s="37"/>
      <c r="D29" s="37"/>
      <c r="E29" s="30"/>
      <c r="F29" s="30"/>
      <c r="G29" s="29"/>
      <c r="H29" s="29"/>
      <c r="I29" s="128"/>
      <c r="J29" s="128"/>
      <c r="K29" s="370" t="str">
        <f t="shared" si="0"/>
        <v/>
      </c>
      <c r="L29" s="128"/>
      <c r="M29" s="128"/>
      <c r="N29" s="370" t="str">
        <f t="shared" si="1"/>
        <v/>
      </c>
      <c r="O29" s="128"/>
      <c r="P29" s="128"/>
      <c r="Q29" s="370" t="str">
        <f t="shared" si="2"/>
        <v/>
      </c>
      <c r="R29" s="128"/>
      <c r="S29" s="128"/>
      <c r="T29" s="30"/>
      <c r="U29" s="30"/>
      <c r="V29" s="30"/>
      <c r="W29" s="30"/>
      <c r="X29" s="30"/>
      <c r="Y29" s="30"/>
      <c r="Z29" s="348"/>
      <c r="AA29" s="348"/>
      <c r="AB29" s="370" t="str">
        <f t="shared" si="3"/>
        <v/>
      </c>
      <c r="AC29" s="30"/>
      <c r="AD29" s="30"/>
      <c r="AE29" s="362" t="str">
        <f t="shared" si="4"/>
        <v/>
      </c>
      <c r="AF29" s="29"/>
      <c r="AG29" s="29"/>
      <c r="AH29" s="349"/>
      <c r="AI29" s="29"/>
      <c r="AJ29" s="29"/>
      <c r="AK29" s="350"/>
      <c r="AL29" s="309"/>
      <c r="AM29" s="501"/>
      <c r="AN29" s="39"/>
      <c r="AO29" s="37"/>
      <c r="AP29" s="40"/>
      <c r="AQ29" s="40"/>
      <c r="AR29" s="40"/>
      <c r="AS29" s="308"/>
      <c r="AT29" s="42"/>
      <c r="AU29" s="358"/>
      <c r="AV29" s="44"/>
      <c r="AW29" s="138"/>
      <c r="AX29" s="139"/>
      <c r="AY29" s="45"/>
      <c r="AZ29" s="140"/>
      <c r="BA29" s="46"/>
      <c r="BB29" s="46"/>
      <c r="BC29" s="46"/>
      <c r="BD29" s="141"/>
      <c r="BE29" s="141"/>
      <c r="BF29" s="141"/>
      <c r="BG29" s="37"/>
      <c r="BH29" s="39"/>
      <c r="BI29" s="39"/>
      <c r="BJ29" s="39"/>
      <c r="BK29" s="39"/>
      <c r="BL29" s="48"/>
      <c r="BM29" s="49"/>
      <c r="BN29" s="37"/>
      <c r="BO29" s="37"/>
      <c r="BP29" s="44"/>
    </row>
    <row r="30" spans="1:68" ht="24.75" customHeight="1" x14ac:dyDescent="0.25">
      <c r="A30" s="146" t="s">
        <v>126</v>
      </c>
      <c r="B30" s="36">
        <v>22</v>
      </c>
      <c r="C30" s="37"/>
      <c r="D30" s="37"/>
      <c r="E30" s="30"/>
      <c r="F30" s="30"/>
      <c r="G30" s="29"/>
      <c r="H30" s="29"/>
      <c r="I30" s="128"/>
      <c r="J30" s="128"/>
      <c r="K30" s="370" t="str">
        <f t="shared" si="0"/>
        <v/>
      </c>
      <c r="L30" s="128"/>
      <c r="M30" s="128"/>
      <c r="N30" s="370" t="str">
        <f t="shared" si="1"/>
        <v/>
      </c>
      <c r="O30" s="128"/>
      <c r="P30" s="128"/>
      <c r="Q30" s="370" t="str">
        <f t="shared" si="2"/>
        <v/>
      </c>
      <c r="R30" s="128"/>
      <c r="S30" s="128"/>
      <c r="T30" s="30"/>
      <c r="U30" s="30"/>
      <c r="V30" s="30"/>
      <c r="W30" s="30"/>
      <c r="X30" s="30"/>
      <c r="Y30" s="30"/>
      <c r="Z30" s="348"/>
      <c r="AA30" s="348"/>
      <c r="AB30" s="370" t="str">
        <f t="shared" si="3"/>
        <v/>
      </c>
      <c r="AC30" s="30"/>
      <c r="AD30" s="30"/>
      <c r="AE30" s="362" t="str">
        <f t="shared" si="4"/>
        <v/>
      </c>
      <c r="AF30" s="29"/>
      <c r="AG30" s="29"/>
      <c r="AH30" s="349"/>
      <c r="AI30" s="29"/>
      <c r="AJ30" s="29"/>
      <c r="AK30" s="350"/>
      <c r="AL30" s="309"/>
      <c r="AM30" s="501"/>
      <c r="AN30" s="39"/>
      <c r="AO30" s="37"/>
      <c r="AP30" s="40"/>
      <c r="AQ30" s="40"/>
      <c r="AR30" s="40"/>
      <c r="AS30" s="308"/>
      <c r="AT30" s="42"/>
      <c r="AU30" s="358"/>
      <c r="AV30" s="44"/>
      <c r="AW30" s="138"/>
      <c r="AX30" s="139"/>
      <c r="AY30" s="45"/>
      <c r="AZ30" s="140"/>
      <c r="BA30" s="46"/>
      <c r="BB30" s="46"/>
      <c r="BC30" s="46"/>
      <c r="BD30" s="141"/>
      <c r="BE30" s="141"/>
      <c r="BF30" s="141"/>
      <c r="BG30" s="37"/>
      <c r="BH30" s="39"/>
      <c r="BI30" s="39"/>
      <c r="BJ30" s="39"/>
      <c r="BK30" s="39"/>
      <c r="BL30" s="48"/>
      <c r="BM30" s="49"/>
      <c r="BN30" s="37"/>
      <c r="BO30" s="37"/>
      <c r="BP30" s="44"/>
    </row>
    <row r="31" spans="1:68" ht="24.75" customHeight="1" x14ac:dyDescent="0.25">
      <c r="A31" s="146" t="s">
        <v>127</v>
      </c>
      <c r="B31" s="36">
        <v>23</v>
      </c>
      <c r="C31" s="37"/>
      <c r="D31" s="37"/>
      <c r="E31" s="30"/>
      <c r="F31" s="30"/>
      <c r="G31" s="29"/>
      <c r="H31" s="29"/>
      <c r="I31" s="128"/>
      <c r="J31" s="128"/>
      <c r="K31" s="370" t="str">
        <f t="shared" si="0"/>
        <v/>
      </c>
      <c r="L31" s="128"/>
      <c r="M31" s="128"/>
      <c r="N31" s="370" t="str">
        <f t="shared" si="1"/>
        <v/>
      </c>
      <c r="O31" s="128"/>
      <c r="P31" s="128"/>
      <c r="Q31" s="370" t="str">
        <f t="shared" si="2"/>
        <v/>
      </c>
      <c r="R31" s="128"/>
      <c r="S31" s="128"/>
      <c r="T31" s="30"/>
      <c r="U31" s="30"/>
      <c r="V31" s="30"/>
      <c r="W31" s="30"/>
      <c r="X31" s="30"/>
      <c r="Y31" s="30"/>
      <c r="Z31" s="348"/>
      <c r="AA31" s="348"/>
      <c r="AB31" s="370" t="str">
        <f t="shared" si="3"/>
        <v/>
      </c>
      <c r="AC31" s="30"/>
      <c r="AD31" s="30"/>
      <c r="AE31" s="362" t="str">
        <f t="shared" si="4"/>
        <v/>
      </c>
      <c r="AF31" s="29"/>
      <c r="AG31" s="29"/>
      <c r="AH31" s="349"/>
      <c r="AI31" s="29"/>
      <c r="AJ31" s="29"/>
      <c r="AK31" s="350"/>
      <c r="AL31" s="309"/>
      <c r="AM31" s="501"/>
      <c r="AN31" s="39"/>
      <c r="AO31" s="37"/>
      <c r="AP31" s="40"/>
      <c r="AQ31" s="40"/>
      <c r="AR31" s="40"/>
      <c r="AS31" s="308"/>
      <c r="AT31" s="42"/>
      <c r="AU31" s="358"/>
      <c r="AV31" s="44"/>
      <c r="AW31" s="138"/>
      <c r="AX31" s="139"/>
      <c r="AY31" s="45"/>
      <c r="AZ31" s="140"/>
      <c r="BA31" s="46"/>
      <c r="BB31" s="46"/>
      <c r="BC31" s="46"/>
      <c r="BD31" s="141"/>
      <c r="BE31" s="141"/>
      <c r="BF31" s="141"/>
      <c r="BG31" s="37"/>
      <c r="BH31" s="39"/>
      <c r="BI31" s="39"/>
      <c r="BJ31" s="39"/>
      <c r="BK31" s="39"/>
      <c r="BL31" s="48"/>
      <c r="BM31" s="49"/>
      <c r="BN31" s="37"/>
      <c r="BO31" s="37"/>
      <c r="BP31" s="44"/>
    </row>
    <row r="32" spans="1:68" ht="24.75" customHeight="1" x14ac:dyDescent="0.25">
      <c r="A32" s="146" t="s">
        <v>128</v>
      </c>
      <c r="B32" s="36">
        <v>24</v>
      </c>
      <c r="C32" s="37"/>
      <c r="D32" s="37"/>
      <c r="E32" s="30"/>
      <c r="F32" s="30"/>
      <c r="G32" s="29"/>
      <c r="H32" s="29"/>
      <c r="I32" s="128"/>
      <c r="J32" s="128"/>
      <c r="K32" s="370" t="str">
        <f t="shared" si="0"/>
        <v/>
      </c>
      <c r="L32" s="128"/>
      <c r="M32" s="128"/>
      <c r="N32" s="370" t="str">
        <f t="shared" si="1"/>
        <v/>
      </c>
      <c r="O32" s="128"/>
      <c r="P32" s="128"/>
      <c r="Q32" s="370" t="str">
        <f t="shared" si="2"/>
        <v/>
      </c>
      <c r="R32" s="128"/>
      <c r="S32" s="128"/>
      <c r="T32" s="30"/>
      <c r="U32" s="30"/>
      <c r="V32" s="30"/>
      <c r="W32" s="30"/>
      <c r="X32" s="30"/>
      <c r="Y32" s="30"/>
      <c r="Z32" s="348"/>
      <c r="AA32" s="348"/>
      <c r="AB32" s="370" t="str">
        <f t="shared" si="3"/>
        <v/>
      </c>
      <c r="AC32" s="30"/>
      <c r="AD32" s="30"/>
      <c r="AE32" s="362" t="str">
        <f>IF(AND(AC32&lt;&gt;"",AD32&lt;&gt;""),(AC32-AD32)/AC32*100,"")</f>
        <v/>
      </c>
      <c r="AF32" s="29"/>
      <c r="AG32" s="29"/>
      <c r="AH32" s="349"/>
      <c r="AI32" s="29"/>
      <c r="AJ32" s="29"/>
      <c r="AK32" s="350"/>
      <c r="AL32" s="309"/>
      <c r="AM32" s="501"/>
      <c r="AN32" s="39"/>
      <c r="AO32" s="37"/>
      <c r="AP32" s="40"/>
      <c r="AQ32" s="40"/>
      <c r="AR32" s="40"/>
      <c r="AS32" s="308"/>
      <c r="AT32" s="42"/>
      <c r="AU32" s="498"/>
      <c r="AV32" s="43"/>
      <c r="AW32" s="138"/>
      <c r="AX32" s="139"/>
      <c r="AY32" s="45"/>
      <c r="AZ32" s="140"/>
      <c r="BA32" s="46"/>
      <c r="BB32" s="46"/>
      <c r="BC32" s="46"/>
      <c r="BD32" s="141"/>
      <c r="BE32" s="141"/>
      <c r="BF32" s="141"/>
      <c r="BG32" s="37"/>
      <c r="BH32" s="39"/>
      <c r="BI32" s="39"/>
      <c r="BJ32" s="39"/>
      <c r="BK32" s="39"/>
      <c r="BL32" s="48"/>
      <c r="BM32" s="49"/>
      <c r="BN32" s="37"/>
      <c r="BO32" s="37"/>
      <c r="BP32" s="44"/>
    </row>
    <row r="33" spans="1:68" ht="24.75" customHeight="1" x14ac:dyDescent="0.25">
      <c r="A33" s="146" t="s">
        <v>129</v>
      </c>
      <c r="B33" s="36">
        <v>25</v>
      </c>
      <c r="C33" s="37"/>
      <c r="D33" s="37"/>
      <c r="E33" s="30"/>
      <c r="F33" s="30"/>
      <c r="G33" s="29"/>
      <c r="H33" s="29"/>
      <c r="I33" s="128"/>
      <c r="J33" s="128"/>
      <c r="K33" s="370" t="str">
        <f t="shared" si="0"/>
        <v/>
      </c>
      <c r="L33" s="128"/>
      <c r="M33" s="128"/>
      <c r="N33" s="370" t="str">
        <f t="shared" si="1"/>
        <v/>
      </c>
      <c r="O33" s="128"/>
      <c r="P33" s="128"/>
      <c r="Q33" s="370" t="str">
        <f t="shared" si="2"/>
        <v/>
      </c>
      <c r="R33" s="128"/>
      <c r="S33" s="128"/>
      <c r="T33" s="30"/>
      <c r="U33" s="30"/>
      <c r="V33" s="30"/>
      <c r="W33" s="30"/>
      <c r="X33" s="30"/>
      <c r="Y33" s="30"/>
      <c r="Z33" s="348"/>
      <c r="AA33" s="348"/>
      <c r="AB33" s="370" t="str">
        <f t="shared" si="3"/>
        <v/>
      </c>
      <c r="AC33" s="30"/>
      <c r="AD33" s="30"/>
      <c r="AE33" s="362" t="str">
        <f t="shared" si="4"/>
        <v/>
      </c>
      <c r="AF33" s="29"/>
      <c r="AG33" s="29"/>
      <c r="AH33" s="349"/>
      <c r="AI33" s="29"/>
      <c r="AJ33" s="29"/>
      <c r="AK33" s="350"/>
      <c r="AL33" s="309"/>
      <c r="AM33" s="501"/>
      <c r="AN33" s="39"/>
      <c r="AO33" s="37"/>
      <c r="AP33" s="40"/>
      <c r="AQ33" s="40"/>
      <c r="AR33" s="40"/>
      <c r="AS33" s="308"/>
      <c r="AT33" s="42"/>
      <c r="AU33" s="358"/>
      <c r="AV33" s="44"/>
      <c r="AW33" s="138"/>
      <c r="AX33" s="139"/>
      <c r="AY33" s="45"/>
      <c r="AZ33" s="140"/>
      <c r="BA33" s="46"/>
      <c r="BB33" s="46"/>
      <c r="BC33" s="46"/>
      <c r="BD33" s="141"/>
      <c r="BE33" s="141"/>
      <c r="BF33" s="141"/>
      <c r="BG33" s="37"/>
      <c r="BH33" s="39"/>
      <c r="BI33" s="39"/>
      <c r="BJ33" s="39"/>
      <c r="BK33" s="39"/>
      <c r="BL33" s="48"/>
      <c r="BM33" s="49"/>
      <c r="BN33" s="37"/>
      <c r="BO33" s="37"/>
      <c r="BP33" s="44"/>
    </row>
    <row r="34" spans="1:68" ht="24.75" customHeight="1" x14ac:dyDescent="0.25">
      <c r="A34" s="146" t="s">
        <v>130</v>
      </c>
      <c r="B34" s="36">
        <v>26</v>
      </c>
      <c r="C34" s="37"/>
      <c r="D34" s="37"/>
      <c r="E34" s="30"/>
      <c r="F34" s="30"/>
      <c r="G34" s="29"/>
      <c r="H34" s="29"/>
      <c r="I34" s="128"/>
      <c r="J34" s="128"/>
      <c r="K34" s="370" t="str">
        <f t="shared" si="0"/>
        <v/>
      </c>
      <c r="L34" s="128"/>
      <c r="M34" s="128"/>
      <c r="N34" s="370" t="str">
        <f t="shared" si="1"/>
        <v/>
      </c>
      <c r="O34" s="128"/>
      <c r="P34" s="128"/>
      <c r="Q34" s="370" t="str">
        <f t="shared" si="2"/>
        <v/>
      </c>
      <c r="R34" s="128"/>
      <c r="S34" s="128"/>
      <c r="T34" s="30"/>
      <c r="U34" s="30"/>
      <c r="V34" s="30"/>
      <c r="W34" s="30"/>
      <c r="X34" s="30"/>
      <c r="Y34" s="30"/>
      <c r="Z34" s="348"/>
      <c r="AA34" s="348"/>
      <c r="AB34" s="370" t="str">
        <f t="shared" si="3"/>
        <v/>
      </c>
      <c r="AC34" s="30"/>
      <c r="AD34" s="30"/>
      <c r="AE34" s="362" t="str">
        <f t="shared" si="4"/>
        <v/>
      </c>
      <c r="AF34" s="29"/>
      <c r="AG34" s="29"/>
      <c r="AH34" s="349"/>
      <c r="AI34" s="29"/>
      <c r="AJ34" s="29"/>
      <c r="AK34" s="350"/>
      <c r="AL34" s="309"/>
      <c r="AM34" s="501"/>
      <c r="AN34" s="39"/>
      <c r="AO34" s="37"/>
      <c r="AP34" s="40"/>
      <c r="AQ34" s="40"/>
      <c r="AR34" s="40"/>
      <c r="AS34" s="308"/>
      <c r="AT34" s="42"/>
      <c r="AU34" s="358"/>
      <c r="AV34" s="44"/>
      <c r="AW34" s="138"/>
      <c r="AX34" s="139"/>
      <c r="AY34" s="45"/>
      <c r="AZ34" s="140"/>
      <c r="BA34" s="46"/>
      <c r="BB34" s="46"/>
      <c r="BC34" s="46"/>
      <c r="BD34" s="141"/>
      <c r="BE34" s="141"/>
      <c r="BF34" s="141"/>
      <c r="BG34" s="37"/>
      <c r="BH34" s="39"/>
      <c r="BI34" s="39"/>
      <c r="BJ34" s="39"/>
      <c r="BK34" s="39"/>
      <c r="BL34" s="48"/>
      <c r="BM34" s="49"/>
      <c r="BN34" s="37"/>
      <c r="BO34" s="37"/>
      <c r="BP34" s="44"/>
    </row>
    <row r="35" spans="1:68" ht="24.75" customHeight="1" x14ac:dyDescent="0.25">
      <c r="A35" s="146" t="s">
        <v>131</v>
      </c>
      <c r="B35" s="36">
        <v>27</v>
      </c>
      <c r="C35" s="37"/>
      <c r="D35" s="37"/>
      <c r="E35" s="30"/>
      <c r="F35" s="30"/>
      <c r="G35" s="29"/>
      <c r="H35" s="29"/>
      <c r="I35" s="128"/>
      <c r="J35" s="128"/>
      <c r="K35" s="370" t="str">
        <f t="shared" si="0"/>
        <v/>
      </c>
      <c r="L35" s="128"/>
      <c r="M35" s="128"/>
      <c r="N35" s="370" t="str">
        <f t="shared" si="1"/>
        <v/>
      </c>
      <c r="O35" s="128"/>
      <c r="P35" s="128"/>
      <c r="Q35" s="370" t="str">
        <f t="shared" si="2"/>
        <v/>
      </c>
      <c r="R35" s="128"/>
      <c r="S35" s="128"/>
      <c r="T35" s="30"/>
      <c r="U35" s="30"/>
      <c r="V35" s="30"/>
      <c r="W35" s="30"/>
      <c r="X35" s="30"/>
      <c r="Y35" s="30"/>
      <c r="Z35" s="348"/>
      <c r="AA35" s="348"/>
      <c r="AB35" s="370" t="str">
        <f t="shared" si="3"/>
        <v/>
      </c>
      <c r="AC35" s="30"/>
      <c r="AD35" s="30"/>
      <c r="AE35" s="362" t="str">
        <f t="shared" si="4"/>
        <v/>
      </c>
      <c r="AF35" s="29"/>
      <c r="AG35" s="29"/>
      <c r="AH35" s="349"/>
      <c r="AI35" s="29"/>
      <c r="AJ35" s="29"/>
      <c r="AK35" s="350"/>
      <c r="AL35" s="309"/>
      <c r="AM35" s="501"/>
      <c r="AN35" s="39"/>
      <c r="AO35" s="37"/>
      <c r="AP35" s="40"/>
      <c r="AQ35" s="40"/>
      <c r="AR35" s="40"/>
      <c r="AS35" s="308"/>
      <c r="AT35" s="42"/>
      <c r="AU35" s="358"/>
      <c r="AV35" s="44"/>
      <c r="AW35" s="138"/>
      <c r="AX35" s="139"/>
      <c r="AY35" s="45"/>
      <c r="AZ35" s="140"/>
      <c r="BA35" s="46"/>
      <c r="BB35" s="46"/>
      <c r="BC35" s="46"/>
      <c r="BD35" s="141"/>
      <c r="BE35" s="141"/>
      <c r="BF35" s="141"/>
      <c r="BG35" s="37"/>
      <c r="BH35" s="39"/>
      <c r="BI35" s="39"/>
      <c r="BJ35" s="39"/>
      <c r="BK35" s="39"/>
      <c r="BL35" s="48"/>
      <c r="BM35" s="49"/>
      <c r="BN35" s="37"/>
      <c r="BO35" s="37"/>
      <c r="BP35" s="44"/>
    </row>
    <row r="36" spans="1:68" ht="24.75" customHeight="1" x14ac:dyDescent="0.25">
      <c r="A36" s="146" t="s">
        <v>124</v>
      </c>
      <c r="B36" s="36">
        <v>28</v>
      </c>
      <c r="C36" s="37"/>
      <c r="D36" s="37"/>
      <c r="E36" s="30"/>
      <c r="F36" s="30"/>
      <c r="G36" s="29"/>
      <c r="H36" s="29"/>
      <c r="I36" s="128"/>
      <c r="J36" s="128"/>
      <c r="K36" s="370" t="str">
        <f t="shared" si="0"/>
        <v/>
      </c>
      <c r="L36" s="128"/>
      <c r="M36" s="128"/>
      <c r="N36" s="370" t="str">
        <f t="shared" si="1"/>
        <v/>
      </c>
      <c r="O36" s="128"/>
      <c r="P36" s="128"/>
      <c r="Q36" s="370" t="str">
        <f t="shared" si="2"/>
        <v/>
      </c>
      <c r="R36" s="128"/>
      <c r="S36" s="128"/>
      <c r="T36" s="30"/>
      <c r="U36" s="30"/>
      <c r="V36" s="30"/>
      <c r="W36" s="30"/>
      <c r="X36" s="30"/>
      <c r="Y36" s="30"/>
      <c r="Z36" s="348"/>
      <c r="AA36" s="348"/>
      <c r="AB36" s="370" t="str">
        <f t="shared" si="3"/>
        <v/>
      </c>
      <c r="AC36" s="30"/>
      <c r="AD36" s="30"/>
      <c r="AE36" s="362" t="str">
        <f t="shared" si="4"/>
        <v/>
      </c>
      <c r="AF36" s="29"/>
      <c r="AG36" s="29"/>
      <c r="AH36" s="349"/>
      <c r="AI36" s="29"/>
      <c r="AJ36" s="29"/>
      <c r="AK36" s="350"/>
      <c r="AL36" s="309"/>
      <c r="AM36" s="501"/>
      <c r="AN36" s="39"/>
      <c r="AO36" s="37"/>
      <c r="AP36" s="40"/>
      <c r="AQ36" s="40"/>
      <c r="AR36" s="40"/>
      <c r="AS36" s="308"/>
      <c r="AT36" s="42"/>
      <c r="AU36" s="358"/>
      <c r="AV36" s="44"/>
      <c r="AW36" s="138"/>
      <c r="AX36" s="139"/>
      <c r="AY36" s="45"/>
      <c r="AZ36" s="140"/>
      <c r="BA36" s="46"/>
      <c r="BB36" s="46"/>
      <c r="BC36" s="46"/>
      <c r="BD36" s="141"/>
      <c r="BE36" s="141"/>
      <c r="BF36" s="141"/>
      <c r="BG36" s="37"/>
      <c r="BH36" s="39"/>
      <c r="BI36" s="39"/>
      <c r="BJ36" s="39"/>
      <c r="BK36" s="39"/>
      <c r="BL36" s="48"/>
      <c r="BM36" s="49"/>
      <c r="BN36" s="37"/>
      <c r="BO36" s="37"/>
      <c r="BP36" s="44"/>
    </row>
    <row r="37" spans="1:68" ht="24.75" customHeight="1" x14ac:dyDescent="0.25">
      <c r="A37" s="146" t="s">
        <v>126</v>
      </c>
      <c r="B37" s="36">
        <v>29</v>
      </c>
      <c r="C37" s="37"/>
      <c r="D37" s="37"/>
      <c r="E37" s="30"/>
      <c r="F37" s="30"/>
      <c r="G37" s="29"/>
      <c r="H37" s="29"/>
      <c r="I37" s="128"/>
      <c r="J37" s="128"/>
      <c r="K37" s="370" t="str">
        <f t="shared" si="0"/>
        <v/>
      </c>
      <c r="L37" s="128"/>
      <c r="M37" s="128"/>
      <c r="N37" s="370" t="str">
        <f t="shared" si="1"/>
        <v/>
      </c>
      <c r="O37" s="128"/>
      <c r="P37" s="128"/>
      <c r="Q37" s="370" t="str">
        <f t="shared" si="2"/>
        <v/>
      </c>
      <c r="R37" s="128"/>
      <c r="S37" s="128"/>
      <c r="T37" s="30"/>
      <c r="U37" s="30"/>
      <c r="V37" s="30"/>
      <c r="W37" s="30"/>
      <c r="X37" s="30"/>
      <c r="Y37" s="30"/>
      <c r="Z37" s="348"/>
      <c r="AA37" s="348"/>
      <c r="AB37" s="370" t="str">
        <f t="shared" si="3"/>
        <v/>
      </c>
      <c r="AC37" s="30"/>
      <c r="AD37" s="30"/>
      <c r="AE37" s="362" t="str">
        <f t="shared" si="4"/>
        <v/>
      </c>
      <c r="AF37" s="29"/>
      <c r="AG37" s="29"/>
      <c r="AH37" s="349"/>
      <c r="AI37" s="29"/>
      <c r="AJ37" s="29"/>
      <c r="AK37" s="350"/>
      <c r="AL37" s="309"/>
      <c r="AM37" s="501"/>
      <c r="AN37" s="39"/>
      <c r="AO37" s="37"/>
      <c r="AP37" s="40"/>
      <c r="AQ37" s="40"/>
      <c r="AR37" s="40"/>
      <c r="AS37" s="41"/>
      <c r="AT37" s="42"/>
      <c r="AU37" s="358"/>
      <c r="AV37" s="44"/>
      <c r="AW37" s="138"/>
      <c r="AX37" s="139"/>
      <c r="AY37" s="45"/>
      <c r="AZ37" s="140"/>
      <c r="BA37" s="46"/>
      <c r="BB37" s="46"/>
      <c r="BC37" s="46"/>
      <c r="BD37" s="141"/>
      <c r="BE37" s="141"/>
      <c r="BF37" s="141"/>
      <c r="BG37" s="37"/>
      <c r="BH37" s="39"/>
      <c r="BI37" s="39"/>
      <c r="BJ37" s="39"/>
      <c r="BK37" s="39"/>
      <c r="BL37" s="48"/>
      <c r="BM37" s="49"/>
      <c r="BN37" s="37"/>
      <c r="BO37" s="37"/>
      <c r="BP37" s="44"/>
    </row>
    <row r="38" spans="1:68" ht="24.75" customHeight="1" thickBot="1" x14ac:dyDescent="0.3">
      <c r="A38" s="146" t="s">
        <v>127</v>
      </c>
      <c r="B38" s="36">
        <v>30</v>
      </c>
      <c r="C38" s="37"/>
      <c r="D38" s="37"/>
      <c r="E38" s="30"/>
      <c r="F38" s="30"/>
      <c r="G38" s="29"/>
      <c r="H38" s="29"/>
      <c r="I38" s="128"/>
      <c r="J38" s="128"/>
      <c r="K38" s="370" t="str">
        <f t="shared" si="0"/>
        <v/>
      </c>
      <c r="L38" s="128"/>
      <c r="M38" s="128"/>
      <c r="N38" s="370" t="str">
        <f t="shared" si="1"/>
        <v/>
      </c>
      <c r="O38" s="128"/>
      <c r="P38" s="128"/>
      <c r="Q38" s="370" t="str">
        <f t="shared" si="2"/>
        <v/>
      </c>
      <c r="R38" s="128"/>
      <c r="S38" s="128"/>
      <c r="T38" s="30"/>
      <c r="U38" s="30"/>
      <c r="V38" s="30"/>
      <c r="W38" s="30"/>
      <c r="X38" s="30"/>
      <c r="Y38" s="30"/>
      <c r="Z38" s="348"/>
      <c r="AA38" s="348"/>
      <c r="AB38" s="370" t="str">
        <f t="shared" si="3"/>
        <v/>
      </c>
      <c r="AC38" s="30"/>
      <c r="AD38" s="30"/>
      <c r="AE38" s="362" t="str">
        <f t="shared" si="4"/>
        <v/>
      </c>
      <c r="AF38" s="29"/>
      <c r="AG38" s="29"/>
      <c r="AH38" s="349"/>
      <c r="AI38" s="29"/>
      <c r="AJ38" s="29"/>
      <c r="AK38" s="350"/>
      <c r="AL38" s="309"/>
      <c r="AM38" s="501"/>
      <c r="AN38" s="39"/>
      <c r="AO38" s="37"/>
      <c r="AP38" s="40"/>
      <c r="AQ38" s="40"/>
      <c r="AR38" s="40"/>
      <c r="AS38" s="41"/>
      <c r="AT38" s="42"/>
      <c r="AU38" s="358"/>
      <c r="AV38" s="44"/>
      <c r="AW38" s="138"/>
      <c r="AX38" s="139"/>
      <c r="AY38" s="45"/>
      <c r="AZ38" s="140"/>
      <c r="BA38" s="46"/>
      <c r="BB38" s="46"/>
      <c r="BC38" s="46"/>
      <c r="BD38" s="141"/>
      <c r="BE38" s="141"/>
      <c r="BF38" s="141"/>
      <c r="BG38" s="37"/>
      <c r="BH38" s="39"/>
      <c r="BI38" s="39"/>
      <c r="BJ38" s="39"/>
      <c r="BK38" s="39"/>
      <c r="BL38" s="48"/>
      <c r="BM38" s="49"/>
      <c r="BN38" s="37"/>
      <c r="BO38" s="37"/>
      <c r="BP38" s="44"/>
    </row>
    <row r="39" spans="1:68" ht="24.75" customHeight="1" thickBot="1" x14ac:dyDescent="0.3">
      <c r="A39" s="64" t="s">
        <v>101</v>
      </c>
      <c r="B39" s="65"/>
      <c r="C39" s="66">
        <f>+SUM(C9:C38)</f>
        <v>0</v>
      </c>
      <c r="D39" s="66">
        <f>+SUM(D9:D38)</f>
        <v>0</v>
      </c>
      <c r="E39" s="67"/>
      <c r="F39" s="67"/>
      <c r="G39" s="67"/>
      <c r="H39" s="67"/>
      <c r="I39" s="66"/>
      <c r="J39" s="66"/>
      <c r="K39" s="131"/>
      <c r="L39" s="66"/>
      <c r="M39" s="66"/>
      <c r="N39" s="131"/>
      <c r="O39" s="66"/>
      <c r="P39" s="66"/>
      <c r="Q39" s="132"/>
      <c r="R39" s="69"/>
      <c r="S39" s="69"/>
      <c r="T39" s="69"/>
      <c r="U39" s="69"/>
      <c r="V39" s="69"/>
      <c r="W39" s="69"/>
      <c r="X39" s="69"/>
      <c r="Y39" s="69"/>
      <c r="Z39" s="69"/>
      <c r="AA39" s="69"/>
      <c r="AB39" s="69"/>
      <c r="AC39" s="69"/>
      <c r="AD39" s="66"/>
      <c r="AE39" s="66"/>
      <c r="AF39" s="66"/>
      <c r="AG39" s="66"/>
      <c r="AH39" s="66"/>
      <c r="AI39" s="66"/>
      <c r="AJ39" s="66"/>
      <c r="AK39" s="70"/>
      <c r="AL39" s="71"/>
      <c r="AM39" s="72"/>
      <c r="AN39" s="72"/>
      <c r="AO39" s="67"/>
      <c r="AP39" s="69"/>
      <c r="AQ39" s="69"/>
      <c r="AR39" s="67"/>
      <c r="AS39" s="72"/>
      <c r="AT39" s="67"/>
      <c r="AU39" s="73"/>
      <c r="AV39" s="74"/>
      <c r="AW39" s="75">
        <f>+SUM(AW9:AW38)</f>
        <v>0</v>
      </c>
      <c r="AX39" s="78">
        <f>+SUM(AX9:AX38)</f>
        <v>0</v>
      </c>
      <c r="AY39" s="133">
        <f>+SUM(AY9:AY38)</f>
        <v>0</v>
      </c>
      <c r="AZ39" s="134"/>
      <c r="BA39" s="76"/>
      <c r="BB39" s="76"/>
      <c r="BC39" s="77">
        <f t="shared" ref="BC39:BK39" si="5">+SUM(BC9:BC38)</f>
        <v>0</v>
      </c>
      <c r="BD39" s="77">
        <f t="shared" si="5"/>
        <v>0</v>
      </c>
      <c r="BE39" s="77">
        <f t="shared" si="5"/>
        <v>0</v>
      </c>
      <c r="BF39" s="77">
        <f t="shared" si="5"/>
        <v>0</v>
      </c>
      <c r="BG39" s="70">
        <f t="shared" si="5"/>
        <v>0</v>
      </c>
      <c r="BH39" s="70">
        <f t="shared" si="5"/>
        <v>0</v>
      </c>
      <c r="BI39" s="70">
        <f t="shared" si="5"/>
        <v>0</v>
      </c>
      <c r="BJ39" s="70">
        <f t="shared" si="5"/>
        <v>0</v>
      </c>
      <c r="BK39" s="70">
        <f t="shared" si="5"/>
        <v>0</v>
      </c>
      <c r="BL39" s="78"/>
      <c r="BM39" s="73">
        <f>+SUM(BM9:BM38)</f>
        <v>0</v>
      </c>
      <c r="BN39" s="70">
        <f>+SUM(BN9:BN38)</f>
        <v>0</v>
      </c>
      <c r="BO39" s="70">
        <f>+SUM(BO9:BO38)</f>
        <v>0</v>
      </c>
      <c r="BP39" s="79">
        <f>+SUM(BP9:BP38)</f>
        <v>0</v>
      </c>
    </row>
    <row r="40" spans="1:68" ht="24.75" customHeight="1" x14ac:dyDescent="0.25">
      <c r="A40" s="80" t="s">
        <v>102</v>
      </c>
      <c r="B40" s="361"/>
      <c r="C40" s="362" t="e">
        <f t="shared" ref="C40:AE40" si="6">+AVERAGE(C9:C38)</f>
        <v>#DIV/0!</v>
      </c>
      <c r="D40" s="362" t="e">
        <f t="shared" si="6"/>
        <v>#DIV/0!</v>
      </c>
      <c r="E40" s="362" t="e">
        <f t="shared" si="6"/>
        <v>#DIV/0!</v>
      </c>
      <c r="F40" s="362" t="e">
        <f t="shared" si="6"/>
        <v>#DIV/0!</v>
      </c>
      <c r="G40" s="362" t="e">
        <f t="shared" si="6"/>
        <v>#DIV/0!</v>
      </c>
      <c r="H40" s="362" t="e">
        <f t="shared" si="6"/>
        <v>#DIV/0!</v>
      </c>
      <c r="I40" s="362" t="e">
        <f t="shared" si="6"/>
        <v>#DIV/0!</v>
      </c>
      <c r="J40" s="362" t="e">
        <f t="shared" si="6"/>
        <v>#DIV/0!</v>
      </c>
      <c r="K40" s="362" t="e">
        <f t="shared" si="6"/>
        <v>#DIV/0!</v>
      </c>
      <c r="L40" s="362" t="e">
        <f t="shared" si="6"/>
        <v>#DIV/0!</v>
      </c>
      <c r="M40" s="362" t="e">
        <f t="shared" si="6"/>
        <v>#DIV/0!</v>
      </c>
      <c r="N40" s="362" t="e">
        <f t="shared" si="6"/>
        <v>#DIV/0!</v>
      </c>
      <c r="O40" s="362" t="e">
        <f t="shared" si="6"/>
        <v>#DIV/0!</v>
      </c>
      <c r="P40" s="362" t="e">
        <f t="shared" si="6"/>
        <v>#DIV/0!</v>
      </c>
      <c r="Q40" s="362" t="e">
        <f t="shared" si="6"/>
        <v>#DIV/0!</v>
      </c>
      <c r="R40" s="362" t="e">
        <f t="shared" si="6"/>
        <v>#DIV/0!</v>
      </c>
      <c r="S40" s="362" t="e">
        <f t="shared" si="6"/>
        <v>#DIV/0!</v>
      </c>
      <c r="T40" s="362" t="e">
        <f t="shared" si="6"/>
        <v>#DIV/0!</v>
      </c>
      <c r="U40" s="362" t="e">
        <f t="shared" si="6"/>
        <v>#DIV/0!</v>
      </c>
      <c r="V40" s="362" t="e">
        <f t="shared" si="6"/>
        <v>#DIV/0!</v>
      </c>
      <c r="W40" s="362" t="e">
        <f t="shared" si="6"/>
        <v>#DIV/0!</v>
      </c>
      <c r="X40" s="362" t="e">
        <f t="shared" si="6"/>
        <v>#DIV/0!</v>
      </c>
      <c r="Y40" s="362" t="e">
        <f t="shared" si="6"/>
        <v>#DIV/0!</v>
      </c>
      <c r="Z40" s="363" t="e">
        <f t="shared" si="6"/>
        <v>#DIV/0!</v>
      </c>
      <c r="AA40" s="363" t="e">
        <f t="shared" si="6"/>
        <v>#DIV/0!</v>
      </c>
      <c r="AB40" s="363" t="e">
        <f t="shared" si="6"/>
        <v>#DIV/0!</v>
      </c>
      <c r="AC40" s="363" t="e">
        <f t="shared" si="6"/>
        <v>#DIV/0!</v>
      </c>
      <c r="AD40" s="363" t="e">
        <f t="shared" si="6"/>
        <v>#DIV/0!</v>
      </c>
      <c r="AE40" s="363" t="e">
        <f t="shared" si="6"/>
        <v>#DIV/0!</v>
      </c>
      <c r="AF40" s="362"/>
      <c r="AG40" s="362"/>
      <c r="AH40" s="362"/>
      <c r="AI40" s="362"/>
      <c r="AJ40" s="362"/>
      <c r="AK40" s="364"/>
      <c r="AL40" s="81" t="e">
        <f t="shared" ref="AL40:BP40" si="7">+AVERAGE(AL9:AL38)</f>
        <v>#DIV/0!</v>
      </c>
      <c r="AM40" s="362" t="e">
        <f t="shared" si="7"/>
        <v>#DIV/0!</v>
      </c>
      <c r="AN40" s="362" t="e">
        <f t="shared" si="7"/>
        <v>#DIV/0!</v>
      </c>
      <c r="AO40" s="362" t="e">
        <f t="shared" si="7"/>
        <v>#DIV/0!</v>
      </c>
      <c r="AP40" s="362" t="e">
        <f t="shared" si="7"/>
        <v>#DIV/0!</v>
      </c>
      <c r="AQ40" s="362" t="e">
        <f t="shared" si="7"/>
        <v>#DIV/0!</v>
      </c>
      <c r="AR40" s="362" t="e">
        <f t="shared" si="7"/>
        <v>#DIV/0!</v>
      </c>
      <c r="AS40" s="370" t="e">
        <f t="shared" si="7"/>
        <v>#DIV/0!</v>
      </c>
      <c r="AT40" s="365" t="e">
        <f t="shared" si="7"/>
        <v>#DIV/0!</v>
      </c>
      <c r="AU40" s="366" t="e">
        <f t="shared" si="7"/>
        <v>#DIV/0!</v>
      </c>
      <c r="AV40" s="286" t="e">
        <f t="shared" si="7"/>
        <v>#DIV/0!</v>
      </c>
      <c r="AW40" s="83" t="e">
        <f t="shared" si="7"/>
        <v>#DIV/0!</v>
      </c>
      <c r="AX40" s="363" t="e">
        <f t="shared" si="7"/>
        <v>#DIV/0!</v>
      </c>
      <c r="AY40" s="84" t="e">
        <f t="shared" si="7"/>
        <v>#DIV/0!</v>
      </c>
      <c r="AZ40" s="85" t="e">
        <f t="shared" si="7"/>
        <v>#DIV/0!</v>
      </c>
      <c r="BA40" s="367" t="e">
        <f t="shared" si="7"/>
        <v>#DIV/0!</v>
      </c>
      <c r="BB40" s="367" t="e">
        <f t="shared" si="7"/>
        <v>#DIV/0!</v>
      </c>
      <c r="BC40" s="366" t="e">
        <f t="shared" si="7"/>
        <v>#DIV/0!</v>
      </c>
      <c r="BD40" s="366" t="e">
        <f t="shared" si="7"/>
        <v>#DIV/0!</v>
      </c>
      <c r="BE40" s="366" t="e">
        <f t="shared" si="7"/>
        <v>#DIV/0!</v>
      </c>
      <c r="BF40" s="366" t="e">
        <f t="shared" si="7"/>
        <v>#DIV/0!</v>
      </c>
      <c r="BG40" s="362" t="e">
        <f t="shared" si="7"/>
        <v>#DIV/0!</v>
      </c>
      <c r="BH40" s="362" t="e">
        <f t="shared" si="7"/>
        <v>#DIV/0!</v>
      </c>
      <c r="BI40" s="362" t="e">
        <f t="shared" si="7"/>
        <v>#DIV/0!</v>
      </c>
      <c r="BJ40" s="362" t="e">
        <f t="shared" si="7"/>
        <v>#DIV/0!</v>
      </c>
      <c r="BK40" s="362" t="e">
        <f t="shared" si="7"/>
        <v>#DIV/0!</v>
      </c>
      <c r="BL40" s="363" t="e">
        <f t="shared" si="7"/>
        <v>#DIV/0!</v>
      </c>
      <c r="BM40" s="368" t="e">
        <f t="shared" si="7"/>
        <v>#DIV/0!</v>
      </c>
      <c r="BN40" s="362" t="e">
        <f t="shared" si="7"/>
        <v>#DIV/0!</v>
      </c>
      <c r="BO40" s="362" t="e">
        <f t="shared" si="7"/>
        <v>#DIV/0!</v>
      </c>
      <c r="BP40" s="86" t="e">
        <f t="shared" si="7"/>
        <v>#DIV/0!</v>
      </c>
    </row>
    <row r="41" spans="1:68" ht="24.75" customHeight="1" x14ac:dyDescent="0.25">
      <c r="A41" s="87" t="s">
        <v>103</v>
      </c>
      <c r="B41" s="369"/>
      <c r="C41" s="88">
        <f t="shared" ref="C41:AE41" si="8">+MIN(C9:C38)</f>
        <v>0</v>
      </c>
      <c r="D41" s="88">
        <f t="shared" si="8"/>
        <v>0</v>
      </c>
      <c r="E41" s="88">
        <f t="shared" si="8"/>
        <v>0</v>
      </c>
      <c r="F41" s="88">
        <f t="shared" si="8"/>
        <v>0</v>
      </c>
      <c r="G41" s="88">
        <f t="shared" si="8"/>
        <v>0</v>
      </c>
      <c r="H41" s="88">
        <f t="shared" si="8"/>
        <v>0</v>
      </c>
      <c r="I41" s="88">
        <f t="shared" si="8"/>
        <v>0</v>
      </c>
      <c r="J41" s="88">
        <f t="shared" si="8"/>
        <v>0</v>
      </c>
      <c r="K41" s="88">
        <f t="shared" si="8"/>
        <v>0</v>
      </c>
      <c r="L41" s="88">
        <f t="shared" si="8"/>
        <v>0</v>
      </c>
      <c r="M41" s="88">
        <f t="shared" si="8"/>
        <v>0</v>
      </c>
      <c r="N41" s="88">
        <f t="shared" si="8"/>
        <v>0</v>
      </c>
      <c r="O41" s="88">
        <f t="shared" si="8"/>
        <v>0</v>
      </c>
      <c r="P41" s="88">
        <f t="shared" si="8"/>
        <v>0</v>
      </c>
      <c r="Q41" s="88">
        <f t="shared" si="8"/>
        <v>0</v>
      </c>
      <c r="R41" s="88">
        <f t="shared" si="8"/>
        <v>0</v>
      </c>
      <c r="S41" s="88">
        <f t="shared" si="8"/>
        <v>0</v>
      </c>
      <c r="T41" s="88">
        <f t="shared" si="8"/>
        <v>0</v>
      </c>
      <c r="U41" s="88">
        <f t="shared" si="8"/>
        <v>0</v>
      </c>
      <c r="V41" s="88">
        <f t="shared" si="8"/>
        <v>0</v>
      </c>
      <c r="W41" s="88">
        <f t="shared" si="8"/>
        <v>0</v>
      </c>
      <c r="X41" s="88">
        <f t="shared" si="8"/>
        <v>0</v>
      </c>
      <c r="Y41" s="88">
        <f t="shared" si="8"/>
        <v>0</v>
      </c>
      <c r="Z41" s="89">
        <f t="shared" si="8"/>
        <v>0</v>
      </c>
      <c r="AA41" s="89">
        <f t="shared" si="8"/>
        <v>0</v>
      </c>
      <c r="AB41" s="89">
        <f t="shared" si="8"/>
        <v>0</v>
      </c>
      <c r="AC41" s="89">
        <f t="shared" si="8"/>
        <v>0</v>
      </c>
      <c r="AD41" s="89">
        <f t="shared" si="8"/>
        <v>0</v>
      </c>
      <c r="AE41" s="89">
        <f t="shared" si="8"/>
        <v>0</v>
      </c>
      <c r="AF41" s="88"/>
      <c r="AG41" s="88"/>
      <c r="AH41" s="88"/>
      <c r="AI41" s="88"/>
      <c r="AJ41" s="88"/>
      <c r="AK41" s="90"/>
      <c r="AL41" s="91">
        <f t="shared" ref="AL41:BP41" si="9">+MIN(AL9:AL38)</f>
        <v>0</v>
      </c>
      <c r="AM41" s="88">
        <f t="shared" si="9"/>
        <v>0</v>
      </c>
      <c r="AN41" s="88">
        <f t="shared" si="9"/>
        <v>0</v>
      </c>
      <c r="AO41" s="88">
        <f t="shared" si="9"/>
        <v>0</v>
      </c>
      <c r="AP41" s="88">
        <f t="shared" si="9"/>
        <v>0</v>
      </c>
      <c r="AQ41" s="88">
        <f t="shared" si="9"/>
        <v>0</v>
      </c>
      <c r="AR41" s="88">
        <f t="shared" si="9"/>
        <v>0</v>
      </c>
      <c r="AS41" s="88">
        <f t="shared" si="9"/>
        <v>0</v>
      </c>
      <c r="AT41" s="89">
        <f t="shared" si="9"/>
        <v>0</v>
      </c>
      <c r="AU41" s="92">
        <f t="shared" si="9"/>
        <v>0</v>
      </c>
      <c r="AV41" s="93">
        <f t="shared" si="9"/>
        <v>0</v>
      </c>
      <c r="AW41" s="94">
        <f t="shared" si="9"/>
        <v>0</v>
      </c>
      <c r="AX41" s="89">
        <f t="shared" si="9"/>
        <v>0</v>
      </c>
      <c r="AY41" s="95">
        <f t="shared" si="9"/>
        <v>0</v>
      </c>
      <c r="AZ41" s="96">
        <f t="shared" si="9"/>
        <v>0</v>
      </c>
      <c r="BA41" s="97">
        <f t="shared" si="9"/>
        <v>0</v>
      </c>
      <c r="BB41" s="97">
        <f t="shared" si="9"/>
        <v>0</v>
      </c>
      <c r="BC41" s="98">
        <f t="shared" si="9"/>
        <v>0</v>
      </c>
      <c r="BD41" s="98">
        <f t="shared" si="9"/>
        <v>0</v>
      </c>
      <c r="BE41" s="98">
        <f t="shared" si="9"/>
        <v>0</v>
      </c>
      <c r="BF41" s="98">
        <f t="shared" si="9"/>
        <v>0</v>
      </c>
      <c r="BG41" s="88">
        <f t="shared" si="9"/>
        <v>0</v>
      </c>
      <c r="BH41" s="88">
        <f t="shared" si="9"/>
        <v>0</v>
      </c>
      <c r="BI41" s="88">
        <f t="shared" si="9"/>
        <v>0</v>
      </c>
      <c r="BJ41" s="88">
        <f t="shared" si="9"/>
        <v>0</v>
      </c>
      <c r="BK41" s="88">
        <f t="shared" si="9"/>
        <v>0</v>
      </c>
      <c r="BL41" s="89">
        <f t="shared" si="9"/>
        <v>0</v>
      </c>
      <c r="BM41" s="99">
        <f t="shared" si="9"/>
        <v>0</v>
      </c>
      <c r="BN41" s="88">
        <f t="shared" si="9"/>
        <v>0</v>
      </c>
      <c r="BO41" s="88">
        <f t="shared" si="9"/>
        <v>0</v>
      </c>
      <c r="BP41" s="100">
        <f t="shared" si="9"/>
        <v>0</v>
      </c>
    </row>
    <row r="42" spans="1:68" ht="24.75" customHeight="1" x14ac:dyDescent="0.25">
      <c r="A42" s="101" t="s">
        <v>104</v>
      </c>
      <c r="B42" s="102"/>
      <c r="C42" s="103">
        <f t="shared" ref="C42:AE42" si="10">+MAX(C9:C38)</f>
        <v>0</v>
      </c>
      <c r="D42" s="103">
        <f t="shared" si="10"/>
        <v>0</v>
      </c>
      <c r="E42" s="103">
        <f t="shared" si="10"/>
        <v>0</v>
      </c>
      <c r="F42" s="103">
        <f t="shared" si="10"/>
        <v>0</v>
      </c>
      <c r="G42" s="103">
        <f t="shared" si="10"/>
        <v>0</v>
      </c>
      <c r="H42" s="103">
        <f t="shared" si="10"/>
        <v>0</v>
      </c>
      <c r="I42" s="103">
        <f t="shared" si="10"/>
        <v>0</v>
      </c>
      <c r="J42" s="103">
        <f t="shared" si="10"/>
        <v>0</v>
      </c>
      <c r="K42" s="103">
        <f t="shared" si="10"/>
        <v>0</v>
      </c>
      <c r="L42" s="103">
        <f t="shared" si="10"/>
        <v>0</v>
      </c>
      <c r="M42" s="103">
        <f t="shared" si="10"/>
        <v>0</v>
      </c>
      <c r="N42" s="103">
        <f t="shared" si="10"/>
        <v>0</v>
      </c>
      <c r="O42" s="103">
        <f t="shared" si="10"/>
        <v>0</v>
      </c>
      <c r="P42" s="103">
        <f t="shared" si="10"/>
        <v>0</v>
      </c>
      <c r="Q42" s="103">
        <f t="shared" si="10"/>
        <v>0</v>
      </c>
      <c r="R42" s="103">
        <f t="shared" si="10"/>
        <v>0</v>
      </c>
      <c r="S42" s="103">
        <f t="shared" si="10"/>
        <v>0</v>
      </c>
      <c r="T42" s="103">
        <f t="shared" si="10"/>
        <v>0</v>
      </c>
      <c r="U42" s="103">
        <f t="shared" si="10"/>
        <v>0</v>
      </c>
      <c r="V42" s="103">
        <f t="shared" si="10"/>
        <v>0</v>
      </c>
      <c r="W42" s="103">
        <f t="shared" si="10"/>
        <v>0</v>
      </c>
      <c r="X42" s="103">
        <f t="shared" si="10"/>
        <v>0</v>
      </c>
      <c r="Y42" s="103">
        <f t="shared" si="10"/>
        <v>0</v>
      </c>
      <c r="Z42" s="104">
        <f t="shared" si="10"/>
        <v>0</v>
      </c>
      <c r="AA42" s="104">
        <f t="shared" si="10"/>
        <v>0</v>
      </c>
      <c r="AB42" s="104">
        <f t="shared" si="10"/>
        <v>0</v>
      </c>
      <c r="AC42" s="104">
        <f t="shared" si="10"/>
        <v>0</v>
      </c>
      <c r="AD42" s="104">
        <f t="shared" si="10"/>
        <v>0</v>
      </c>
      <c r="AE42" s="104">
        <f t="shared" si="10"/>
        <v>0</v>
      </c>
      <c r="AF42" s="103"/>
      <c r="AG42" s="103"/>
      <c r="AH42" s="103"/>
      <c r="AI42" s="103"/>
      <c r="AJ42" s="103"/>
      <c r="AK42" s="105"/>
      <c r="AL42" s="106">
        <f t="shared" ref="AL42:BP42" si="11">+MAX(AL9:AL38)</f>
        <v>0</v>
      </c>
      <c r="AM42" s="103">
        <f t="shared" si="11"/>
        <v>0</v>
      </c>
      <c r="AN42" s="103">
        <f t="shared" si="11"/>
        <v>0</v>
      </c>
      <c r="AO42" s="103">
        <f t="shared" si="11"/>
        <v>0</v>
      </c>
      <c r="AP42" s="103">
        <f t="shared" si="11"/>
        <v>0</v>
      </c>
      <c r="AQ42" s="103">
        <f t="shared" si="11"/>
        <v>0</v>
      </c>
      <c r="AR42" s="103">
        <f t="shared" si="11"/>
        <v>0</v>
      </c>
      <c r="AS42" s="103">
        <f t="shared" si="11"/>
        <v>0</v>
      </c>
      <c r="AT42" s="104">
        <f t="shared" si="11"/>
        <v>0</v>
      </c>
      <c r="AU42" s="107">
        <f t="shared" si="11"/>
        <v>0</v>
      </c>
      <c r="AV42" s="108">
        <f t="shared" si="11"/>
        <v>0</v>
      </c>
      <c r="AW42" s="109">
        <f t="shared" si="11"/>
        <v>0</v>
      </c>
      <c r="AX42" s="104">
        <f t="shared" si="11"/>
        <v>0</v>
      </c>
      <c r="AY42" s="110">
        <f t="shared" si="11"/>
        <v>0</v>
      </c>
      <c r="AZ42" s="111">
        <f t="shared" si="11"/>
        <v>0</v>
      </c>
      <c r="BA42" s="112">
        <f t="shared" si="11"/>
        <v>0</v>
      </c>
      <c r="BB42" s="112">
        <f t="shared" si="11"/>
        <v>0</v>
      </c>
      <c r="BC42" s="113">
        <f t="shared" si="11"/>
        <v>0</v>
      </c>
      <c r="BD42" s="113">
        <f t="shared" si="11"/>
        <v>0</v>
      </c>
      <c r="BE42" s="113">
        <f t="shared" si="11"/>
        <v>0</v>
      </c>
      <c r="BF42" s="113">
        <f t="shared" si="11"/>
        <v>0</v>
      </c>
      <c r="BG42" s="103">
        <f t="shared" si="11"/>
        <v>0</v>
      </c>
      <c r="BH42" s="103">
        <f t="shared" si="11"/>
        <v>0</v>
      </c>
      <c r="BI42" s="103">
        <f t="shared" si="11"/>
        <v>0</v>
      </c>
      <c r="BJ42" s="103">
        <f t="shared" si="11"/>
        <v>0</v>
      </c>
      <c r="BK42" s="103">
        <f t="shared" si="11"/>
        <v>0</v>
      </c>
      <c r="BL42" s="104">
        <f t="shared" si="11"/>
        <v>0</v>
      </c>
      <c r="BM42" s="114">
        <f t="shared" si="11"/>
        <v>0</v>
      </c>
      <c r="BN42" s="103">
        <f t="shared" si="11"/>
        <v>0</v>
      </c>
      <c r="BO42" s="103">
        <f t="shared" si="11"/>
        <v>0</v>
      </c>
      <c r="BP42" s="115">
        <f t="shared" si="11"/>
        <v>0</v>
      </c>
    </row>
    <row r="43" spans="1:68" ht="24.75" customHeight="1" x14ac:dyDescent="0.25">
      <c r="A43" s="116" t="s">
        <v>105</v>
      </c>
      <c r="B43" s="117"/>
      <c r="C43" s="118"/>
      <c r="D43" s="119"/>
      <c r="E43" s="119"/>
      <c r="F43" s="119"/>
      <c r="G43" s="119"/>
      <c r="H43" s="119"/>
      <c r="I43" s="119"/>
      <c r="J43" s="119"/>
      <c r="K43" s="119"/>
      <c r="L43" s="119"/>
      <c r="M43" s="119"/>
      <c r="N43" s="119"/>
      <c r="O43" s="119"/>
      <c r="P43" s="119"/>
      <c r="Q43" s="119"/>
      <c r="R43" s="119"/>
      <c r="S43" s="119"/>
      <c r="T43" s="119"/>
      <c r="U43" s="119"/>
      <c r="V43" s="119"/>
      <c r="W43" s="119"/>
      <c r="X43" s="119"/>
      <c r="Y43" s="119"/>
      <c r="Z43" s="119"/>
      <c r="AA43" s="119"/>
      <c r="AB43" s="119"/>
      <c r="AC43" s="119"/>
      <c r="AD43" s="119"/>
      <c r="AE43" s="119"/>
      <c r="AF43" s="119"/>
      <c r="AG43" s="119"/>
      <c r="AH43" s="119"/>
      <c r="AI43" s="119"/>
      <c r="AJ43" s="119"/>
      <c r="AK43" s="119"/>
      <c r="AL43" s="120"/>
      <c r="AM43" s="120"/>
      <c r="AN43" s="120"/>
      <c r="AO43" s="119"/>
      <c r="AP43" s="119"/>
      <c r="AQ43" s="119"/>
      <c r="AR43" s="121"/>
      <c r="AS43" s="120"/>
      <c r="AT43" s="119"/>
      <c r="AU43" s="119"/>
      <c r="AV43" s="11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119"/>
      <c r="BH43" s="120"/>
      <c r="BI43" s="120"/>
      <c r="BJ43" s="120"/>
      <c r="BK43" s="120"/>
      <c r="BL43" s="119"/>
      <c r="BM43" s="119"/>
      <c r="BN43" s="119"/>
      <c r="BO43" s="119"/>
      <c r="BP43" s="119"/>
    </row>
    <row r="44" spans="1:68" ht="24.75" customHeight="1" x14ac:dyDescent="0.25">
      <c r="A44" s="87" t="s">
        <v>106</v>
      </c>
      <c r="B44" s="122"/>
      <c r="C44" s="44"/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119"/>
      <c r="P44" s="119"/>
      <c r="Q44" s="119"/>
      <c r="R44" s="119"/>
      <c r="S44" s="119"/>
      <c r="T44" s="119"/>
      <c r="U44" s="119"/>
      <c r="V44" s="119"/>
      <c r="W44" s="119"/>
      <c r="X44" s="119"/>
      <c r="Y44" s="119"/>
      <c r="Z44" s="119"/>
      <c r="AA44" s="119"/>
      <c r="AB44" s="119"/>
      <c r="AC44" s="119"/>
      <c r="AD44" s="119"/>
      <c r="AE44" s="119"/>
      <c r="AF44" s="119"/>
      <c r="AG44" s="119"/>
      <c r="AH44" s="119"/>
      <c r="AI44" s="119"/>
      <c r="AJ44" s="119"/>
      <c r="AK44" s="119"/>
      <c r="AL44" s="120"/>
      <c r="AM44" s="120"/>
      <c r="AN44" s="120"/>
      <c r="AO44" s="119"/>
      <c r="AP44" s="119"/>
      <c r="AQ44" s="119"/>
      <c r="AR44" s="119"/>
      <c r="AS44" s="120"/>
      <c r="AT44" s="119"/>
      <c r="AU44" s="119"/>
      <c r="AV44" s="11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119"/>
      <c r="BH44" s="120"/>
      <c r="BI44" s="120"/>
      <c r="BJ44" s="120"/>
      <c r="BK44" s="120"/>
      <c r="BL44" s="119"/>
      <c r="BM44" s="119"/>
      <c r="BN44" s="119"/>
      <c r="BO44" s="119"/>
      <c r="BP44" s="119"/>
    </row>
    <row r="45" spans="1:68" ht="24.75" customHeight="1" x14ac:dyDescent="0.25">
      <c r="A45" s="87" t="s">
        <v>107</v>
      </c>
      <c r="B45" s="123"/>
      <c r="C45" s="44"/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O45" s="119"/>
      <c r="P45" s="119"/>
      <c r="Q45" s="119"/>
      <c r="R45" s="119"/>
      <c r="S45" s="119"/>
      <c r="T45" s="119"/>
      <c r="U45" s="119"/>
      <c r="V45" s="119"/>
      <c r="W45" s="119"/>
      <c r="X45" s="119"/>
      <c r="Y45" s="119"/>
      <c r="Z45" s="119"/>
      <c r="AA45" s="119"/>
      <c r="AB45" s="119"/>
      <c r="AC45" s="119"/>
      <c r="AD45" s="119"/>
      <c r="AE45" s="119"/>
      <c r="AF45" s="119"/>
      <c r="AG45" s="119"/>
      <c r="AH45" s="119"/>
      <c r="AI45" s="119"/>
      <c r="AJ45" s="119"/>
      <c r="AK45" s="119"/>
      <c r="AL45" s="120"/>
      <c r="AM45" s="120"/>
      <c r="AN45" s="120"/>
      <c r="AO45" s="119"/>
      <c r="AP45" s="119"/>
      <c r="AQ45" s="119"/>
      <c r="AR45" s="119"/>
      <c r="AS45" s="120"/>
      <c r="AT45" s="119"/>
      <c r="AU45" s="119"/>
      <c r="AV45" s="11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119"/>
      <c r="BH45" s="120"/>
      <c r="BI45" s="120"/>
      <c r="BJ45" s="120"/>
      <c r="BK45" s="120"/>
      <c r="BL45" s="119"/>
      <c r="BM45" s="119"/>
      <c r="BN45" s="119"/>
      <c r="BO45" s="119"/>
      <c r="BP45" s="119"/>
    </row>
    <row r="46" spans="1:68" ht="24.75" customHeight="1" x14ac:dyDescent="0.25">
      <c r="A46" s="124" t="s">
        <v>108</v>
      </c>
      <c r="B46" s="122"/>
      <c r="C46" s="44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19"/>
      <c r="AB46" s="119"/>
      <c r="AC46" s="119"/>
      <c r="AD46" s="119"/>
      <c r="AE46" s="119"/>
      <c r="AF46" s="119"/>
      <c r="AG46" s="119"/>
      <c r="AH46" s="119"/>
      <c r="AI46" s="119"/>
      <c r="AJ46" s="119"/>
      <c r="AK46" s="119"/>
      <c r="AL46" s="120"/>
      <c r="AM46" s="120"/>
      <c r="AN46" s="120"/>
      <c r="AO46" s="119"/>
      <c r="AP46" s="119"/>
      <c r="AQ46" s="119"/>
      <c r="AR46" s="119"/>
      <c r="AS46" s="120"/>
      <c r="AT46" s="119"/>
      <c r="AU46" s="119"/>
      <c r="AV46" s="11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119"/>
      <c r="BH46" s="120"/>
      <c r="BI46" s="120"/>
      <c r="BJ46" s="120"/>
      <c r="BK46" s="120"/>
      <c r="BL46" s="119"/>
      <c r="BM46" s="119"/>
      <c r="BN46" s="119"/>
      <c r="BO46" s="119"/>
      <c r="BP46" s="119"/>
    </row>
    <row r="47" spans="1:68" ht="24.75" customHeight="1" x14ac:dyDescent="0.25">
      <c r="A47" s="711" t="s">
        <v>101</v>
      </c>
      <c r="B47" s="712"/>
      <c r="C47" s="125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19"/>
      <c r="AB47" s="119"/>
      <c r="AC47" s="119"/>
      <c r="AD47" s="119"/>
      <c r="AE47" s="119"/>
      <c r="AF47" s="119"/>
      <c r="AG47" s="119"/>
      <c r="AH47" s="119"/>
      <c r="AI47" s="119"/>
      <c r="AJ47" s="119"/>
      <c r="AK47" s="119"/>
      <c r="AL47" s="120"/>
      <c r="AM47" s="120"/>
      <c r="AN47" s="120"/>
      <c r="AO47" s="119"/>
      <c r="AP47" s="119"/>
      <c r="AQ47" s="119"/>
      <c r="AR47" s="119"/>
      <c r="AS47" s="120"/>
      <c r="AT47" s="119"/>
      <c r="AU47" s="119"/>
      <c r="AV47" s="126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126"/>
      <c r="BH47" s="127"/>
      <c r="BI47" s="127"/>
      <c r="BJ47" s="127"/>
      <c r="BK47" s="127"/>
      <c r="BL47" s="126"/>
      <c r="BM47" s="126"/>
      <c r="BN47" s="126"/>
      <c r="BO47" s="126"/>
      <c r="BP47" s="126"/>
    </row>
  </sheetData>
  <mergeCells count="94">
    <mergeCell ref="BP7:BP8"/>
    <mergeCell ref="BG7:BG8"/>
    <mergeCell ref="BL7:BL8"/>
    <mergeCell ref="BM7:BM8"/>
    <mergeCell ref="BN7:BN8"/>
    <mergeCell ref="BO7:BO8"/>
    <mergeCell ref="V5:W5"/>
    <mergeCell ref="T7:T8"/>
    <mergeCell ref="U7:U8"/>
    <mergeCell ref="V7:V8"/>
    <mergeCell ref="W7:W8"/>
    <mergeCell ref="E4:F4"/>
    <mergeCell ref="G4:H4"/>
    <mergeCell ref="I4:K4"/>
    <mergeCell ref="L4:N4"/>
    <mergeCell ref="A4:B4"/>
    <mergeCell ref="E3:AS3"/>
    <mergeCell ref="AZ3:BP3"/>
    <mergeCell ref="AQ4:AR4"/>
    <mergeCell ref="BC4:BF4"/>
    <mergeCell ref="BG4:BP4"/>
    <mergeCell ref="O4:Q4"/>
    <mergeCell ref="R4:S4"/>
    <mergeCell ref="T4:U4"/>
    <mergeCell ref="V4:W4"/>
    <mergeCell ref="X4:Y4"/>
    <mergeCell ref="Z4:AB4"/>
    <mergeCell ref="AC4:AE4"/>
    <mergeCell ref="AJ4:AJ5"/>
    <mergeCell ref="AK4:AK5"/>
    <mergeCell ref="AC5:AD5"/>
    <mergeCell ref="T5:U5"/>
    <mergeCell ref="A1:B1"/>
    <mergeCell ref="C1:Q1"/>
    <mergeCell ref="S1:AL1"/>
    <mergeCell ref="A2:C2"/>
    <mergeCell ref="E2:I2"/>
    <mergeCell ref="BD7:BD8"/>
    <mergeCell ref="BE7:BE8"/>
    <mergeCell ref="BF7:BF8"/>
    <mergeCell ref="X5:Y5"/>
    <mergeCell ref="Z5:AA5"/>
    <mergeCell ref="AT5:AT6"/>
    <mergeCell ref="AU5:AU6"/>
    <mergeCell ref="AV5:AV6"/>
    <mergeCell ref="BC5:BF5"/>
    <mergeCell ref="AV7:AV8"/>
    <mergeCell ref="X7:X8"/>
    <mergeCell ref="AW7:AW8"/>
    <mergeCell ref="AX7:AX8"/>
    <mergeCell ref="AY7:AY8"/>
    <mergeCell ref="AZ7:AZ8"/>
    <mergeCell ref="BA7:BA8"/>
    <mergeCell ref="BB7:BB8"/>
    <mergeCell ref="BC7:BC8"/>
    <mergeCell ref="AT7:AT8"/>
    <mergeCell ref="AU7:AU8"/>
    <mergeCell ref="AJ7:AJ8"/>
    <mergeCell ref="AK7:AK8"/>
    <mergeCell ref="AL7:AL8"/>
    <mergeCell ref="AP7:AP8"/>
    <mergeCell ref="AQ7:AQ8"/>
    <mergeCell ref="AR7:AR8"/>
    <mergeCell ref="AS7:AS8"/>
    <mergeCell ref="AH7:AH8"/>
    <mergeCell ref="AI7:AI8"/>
    <mergeCell ref="Y7:Y8"/>
    <mergeCell ref="Z7:Z8"/>
    <mergeCell ref="AA7:AA8"/>
    <mergeCell ref="AB7:AB8"/>
    <mergeCell ref="AC7:AC8"/>
    <mergeCell ref="AD7:AD8"/>
    <mergeCell ref="AE7:AE8"/>
    <mergeCell ref="R7:R8"/>
    <mergeCell ref="E5:F5"/>
    <mergeCell ref="G5:H5"/>
    <mergeCell ref="I5:J5"/>
    <mergeCell ref="L5:M5"/>
    <mergeCell ref="O5:P5"/>
    <mergeCell ref="R5:S5"/>
    <mergeCell ref="S7:S8"/>
    <mergeCell ref="E7:E8"/>
    <mergeCell ref="F7:F8"/>
    <mergeCell ref="M7:M8"/>
    <mergeCell ref="N7:N8"/>
    <mergeCell ref="O7:O8"/>
    <mergeCell ref="P7:P8"/>
    <mergeCell ref="Q7:Q8"/>
    <mergeCell ref="I7:I8"/>
    <mergeCell ref="J7:J8"/>
    <mergeCell ref="A47:B47"/>
    <mergeCell ref="K7:K8"/>
    <mergeCell ref="L7:L8"/>
    <mergeCell ref="A7:A8"/>
  </mergeCells>
  <conditionalFormatting sqref="E9:AK38">
    <cfRule type="expression" dxfId="17" priority="1">
      <formula>IF(AND($AI9="H",$AH9="B"),1,0)</formula>
    </cfRule>
    <cfRule type="expression" dxfId="16" priority="2">
      <formula>IF($AI9="H",1,0)</formula>
    </cfRule>
  </conditionalFormatting>
  <dataValidations count="3">
    <dataValidation type="list" allowBlank="1" showErrorMessage="1" sqref="AJ9:AK38" xr:uid="{00000000-0002-0000-0800-000000000000}">
      <formula1>"Si,No"</formula1>
    </dataValidation>
    <dataValidation type="list" allowBlank="1" showErrorMessage="1" sqref="AH9:AH38" xr:uid="{00000000-0002-0000-0800-000001000000}">
      <formula1>"P,I,B"</formula1>
    </dataValidation>
    <dataValidation type="list" allowBlank="1" showErrorMessage="1" sqref="AI9:AI38" xr:uid="{00000000-0002-0000-0800-000002000000}">
      <formula1>"H,NH"</formula1>
    </dataValidation>
  </dataValidations>
  <pageMargins left="0.39370078740157483" right="0.39370078740157483" top="0.59055118110236227" bottom="0.39370078740157483" header="0" footer="0"/>
  <pageSetup paperSize="9" scale="1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19AAC38DA66264BA6A086568DD915C5" ma:contentTypeVersion="18" ma:contentTypeDescription="Crear nuevo documento." ma:contentTypeScope="" ma:versionID="31d1a72fae05cb2493ceed6dd093180b">
  <xsd:schema xmlns:xsd="http://www.w3.org/2001/XMLSchema" xmlns:xs="http://www.w3.org/2001/XMLSchema" xmlns:p="http://schemas.microsoft.com/office/2006/metadata/properties" xmlns:ns2="346b871a-302f-4981-b145-e5b235e4440c" xmlns:ns3="ba40aba4-45f8-4c04-8f94-566ae4b3d346" targetNamespace="http://schemas.microsoft.com/office/2006/metadata/properties" ma:root="true" ma:fieldsID="bb031ac53deb1abd820f7e23fd1954bc" ns2:_="" ns3:_="">
    <xsd:import namespace="346b871a-302f-4981-b145-e5b235e4440c"/>
    <xsd:import namespace="ba40aba4-45f8-4c04-8f94-566ae4b3d3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6b871a-302f-4981-b145-e5b235e444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3604dadc-ee18-4d14-a874-ce508b4d47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40aba4-45f8-4c04-8f94-566ae4b3d34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3b9099c-0bfc-4ec5-bbd2-11093bf335e1}" ma:internalName="TaxCatchAll" ma:showField="CatchAllData" ma:web="ba40aba4-45f8-4c04-8f94-566ae4b3d34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46b871a-302f-4981-b145-e5b235e4440c">
      <Terms xmlns="http://schemas.microsoft.com/office/infopath/2007/PartnerControls"/>
    </lcf76f155ced4ddcb4097134ff3c332f>
    <TaxCatchAll xmlns="ba40aba4-45f8-4c04-8f94-566ae4b3d346"/>
  </documentManagement>
</p:properties>
</file>

<file path=customXml/itemProps1.xml><?xml version="1.0" encoding="utf-8"?>
<ds:datastoreItem xmlns:ds="http://schemas.openxmlformats.org/officeDocument/2006/customXml" ds:itemID="{C4CF1524-46A7-4536-ACC4-364F8FAAFA5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2586C72-7C54-4332-B789-93A9D5D369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6b871a-302f-4981-b145-e5b235e4440c"/>
    <ds:schemaRef ds:uri="ba40aba4-45f8-4c04-8f94-566ae4b3d3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2A5D6C2-0EFE-4372-A615-0FA61054F2A9}">
  <ds:schemaRefs>
    <ds:schemaRef ds:uri="http://schemas.microsoft.com/office/2006/metadata/properties"/>
    <ds:schemaRef ds:uri="http://schemas.microsoft.com/office/infopath/2007/PartnerControls"/>
    <ds:schemaRef ds:uri="346b871a-302f-4981-b145-e5b235e4440c"/>
    <ds:schemaRef ds:uri="ba40aba4-45f8-4c04-8f94-566ae4b3d34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17</vt:i4>
      </vt:variant>
    </vt:vector>
  </HeadingPairs>
  <TitlesOfParts>
    <vt:vector size="17" baseType="lpstr">
      <vt:lpstr>gener</vt:lpstr>
      <vt:lpstr>febrer</vt:lpstr>
      <vt:lpstr>març</vt:lpstr>
      <vt:lpstr>abril</vt:lpstr>
      <vt:lpstr>maig</vt:lpstr>
      <vt:lpstr>juny</vt:lpstr>
      <vt:lpstr>juliol</vt:lpstr>
      <vt:lpstr>agost</vt:lpstr>
      <vt:lpstr>setembre</vt:lpstr>
      <vt:lpstr>octubre</vt:lpstr>
      <vt:lpstr>novembre</vt:lpstr>
      <vt:lpstr>desembre</vt:lpstr>
      <vt:lpstr>T1. resum cabal i analítiques</vt:lpstr>
      <vt:lpstr>T2. resum control del procés  </vt:lpstr>
      <vt:lpstr>T3. resum energia elèctrica </vt:lpstr>
      <vt:lpstr>T4. Fonts Energia renovable</vt:lpstr>
      <vt:lpstr>T5.registre cubes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Agència Catalana de l'Aigua</dc:creator>
  <cp:keywords/>
  <dc:description/>
  <cp:lastModifiedBy>Maria Rosa Pignatelli Garrigos</cp:lastModifiedBy>
  <cp:revision/>
  <dcterms:created xsi:type="dcterms:W3CDTF">2001-12-03T15:17:39Z</dcterms:created>
  <dcterms:modified xsi:type="dcterms:W3CDTF">2026-05-07T08:07:29Z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0x010100319AAC38DA66264BA6A086568DD915C5</vt:lpwstr>
  </property>
  <property fmtid="{D5CDD505-2E9C-101B-9397-08002B2CF9AE}" pid="3" name="MediaServiceImageTags">
    <vt:lpwstr/>
  </property>
</Properties>
</file>