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PAISATGE I BIODIVERSITAT\01.02 CONCURSOS\2026\2026028122 - MAJOR - Manteniment REG\PRESSPOST\"/>
    </mc:Choice>
  </mc:AlternateContent>
  <bookViews>
    <workbookView xWindow="0" yWindow="0" windowWidth="28800" windowHeight="12180"/>
  </bookViews>
  <sheets>
    <sheet name="INSTRUCCIONS" sheetId="10" r:id="rId1"/>
    <sheet name="T-SMP" sheetId="8" r:id="rId2"/>
    <sheet name="PREU_FEINA" sheetId="7" r:id="rId3"/>
    <sheet name="PRESSUPOST" sheetId="2" r:id="rId4"/>
    <sheet name="RESUM PRESSUPOST" sheetId="11" r:id="rId5"/>
  </sheets>
  <externalReferences>
    <externalReference r:id="rId6"/>
  </externalReferences>
  <calcPr calcId="162913"/>
</workbook>
</file>

<file path=xl/calcChain.xml><?xml version="1.0" encoding="utf-8"?>
<calcChain xmlns="http://schemas.openxmlformats.org/spreadsheetml/2006/main">
  <c r="B3" i="11" l="1"/>
  <c r="G546" i="7" l="1"/>
  <c r="G543" i="7"/>
  <c r="G534" i="7"/>
  <c r="G531" i="7"/>
  <c r="G522" i="7"/>
  <c r="G519" i="7"/>
  <c r="G510" i="7"/>
  <c r="G507" i="7"/>
  <c r="G498" i="7"/>
  <c r="G495" i="7"/>
  <c r="G486" i="7"/>
  <c r="G483" i="7"/>
  <c r="G474" i="7"/>
  <c r="G471" i="7"/>
  <c r="G462" i="7"/>
  <c r="G459" i="7"/>
  <c r="G450" i="7"/>
  <c r="G447" i="7"/>
  <c r="G438" i="7"/>
  <c r="G435" i="7"/>
  <c r="G426" i="7"/>
  <c r="G423" i="7"/>
  <c r="G414" i="7"/>
  <c r="G413" i="7"/>
  <c r="G410" i="7"/>
  <c r="G409" i="7"/>
  <c r="G400" i="7"/>
  <c r="G399" i="7"/>
  <c r="G396" i="7"/>
  <c r="G395" i="7"/>
  <c r="G386" i="7"/>
  <c r="G385" i="7"/>
  <c r="G382" i="7"/>
  <c r="G381" i="7"/>
  <c r="G372" i="7"/>
  <c r="G371" i="7"/>
  <c r="G368" i="7"/>
  <c r="G367" i="7"/>
  <c r="G358" i="7"/>
  <c r="G357" i="7"/>
  <c r="G354" i="7"/>
  <c r="G353" i="7"/>
  <c r="G344" i="7"/>
  <c r="G343" i="7"/>
  <c r="G340" i="7"/>
  <c r="G339" i="7"/>
  <c r="G330" i="7"/>
  <c r="G329" i="7"/>
  <c r="G326" i="7"/>
  <c r="G325" i="7"/>
  <c r="G316" i="7"/>
  <c r="G315" i="7"/>
  <c r="G312" i="7"/>
  <c r="G311" i="7"/>
  <c r="G302" i="7"/>
  <c r="G301" i="7"/>
  <c r="G298" i="7"/>
  <c r="G297" i="7"/>
  <c r="G288" i="7"/>
  <c r="G287" i="7"/>
  <c r="G284" i="7"/>
  <c r="G283" i="7"/>
  <c r="G274" i="7"/>
  <c r="G273" i="7"/>
  <c r="G270" i="7"/>
  <c r="G269" i="7"/>
  <c r="G260" i="7"/>
  <c r="G257" i="7"/>
  <c r="G248" i="7"/>
  <c r="G245" i="7"/>
  <c r="G236" i="7"/>
  <c r="G233" i="7"/>
  <c r="G224" i="7"/>
  <c r="G221" i="7"/>
  <c r="G212" i="7"/>
  <c r="G211" i="7"/>
  <c r="G208" i="7"/>
  <c r="G207" i="7"/>
  <c r="G198" i="7"/>
  <c r="G197" i="7"/>
  <c r="G194" i="7"/>
  <c r="G193" i="7"/>
  <c r="G184" i="7"/>
  <c r="G183" i="7"/>
  <c r="G180" i="7"/>
  <c r="G179" i="7"/>
  <c r="G170" i="7"/>
  <c r="G169" i="7"/>
  <c r="G166" i="7"/>
  <c r="G165" i="7"/>
  <c r="G156" i="7"/>
  <c r="G155" i="7"/>
  <c r="G152" i="7"/>
  <c r="G151" i="7"/>
  <c r="G141" i="7"/>
  <c r="G142" i="7"/>
  <c r="G138" i="7"/>
  <c r="G137" i="7"/>
  <c r="G128" i="7"/>
  <c r="G127" i="7"/>
  <c r="G124" i="7"/>
  <c r="G123" i="7"/>
  <c r="G114" i="7"/>
  <c r="G113" i="7"/>
  <c r="G104" i="7"/>
  <c r="G103" i="7"/>
  <c r="G102" i="7"/>
  <c r="G99" i="7"/>
  <c r="G98" i="7"/>
  <c r="G89" i="7"/>
  <c r="G88" i="7"/>
  <c r="G85" i="7"/>
  <c r="G76" i="7"/>
  <c r="G75" i="7"/>
  <c r="G72" i="7"/>
  <c r="G63" i="7"/>
  <c r="G62" i="7"/>
  <c r="G59" i="7"/>
  <c r="G50" i="7"/>
  <c r="G49" i="7"/>
  <c r="G46" i="7"/>
  <c r="G37" i="7"/>
  <c r="G36" i="7"/>
  <c r="G33" i="7"/>
  <c r="G26" i="7"/>
  <c r="G23" i="7"/>
  <c r="G16" i="7"/>
  <c r="G13" i="7"/>
  <c r="J541" i="7"/>
  <c r="J529" i="7"/>
  <c r="J517" i="7"/>
  <c r="J505" i="7"/>
  <c r="J493" i="7"/>
  <c r="J481" i="7"/>
  <c r="J469" i="7"/>
  <c r="J457" i="7"/>
  <c r="J445" i="7"/>
  <c r="J433" i="7"/>
  <c r="J421" i="7"/>
  <c r="J407" i="7"/>
  <c r="J393" i="7"/>
  <c r="J379" i="7"/>
  <c r="J365" i="7"/>
  <c r="J351" i="7"/>
  <c r="J337" i="7"/>
  <c r="J323" i="7"/>
  <c r="J309" i="7"/>
  <c r="J295" i="7"/>
  <c r="J281" i="7"/>
  <c r="J267" i="7"/>
  <c r="J255" i="7"/>
  <c r="J243" i="7"/>
  <c r="J231" i="7"/>
  <c r="J219" i="7"/>
  <c r="J205" i="7"/>
  <c r="J191" i="7"/>
  <c r="J177" i="7"/>
  <c r="J163" i="7"/>
  <c r="J149" i="7"/>
  <c r="J135" i="7"/>
  <c r="J121" i="7"/>
  <c r="J111" i="7"/>
  <c r="J96" i="7"/>
  <c r="J83" i="7"/>
  <c r="J70" i="7"/>
  <c r="J57" i="7"/>
  <c r="J44" i="7"/>
  <c r="J31" i="7"/>
  <c r="J21" i="7"/>
  <c r="J11" i="7"/>
  <c r="I13" i="7" l="1"/>
  <c r="K14" i="7" s="1"/>
  <c r="I16" i="7"/>
  <c r="K17" i="7" s="1"/>
  <c r="I23" i="7"/>
  <c r="I26" i="7"/>
  <c r="K27" i="7" s="1"/>
  <c r="I33" i="7"/>
  <c r="K34" i="7" s="1"/>
  <c r="I40" i="7" s="1"/>
  <c r="I36" i="7"/>
  <c r="I37" i="7"/>
  <c r="I46" i="7"/>
  <c r="K47" i="7" s="1"/>
  <c r="I53" i="7" s="1"/>
  <c r="I49" i="7"/>
  <c r="I50" i="7"/>
  <c r="I59" i="7"/>
  <c r="K60" i="7" s="1"/>
  <c r="I66" i="7" s="1"/>
  <c r="I62" i="7"/>
  <c r="I63" i="7"/>
  <c r="I72" i="7"/>
  <c r="K73" i="7" s="1"/>
  <c r="I79" i="7" s="1"/>
  <c r="I75" i="7"/>
  <c r="I76" i="7"/>
  <c r="I85" i="7"/>
  <c r="K86" i="7" s="1"/>
  <c r="I92" i="7" s="1"/>
  <c r="I88" i="7"/>
  <c r="I89" i="7"/>
  <c r="I98" i="7"/>
  <c r="I99" i="7"/>
  <c r="I102" i="7"/>
  <c r="I103" i="7"/>
  <c r="I104" i="7"/>
  <c r="I113" i="7"/>
  <c r="I114" i="7"/>
  <c r="I123" i="7"/>
  <c r="I124" i="7"/>
  <c r="I127" i="7"/>
  <c r="I128" i="7"/>
  <c r="I137" i="7"/>
  <c r="I138" i="7"/>
  <c r="I141" i="7"/>
  <c r="I142" i="7"/>
  <c r="I151" i="7"/>
  <c r="I152" i="7"/>
  <c r="I155" i="7"/>
  <c r="I156" i="7"/>
  <c r="I165" i="7"/>
  <c r="I166" i="7"/>
  <c r="I169" i="7"/>
  <c r="I170" i="7"/>
  <c r="I179" i="7"/>
  <c r="I180" i="7"/>
  <c r="I183" i="7"/>
  <c r="I184" i="7"/>
  <c r="I193" i="7"/>
  <c r="I194" i="7"/>
  <c r="I197" i="7"/>
  <c r="I198" i="7"/>
  <c r="I207" i="7"/>
  <c r="I208" i="7"/>
  <c r="I211" i="7"/>
  <c r="I212" i="7"/>
  <c r="I221" i="7"/>
  <c r="K222" i="7" s="1"/>
  <c r="I227" i="7" s="1"/>
  <c r="I224" i="7"/>
  <c r="K225" i="7" s="1"/>
  <c r="I233" i="7"/>
  <c r="K234" i="7" s="1"/>
  <c r="I239" i="7" s="1"/>
  <c r="I236" i="7"/>
  <c r="K237" i="7" s="1"/>
  <c r="I245" i="7"/>
  <c r="I248" i="7"/>
  <c r="K249" i="7" s="1"/>
  <c r="I257" i="7"/>
  <c r="I260" i="7"/>
  <c r="K261" i="7" s="1"/>
  <c r="I269" i="7"/>
  <c r="I270" i="7"/>
  <c r="I273" i="7"/>
  <c r="I274" i="7"/>
  <c r="I283" i="7"/>
  <c r="I284" i="7"/>
  <c r="I287" i="7"/>
  <c r="I288" i="7"/>
  <c r="I297" i="7"/>
  <c r="I298" i="7"/>
  <c r="I301" i="7"/>
  <c r="I302" i="7"/>
  <c r="I311" i="7"/>
  <c r="I312" i="7"/>
  <c r="I315" i="7"/>
  <c r="I316" i="7"/>
  <c r="I325" i="7"/>
  <c r="I326" i="7"/>
  <c r="I329" i="7"/>
  <c r="I330" i="7"/>
  <c r="I339" i="7"/>
  <c r="I340" i="7"/>
  <c r="I343" i="7"/>
  <c r="I344" i="7"/>
  <c r="I353" i="7"/>
  <c r="I354" i="7"/>
  <c r="I357" i="7"/>
  <c r="I358" i="7"/>
  <c r="I367" i="7"/>
  <c r="I368" i="7"/>
  <c r="I371" i="7"/>
  <c r="I372" i="7"/>
  <c r="I381" i="7"/>
  <c r="I382" i="7"/>
  <c r="I385" i="7"/>
  <c r="I386" i="7"/>
  <c r="I395" i="7"/>
  <c r="I396" i="7"/>
  <c r="I399" i="7"/>
  <c r="I400" i="7"/>
  <c r="I409" i="7"/>
  <c r="I410" i="7"/>
  <c r="I413" i="7"/>
  <c r="I414" i="7"/>
  <c r="I423" i="7"/>
  <c r="K424" i="7" s="1"/>
  <c r="I429" i="7" s="1"/>
  <c r="I426" i="7"/>
  <c r="I435" i="7"/>
  <c r="K436" i="7" s="1"/>
  <c r="I441" i="7" s="1"/>
  <c r="I438" i="7"/>
  <c r="K439" i="7" s="1"/>
  <c r="I447" i="7"/>
  <c r="K448" i="7" s="1"/>
  <c r="I453" i="7" s="1"/>
  <c r="I450" i="7"/>
  <c r="K451" i="7" s="1"/>
  <c r="I459" i="7"/>
  <c r="I462" i="7"/>
  <c r="K463" i="7" s="1"/>
  <c r="I471" i="7"/>
  <c r="K472" i="7" s="1"/>
  <c r="I477" i="7" s="1"/>
  <c r="I474" i="7"/>
  <c r="K475" i="7" s="1"/>
  <c r="I483" i="7"/>
  <c r="K484" i="7" s="1"/>
  <c r="I489" i="7" s="1"/>
  <c r="I486" i="7"/>
  <c r="K487" i="7" s="1"/>
  <c r="I495" i="7"/>
  <c r="K496" i="7" s="1"/>
  <c r="I501" i="7" s="1"/>
  <c r="I498" i="7"/>
  <c r="K499" i="7" s="1"/>
  <c r="I507" i="7"/>
  <c r="K508" i="7" s="1"/>
  <c r="I513" i="7" s="1"/>
  <c r="I510" i="7"/>
  <c r="K511" i="7" s="1"/>
  <c r="I519" i="7"/>
  <c r="K520" i="7" s="1"/>
  <c r="I525" i="7" s="1"/>
  <c r="I522" i="7"/>
  <c r="K523" i="7" s="1"/>
  <c r="I531" i="7"/>
  <c r="K532" i="7" s="1"/>
  <c r="I537" i="7" s="1"/>
  <c r="I534" i="7"/>
  <c r="K535" i="7" s="1"/>
  <c r="I543" i="7"/>
  <c r="K544" i="7" s="1"/>
  <c r="I548" i="7" s="1"/>
  <c r="I546" i="7"/>
  <c r="K153" i="7" l="1"/>
  <c r="I159" i="7" s="1"/>
  <c r="K160" i="7" s="1"/>
  <c r="K161" i="7" s="1"/>
  <c r="K149" i="7" s="1"/>
  <c r="K411" i="7"/>
  <c r="I417" i="7" s="1"/>
  <c r="K418" i="7" s="1"/>
  <c r="K419" i="7" s="1"/>
  <c r="K407" i="7" s="1"/>
  <c r="K317" i="7"/>
  <c r="K430" i="7"/>
  <c r="K431" i="7" s="1"/>
  <c r="K421" i="7" s="1"/>
  <c r="K401" i="7"/>
  <c r="K373" i="7"/>
  <c r="K355" i="7"/>
  <c r="I361" i="7" s="1"/>
  <c r="K362" i="7" s="1"/>
  <c r="K363" i="7" s="1"/>
  <c r="K351" i="7" s="1"/>
  <c r="K341" i="7"/>
  <c r="I347" i="7" s="1"/>
  <c r="K348" i="7" s="1"/>
  <c r="K349" i="7" s="1"/>
  <c r="K337" i="7" s="1"/>
  <c r="K313" i="7"/>
  <c r="I319" i="7" s="1"/>
  <c r="K320" i="7" s="1"/>
  <c r="K321" i="7" s="1"/>
  <c r="K309" i="7" s="1"/>
  <c r="K275" i="7"/>
  <c r="K271" i="7"/>
  <c r="I277" i="7" s="1"/>
  <c r="K278" i="7" s="1"/>
  <c r="K279" i="7" s="1"/>
  <c r="K267" i="7" s="1"/>
  <c r="K213" i="7"/>
  <c r="K167" i="7"/>
  <c r="I173" i="7" s="1"/>
  <c r="K174" i="7" s="1"/>
  <c r="K175" i="7" s="1"/>
  <c r="K163" i="7" s="1"/>
  <c r="K157" i="7"/>
  <c r="K139" i="7"/>
  <c r="I145" i="7" s="1"/>
  <c r="K146" i="7" s="1"/>
  <c r="K147" i="7" s="1"/>
  <c r="K135" i="7" s="1"/>
  <c r="K129" i="7"/>
  <c r="K125" i="7"/>
  <c r="I131" i="7" s="1"/>
  <c r="K132" i="7" s="1"/>
  <c r="K133" i="7" s="1"/>
  <c r="K121" i="7" s="1"/>
  <c r="K100" i="7"/>
  <c r="I107" i="7" s="1"/>
  <c r="K108" i="7" s="1"/>
  <c r="K109" i="7" s="1"/>
  <c r="K96" i="7" s="1"/>
  <c r="K90" i="7"/>
  <c r="K38" i="7"/>
  <c r="K502" i="7"/>
  <c r="K503" i="7" s="1"/>
  <c r="K493" i="7" s="1"/>
  <c r="K397" i="7"/>
  <c r="I403" i="7" s="1"/>
  <c r="K404" i="7" s="1"/>
  <c r="K405" i="7" s="1"/>
  <c r="K393" i="7" s="1"/>
  <c r="K240" i="7"/>
  <c r="K241" i="7" s="1"/>
  <c r="K231" i="7" s="1"/>
  <c r="K478" i="7"/>
  <c r="K479" i="7" s="1"/>
  <c r="K469" i="7" s="1"/>
  <c r="K345" i="7"/>
  <c r="K185" i="7"/>
  <c r="K115" i="7"/>
  <c r="I117" i="7" s="1"/>
  <c r="K118" i="7" s="1"/>
  <c r="K119" i="7" s="1"/>
  <c r="K111" i="7" s="1"/>
  <c r="K514" i="7"/>
  <c r="K515" i="7" s="1"/>
  <c r="K505" i="7" s="1"/>
  <c r="K415" i="7"/>
  <c r="K303" i="7"/>
  <c r="K181" i="7"/>
  <c r="I187" i="7" s="1"/>
  <c r="K188" i="7" s="1"/>
  <c r="K189" i="7" s="1"/>
  <c r="K177" i="7" s="1"/>
  <c r="K105" i="7"/>
  <c r="K327" i="7"/>
  <c r="I333" i="7" s="1"/>
  <c r="K334" i="7" s="1"/>
  <c r="K335" i="7" s="1"/>
  <c r="K323" i="7" s="1"/>
  <c r="K289" i="7"/>
  <c r="K209" i="7"/>
  <c r="I215" i="7" s="1"/>
  <c r="K216" i="7" s="1"/>
  <c r="K217" i="7" s="1"/>
  <c r="K205" i="7" s="1"/>
  <c r="K369" i="7"/>
  <c r="I375" i="7" s="1"/>
  <c r="K376" i="7" s="1"/>
  <c r="K377" i="7" s="1"/>
  <c r="K365" i="7" s="1"/>
  <c r="K460" i="7"/>
  <c r="I465" i="7" s="1"/>
  <c r="K466" i="7" s="1"/>
  <c r="K467" i="7" s="1"/>
  <c r="K457" i="7" s="1"/>
  <c r="K427" i="7"/>
  <c r="K228" i="7"/>
  <c r="K229" i="7" s="1"/>
  <c r="K219" i="7" s="1"/>
  <c r="K64" i="7"/>
  <c r="K331" i="7"/>
  <c r="K538" i="7"/>
  <c r="K539" i="7" s="1"/>
  <c r="K529" i="7" s="1"/>
  <c r="E61" i="2" s="1"/>
  <c r="G61" i="2" s="1"/>
  <c r="K387" i="7"/>
  <c r="K359" i="7"/>
  <c r="K54" i="7"/>
  <c r="K55" i="7" s="1"/>
  <c r="K44" i="7" s="1"/>
  <c r="K28" i="7"/>
  <c r="K29" i="7" s="1"/>
  <c r="K21" i="7" s="1"/>
  <c r="E14" i="2" s="1"/>
  <c r="G14" i="2" s="1"/>
  <c r="K143" i="7"/>
  <c r="K51" i="7"/>
  <c r="K442" i="7"/>
  <c r="K443" i="7" s="1"/>
  <c r="K433" i="7" s="1"/>
  <c r="K285" i="7"/>
  <c r="I291" i="7" s="1"/>
  <c r="K292" i="7" s="1"/>
  <c r="K293" i="7" s="1"/>
  <c r="K281" i="7" s="1"/>
  <c r="K258" i="7"/>
  <c r="I263" i="7" s="1"/>
  <c r="K264" i="7" s="1"/>
  <c r="K265" i="7" s="1"/>
  <c r="K255" i="7" s="1"/>
  <c r="K199" i="7"/>
  <c r="K171" i="7"/>
  <c r="K77" i="7"/>
  <c r="K80" i="7"/>
  <c r="K81" i="7" s="1"/>
  <c r="K70" i="7" s="1"/>
  <c r="K549" i="7"/>
  <c r="K550" i="7" s="1"/>
  <c r="K541" i="7" s="1"/>
  <c r="E110" i="2" s="1"/>
  <c r="G110" i="2" s="1"/>
  <c r="K490" i="7"/>
  <c r="K491" i="7" s="1"/>
  <c r="K481" i="7" s="1"/>
  <c r="K526" i="7"/>
  <c r="K527" i="7" s="1"/>
  <c r="K517" i="7" s="1"/>
  <c r="K454" i="7"/>
  <c r="K455" i="7" s="1"/>
  <c r="K445" i="7" s="1"/>
  <c r="K383" i="7"/>
  <c r="I389" i="7" s="1"/>
  <c r="K390" i="7" s="1"/>
  <c r="K391" i="7" s="1"/>
  <c r="K379" i="7" s="1"/>
  <c r="K299" i="7"/>
  <c r="I305" i="7" s="1"/>
  <c r="K306" i="7" s="1"/>
  <c r="K307" i="7" s="1"/>
  <c r="K295" i="7" s="1"/>
  <c r="K195" i="7"/>
  <c r="I201" i="7" s="1"/>
  <c r="K202" i="7" s="1"/>
  <c r="K203" i="7" s="1"/>
  <c r="K191" i="7" s="1"/>
  <c r="K246" i="7"/>
  <c r="I251" i="7" s="1"/>
  <c r="K252" i="7" s="1"/>
  <c r="K253" i="7" s="1"/>
  <c r="K243" i="7" s="1"/>
  <c r="K93" i="7"/>
  <c r="K94" i="7" s="1"/>
  <c r="K83" i="7" s="1"/>
  <c r="K41" i="7"/>
  <c r="K42" i="7" s="1"/>
  <c r="K31" i="7" s="1"/>
  <c r="E84" i="2" s="1"/>
  <c r="G84" i="2" s="1"/>
  <c r="K24" i="7"/>
  <c r="K18" i="7"/>
  <c r="K19" i="7" s="1"/>
  <c r="K11" i="7" s="1"/>
  <c r="E13" i="2" s="1"/>
  <c r="G13" i="2" s="1"/>
  <c r="K67" i="7"/>
  <c r="K68" i="7" s="1"/>
  <c r="K57" i="7" s="1"/>
  <c r="E50" i="2" l="1"/>
  <c r="G50" i="2" s="1"/>
  <c r="E93" i="2"/>
  <c r="G93" i="2" s="1"/>
  <c r="E99" i="2"/>
  <c r="G99" i="2" s="1"/>
  <c r="E29" i="2"/>
  <c r="G29" i="2" s="1"/>
  <c r="E106" i="2"/>
  <c r="G106" i="2" s="1"/>
  <c r="E65" i="2"/>
  <c r="G65" i="2" s="1"/>
  <c r="E109" i="2"/>
  <c r="G109" i="2" s="1"/>
  <c r="E60" i="2"/>
  <c r="G60" i="2" s="1"/>
  <c r="E33" i="2"/>
  <c r="G33" i="2" s="1"/>
  <c r="E73" i="2"/>
  <c r="G73" i="2" s="1"/>
  <c r="E72" i="2"/>
  <c r="G72" i="2" s="1"/>
  <c r="E32" i="2"/>
  <c r="G32" i="2" s="1"/>
  <c r="E57" i="2"/>
  <c r="G57" i="2" s="1"/>
  <c r="E107" i="2"/>
  <c r="G107" i="2" s="1"/>
  <c r="E95" i="2"/>
  <c r="G95" i="2" s="1"/>
  <c r="E53" i="2"/>
  <c r="G53" i="2" s="1"/>
  <c r="E101" i="2"/>
  <c r="G101" i="2" s="1"/>
  <c r="E41" i="2"/>
  <c r="G41" i="2" s="1"/>
  <c r="G15" i="2"/>
  <c r="H6" i="11" s="1"/>
  <c r="E87" i="2"/>
  <c r="G87" i="2" s="1"/>
  <c r="E45" i="2"/>
  <c r="G45" i="2" s="1"/>
  <c r="E54" i="2"/>
  <c r="G54" i="2" s="1"/>
  <c r="E96" i="2"/>
  <c r="G96" i="2" s="1"/>
  <c r="E35" i="2"/>
  <c r="G35" i="2" s="1"/>
  <c r="E75" i="2"/>
  <c r="G75" i="2" s="1"/>
  <c r="E39" i="2"/>
  <c r="G39" i="2" s="1"/>
  <c r="E79" i="2"/>
  <c r="G79" i="2" s="1"/>
  <c r="E23" i="2"/>
  <c r="G23" i="2" s="1"/>
  <c r="E91" i="2"/>
  <c r="G91" i="2" s="1"/>
  <c r="E48" i="2"/>
  <c r="G48" i="2" s="1"/>
  <c r="E51" i="2"/>
  <c r="G51" i="2" s="1"/>
  <c r="E94" i="2"/>
  <c r="G94" i="2" s="1"/>
  <c r="E40" i="2"/>
  <c r="G40" i="2" s="1"/>
  <c r="E82" i="2"/>
  <c r="G82" i="2" s="1"/>
  <c r="E59" i="2"/>
  <c r="G59" i="2" s="1"/>
  <c r="E108" i="2"/>
  <c r="G108" i="2" s="1"/>
  <c r="E21" i="2"/>
  <c r="G21" i="2" s="1"/>
  <c r="E76" i="2"/>
  <c r="G76" i="2" s="1"/>
  <c r="E36" i="2"/>
  <c r="G36" i="2" s="1"/>
  <c r="E66" i="2"/>
  <c r="G66" i="2" s="1"/>
  <c r="E81" i="2"/>
  <c r="G81" i="2" s="1"/>
  <c r="E98" i="2"/>
  <c r="G98" i="2" s="1"/>
  <c r="E56" i="2"/>
  <c r="G56" i="2" s="1"/>
  <c r="E102" i="2"/>
  <c r="G102" i="2" s="1"/>
  <c r="E58" i="2"/>
  <c r="G58" i="2" s="1"/>
  <c r="E104" i="2"/>
  <c r="G104" i="2" s="1"/>
  <c r="E63" i="2"/>
  <c r="G63" i="2" s="1"/>
  <c r="E44" i="2"/>
  <c r="G44" i="2" s="1"/>
  <c r="E86" i="2"/>
  <c r="G86" i="2" s="1"/>
  <c r="E43" i="2"/>
  <c r="G43" i="2" s="1"/>
  <c r="E85" i="2"/>
  <c r="G85" i="2" s="1"/>
  <c r="E55" i="2"/>
  <c r="G55" i="2" s="1"/>
  <c r="E97" i="2"/>
  <c r="G97" i="2" s="1"/>
  <c r="E64" i="2"/>
  <c r="G64" i="2" s="1"/>
  <c r="E105" i="2"/>
  <c r="G105" i="2" s="1"/>
  <c r="E34" i="2"/>
  <c r="G34" i="2" s="1"/>
  <c r="E74" i="2"/>
  <c r="G74" i="2" s="1"/>
  <c r="E80" i="2"/>
  <c r="G80" i="2" s="1"/>
  <c r="E52" i="2"/>
  <c r="G52" i="2" s="1"/>
  <c r="E38" i="2"/>
  <c r="G38" i="2" s="1"/>
  <c r="E78" i="2"/>
  <c r="G78" i="2" s="1"/>
  <c r="E20" i="2"/>
  <c r="G20" i="2" s="1"/>
  <c r="E88" i="2"/>
  <c r="G88" i="2" s="1"/>
  <c r="E46" i="2"/>
  <c r="G46" i="2" s="1"/>
  <c r="E83" i="2"/>
  <c r="G83" i="2" s="1"/>
  <c r="E42" i="2"/>
  <c r="G42" i="2" s="1"/>
  <c r="E92" i="2"/>
  <c r="G92" i="2" s="1"/>
  <c r="E49" i="2"/>
  <c r="G49" i="2" s="1"/>
  <c r="E103" i="2"/>
  <c r="G103" i="2" s="1"/>
  <c r="E62" i="2"/>
  <c r="G62" i="2" s="1"/>
  <c r="E89" i="2"/>
  <c r="G89" i="2" s="1"/>
  <c r="E47" i="2"/>
  <c r="G47" i="2" s="1"/>
  <c r="E22" i="2"/>
  <c r="G22" i="2" s="1"/>
  <c r="E37" i="2"/>
  <c r="G37" i="2" s="1"/>
  <c r="E77" i="2"/>
  <c r="G77" i="2" s="1"/>
  <c r="E90" i="2"/>
  <c r="G90" i="2" s="1"/>
  <c r="E31" i="2"/>
  <c r="G31" i="2" s="1"/>
  <c r="E100" i="2"/>
  <c r="G100" i="2" s="1"/>
  <c r="E30" i="2"/>
  <c r="G30" i="2" s="1"/>
  <c r="G111" i="2" l="1"/>
  <c r="H9" i="11" s="1"/>
  <c r="G67" i="2"/>
  <c r="H8" i="11" s="1"/>
  <c r="G24" i="2"/>
  <c r="H7" i="11" l="1"/>
  <c r="H11" i="11" s="1"/>
  <c r="H12" i="11" s="1"/>
  <c r="H14" i="11" s="1"/>
  <c r="G113" i="2"/>
  <c r="H16" i="11" l="1"/>
  <c r="H17" i="11"/>
  <c r="H18" i="11" l="1"/>
  <c r="H20" i="11" s="1"/>
  <c r="H21" i="11" s="1"/>
  <c r="H25" i="11" s="1"/>
  <c r="H24" i="11" l="1"/>
</calcChain>
</file>

<file path=xl/sharedStrings.xml><?xml version="1.0" encoding="utf-8"?>
<sst xmlns="http://schemas.openxmlformats.org/spreadsheetml/2006/main" count="2433" uniqueCount="596">
  <si>
    <t>MANTENIMENT SISTEMES DE REG - AJUNTAMENT DE GIRONA</t>
  </si>
  <si>
    <t>PRESSUPOST</t>
  </si>
  <si>
    <t>Preu</t>
  </si>
  <si>
    <t>Amidament</t>
  </si>
  <si>
    <t>Import</t>
  </si>
  <si>
    <t>Obra</t>
  </si>
  <si>
    <t>01</t>
  </si>
  <si>
    <t>PressupostREG2026</t>
  </si>
  <si>
    <t>Capítol</t>
  </si>
  <si>
    <t>Posta en marxa</t>
  </si>
  <si>
    <t>PJFZ-IZXK</t>
  </si>
  <si>
    <t>m2</t>
  </si>
  <si>
    <t>Inspecció d'instal·lació de reg de canonades amb degoters integrats, fent un control dels punts d'aportació d'aigua, del seu cabal i difusió, corregint els mals funcionaments, detecció i reparació en el seu cas de fuites d'aigua i revisió dels programadors, substituint les bateries si fos necessari</t>
  </si>
  <si>
    <t>PJFZ-IZXL</t>
  </si>
  <si>
    <t>Inspecció d'instal·lació de reg amb aspersors i/o difusors, fent un control dels punts d'aportació d'aigua, del seu cabal i difusió, corregint els mals funcionaments, detecció i reparació en el seu cas de fuites d'aigua i revisió dels programadors, substituint les bateries si fos necessari</t>
  </si>
  <si>
    <t>TOTAL</t>
  </si>
  <si>
    <t>02</t>
  </si>
  <si>
    <t>Canvi programadors</t>
  </si>
  <si>
    <t>PJS1--92MM</t>
  </si>
  <si>
    <t>u</t>
  </si>
  <si>
    <t>Programador de reg amb alimentació amb piles, sistema de programació per teclat via radio, preu alt, per a un nombre màxim de 4 estacions, muntat superficialment, connectat als aparells de control, als elements governats, programat i comprovat</t>
  </si>
  <si>
    <t>PJS1--92M4</t>
  </si>
  <si>
    <t>Programador de reg amb alimentació amb piles, sistema de programació per teclat via radio, preu alt, per a un nombre màxim d'1 estacions, muntat superficialment, connectat als aparells de control, als elements governats, programat i comprovat</t>
  </si>
  <si>
    <t>PJS1--92MJ</t>
  </si>
  <si>
    <t>Programador de reg amb alimentació amb piles, sistema de programació per teclat via radio, preu alt, per a un nombre màxim de 2 estacions, muntat superficialment, connectat als aparells de control, als elements governats, programat i comprovat</t>
  </si>
  <si>
    <t>PJS1--92MN</t>
  </si>
  <si>
    <t>Programador de reg amb alimentació amb piles, sistema de programació per teclat via radio, preu alt, per a un nombre màxim de 6 estacions, muntat superficialment, connectat als aparells de control, als elements governats, programat i comprovat</t>
  </si>
  <si>
    <t>03</t>
  </si>
  <si>
    <t>Manteniment / Reposició</t>
  </si>
  <si>
    <t>PJSM1-HBBF</t>
  </si>
  <si>
    <t>Pericó rectangular de polipropilè per a instal·lacions de reg de 51x37 cm i 31 cm d'alçada amb tapa amb cargol per a tancar, col·locada sobre llit de grava i reblert de terra lateral</t>
  </si>
  <si>
    <t>PJSM1-HBBG</t>
  </si>
  <si>
    <t>Pericó rectangular de polipropilè per a instal·lacions de reg de 63x48 cm i 31 cm d'alçada amb tapa amb cargol per a tancar, col·locada sobre llit de grava i reblert de terra lateral</t>
  </si>
  <si>
    <t>PJS5-HYO5</t>
  </si>
  <si>
    <t>Boca de reg amb cos de fosa, brida d'entrada de DN 40 mm i sortida de rosca de 1 1/2´´  de diàmetre, pericó i tapa de fosa i vàlvula de tancament amb junt EPDM, revestida amb pintura epoxi i amb petit material metàl·lic per a connexió amb la canonada, instal·lada. Segons fitxes tècniques de materials homologats del servei municipal d'abastament i distribució d'aigua potable del sistema de Girona</t>
  </si>
  <si>
    <t>PJS1-6UBW</t>
  </si>
  <si>
    <t>Electrovàlvula per a instal·lacio de reg, de 2´´ de diàmetre, de material plàstic, amb solenoide de 9 V, per a una pressió màxima de 10 bar, amb regulador de cabal, connectada a les xarxes elèctrica i d'aigua amb connectors estancs</t>
  </si>
  <si>
    <t>PJS1-6UBX</t>
  </si>
  <si>
    <t>Electrovàlvula per a instal·lacio de reg, de 3´´ de diàmetre, de material plàstic, amb solenoide de 9 V, per a una pressió màxima de 10 bar, amb regulador de cabal, connectada a les xarxes elèctrica i d'aigua amb connectors estancs</t>
  </si>
  <si>
    <t>PJS1-6UC0</t>
  </si>
  <si>
    <t>Electrovàlvula per a instal·lacio de reg, d'1´´1/2 de diàmetre, de material plàstic, amb solenoide de 9 V, per a una pressió màxima de 10 bar, amb regulador de cabal, connectada a les xarxes elèctrica i d'aigua amb connectors estancs</t>
  </si>
  <si>
    <t>PJS1-6UC8</t>
  </si>
  <si>
    <t>Electrovàlvula per a instal·lacio de reg, d'1´´ de diàmetre, de material plàstic, amb solenoide de 9 V, per a una pressió màxima de 10 bar, amb regulador de cabal, connectada a les xarxes elèctrica i d'aigua amb connectors estancs</t>
  </si>
  <si>
    <t>PJS1-IGZ9</t>
  </si>
  <si>
    <t>Aspersor de turbina, amb radi de cobertura de 8 a 14 m, amb cos emergent de plàstic d'alçària 10 cm, amb connexió de diàmetre 3/4´´, amb vàlvula antidrenatge, i amb memòria de sector, connectat amb bobina a la canonada, i regulat</t>
  </si>
  <si>
    <t>PJSQ-92NJ</t>
  </si>
  <si>
    <t>Sensor de pluja regulable per a instal·lació inhalàmbrica, instal·lat a una alçària màxima de 3 m i calibrat</t>
  </si>
  <si>
    <t>PJS1-IGZA</t>
  </si>
  <si>
    <t>Aspersor de turbina, amb radi de cobertura de 8 a 14 m, amb cos emergent de plàstic d'alçària 10 cm, amb connexió de diàmetre 3/4´´, amb vàlvula antidrenatge, i amb memòria de sector, connectat amb unió articulada a la canonada, i regulat</t>
  </si>
  <si>
    <t>PJS1-IGZH</t>
  </si>
  <si>
    <t>Aspersor de turbina, amb radi de cobertura de 4 a 9 m, amb cos emergent de plàstic d'alçària 10 cm, amb connexió de diàmetre 1/2´´, amb vàlvula antidrenatge, connectat amb bobina a la canonada, i regulat</t>
  </si>
  <si>
    <t>PJS1-IKV6</t>
  </si>
  <si>
    <t>Aspersor de turbina, amb radi de cobertura de 4 a 9 m, amb cos emergent de plàstic d'alçària 10 cm, amb connexió de diàmetre 1/2´´, amb vàlvula antidrenatge, connectat amb unió articulada a la canonada, i regulat</t>
  </si>
  <si>
    <t>PJS1-IKVA</t>
  </si>
  <si>
    <t>Aspersor de turbina, amb radi de cobertura de 4 a 9 m, amb cos emergent de plàstic d'alçària 15 cm, amb connexió de diàmetre 1/2´´, amb vàlvula antidrenatge, connectat amb bobina a la canonada, i regulat</t>
  </si>
  <si>
    <t>PJS1-JEIH</t>
  </si>
  <si>
    <t>Aspersor de turbina, amb radi de cobertura de 8 a 14 m, amb cos emergent de plàstic d'alçària 15 cm, amb connexió de diàmetre 3/4´´, amb vàlvula antidrenatge, i amb memòria de sector, connectat amb bobina a la canonada, i regulat</t>
  </si>
  <si>
    <t>PJS1-KZ10</t>
  </si>
  <si>
    <t>Aspersor de turbina, amb radi de cobertura de 8 a 14 m, amb cos emergent de plàstic d'alçària 15 cm, amb connexió de diàmetre 3/4´´, amb vàlvula antidrenatge, i amb memòria de sector, connectat amb unió articulada a la canonada, i regulat</t>
  </si>
  <si>
    <t>PJSD-I2N3</t>
  </si>
  <si>
    <t>Difusor emergent amb broquet giratori de 10 cm d'alçària emergent, amb un radi de reg de 2 a 5 m, amb vàlvula antidrenatge, 1/2´´ de diàmetre de connexió a la canonada, per una pressió de treball entre 1,5 i 3 bars, amb regulador de pressió connectat a la xarxa amb unió articulada</t>
  </si>
  <si>
    <t>PJSD-JJEA</t>
  </si>
  <si>
    <t>Difusor emergent amb broquet giratori de 10 cm d'alçària emergent, amb un radi de reg de 2 a 10 m, amb vàlvula antidrenatge, 1/2´´ de diàmetre de connexió a la canonada, per una pressió de treball entre 1,5 i 3 bars, amb regulador de pressió connectat a la xarxa amb unió articulada</t>
  </si>
  <si>
    <t>PJSD-JJEO</t>
  </si>
  <si>
    <t>Difusor emergent amb broquet giratori de 5 cm d'alçària emergent, amb un radi de reg de 2 a 5 m, sense vàlvula antidrenatge, 1/2´´ de diàmetre de connexió a la canonada, per una pressió de treball entre 1,5 i 3 bars, sense regulador de pressió connectat a la xarxa amb unió articulada</t>
  </si>
  <si>
    <t>PJSD-JP5I</t>
  </si>
  <si>
    <t>Difusor emergent amb broquet giratori de 7,5 cm d'alçària emergent, amb un radi de reg de 2 a 10 m, amb vàlvula antidrenatge, 1/2´´ de diàmetre de connexió a la canonada, per una pressió de treball entre 1,5 i 3 bars, sense regulador de pressió connectat a la xarxa amb unió articulada</t>
  </si>
  <si>
    <t>PJS1-9EEK</t>
  </si>
  <si>
    <t>m</t>
  </si>
  <si>
    <t>Canonada de tub per a reg per degoteig de 16 mm de diàmetre, amb degoters autocompensats integrats cada 33 cm, amb mecanisme antisucció, instal·lada superficialment, fixada amb piquetes col·locades cada 5 m</t>
  </si>
  <si>
    <t>PJSD-JP5L</t>
  </si>
  <si>
    <t>Difusor emergent amb broquet fix de 7,5 cm d'alçària emergent, amb un radi de reg de 2 a 5 m, amb vàlvula antidrenatge, 1/2´´ de diàmetre de connexió a la canonada, per una pressió de treball entre 1,5 i 3 bars, sense regulador de pressió connectat a la xarxa amb unió articulada</t>
  </si>
  <si>
    <t>PJSD-JP5N</t>
  </si>
  <si>
    <t>Difusor emergent amb broquet giratori de 7,5 cm d'alçària emergent, amb un radi de reg de 2 a 5 m, amb vàlvula antidrenatge, 1/2´´ de diàmetre de connexió a la canonada, per una pressió de treball entre 1,5 i 3 bars, sense regulador de pressió connectat a la xarxa amb unió articulada</t>
  </si>
  <si>
    <t>PJSD-KZ16</t>
  </si>
  <si>
    <t>Difusor emergent amb broquet fix de 10 cm d'alçària emergent, amb un radi de reg de 2 a 5 m, amb vàlvula antidrenatge, 1/2´´ de diàmetre de connexió a la canonada, per una pressió de treball entre 1,5 i 3 bars, sense regulador de pressió connectat a la xarxa amb unió articulada</t>
  </si>
  <si>
    <t>PJSD-KZ1A</t>
  </si>
  <si>
    <t>Difusor emergent amb broquet fix de 5 cm d'alçària emergent, amb un radi de reg de 2 a 5 m, amb vàlvula antidrenatge, 1/2´´ de diàmetre de connexió a la canonada, per una pressió de treball entre 1,5 i 3 bars, sense regulador de pressió connectat a la xarxa amb unió articulada</t>
  </si>
  <si>
    <t>PJSS-HBBN</t>
  </si>
  <si>
    <t>Vàlvula antisifó per a instal·lació de reg per degoteig, de material plàstic, d'1/2´´ de diàmetre, instal·lada en pericó</t>
  </si>
  <si>
    <t>PJSQ-92NM</t>
  </si>
  <si>
    <t>Sensor d'intensitat de vent i glaçades regulable, instal·lat en alçada i calibrat</t>
  </si>
  <si>
    <t>PJSS-IRW9</t>
  </si>
  <si>
    <t>Vàlvula de rentat per a instal·lació de reg per degoteig, de material plàstic, d'1´´ de diàmetre, instal·lada en pericó</t>
  </si>
  <si>
    <t>PJSS-VSMX</t>
  </si>
  <si>
    <t>Vàlvula antidrenant per a instal·lació de reg per degoteig, de material plàstic, d'1´´ de diàmetre, instal·lada en pericó</t>
  </si>
  <si>
    <t>PJSS-VSMY</t>
  </si>
  <si>
    <t>Vàlvula antidrenant per a instal·lació de reg per degoteig, de material plàstic, d'1/2´´ de diàmetre, instal·lada en pericó</t>
  </si>
  <si>
    <t>PJSQ-92NV</t>
  </si>
  <si>
    <t>Sensor de cabal per a tub d'1´´ de per a connectar a programador local, instal·lat i calibrat</t>
  </si>
  <si>
    <t>PJSQ-92NX</t>
  </si>
  <si>
    <t>Sensor de cabal per a tub de 2´´ de per a connectar a programador local, instal·lat i calibrat</t>
  </si>
  <si>
    <t>PJSQ-92NY</t>
  </si>
  <si>
    <t>Sensor de cabal per a tub de 3´´ de per a connectar a programador local, instal·lat i calibrat</t>
  </si>
  <si>
    <t>PJSQ-92O1</t>
  </si>
  <si>
    <t>Sensor de cabal per a tub d'1 1/2´´ de per a connectar a programador local, instal·lat i calibrat</t>
  </si>
  <si>
    <t>PJS1-HBCJ</t>
  </si>
  <si>
    <t>Col·lector per a grup de 4 electrovàlvules, d'1'' de diàmetre, connectat a canonada d'alimentació</t>
  </si>
  <si>
    <t>04</t>
  </si>
  <si>
    <t>Noves xarxes de reg</t>
  </si>
  <si>
    <t>PJS1-6U00</t>
  </si>
  <si>
    <t>Instal·lació de vàlvula de reg, de 1/2´´ de diàmetre, de material plàstic a instal·lació de reg preexistent amb T de 1/2´´ PE</t>
  </si>
  <si>
    <t>PR2G-10QSY</t>
  </si>
  <si>
    <t>Excavació de rasa de plantació, de dimensions 0.25x0,25 m, amb mitjans mecànics amb minicarregadora elèctrica</t>
  </si>
  <si>
    <t xml:space="preserve">IMPORT TOTAL DEL PRESSUPOST : </t>
  </si>
  <si>
    <t>Justificació d'elements</t>
  </si>
  <si>
    <t>Codi</t>
  </si>
  <si>
    <t>U.A.</t>
  </si>
  <si>
    <t>Descripció</t>
  </si>
  <si>
    <t>Partida d'obra</t>
  </si>
  <si>
    <t>Rend.:</t>
  </si>
  <si>
    <t>Mà d'obra</t>
  </si>
  <si>
    <t>A012P000</t>
  </si>
  <si>
    <t>h</t>
  </si>
  <si>
    <t>Oficial 1a jardiner</t>
  </si>
  <si>
    <t>/R</t>
  </si>
  <si>
    <t>x</t>
  </si>
  <si>
    <t>=</t>
  </si>
  <si>
    <t>Subtotal mà d'obra</t>
  </si>
  <si>
    <t>Material</t>
  </si>
  <si>
    <t>BFYH-0A3A</t>
  </si>
  <si>
    <t>Part proporcional d'elements de muntatge per a tubs de polietilè de densitat baixa, de 16 mm de diàmetre nominal exterior, per a connectar a pressió</t>
  </si>
  <si>
    <t>Subtotal material</t>
  </si>
  <si>
    <t>Cost directe</t>
  </si>
  <si>
    <t>Total</t>
  </si>
  <si>
    <t>A0F-000R</t>
  </si>
  <si>
    <t>Oficial 1a muntador</t>
  </si>
  <si>
    <t>BJS0-095</t>
  </si>
  <si>
    <t>T mixta PE R/F 20 x 1/2´´</t>
  </si>
  <si>
    <t>BJS0-101</t>
  </si>
  <si>
    <t>Vàvula esfera JIMTEN R/F 1/2´´ desmontable</t>
  </si>
  <si>
    <t>Despeses auxiliars</t>
  </si>
  <si>
    <t>%</t>
  </si>
  <si>
    <t>BJSF-28KK</t>
  </si>
  <si>
    <t>Electrovàlvula per a instal·lacio de reg, de 2´´ de diàmetre, de material plàstic, amb solenoide de 9V, per a una pressió màxima de 10 bar i amb regulador de cabal</t>
  </si>
  <si>
    <t>BJS2-28MB</t>
  </si>
  <si>
    <t>Conjunt d'accessoris per al muntatge d'una electrovàlvula de 2´´</t>
  </si>
  <si>
    <t>BJSF-28KL</t>
  </si>
  <si>
    <t>Electrovàlvula per a instal·lacio de reg, de 3´´ de diàmetre, de material plàstic, amb solenoide de 9V, per a una pressió màxima de 10 bar i amb regulador de cabal</t>
  </si>
  <si>
    <t>BJS2-28MD</t>
  </si>
  <si>
    <t>Conjunt d'accessoris per al muntatge d'una electrovàlvula de 3´´</t>
  </si>
  <si>
    <t>BJS2-28MC</t>
  </si>
  <si>
    <t>Conjunt d'accessoris per al muntatge d'una electrovàlvula d'1´´1/2</t>
  </si>
  <si>
    <t>BJSF-28KO</t>
  </si>
  <si>
    <t>Electrovàlvula per a instal·lacio de reg, d'1´´1/2 de diàmetre, de material plàstic, amb solenoide de 9V, per a una pressió màxima de 10 bar i amb regulador de cabal</t>
  </si>
  <si>
    <t>BJS2-28ME</t>
  </si>
  <si>
    <t>Conjunt d'accessoris per al muntatge d'una electrovàlvula d'1´´</t>
  </si>
  <si>
    <t>BJSF-28KW</t>
  </si>
  <si>
    <t>Electrovàlvula per a instal·lacio de reg, d'1´´ de diàmetre, de material plàstic, amb solenoide de 9V, per a una pressió màxima de 10 bar i amb regulador de cabal</t>
  </si>
  <si>
    <t>A01-FEPH</t>
  </si>
  <si>
    <t>Ajudant muntador</t>
  </si>
  <si>
    <t>B0B7-106P</t>
  </si>
  <si>
    <t>kg</t>
  </si>
  <si>
    <t>Acer en barres corrugades B400S de límit elàstic &gt;= 400 N/mm2</t>
  </si>
  <si>
    <t>BJSS-28MQ</t>
  </si>
  <si>
    <t>Tub per a reg per degoteig de 16 mm de diàmetre, amb degoters autocompensats integrats cada 33 cm, amb mecanisme antisucció</t>
  </si>
  <si>
    <t>BJS4-1800</t>
  </si>
  <si>
    <t>Aspersor de turbina, amb radi de cobertura de 8 a 14 m, amb cos emergent de plàstic de 10 cm d'alçària, amb connexió de diàmetre 3/4´´, amb vàlvula antidrenatge, i amb memòria de sector</t>
  </si>
  <si>
    <t>BJS9-28M5</t>
  </si>
  <si>
    <t>Connexió per a difusor o aspersor amb bobina de 3/4´´</t>
  </si>
  <si>
    <t>BJS9-28M9</t>
  </si>
  <si>
    <t>Connexió per a difusor o aspersor amb unió articulada de 3/4´´</t>
  </si>
  <si>
    <t>BJS9-28M7</t>
  </si>
  <si>
    <t>Connexió per a difusor o aspersor amb bobina de 1/2´´</t>
  </si>
  <si>
    <t>BJS4-17ZP</t>
  </si>
  <si>
    <t>Aspersor de turbina, amb radi de cobertura de 4 a 9 m, amb cos emergent de plàstic de 10 cm d'alçària, amb connexió de diàmetre 1/2´´, amb vàlvula antidrenatge</t>
  </si>
  <si>
    <t>BJS9-28M6</t>
  </si>
  <si>
    <t>Connexió per a difusor o aspersor amb unió articulada de 1/2´´</t>
  </si>
  <si>
    <t>BJS4-1801</t>
  </si>
  <si>
    <t>Aspersor de turbina, amb radi de cobertura de 4 a 9 m, amb cos emergent de plàstic de 15 cm d'alçària, amb connexió de diàmetre 1/2´´, amb vàlvula antidrenatge</t>
  </si>
  <si>
    <t>BJS4-180H</t>
  </si>
  <si>
    <t>Aspersor de turbina, amb radi de cobertura de 8 a 14 m, amb cos emergent de plàstic de 15 cm d'alçària, amb connexió de diàmetre 3/4´´, amb vàlvula antidrenatge, i amb memòria de sector</t>
  </si>
  <si>
    <t>BJSA2-26IT</t>
  </si>
  <si>
    <t>Programador de reg amb alimentació amb piles, sistema de programació per teclat via radio, preu alt, per a un nombre màxim d'1 estacions  amb connexió Bluetooth (tipus ESP-BAT-BT)</t>
  </si>
  <si>
    <t>BJSA2-26IR</t>
  </si>
  <si>
    <t>Programador de reg amb alimentació amb piles, sistema de programació per teclat via radio, preu alt, per a un nombre màxim de 2 estacions amb connexió Bluetooth (tipus ESP-BAT-BT)</t>
  </si>
  <si>
    <t>BJSA2-26IU</t>
  </si>
  <si>
    <t>Programador de reg amb alimentació amb piles, sistema de programació per teclat via radio, preu alt, per a un nombre màxim de 4 estacions amb connexió Bluetooth (tipus ESP-BAT-BT)</t>
  </si>
  <si>
    <t>BJSA2-26IV</t>
  </si>
  <si>
    <t>Programador de reg amb alimentació amb piles, sistema de programació per teclat via radio, preu alt, per a un nombre màxim de 6 estacions amb connexió Bluetooth (tipus ESP-BAT-BT)</t>
  </si>
  <si>
    <t>BJS6-H5IN</t>
  </si>
  <si>
    <t>Boca de reg amb cos de fosa, brida d'entrada de DN 40 mm i sortida de rosca de 1 1/2´´  de diàmetre, pericó i tapa de fosa i vàlvula de tancament amb junt EPDM, revestida amb pintura epoxi. Segons fitxes tècniques de materials homologats del servei municipal d'abastament i distribució d'aigua potable del sistema de Girona (N. fitxa 4.16)</t>
  </si>
  <si>
    <t>BJS1-H6R1</t>
  </si>
  <si>
    <t>Petit material metàl·lic per a connexió de la boca de reg amb la canonada</t>
  </si>
  <si>
    <t>BJSE-28GQ</t>
  </si>
  <si>
    <t>Difusor emergent amb broquet giratori de 10 cm d'alçària emergent, amb un radi de reg de 2 a 5 m, amb vàlvula antidrenatge, 1/2´´ de diàmetre de connexió a la canonada, per una pressió de treball entre 1,5 i 3 bars, amb regulador de pressió</t>
  </si>
  <si>
    <t>BJSE-28GT</t>
  </si>
  <si>
    <t>Difusor emergent amb broquet giratori de 10 cm d'alçària emergent, amb un radi de reg de 2 a 10 m, amb vàlvula antidrenatge, 1/2´´ de diàmetre de connexió a la canonada, per una pressió de treball entre 1,5 i 3 bars, amb regulador de pressió</t>
  </si>
  <si>
    <t>BJSE-28JA</t>
  </si>
  <si>
    <t>Difusor emergent amb broquet giratori de 5 cm d'alçària emergent, amb un radi de reg de 2 a 5 m, sense vàlvula antidrenatge, 1/2´´ de diàmetre de connexió a la canonada, per una pressió de treball entre 1,5 i 3 bars, sense regulador de pressió</t>
  </si>
  <si>
    <t>BJSE-28J7</t>
  </si>
  <si>
    <t>Difusor emergent amb broquet giratori de 7,5 cm d'alçària emergent, amb un radi de reg de 2 a 10 m, amb vàlvula antidrenatge, 1/2´´ de diàmetre de connexió a la canonada, per una pressió de treball entre 1,5 i 3 bars, sense regulador de pressió</t>
  </si>
  <si>
    <t>BJSE-28J5</t>
  </si>
  <si>
    <t>Difusor emergent amb broquet fix de 7,5 cm d'alçària emergent, amb un radi de reg de 2 a 5 m, amb vàlvula antidrenatge, 1/2´´ de diàmetre de connexió a la canonada, per una pressió de treball entre 1,5 i 3 bars, sense regulador de pressió</t>
  </si>
  <si>
    <t>BJSE-28J6</t>
  </si>
  <si>
    <t>Difusor emergent amb broquet giratori de 7,5 cm d'alçària emergent, amb un radi de reg de 2 a 5 m, amb vàlvula antidrenatge, 1/2´´ de diàmetre de connexió a la canonada, per una pressió de treball entre 1,5 i 3 bars, sense regulador de pressió</t>
  </si>
  <si>
    <t>BJSE-28G2</t>
  </si>
  <si>
    <t>Difusor emergent amb broquet fix de 10 cm d'alçària emergent, amb un radi de reg de 2 a 5 m, amb vàlvula antidrenatge, 1/2´´ de diàmetre de connexió a la canonada, per una pressió de treball entre 1,5 i 3 bars, sense regulador de pressió</t>
  </si>
  <si>
    <t>BJSE-28J1</t>
  </si>
  <si>
    <t>Difusor emergent amb broquet fix de 5 cm d'alçària emergent, amb un radi de reg de 2 a 5 m, amb vàlvula antidrenatge, 1/2´´ de diàmetre de connexió a la canonada, per una pressió de treball entre 1,5 i 3 bars, sense regulador de pressió</t>
  </si>
  <si>
    <t>B03J-0K8V</t>
  </si>
  <si>
    <t>t</t>
  </si>
  <si>
    <t>Grava de pedrera, per a drens</t>
  </si>
  <si>
    <t>BJSM-H6R8</t>
  </si>
  <si>
    <t>Pericó rectangular de polipropilè per a instal·lacions de reg de 51x37 cm i 31 cm d'alçada, amb tapa amb cargol per a tancar</t>
  </si>
  <si>
    <t>BJSM-H6R9</t>
  </si>
  <si>
    <t>Pericó rectangular de polipropilè per a instal·lacions de reg de 63x48 cm i 31 cm d'alçada, amb tapa amb cargol per a tancar</t>
  </si>
  <si>
    <t>BJSQ-26K8</t>
  </si>
  <si>
    <t>Sensor de pluja regulable per a instal·lació inhalàmbrica</t>
  </si>
  <si>
    <t>BJSQ-26KI</t>
  </si>
  <si>
    <t>Sensor d'intensitat de vent i glaçades regulable</t>
  </si>
  <si>
    <t>BJSQ-26KD</t>
  </si>
  <si>
    <t>Sensor de cabal per a tub d'1´´ de per a connectar a programador local</t>
  </si>
  <si>
    <t>BJSQ-26KF</t>
  </si>
  <si>
    <t>Sensor de cabal per a tub de 2´´ de per a connectar a programador local</t>
  </si>
  <si>
    <t>BJSQ-26KG</t>
  </si>
  <si>
    <t>Sensor de cabal per a tub de 3´´ de per a connectar a programador local</t>
  </si>
  <si>
    <t>BJSQ-26KL</t>
  </si>
  <si>
    <t>Sensor de cabal per a tub d'1 1/2´´ de per a connectar a programador local</t>
  </si>
  <si>
    <t>BJST-H6RE</t>
  </si>
  <si>
    <t>Vàlvula antisifó per a instal·lació de reg per degoteig, de material plàstic, de 1/2´´ de diàmetre</t>
  </si>
  <si>
    <t>BJST-VSMU</t>
  </si>
  <si>
    <t>Vàlvula de rentat per a instal·lació de reg per degoteig, de material plàstic, d'1´´ de diàmetre</t>
  </si>
  <si>
    <t>BJST-VSMT</t>
  </si>
  <si>
    <t>Vàlvula antidrenant per a instal·lació de reg per degoteig, de material plàstic, d'1´´ de diàmetre</t>
  </si>
  <si>
    <t>BJST-VSMV</t>
  </si>
  <si>
    <t>Vàlvula antidrenant per a instal·lació de reg per degoteig, de material plàstic, de 1/2´´ de diàmetre</t>
  </si>
  <si>
    <t>A013P000</t>
  </si>
  <si>
    <t>Ajudant jardiner</t>
  </si>
  <si>
    <t>Maquinària</t>
  </si>
  <si>
    <t>C133-10CW5</t>
  </si>
  <si>
    <t>Minicarregadora elèctrica sobre pneumàtics de 2 a 5.9 t, amb accessori retroexcavador de 25 a 39 cm d'amplària</t>
  </si>
  <si>
    <t>BJS0-001</t>
  </si>
  <si>
    <t>Abraçadera Gebo DS 1/2´´ Tapapors curt</t>
  </si>
  <si>
    <t>BJS0-002</t>
  </si>
  <si>
    <t>Abraçadera Gebo DS 3/4´´ Tapapors curt</t>
  </si>
  <si>
    <t>BJS0-003</t>
  </si>
  <si>
    <t>Abraçadera Gebo DS 1´´ Tapapors curt</t>
  </si>
  <si>
    <t>BJS0-004</t>
  </si>
  <si>
    <t>Bobina retallable PE 1/2´´</t>
  </si>
  <si>
    <t>BJS0-005</t>
  </si>
  <si>
    <t>Bobina retallable PE 1/2´´ x 3/4´´</t>
  </si>
  <si>
    <t>BJS0-006</t>
  </si>
  <si>
    <t>Bobina retallable PE 3/4´´</t>
  </si>
  <si>
    <t>BJS0-007</t>
  </si>
  <si>
    <t>Tub PE 10 ATM 20 diam. baixa densitat</t>
  </si>
  <si>
    <t>BJS0-008</t>
  </si>
  <si>
    <t>Tub PE 10 ATM 25 diam. baixa densitat</t>
  </si>
  <si>
    <t>BJS0-009</t>
  </si>
  <si>
    <t>Tub PE 10 ATM 32 diam. baixa densitat</t>
  </si>
  <si>
    <t>BJS0-010</t>
  </si>
  <si>
    <t>Tub PE 10 ATM 40 diam. baixa densitat</t>
  </si>
  <si>
    <t>BJS0-011</t>
  </si>
  <si>
    <t>Collarí fosa tub PVC 40 sort. 1´´</t>
  </si>
  <si>
    <t>BJS0-012</t>
  </si>
  <si>
    <t>Collarí presa 20 x 1/2´´ PE</t>
  </si>
  <si>
    <t>BJS0-013</t>
  </si>
  <si>
    <t>Collarí presa 25 x 1/2´´ PE</t>
  </si>
  <si>
    <t>BJS0-014</t>
  </si>
  <si>
    <t>Collarí presa 25 x 3/4´´ PE</t>
  </si>
  <si>
    <t>BJS0-015</t>
  </si>
  <si>
    <t>Collarí presa 32 x 1/2´´ PE</t>
  </si>
  <si>
    <t>BJS0-016</t>
  </si>
  <si>
    <t>Collarí presa 32 x 3/4´´ PE</t>
  </si>
  <si>
    <t>BJS0-017</t>
  </si>
  <si>
    <t>Collarí presa 32 x 1´´ PE</t>
  </si>
  <si>
    <t>BJS0-018</t>
  </si>
  <si>
    <t>Collarí presa 40 x 1/2´´ PE</t>
  </si>
  <si>
    <t>BJS0-019</t>
  </si>
  <si>
    <t>Collarí presa 40 x 3/4´´ PE</t>
  </si>
  <si>
    <t>BJS0-020</t>
  </si>
  <si>
    <t>Collarí presa 40 x 1´´ PE</t>
  </si>
  <si>
    <t>BJS0-021</t>
  </si>
  <si>
    <t>Colze 45º mixt PE R/F 20 x 1/2´´</t>
  </si>
  <si>
    <t>BJS0-022</t>
  </si>
  <si>
    <t>Colze 45º mixt PE R/F 25 x 3/4´´</t>
  </si>
  <si>
    <t>BJS0-023</t>
  </si>
  <si>
    <t>Colze 90º igual llautó F/F 1´´ - roscat</t>
  </si>
  <si>
    <t>BJS0-024</t>
  </si>
  <si>
    <t>Colze 90º igual llautó F/F 1 1/2´´ - roscat</t>
  </si>
  <si>
    <t>BJS0-025</t>
  </si>
  <si>
    <t>Colze 90º igual llautó M-F 3/4´´ - roscat</t>
  </si>
  <si>
    <t>BJS0-026</t>
  </si>
  <si>
    <t>Colze 90º igual llautó M-F 1´´ - roscat</t>
  </si>
  <si>
    <t>BJS0-027</t>
  </si>
  <si>
    <t>Colze 90º igual llautó M-F 1 1/2´´ - roscat</t>
  </si>
  <si>
    <t>BJS0-028</t>
  </si>
  <si>
    <t>Colze 90º igual llautó-deca 40 - roscat</t>
  </si>
  <si>
    <t>BJS0-029</t>
  </si>
  <si>
    <t>Colze 90º igual llautó-deca 50 - roscat</t>
  </si>
  <si>
    <t>BJS0-030</t>
  </si>
  <si>
    <t>Colze 90º mixt PE R/F 20 x 1/2´´</t>
  </si>
  <si>
    <t>BJS0-031</t>
  </si>
  <si>
    <t>Colze 90º mixt PE R/F 25 x 3/4´´</t>
  </si>
  <si>
    <t>BJS0-032</t>
  </si>
  <si>
    <t>Colze 90º mixt PE R/F 32 x 1´´</t>
  </si>
  <si>
    <t>BJS0-033</t>
  </si>
  <si>
    <t>Colze 90º mixt PE R/M 20 x 1/2´´</t>
  </si>
  <si>
    <t>BJS0-034</t>
  </si>
  <si>
    <t>Colze 90º mixt PE R/M 25 x 3/4´´</t>
  </si>
  <si>
    <t>BJS0-035</t>
  </si>
  <si>
    <t>Colze 90º mixt PE R/M 32 x 1´´</t>
  </si>
  <si>
    <t>BJS0-036</t>
  </si>
  <si>
    <t>U</t>
  </si>
  <si>
    <t>Colze 90º PE 20</t>
  </si>
  <si>
    <t>BJS0-037</t>
  </si>
  <si>
    <t>Colze 90º PE 25</t>
  </si>
  <si>
    <t>BJS0-038</t>
  </si>
  <si>
    <t>Colze 90º PE 32</t>
  </si>
  <si>
    <t>BJS0-039</t>
  </si>
  <si>
    <t>Colze 90º PE 40</t>
  </si>
  <si>
    <t>BJS0-040</t>
  </si>
  <si>
    <t>Enllaç mixte PE R/F 20 x 1/2´´</t>
  </si>
  <si>
    <t>BJS0-041</t>
  </si>
  <si>
    <t>Enllaç mixte PE R/F 25 x 1/2´´</t>
  </si>
  <si>
    <t>BJS0-042</t>
  </si>
  <si>
    <t>Enllaç mixte PE R/F 25 x 3/4´´</t>
  </si>
  <si>
    <t>BJS0-043</t>
  </si>
  <si>
    <t>Enllaç mixte PE R/F 32 x 1´´</t>
  </si>
  <si>
    <t>BJS0-044</t>
  </si>
  <si>
    <t>Enllaç mixte PE R/M 20 x 1/2´´</t>
  </si>
  <si>
    <t>BJS0-045</t>
  </si>
  <si>
    <t>Enllaç mixte PE R/M 25 x 1/2´´</t>
  </si>
  <si>
    <t>BJS0-046</t>
  </si>
  <si>
    <t>Enllaç mixte PE R/M 25 x 3/4´´</t>
  </si>
  <si>
    <t>BJS0-047</t>
  </si>
  <si>
    <t>Enllaç mixte PE R/M 32 x 1´´</t>
  </si>
  <si>
    <t>BJS0-048</t>
  </si>
  <si>
    <t>Maneguet PE 20</t>
  </si>
  <si>
    <t>BJS0-049</t>
  </si>
  <si>
    <t>Maneguet PE 25</t>
  </si>
  <si>
    <t>BJS0-050</t>
  </si>
  <si>
    <t>Maneguet PE 32</t>
  </si>
  <si>
    <t>BJS0-051</t>
  </si>
  <si>
    <t>Maneguet PE 40</t>
  </si>
  <si>
    <t>BJS0-052</t>
  </si>
  <si>
    <t>Maneget reduït PE 25 x 20</t>
  </si>
  <si>
    <t>BJS0-053</t>
  </si>
  <si>
    <t>Maneget reduït PE 32 x 25</t>
  </si>
  <si>
    <t>BJS0-054</t>
  </si>
  <si>
    <t>Maneget reduït PE 40 x 32</t>
  </si>
  <si>
    <t>BJS0-055</t>
  </si>
  <si>
    <t>Maneget roscat PE R/F 1/2´´</t>
  </si>
  <si>
    <t>BJS0-056</t>
  </si>
  <si>
    <t>Maneget roscat PE R/F 3/4´´</t>
  </si>
  <si>
    <t>BJS0-057</t>
  </si>
  <si>
    <t>Maneget roscat PE R/F 1´´</t>
  </si>
  <si>
    <t>BJS0-058</t>
  </si>
  <si>
    <t xml:space="preserve">Maneget unió llautó F/F 1/2´´ </t>
  </si>
  <si>
    <t>BJS0-059</t>
  </si>
  <si>
    <t xml:space="preserve">Maneget unió llautó F/F 3/4´´ </t>
  </si>
  <si>
    <t>BJS0-060</t>
  </si>
  <si>
    <t xml:space="preserve">Maneget unió llautó F/F 1´´ </t>
  </si>
  <si>
    <t>BJS0-061</t>
  </si>
  <si>
    <t>Enllaç de 3 peces PVC Encolar i rosca femella 20 x 1/2´´</t>
  </si>
  <si>
    <t>BJS0-062</t>
  </si>
  <si>
    <t>Enllaç de 3 peces PVC Encolar i rosca femella 25 x 3/4´´</t>
  </si>
  <si>
    <t>BJS0-063</t>
  </si>
  <si>
    <t>Enllaç de 3 peces PVC Encolar i rosca femella 32 x 1´´</t>
  </si>
  <si>
    <t>BJS0-064</t>
  </si>
  <si>
    <t>Enllaç de 3 peces PVC rosca femella 1/2´´</t>
  </si>
  <si>
    <t>BJS0-065</t>
  </si>
  <si>
    <t>Enllaç de 3 peces PVC rosca femella 3/4´´</t>
  </si>
  <si>
    <t>BJS0-066</t>
  </si>
  <si>
    <t>Enllaç de 3 peces PVC rosca femella 1´´</t>
  </si>
  <si>
    <t>BJS0-067</t>
  </si>
  <si>
    <t>Matxo llautó rosca 3/4´´</t>
  </si>
  <si>
    <t>BJS0-068</t>
  </si>
  <si>
    <t>Matxo llautó rosca 1´´</t>
  </si>
  <si>
    <t>BJS0-069</t>
  </si>
  <si>
    <t>Matxo llautó rosca reduït 3/4 x 1/2´´</t>
  </si>
  <si>
    <t>BJS0-070</t>
  </si>
  <si>
    <t>Matxo llautó rosca reduït 1 x 3/4´´</t>
  </si>
  <si>
    <t>BJS0-071</t>
  </si>
  <si>
    <t>Matxo PE reduït 3/4 x 1/2´´</t>
  </si>
  <si>
    <t>BJS0-072</t>
  </si>
  <si>
    <t>Matxo PE reduït 1 x 1/2´´</t>
  </si>
  <si>
    <t>BJS0-073</t>
  </si>
  <si>
    <t>y</t>
  </si>
  <si>
    <t>Matxo PE reduït 1 x 3/4´´</t>
  </si>
  <si>
    <t>BJS0-074</t>
  </si>
  <si>
    <t>Raccord Marsella reduït llautó M 1/2´´ x F 3/4´´</t>
  </si>
  <si>
    <t>BJS0-075</t>
  </si>
  <si>
    <t>Raccord Marsella reduït llautó M 1/2´´ x F 1´´</t>
  </si>
  <si>
    <t>BJS0-076</t>
  </si>
  <si>
    <t>Raccord Marsella reduït llautó M 3/4´´ x F 1´´</t>
  </si>
  <si>
    <t>BJS0-077</t>
  </si>
  <si>
    <t>Reducció hexagonal llautó 3/4´´ x 1/2´´ M-F</t>
  </si>
  <si>
    <t>BJS0-078</t>
  </si>
  <si>
    <t>Reducció hexagonal llautó 1´´ x 3/4´´ M-F</t>
  </si>
  <si>
    <t>BJS0-079</t>
  </si>
  <si>
    <t>Reducció PE M 1/2´´ x F 3/4´´</t>
  </si>
  <si>
    <t>BJS0-080</t>
  </si>
  <si>
    <t>Reducció PE M 3/4´´ x F 1/2´´</t>
  </si>
  <si>
    <t>BJS0-081</t>
  </si>
  <si>
    <t>Reducció PE M 1´´ x F 1/2´´</t>
  </si>
  <si>
    <t>BJS0-082</t>
  </si>
  <si>
    <t>Reducció PE M 1´´ x F 3/4´´</t>
  </si>
  <si>
    <t>BJS0-083</t>
  </si>
  <si>
    <t>Tap final llautó F 1/2´´</t>
  </si>
  <si>
    <t>BJS0-084</t>
  </si>
  <si>
    <t>Tap final llautó F 3/8´´</t>
  </si>
  <si>
    <t>BJS0-085</t>
  </si>
  <si>
    <t>Tap final llautó F 3/4´´</t>
  </si>
  <si>
    <t>BJS0-086</t>
  </si>
  <si>
    <t>Tap final llautó M 1/2´´</t>
  </si>
  <si>
    <t>BJS0-087</t>
  </si>
  <si>
    <t>Tap final llautó M 3/4´´</t>
  </si>
  <si>
    <t>BJS0-088</t>
  </si>
  <si>
    <t>Tap final PE 20</t>
  </si>
  <si>
    <t>BJS0-089</t>
  </si>
  <si>
    <t>Tap final PE 25</t>
  </si>
  <si>
    <t>BJS0-090</t>
  </si>
  <si>
    <t>Tap final PE 32</t>
  </si>
  <si>
    <t>BJS0-091</t>
  </si>
  <si>
    <t>T igual PE 20</t>
  </si>
  <si>
    <t>BJS0-092</t>
  </si>
  <si>
    <t>T igual PE 25</t>
  </si>
  <si>
    <t>BJS0-093</t>
  </si>
  <si>
    <t>T igual PE 32</t>
  </si>
  <si>
    <t>BJS0-094</t>
  </si>
  <si>
    <t>T igual PE 40</t>
  </si>
  <si>
    <t>BJS0-096</t>
  </si>
  <si>
    <t>T mixta PE R/F 25 x 3/4´´</t>
  </si>
  <si>
    <t>BJS0-097</t>
  </si>
  <si>
    <t>T mixta PE R/F 32 x 1´´</t>
  </si>
  <si>
    <t>BJS0-098</t>
  </si>
  <si>
    <t>Vàvula esfera llauto R/F 1/2´´</t>
  </si>
  <si>
    <t>BJS0-099</t>
  </si>
  <si>
    <t>Vàvula esfera llauto R/F 3/4´´</t>
  </si>
  <si>
    <t>BJS0-100</t>
  </si>
  <si>
    <t>Vàvula esfera llauto R/F 1´´</t>
  </si>
  <si>
    <t>BJS0-102</t>
  </si>
  <si>
    <t>Vàvula esfera JIMTEN R/F 3/4´´ desmontable</t>
  </si>
  <si>
    <t>BJS0-103</t>
  </si>
  <si>
    <t>Vàvula esfera JIMTEN R/F 1´´ desmontable</t>
  </si>
  <si>
    <t>BJS0-104</t>
  </si>
  <si>
    <t>Reductor de pressió 1´´ RINOX</t>
  </si>
  <si>
    <t>BJS0-105</t>
  </si>
  <si>
    <t>Cos emergent difusor 5 cm graduable HUNTER PSU 02</t>
  </si>
  <si>
    <t>BJS0-106</t>
  </si>
  <si>
    <t>Cos emergent difusor 10 cm graduable HUNTER PSU 04</t>
  </si>
  <si>
    <t>BJS0-107</t>
  </si>
  <si>
    <t>Cos emergent difusor 5 cm HUNTER PROS 02</t>
  </si>
  <si>
    <t>BJS0-108</t>
  </si>
  <si>
    <t>Cos emergent difusor 7.5 cm HUNTER PROS 03</t>
  </si>
  <si>
    <t>BJS0-109</t>
  </si>
  <si>
    <t>Cos emergent difusor 10 cm HUNTER PROS 04</t>
  </si>
  <si>
    <t>BJS0-110</t>
  </si>
  <si>
    <t>Cos emergent difusor 5 cm RAIN BIRD</t>
  </si>
  <si>
    <t>BJS0-111</t>
  </si>
  <si>
    <t>Cos emergent difusor 10 cm RAIN BIRD</t>
  </si>
  <si>
    <t>BJS0-112</t>
  </si>
  <si>
    <t>Filtre tobera difusor RAIN BIRD/NELSON</t>
  </si>
  <si>
    <t>BJS0-113</t>
  </si>
  <si>
    <t>Tobera llautó regulabre difusor</t>
  </si>
  <si>
    <t>BJS0-114</t>
  </si>
  <si>
    <t>Tobera inundadora 1/2´´</t>
  </si>
  <si>
    <t>BJS0-115</t>
  </si>
  <si>
    <t>Tobera franja lateral difusor RAIN BIRD / NELSON / HUNTER</t>
  </si>
  <si>
    <t>BJS0-116</t>
  </si>
  <si>
    <t>Tobera franja central difusor RAIN BIRD / NELSON / HUNTER</t>
  </si>
  <si>
    <t>BJS0-117</t>
  </si>
  <si>
    <t>Tobera difusor S.8 Q 90º baix cabal RAIN BIRD / NELSON / HUNTER</t>
  </si>
  <si>
    <t>BJS0-118</t>
  </si>
  <si>
    <t>Tobera difusor S.8 Q 180º baix cabal RAIN BIRD / NELSON / HUNTER</t>
  </si>
  <si>
    <t>BJS0-119</t>
  </si>
  <si>
    <t>Tobera difusor S.10 arc ajustable RAIN BIRD / NELSON / HUNTER</t>
  </si>
  <si>
    <t>BJS0-120</t>
  </si>
  <si>
    <t>Tobera difusor S.10 Q 90º  RAIN BIRD / NELSON / HUNTER</t>
  </si>
  <si>
    <t>BJS0-121</t>
  </si>
  <si>
    <t>Tobera difusor S.10 H 180º  RAIN BIRD / NELSON / HUNTER</t>
  </si>
  <si>
    <t>BJS0-122</t>
  </si>
  <si>
    <t>Tobera difusor S.10 F 360º  RAIN BIRD / NELSON / HUNTER</t>
  </si>
  <si>
    <t>BJS0-123</t>
  </si>
  <si>
    <t>Tobera difusor S.12 arc ajustable RAIN BIRD / NELSON / HUNTER</t>
  </si>
  <si>
    <t>BJS0-124</t>
  </si>
  <si>
    <t>Tobera difusor S.12 Q 90º RAIN BIRD / NELSON / HUNTER</t>
  </si>
  <si>
    <t>BJS0-125</t>
  </si>
  <si>
    <t>Tobera difusor S.12 H 180º RAIN BIRD / NELSON / HUNTER</t>
  </si>
  <si>
    <t>BJS0-126</t>
  </si>
  <si>
    <t>Tobera difusor S.12 F 360º RAIN BIRD / NELSON / HUNTER</t>
  </si>
  <si>
    <t>BJS0-127</t>
  </si>
  <si>
    <t>Tobera difusor S.15 arc ajustable RAIN BIRD / NELSON / HUNTER</t>
  </si>
  <si>
    <t>BJS0-128</t>
  </si>
  <si>
    <t>Tobera difusor S.15 Q 90º RAIN BIRD / NELSON / HUNTER</t>
  </si>
  <si>
    <t>BJS0-129</t>
  </si>
  <si>
    <t>Tobera difusor S.15 H 180º RAIN BIRD / NELSON / HUNTER</t>
  </si>
  <si>
    <t>BJS0-130</t>
  </si>
  <si>
    <t>Tobera difusor S.15 F 360º RAIN BIRD / NELSON / HUNTER</t>
  </si>
  <si>
    <t>BJS0-131</t>
  </si>
  <si>
    <t>Degoter Tech-Line T 16 mm</t>
  </si>
  <si>
    <t>BJS0-132</t>
  </si>
  <si>
    <t>Degoter Tech-Line colze 16 mm x 1/2´´</t>
  </si>
  <si>
    <t>BJS0-133</t>
  </si>
  <si>
    <t>Degoter Tech-Line colze 16 mm x 3/4´´</t>
  </si>
  <si>
    <t>BJS0-134</t>
  </si>
  <si>
    <t>Degoter Tech-Line colze 16 mm</t>
  </si>
  <si>
    <t>BJS0-135</t>
  </si>
  <si>
    <t>Degoter Tech-Line enllaç mixte R/M 1/2´´ 16 mm</t>
  </si>
  <si>
    <t>BJS0-136</t>
  </si>
  <si>
    <t>Degoter Tech-Line enllaç mixte R/M 3/4´´ 16 mm</t>
  </si>
  <si>
    <t>BJS0-137</t>
  </si>
  <si>
    <t>Degoter Tech-Line estaques</t>
  </si>
  <si>
    <t>BJS0-138</t>
  </si>
  <si>
    <t>Degoter Tech-Line maneguet unió 16 mm</t>
  </si>
  <si>
    <t>BJS0-139</t>
  </si>
  <si>
    <t>Degoter Tech-Line regulador pressió 3/4´´ R/M</t>
  </si>
  <si>
    <t>BJS0-140</t>
  </si>
  <si>
    <t>Degoter Tech-Line T mixta 1/2´´ x 16 mm</t>
  </si>
  <si>
    <t>BJS0-141</t>
  </si>
  <si>
    <t>Degoter Tech-Line T mixta 3/4´´ x 16 mm</t>
  </si>
  <si>
    <t>BJS0-142</t>
  </si>
  <si>
    <t>Degoter Tech-Line tap final anella dob. 16 mm</t>
  </si>
  <si>
    <t>BJS0-143</t>
  </si>
  <si>
    <t>Degoter Tech-Line tap final 16 mm</t>
  </si>
  <si>
    <t>BJS0-144</t>
  </si>
  <si>
    <t>Degoter Tech-Line vàlvula antisifònica 1/2´´</t>
  </si>
  <si>
    <t>BJS0-145</t>
  </si>
  <si>
    <t>Degoter Tech-Line vàlvula bola 16 mm</t>
  </si>
  <si>
    <t>BJS0-146</t>
  </si>
  <si>
    <t>Degoter Tech-Line vàlvula rentat 1/2´´</t>
  </si>
  <si>
    <t>BJS0-147</t>
  </si>
  <si>
    <t>Degoter Tech-Line vàlvula papallona 16 mm</t>
  </si>
  <si>
    <t>BJS0-148</t>
  </si>
  <si>
    <t>Degoter microdifusor MD VIOLETA 10H 180º</t>
  </si>
  <si>
    <t>BJS0-149</t>
  </si>
  <si>
    <t>Degoter microdifusor MD VIOLETA 10Q 90º</t>
  </si>
  <si>
    <t>BJS0-150</t>
  </si>
  <si>
    <t>Connector de cable antihumitat  ICD 314 Scotchlok 0.5-1.5mm² IP67 (Pack 50 un)</t>
  </si>
  <si>
    <t>BJS0-151</t>
  </si>
  <si>
    <t>Goter autocompensable desmontable 4l/h</t>
  </si>
  <si>
    <t>BJS0-152</t>
  </si>
  <si>
    <t>Goter autocompensable desmontable 8l/h</t>
  </si>
  <si>
    <t>BJS0-153</t>
  </si>
  <si>
    <t>Goter turbolent desmontable 4l/h</t>
  </si>
  <si>
    <t>BJS0-154</t>
  </si>
  <si>
    <t>Goter turbolent desmontable 8l/h</t>
  </si>
  <si>
    <t>BJS0-155</t>
  </si>
  <si>
    <t>Estaca per goter</t>
  </si>
  <si>
    <t>BJS2-118FX</t>
  </si>
  <si>
    <t>Conjunt d'accessoris per al muntatge d'una electrovàlvula de 3/4´´</t>
  </si>
  <si>
    <t>BJS4-1804</t>
  </si>
  <si>
    <t>Aspersor de turbina, amb radi de cobertura de 12 a 21 m, amb cos emergent de plàstic de 10 cm d'alçària, amb connexió de diàmetre 1´´, amb vàlvula antidrenatge, i amb memòria de sector</t>
  </si>
  <si>
    <t>BJS4-1805</t>
  </si>
  <si>
    <t>Aspersor de turbina, amb radi de cobertura de 8 a 14 m, amb cos emergent de plàstic de 10 cm d'alçària, amb connexió de diàmetre 3/4´´, amb vàlvula antidrenatge i amb tapa indicadora d'aigua no potable, i amb memòria de sector</t>
  </si>
  <si>
    <t>BJS4-180B</t>
  </si>
  <si>
    <t>Aspersor de turbina, amb radi de cobertura de 12 a 21 m, amb cos emergent de plàstic de 10 cm d'alçària, amb connexió de diàmetre 1´´, amb vàlvula antidrenatge i amb tapa indicadora d'aigua no potable, i amb memòria de sector</t>
  </si>
  <si>
    <t>BJS4-180J</t>
  </si>
  <si>
    <t>Aspersor de turbina, amb radi de cobertura de 8 a 14 m, amb cos emergent de plàstic de 15 cm d'alçària, amb connexió de diàmetre 3/4´´, amb vàlvula antidrenatge i amb tapa indicadora d'aigua no potable, i amb memòria de sector</t>
  </si>
  <si>
    <t>BJS4-1813</t>
  </si>
  <si>
    <t>Aspersor de turbina, amb radi de cobertura de 12 a 21 m, amb cos emergent de plàstic de 15 cm d'alçària, amb connexió de diàmetre 1´´, amb vàlvula antidrenatge i amb tapa indicadora d'aigua no potable, i amb memòria de sector</t>
  </si>
  <si>
    <t>BJS9-28M8</t>
  </si>
  <si>
    <t>Connexió per a difusor o aspersor amb unió articulada d'1´´</t>
  </si>
  <si>
    <t>BJSF-QHMJ</t>
  </si>
  <si>
    <t>Electrovàlvula per a instal·lacio de reg, de 3/4 de diàmetre, de material plàstic, amb solenoide de 9V, per a una pressió màxima de 10 bar i amb regulador de cabal</t>
  </si>
  <si>
    <t>INSTRUCCIONS D'ÚS</t>
  </si>
  <si>
    <r>
      <t xml:space="preserve">Les empreses licitadores hauran de modificar </t>
    </r>
    <r>
      <rPr>
        <b/>
        <sz val="11"/>
        <color rgb="FF000000"/>
        <rFont val="Calibri"/>
        <family val="2"/>
      </rPr>
      <t xml:space="preserve">ÚNICAMENT </t>
    </r>
    <r>
      <rPr>
        <sz val="11"/>
        <color rgb="FF000000"/>
        <rFont val="Calibri"/>
        <family val="2"/>
      </rPr>
      <t>els camps que s'indiquen</t>
    </r>
  </si>
  <si>
    <r>
      <t xml:space="preserve">a continuació de la pestanya </t>
    </r>
    <r>
      <rPr>
        <b/>
        <sz val="11"/>
        <color rgb="FF000000"/>
        <rFont val="Calibri"/>
        <family val="2"/>
      </rPr>
      <t>T-SMP</t>
    </r>
  </si>
  <si>
    <r>
      <t xml:space="preserve">Els camps modificables es troben indicats en color </t>
    </r>
    <r>
      <rPr>
        <sz val="11"/>
        <color rgb="FFFF0000"/>
        <rFont val="Calibri"/>
        <family val="2"/>
      </rPr>
      <t>vermell</t>
    </r>
  </si>
  <si>
    <t>1.</t>
  </si>
  <si>
    <t>Caldrà indicar el nom de l'empresa licitadora a 'nom empresa'. D'aquesta manera</t>
  </si>
  <si>
    <t>el nom de l'empresa quedarà sempre imprès a la capçalera de tots els documents</t>
  </si>
  <si>
    <t>que l'empresa licitadora haurà de presentar</t>
  </si>
  <si>
    <t>Empresa:</t>
  </si>
  <si>
    <t>nom empresa</t>
  </si>
  <si>
    <t xml:space="preserve">2. </t>
  </si>
  <si>
    <t>Caldrà indicar el preu ofertat per a la mà d'obra (oficial de 1a, peó, etc), de la maquinària</t>
  </si>
  <si>
    <t>utilitzada (camió grua, ,motoserra, etc), i del material (sorra de riu, fungicida, etc)</t>
  </si>
  <si>
    <t>Només es podran modificar el valors de la columna PREU OFERTA</t>
  </si>
  <si>
    <t>Els valors de PREU LICITACIÓ serviran només de referència</t>
  </si>
  <si>
    <t>Tipus</t>
  </si>
  <si>
    <t>PREU OFERTA</t>
  </si>
  <si>
    <t>PREU LICITACIÓ</t>
  </si>
  <si>
    <t>A012P200</t>
  </si>
  <si>
    <t>Oficial 2a jardiner</t>
  </si>
  <si>
    <t>Tots els preus de les feines a realitzar en aquest contracte (descrites a la pestanya PREU_FEINA)</t>
  </si>
  <si>
    <t xml:space="preserve">s'obtenen a partir dels valors introduits a la columna PREU OFERTA de la pestanya T-SMP, i és l'unic </t>
  </si>
  <si>
    <t>valor modificable per part de l'empresa licitadora</t>
  </si>
  <si>
    <t>El preu final del PRESSUPOST DE LICITACIÓ s'obté automàticament del càlculs realitzats a partir dels</t>
  </si>
  <si>
    <t>valors introduits a la casella PREU OFERTA de la pestanya T-SMP</t>
  </si>
  <si>
    <t>Les empreses licitadores hauràn d'entregar imprès (pdf) les pestanyes:</t>
  </si>
  <si>
    <t>T-SMP</t>
  </si>
  <si>
    <t>PREU_FEINA</t>
  </si>
  <si>
    <t>RESUM PRESS</t>
  </si>
  <si>
    <t>PREU OFERTA (*)</t>
  </si>
  <si>
    <t>2026028122 MANTENIMENT SISTEMES DE REG - AJUNTAMENT DE GIRONA</t>
  </si>
  <si>
    <t>Nom empresa</t>
  </si>
  <si>
    <t>DESPESES DIRECTES</t>
  </si>
  <si>
    <t>Despeses indirectes (5%)</t>
  </si>
  <si>
    <t>PRESSUPOST EXECUCIÓ MATERIAL</t>
  </si>
  <si>
    <t>Despeses generals (5%)</t>
  </si>
  <si>
    <t>Benefici industrial (6%)</t>
  </si>
  <si>
    <t>IVA (21%)</t>
  </si>
  <si>
    <t>PRESSUPOST EXECUCIÓ TOTAL (S/IVA)</t>
  </si>
  <si>
    <t>PRESSUPOST EXECUCIÓ TOTAL (IVA INCLÒS)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</si>
</sst>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##,###,##0.00"/>
    <numFmt numFmtId="165" formatCode="###,###,##0.000"/>
    <numFmt numFmtId="166" formatCode="###,###,##0.00000"/>
  </numFmts>
  <fonts count="16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8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rgb="FFFFFFCC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 applyNumberFormat="0" applyBorder="0" applyAlignment="0"/>
    <xf numFmtId="44" fontId="5" fillId="0" borderId="0" applyFont="0" applyFill="0" applyBorder="0" applyAlignment="0" applyProtection="0"/>
  </cellStyleXfs>
  <cellXfs count="74">
    <xf numFmtId="0" fontId="0" fillId="0" borderId="0" xfId="0" applyFill="1" applyProtection="1"/>
    <xf numFmtId="0" fontId="0" fillId="6" borderId="0" xfId="0" applyFill="1" applyProtection="1"/>
    <xf numFmtId="0" fontId="4" fillId="6" borderId="0" xfId="0" applyFont="1" applyFill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right"/>
    </xf>
    <xf numFmtId="0" fontId="3" fillId="0" borderId="0" xfId="0" applyFont="1" applyFill="1" applyProtection="1"/>
    <xf numFmtId="49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4" fillId="0" borderId="0" xfId="0" applyFont="1" applyFill="1" applyProtection="1"/>
    <xf numFmtId="164" fontId="4" fillId="0" borderId="0" xfId="0" applyNumberFormat="1" applyFont="1" applyFill="1" applyProtection="1"/>
    <xf numFmtId="0" fontId="6" fillId="0" borderId="0" xfId="0" applyFont="1" applyFill="1" applyProtection="1"/>
    <xf numFmtId="0" fontId="3" fillId="3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vertical="top"/>
    </xf>
    <xf numFmtId="165" fontId="4" fillId="0" borderId="0" xfId="0" applyNumberFormat="1" applyFont="1" applyFill="1" applyAlignment="1" applyProtection="1">
      <alignment horizontal="center" vertical="top"/>
    </xf>
    <xf numFmtId="166" fontId="0" fillId="0" borderId="0" xfId="0" applyNumberFormat="1" applyFill="1" applyProtection="1"/>
    <xf numFmtId="0" fontId="0" fillId="0" borderId="0" xfId="0" applyFill="1" applyAlignment="1" applyProtection="1">
      <alignment horizontal="right"/>
    </xf>
    <xf numFmtId="0" fontId="10" fillId="5" borderId="0" xfId="0" applyFont="1" applyFill="1" applyAlignment="1" applyProtection="1">
      <alignment horizontal="center" vertical="top" wrapText="1"/>
    </xf>
    <xf numFmtId="0" fontId="10" fillId="5" borderId="5" xfId="0" applyFont="1" applyFill="1" applyBorder="1" applyAlignment="1" applyProtection="1">
      <alignment horizontal="center" vertical="top" wrapText="1"/>
    </xf>
    <xf numFmtId="0" fontId="11" fillId="0" borderId="0" xfId="0" applyFont="1" applyFill="1" applyProtection="1"/>
    <xf numFmtId="0" fontId="11" fillId="0" borderId="6" xfId="0" applyFont="1" applyFill="1" applyBorder="1" applyProtection="1"/>
    <xf numFmtId="44" fontId="12" fillId="7" borderId="6" xfId="1" applyFont="1" applyFill="1" applyBorder="1" applyProtection="1"/>
    <xf numFmtId="44" fontId="11" fillId="6" borderId="0" xfId="1" applyFont="1" applyFill="1" applyProtection="1"/>
    <xf numFmtId="0" fontId="0" fillId="0" borderId="0" xfId="0" applyFill="1" applyAlignment="1" applyProtection="1">
      <alignment vertical="top" wrapText="1"/>
    </xf>
    <xf numFmtId="0" fontId="0" fillId="0" borderId="0" xfId="0" applyFill="1" applyAlignment="1" applyProtection="1">
      <alignment horizontal="left" vertical="top"/>
    </xf>
    <xf numFmtId="0" fontId="0" fillId="0" borderId="0" xfId="0" applyFill="1" applyAlignment="1" applyProtection="1">
      <alignment horizontal="center" vertical="top"/>
    </xf>
    <xf numFmtId="0" fontId="0" fillId="0" borderId="0" xfId="0" applyFill="1" applyAlignment="1" applyProtection="1">
      <alignment horizontal="center"/>
    </xf>
    <xf numFmtId="44" fontId="0" fillId="8" borderId="0" xfId="1" applyFont="1" applyFill="1" applyAlignment="1" applyProtection="1">
      <alignment vertical="top"/>
    </xf>
    <xf numFmtId="44" fontId="0" fillId="8" borderId="0" xfId="1" applyFont="1" applyFill="1" applyAlignment="1" applyProtection="1">
      <alignment horizontal="left" vertical="top"/>
    </xf>
    <xf numFmtId="0" fontId="3" fillId="5" borderId="5" xfId="0" applyFont="1" applyFill="1" applyBorder="1" applyAlignment="1" applyProtection="1">
      <alignment horizontal="center"/>
    </xf>
    <xf numFmtId="0" fontId="0" fillId="0" borderId="6" xfId="0" applyFill="1" applyBorder="1" applyProtection="1"/>
    <xf numFmtId="44" fontId="9" fillId="0" borderId="6" xfId="1" applyFont="1" applyFill="1" applyBorder="1" applyAlignment="1" applyProtection="1">
      <alignment vertical="top"/>
      <protection locked="0"/>
    </xf>
    <xf numFmtId="44" fontId="9" fillId="0" borderId="7" xfId="1" applyFont="1" applyFill="1" applyBorder="1" applyAlignment="1" applyProtection="1">
      <alignment vertical="top"/>
      <protection locked="0"/>
    </xf>
    <xf numFmtId="0" fontId="6" fillId="0" borderId="0" xfId="0" applyFont="1" applyFill="1" applyAlignment="1" applyProtection="1"/>
    <xf numFmtId="0" fontId="13" fillId="0" borderId="8" xfId="0" applyFont="1" applyFill="1" applyBorder="1" applyAlignment="1" applyProtection="1">
      <protection locked="0"/>
    </xf>
    <xf numFmtId="0" fontId="0" fillId="0" borderId="0" xfId="0" applyFill="1" applyAlignment="1" applyProtection="1">
      <alignment wrapText="1"/>
    </xf>
    <xf numFmtId="0" fontId="0" fillId="0" borderId="0" xfId="0" applyFont="1" applyFill="1" applyProtection="1"/>
    <xf numFmtId="0" fontId="7" fillId="0" borderId="9" xfId="0" applyFont="1" applyFill="1" applyBorder="1" applyProtection="1"/>
    <xf numFmtId="0" fontId="0" fillId="0" borderId="9" xfId="0" applyFill="1" applyBorder="1" applyProtection="1"/>
    <xf numFmtId="0" fontId="4" fillId="0" borderId="0" xfId="0" applyFont="1" applyFill="1" applyAlignment="1" applyProtection="1">
      <alignment vertical="top"/>
      <protection locked="0"/>
    </xf>
    <xf numFmtId="165" fontId="0" fillId="0" borderId="0" xfId="0" applyNumberFormat="1" applyFill="1" applyProtection="1">
      <protection locked="0"/>
    </xf>
    <xf numFmtId="166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4" fontId="4" fillId="0" borderId="0" xfId="1" applyFont="1" applyFill="1" applyAlignment="1" applyProtection="1">
      <alignment vertical="top"/>
      <protection locked="0"/>
    </xf>
    <xf numFmtId="44" fontId="0" fillId="0" borderId="0" xfId="1" applyFont="1" applyFill="1" applyProtection="1"/>
    <xf numFmtId="44" fontId="0" fillId="0" borderId="0" xfId="1" applyFont="1" applyFill="1" applyProtection="1">
      <protection locked="0"/>
    </xf>
    <xf numFmtId="44" fontId="0" fillId="0" borderId="1" xfId="1" applyFont="1" applyFill="1" applyBorder="1" applyProtection="1">
      <protection locked="0"/>
    </xf>
    <xf numFmtId="44" fontId="0" fillId="0" borderId="9" xfId="1" applyFont="1" applyFill="1" applyBorder="1" applyProtection="1"/>
    <xf numFmtId="0" fontId="1" fillId="0" borderId="10" xfId="0" applyFont="1" applyFill="1" applyBorder="1" applyProtection="1"/>
    <xf numFmtId="49" fontId="1" fillId="0" borderId="10" xfId="0" applyNumberFormat="1" applyFont="1" applyFill="1" applyBorder="1" applyProtection="1"/>
    <xf numFmtId="0" fontId="1" fillId="0" borderId="10" xfId="0" applyFont="1" applyFill="1" applyBorder="1" applyAlignment="1" applyProtection="1">
      <alignment wrapText="1"/>
    </xf>
    <xf numFmtId="164" fontId="1" fillId="4" borderId="10" xfId="0" applyNumberFormat="1" applyFont="1" applyFill="1" applyBorder="1" applyProtection="1">
      <protection locked="0"/>
    </xf>
    <xf numFmtId="165" fontId="1" fillId="0" borderId="10" xfId="0" applyNumberFormat="1" applyFont="1" applyFill="1" applyBorder="1" applyProtection="1"/>
    <xf numFmtId="164" fontId="1" fillId="0" borderId="10" xfId="0" applyNumberFormat="1" applyFont="1" applyFill="1" applyBorder="1" applyProtection="1"/>
    <xf numFmtId="44" fontId="0" fillId="0" borderId="0" xfId="0" applyNumberFormat="1" applyFill="1" applyProtection="1"/>
    <xf numFmtId="0" fontId="0" fillId="0" borderId="9" xfId="0" applyFill="1" applyBorder="1" applyAlignment="1" applyProtection="1">
      <alignment horizontal="right"/>
    </xf>
    <xf numFmtId="0" fontId="4" fillId="0" borderId="0" xfId="0" applyFont="1" applyFill="1" applyAlignment="1" applyProtection="1">
      <alignment horizontal="right"/>
    </xf>
    <xf numFmtId="44" fontId="4" fillId="0" borderId="0" xfId="1" applyFont="1" applyFill="1" applyProtection="1"/>
    <xf numFmtId="49" fontId="4" fillId="0" borderId="0" xfId="0" applyNumberFormat="1" applyFont="1" applyFill="1" applyProtection="1"/>
    <xf numFmtId="0" fontId="15" fillId="0" borderId="0" xfId="0" applyFont="1" applyFill="1" applyAlignment="1" applyProtection="1">
      <alignment horizontal="right"/>
    </xf>
    <xf numFmtId="44" fontId="15" fillId="0" borderId="0" xfId="0" applyNumberFormat="1" applyFont="1" applyFill="1" applyProtection="1"/>
    <xf numFmtId="0" fontId="9" fillId="0" borderId="2" xfId="0" applyFont="1" applyFill="1" applyBorder="1" applyAlignment="1" applyProtection="1">
      <alignment horizontal="left"/>
    </xf>
    <xf numFmtId="0" fontId="9" fillId="0" borderId="3" xfId="0" applyFont="1" applyFill="1" applyBorder="1" applyAlignment="1" applyProtection="1">
      <alignment horizontal="left"/>
    </xf>
    <xf numFmtId="0" fontId="9" fillId="0" borderId="4" xfId="0" applyFont="1" applyFill="1" applyBorder="1" applyAlignment="1" applyProtection="1">
      <alignment horizontal="left"/>
    </xf>
    <xf numFmtId="0" fontId="6" fillId="0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justify" vertical="top" wrapText="1"/>
    </xf>
    <xf numFmtId="0" fontId="4" fillId="0" borderId="0" xfId="0" applyFont="1" applyFill="1" applyAlignment="1" applyProtection="1">
      <alignment vertical="top"/>
    </xf>
    <xf numFmtId="165" fontId="4" fillId="0" borderId="0" xfId="0" applyNumberFormat="1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vertical="top"/>
      <protection locked="0"/>
    </xf>
    <xf numFmtId="0" fontId="4" fillId="0" borderId="0" xfId="0" applyFont="1" applyFill="1" applyAlignment="1" applyProtection="1">
      <alignment vertical="top" wrapText="1"/>
    </xf>
    <xf numFmtId="0" fontId="1" fillId="0" borderId="0" xfId="0" applyFont="1" applyFill="1" applyProtection="1"/>
    <xf numFmtId="0" fontId="4" fillId="0" borderId="9" xfId="0" applyFont="1" applyFill="1" applyBorder="1" applyAlignment="1" applyProtection="1">
      <alignment horizontal="center"/>
    </xf>
    <xf numFmtId="0" fontId="14" fillId="0" borderId="0" xfId="0" applyFont="1" applyFill="1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SATGE%20I%20BIODIVERSITAT/01.02%20CONCURSOS/2025/2025032492%20-%20MAJOR%20-%20CETS%20-%20JARDINS%20I%20MEDI%20NAT/PRESSUPOST%20CETS%202025/TCQ/XL%20A%20CANVIAR%20TITOLS%20DE%20LOTS/XL%20DEFINITIU/01_MANTENIMENT_JARDINS_LOT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S"/>
      <sheetName val="T-SMP"/>
      <sheetName val="PREU_FEINA"/>
      <sheetName val="PRESSUPOST"/>
      <sheetName val="RESUM PRESSUPOST"/>
    </sheetNames>
    <sheetDataSet>
      <sheetData sheetId="0"/>
      <sheetData sheetId="1">
        <row r="3">
          <cell r="D3" t="str">
            <v>Nom empresa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2"/>
  <sheetViews>
    <sheetView tabSelected="1" workbookViewId="0">
      <selection activeCell="G22" sqref="G22"/>
    </sheetView>
  </sheetViews>
  <sheetFormatPr defaultColWidth="11.42578125" defaultRowHeight="15" x14ac:dyDescent="0.25"/>
  <cols>
    <col min="1" max="1" width="5" customWidth="1"/>
    <col min="7" max="7" width="18.42578125" customWidth="1"/>
  </cols>
  <sheetData>
    <row r="3" spans="1:8" x14ac:dyDescent="0.25">
      <c r="A3" s="2" t="s">
        <v>556</v>
      </c>
      <c r="B3" s="2"/>
      <c r="C3" s="2"/>
      <c r="D3" s="2"/>
      <c r="E3" s="2"/>
      <c r="F3" s="2"/>
      <c r="G3" s="2"/>
      <c r="H3" s="1"/>
    </row>
    <row r="5" spans="1:8" x14ac:dyDescent="0.25">
      <c r="A5" t="s">
        <v>557</v>
      </c>
    </row>
    <row r="6" spans="1:8" x14ac:dyDescent="0.25">
      <c r="A6" t="s">
        <v>558</v>
      </c>
    </row>
    <row r="8" spans="1:8" x14ac:dyDescent="0.25">
      <c r="A8" t="s">
        <v>559</v>
      </c>
    </row>
    <row r="10" spans="1:8" x14ac:dyDescent="0.25">
      <c r="A10" t="s">
        <v>560</v>
      </c>
      <c r="B10" t="s">
        <v>561</v>
      </c>
    </row>
    <row r="11" spans="1:8" x14ac:dyDescent="0.25">
      <c r="B11" t="s">
        <v>562</v>
      </c>
    </row>
    <row r="12" spans="1:8" x14ac:dyDescent="0.25">
      <c r="B12" t="s">
        <v>563</v>
      </c>
    </row>
    <row r="13" spans="1:8" ht="15.75" thickBot="1" x14ac:dyDescent="0.3"/>
    <row r="14" spans="1:8" ht="16.5" thickTop="1" thickBot="1" x14ac:dyDescent="0.3">
      <c r="B14" t="s">
        <v>564</v>
      </c>
      <c r="C14" s="61" t="s">
        <v>565</v>
      </c>
      <c r="D14" s="62"/>
      <c r="E14" s="62"/>
      <c r="F14" s="63"/>
    </row>
    <row r="15" spans="1:8" ht="15.75" thickTop="1" x14ac:dyDescent="0.25"/>
    <row r="17" spans="1:8" x14ac:dyDescent="0.25">
      <c r="A17" t="s">
        <v>566</v>
      </c>
      <c r="B17" t="s">
        <v>567</v>
      </c>
    </row>
    <row r="18" spans="1:8" x14ac:dyDescent="0.25">
      <c r="B18" t="s">
        <v>568</v>
      </c>
    </row>
    <row r="20" spans="1:8" x14ac:dyDescent="0.25">
      <c r="B20" t="s">
        <v>569</v>
      </c>
    </row>
    <row r="22" spans="1:8" x14ac:dyDescent="0.25">
      <c r="B22" t="s">
        <v>570</v>
      </c>
    </row>
    <row r="23" spans="1:8" ht="15.75" thickBot="1" x14ac:dyDescent="0.3"/>
    <row r="24" spans="1:8" ht="26.25" thickTop="1" x14ac:dyDescent="0.25">
      <c r="B24" s="17" t="s">
        <v>571</v>
      </c>
      <c r="C24" s="17" t="s">
        <v>106</v>
      </c>
      <c r="D24" s="17" t="s">
        <v>107</v>
      </c>
      <c r="E24" s="17" t="s">
        <v>108</v>
      </c>
      <c r="F24" s="17" t="s">
        <v>106</v>
      </c>
      <c r="G24" s="18" t="s">
        <v>572</v>
      </c>
      <c r="H24" s="17" t="s">
        <v>573</v>
      </c>
    </row>
    <row r="25" spans="1:8" ht="16.5" x14ac:dyDescent="0.3">
      <c r="B25" s="19"/>
      <c r="C25" s="19"/>
      <c r="D25" s="19"/>
      <c r="E25" s="19"/>
      <c r="F25" s="19"/>
      <c r="G25" s="20"/>
      <c r="H25" s="19"/>
    </row>
    <row r="26" spans="1:8" ht="16.5" x14ac:dyDescent="0.3">
      <c r="B26" s="19" t="s">
        <v>111</v>
      </c>
      <c r="C26" s="19" t="s">
        <v>112</v>
      </c>
      <c r="D26" s="19" t="s">
        <v>113</v>
      </c>
      <c r="E26" s="19" t="s">
        <v>114</v>
      </c>
      <c r="F26" s="19" t="s">
        <v>112</v>
      </c>
      <c r="G26" s="21">
        <v>17.8</v>
      </c>
      <c r="H26" s="22">
        <v>17.8</v>
      </c>
    </row>
    <row r="27" spans="1:8" ht="16.5" x14ac:dyDescent="0.3">
      <c r="B27" s="19" t="s">
        <v>111</v>
      </c>
      <c r="C27" s="19" t="s">
        <v>574</v>
      </c>
      <c r="D27" s="19" t="s">
        <v>113</v>
      </c>
      <c r="E27" s="19" t="s">
        <v>575</v>
      </c>
      <c r="F27" s="19" t="s">
        <v>574</v>
      </c>
      <c r="G27" s="21">
        <v>16.09</v>
      </c>
      <c r="H27" s="22">
        <v>16.09</v>
      </c>
    </row>
    <row r="30" spans="1:8" x14ac:dyDescent="0.25">
      <c r="A30" t="s">
        <v>576</v>
      </c>
    </row>
    <row r="31" spans="1:8" x14ac:dyDescent="0.25">
      <c r="A31" t="s">
        <v>577</v>
      </c>
    </row>
    <row r="32" spans="1:8" x14ac:dyDescent="0.25">
      <c r="A32" t="s">
        <v>578</v>
      </c>
    </row>
    <row r="34" spans="1:2" x14ac:dyDescent="0.25">
      <c r="A34" t="s">
        <v>579</v>
      </c>
    </row>
    <row r="35" spans="1:2" x14ac:dyDescent="0.25">
      <c r="A35" t="s">
        <v>580</v>
      </c>
    </row>
    <row r="37" spans="1:2" x14ac:dyDescent="0.25">
      <c r="A37" t="s">
        <v>581</v>
      </c>
    </row>
    <row r="39" spans="1:2" x14ac:dyDescent="0.25">
      <c r="B39" t="s">
        <v>582</v>
      </c>
    </row>
    <row r="40" spans="1:2" x14ac:dyDescent="0.25">
      <c r="B40" t="s">
        <v>583</v>
      </c>
    </row>
    <row r="41" spans="1:2" x14ac:dyDescent="0.25">
      <c r="B41" t="s">
        <v>1</v>
      </c>
    </row>
    <row r="42" spans="1:2" x14ac:dyDescent="0.25">
      <c r="B42" t="s">
        <v>584</v>
      </c>
    </row>
  </sheetData>
  <sheetProtection password="CA14" sheet="1" objects="1" scenarios="1"/>
  <mergeCells count="1">
    <mergeCell ref="C14:F1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4"/>
  <sheetViews>
    <sheetView workbookViewId="0">
      <pane ySplit="8" topLeftCell="A9" activePane="bottomLeft" state="frozenSplit"/>
      <selection pane="bottomLeft" activeCell="E214" sqref="E214"/>
    </sheetView>
  </sheetViews>
  <sheetFormatPr defaultRowHeight="15" x14ac:dyDescent="0.25"/>
  <cols>
    <col min="1" max="1" width="14.7109375" customWidth="1"/>
    <col min="2" max="2" width="6.140625" style="26" customWidth="1"/>
    <col min="3" max="3" width="57" customWidth="1"/>
    <col min="4" max="5" width="14.7109375" customWidth="1"/>
    <col min="6" max="6" width="13.7109375" customWidth="1"/>
  </cols>
  <sheetData>
    <row r="1" spans="1:6" x14ac:dyDescent="0.25">
      <c r="A1" s="64" t="s">
        <v>586</v>
      </c>
      <c r="B1" s="64" t="s">
        <v>0</v>
      </c>
      <c r="C1" s="64" t="s">
        <v>0</v>
      </c>
      <c r="D1" s="64"/>
      <c r="E1" s="64"/>
      <c r="F1" s="64" t="s">
        <v>0</v>
      </c>
    </row>
    <row r="2" spans="1:6" ht="15.75" thickBot="1" x14ac:dyDescent="0.3">
      <c r="A2" s="64"/>
      <c r="B2" s="64"/>
      <c r="C2" s="64"/>
      <c r="D2" s="64"/>
      <c r="E2" s="64"/>
      <c r="F2" s="64"/>
    </row>
    <row r="3" spans="1:6" ht="19.5" thickTop="1" thickBot="1" x14ac:dyDescent="0.3">
      <c r="A3" s="33"/>
      <c r="B3" s="33"/>
      <c r="C3" s="34" t="s">
        <v>587</v>
      </c>
      <c r="D3" s="33"/>
      <c r="E3" s="33"/>
      <c r="F3" s="33"/>
    </row>
    <row r="4" spans="1:6" ht="15.75" thickTop="1" x14ac:dyDescent="0.25">
      <c r="A4" s="64"/>
      <c r="B4" s="64"/>
      <c r="C4" s="64"/>
      <c r="D4" s="64"/>
      <c r="E4" s="64"/>
      <c r="F4" s="64"/>
    </row>
    <row r="6" spans="1:6" ht="18.75" x14ac:dyDescent="0.3">
      <c r="A6" s="65" t="s">
        <v>105</v>
      </c>
      <c r="B6" s="65" t="s">
        <v>105</v>
      </c>
      <c r="C6" s="65" t="s">
        <v>105</v>
      </c>
      <c r="D6" s="65"/>
      <c r="E6" s="65"/>
      <c r="F6" s="65" t="s">
        <v>105</v>
      </c>
    </row>
    <row r="7" spans="1:6" ht="15.75" thickBot="1" x14ac:dyDescent="0.3"/>
    <row r="8" spans="1:6" ht="15.75" thickTop="1" x14ac:dyDescent="0.25">
      <c r="A8" s="12" t="s">
        <v>106</v>
      </c>
      <c r="B8" s="12" t="s">
        <v>107</v>
      </c>
      <c r="C8" s="12" t="s">
        <v>108</v>
      </c>
      <c r="D8" s="12" t="s">
        <v>106</v>
      </c>
      <c r="E8" s="29" t="s">
        <v>585</v>
      </c>
      <c r="F8" s="12" t="s">
        <v>2</v>
      </c>
    </row>
    <row r="9" spans="1:6" x14ac:dyDescent="0.25">
      <c r="E9" s="30"/>
    </row>
    <row r="10" spans="1:6" x14ac:dyDescent="0.25">
      <c r="A10" s="24" t="s">
        <v>149</v>
      </c>
      <c r="B10" s="25" t="s">
        <v>113</v>
      </c>
      <c r="C10" s="23" t="s">
        <v>150</v>
      </c>
      <c r="D10" s="24" t="s">
        <v>149</v>
      </c>
      <c r="E10" s="31">
        <v>0</v>
      </c>
      <c r="F10" s="27">
        <v>18.440000000000001</v>
      </c>
    </row>
    <row r="11" spans="1:6" x14ac:dyDescent="0.25">
      <c r="A11" s="24" t="s">
        <v>112</v>
      </c>
      <c r="B11" s="25" t="s">
        <v>113</v>
      </c>
      <c r="C11" s="23" t="s">
        <v>114</v>
      </c>
      <c r="D11" s="24" t="s">
        <v>112</v>
      </c>
      <c r="E11" s="31">
        <v>0</v>
      </c>
      <c r="F11" s="28">
        <v>19.97</v>
      </c>
    </row>
    <row r="12" spans="1:6" x14ac:dyDescent="0.25">
      <c r="A12" s="24" t="s">
        <v>227</v>
      </c>
      <c r="B12" s="25" t="s">
        <v>113</v>
      </c>
      <c r="C12" s="23" t="s">
        <v>228</v>
      </c>
      <c r="D12" s="24" t="s">
        <v>227</v>
      </c>
      <c r="E12" s="31">
        <v>0</v>
      </c>
      <c r="F12" s="28">
        <v>18.440000000000001</v>
      </c>
    </row>
    <row r="13" spans="1:6" x14ac:dyDescent="0.25">
      <c r="A13" s="24" t="s">
        <v>125</v>
      </c>
      <c r="B13" s="25" t="s">
        <v>113</v>
      </c>
      <c r="C13" s="23" t="s">
        <v>126</v>
      </c>
      <c r="D13" s="24" t="s">
        <v>125</v>
      </c>
      <c r="E13" s="31">
        <v>0</v>
      </c>
      <c r="F13" s="28">
        <v>19.97</v>
      </c>
    </row>
    <row r="14" spans="1:6" ht="30" x14ac:dyDescent="0.25">
      <c r="A14" s="24" t="s">
        <v>230</v>
      </c>
      <c r="B14" s="25" t="s">
        <v>113</v>
      </c>
      <c r="C14" s="23" t="s">
        <v>231</v>
      </c>
      <c r="D14" s="24" t="s">
        <v>230</v>
      </c>
      <c r="E14" s="31">
        <v>0</v>
      </c>
      <c r="F14" s="28">
        <v>49.72</v>
      </c>
    </row>
    <row r="15" spans="1:6" x14ac:dyDescent="0.25">
      <c r="A15" s="24" t="s">
        <v>200</v>
      </c>
      <c r="B15" s="25" t="s">
        <v>201</v>
      </c>
      <c r="C15" s="23" t="s">
        <v>202</v>
      </c>
      <c r="D15" s="24" t="s">
        <v>200</v>
      </c>
      <c r="E15" s="31">
        <v>0</v>
      </c>
      <c r="F15" s="28">
        <v>21.41</v>
      </c>
    </row>
    <row r="16" spans="1:6" ht="30" x14ac:dyDescent="0.25">
      <c r="A16" s="24" t="s">
        <v>151</v>
      </c>
      <c r="B16" s="25" t="s">
        <v>152</v>
      </c>
      <c r="C16" s="23" t="s">
        <v>153</v>
      </c>
      <c r="D16" s="24" t="s">
        <v>151</v>
      </c>
      <c r="E16" s="31">
        <v>0</v>
      </c>
      <c r="F16" s="28">
        <v>0.98</v>
      </c>
    </row>
    <row r="17" spans="1:6" ht="45" x14ac:dyDescent="0.25">
      <c r="A17" s="24" t="s">
        <v>120</v>
      </c>
      <c r="B17" s="25" t="s">
        <v>19</v>
      </c>
      <c r="C17" s="23" t="s">
        <v>121</v>
      </c>
      <c r="D17" s="24" t="s">
        <v>120</v>
      </c>
      <c r="E17" s="31">
        <v>0</v>
      </c>
      <c r="F17" s="28">
        <v>0.02</v>
      </c>
    </row>
    <row r="18" spans="1:6" x14ac:dyDescent="0.25">
      <c r="A18" s="24" t="s">
        <v>232</v>
      </c>
      <c r="B18" s="25" t="s">
        <v>19</v>
      </c>
      <c r="C18" s="23" t="s">
        <v>233</v>
      </c>
      <c r="D18" s="24" t="s">
        <v>232</v>
      </c>
      <c r="E18" s="31">
        <v>0</v>
      </c>
      <c r="F18" s="28">
        <v>7.47</v>
      </c>
    </row>
    <row r="19" spans="1:6" x14ac:dyDescent="0.25">
      <c r="A19" s="24" t="s">
        <v>234</v>
      </c>
      <c r="B19" s="25" t="s">
        <v>19</v>
      </c>
      <c r="C19" s="23" t="s">
        <v>235</v>
      </c>
      <c r="D19" s="24" t="s">
        <v>234</v>
      </c>
      <c r="E19" s="31">
        <v>0</v>
      </c>
      <c r="F19" s="28">
        <v>8.1300000000000008</v>
      </c>
    </row>
    <row r="20" spans="1:6" x14ac:dyDescent="0.25">
      <c r="A20" s="24" t="s">
        <v>236</v>
      </c>
      <c r="B20" s="25" t="s">
        <v>19</v>
      </c>
      <c r="C20" s="23" t="s">
        <v>237</v>
      </c>
      <c r="D20" s="24" t="s">
        <v>236</v>
      </c>
      <c r="E20" s="31">
        <v>0</v>
      </c>
      <c r="F20" s="28">
        <v>10.82</v>
      </c>
    </row>
    <row r="21" spans="1:6" x14ac:dyDescent="0.25">
      <c r="A21" s="24" t="s">
        <v>238</v>
      </c>
      <c r="B21" s="25" t="s">
        <v>19</v>
      </c>
      <c r="C21" s="23" t="s">
        <v>239</v>
      </c>
      <c r="D21" s="24" t="s">
        <v>238</v>
      </c>
      <c r="E21" s="31">
        <v>0</v>
      </c>
      <c r="F21" s="28">
        <v>0.71</v>
      </c>
    </row>
    <row r="22" spans="1:6" x14ac:dyDescent="0.25">
      <c r="A22" s="24" t="s">
        <v>240</v>
      </c>
      <c r="B22" s="25" t="s">
        <v>19</v>
      </c>
      <c r="C22" s="23" t="s">
        <v>241</v>
      </c>
      <c r="D22" s="24" t="s">
        <v>240</v>
      </c>
      <c r="E22" s="31">
        <v>0</v>
      </c>
      <c r="F22" s="28">
        <v>0.75</v>
      </c>
    </row>
    <row r="23" spans="1:6" x14ac:dyDescent="0.25">
      <c r="A23" s="24" t="s">
        <v>242</v>
      </c>
      <c r="B23" s="25" t="s">
        <v>19</v>
      </c>
      <c r="C23" s="23" t="s">
        <v>243</v>
      </c>
      <c r="D23" s="24" t="s">
        <v>242</v>
      </c>
      <c r="E23" s="31">
        <v>0</v>
      </c>
      <c r="F23" s="28">
        <v>0.91</v>
      </c>
    </row>
    <row r="24" spans="1:6" x14ac:dyDescent="0.25">
      <c r="A24" s="24" t="s">
        <v>244</v>
      </c>
      <c r="B24" s="25" t="s">
        <v>68</v>
      </c>
      <c r="C24" s="23" t="s">
        <v>245</v>
      </c>
      <c r="D24" s="24" t="s">
        <v>244</v>
      </c>
      <c r="E24" s="31">
        <v>0</v>
      </c>
      <c r="F24" s="28">
        <v>1.68</v>
      </c>
    </row>
    <row r="25" spans="1:6" x14ac:dyDescent="0.25">
      <c r="A25" s="24" t="s">
        <v>246</v>
      </c>
      <c r="B25" s="25" t="s">
        <v>68</v>
      </c>
      <c r="C25" s="23" t="s">
        <v>247</v>
      </c>
      <c r="D25" s="24" t="s">
        <v>246</v>
      </c>
      <c r="E25" s="31">
        <v>0</v>
      </c>
      <c r="F25" s="28">
        <v>2.48</v>
      </c>
    </row>
    <row r="26" spans="1:6" x14ac:dyDescent="0.25">
      <c r="A26" s="24" t="s">
        <v>248</v>
      </c>
      <c r="B26" s="25" t="s">
        <v>68</v>
      </c>
      <c r="C26" s="23" t="s">
        <v>249</v>
      </c>
      <c r="D26" s="24" t="s">
        <v>248</v>
      </c>
      <c r="E26" s="31">
        <v>0</v>
      </c>
      <c r="F26" s="28">
        <v>3.73</v>
      </c>
    </row>
    <row r="27" spans="1:6" x14ac:dyDescent="0.25">
      <c r="A27" s="24" t="s">
        <v>250</v>
      </c>
      <c r="B27" s="25" t="s">
        <v>68</v>
      </c>
      <c r="C27" s="23" t="s">
        <v>251</v>
      </c>
      <c r="D27" s="24" t="s">
        <v>250</v>
      </c>
      <c r="E27" s="31">
        <v>0</v>
      </c>
      <c r="F27" s="28">
        <v>5.97</v>
      </c>
    </row>
    <row r="28" spans="1:6" x14ac:dyDescent="0.25">
      <c r="A28" s="24" t="s">
        <v>252</v>
      </c>
      <c r="B28" s="25" t="s">
        <v>19</v>
      </c>
      <c r="C28" s="23" t="s">
        <v>253</v>
      </c>
      <c r="D28" s="24" t="s">
        <v>252</v>
      </c>
      <c r="E28" s="31">
        <v>0</v>
      </c>
      <c r="F28" s="28">
        <v>21.25</v>
      </c>
    </row>
    <row r="29" spans="1:6" x14ac:dyDescent="0.25">
      <c r="A29" s="24" t="s">
        <v>254</v>
      </c>
      <c r="B29" s="25" t="s">
        <v>19</v>
      </c>
      <c r="C29" s="23" t="s">
        <v>255</v>
      </c>
      <c r="D29" s="24" t="s">
        <v>254</v>
      </c>
      <c r="E29" s="31">
        <v>0</v>
      </c>
      <c r="F29" s="28">
        <v>2.94</v>
      </c>
    </row>
    <row r="30" spans="1:6" x14ac:dyDescent="0.25">
      <c r="A30" s="24" t="s">
        <v>256</v>
      </c>
      <c r="B30" s="25" t="s">
        <v>19</v>
      </c>
      <c r="C30" s="23" t="s">
        <v>257</v>
      </c>
      <c r="D30" s="24" t="s">
        <v>256</v>
      </c>
      <c r="E30" s="31">
        <v>0</v>
      </c>
      <c r="F30" s="28">
        <v>2.58</v>
      </c>
    </row>
    <row r="31" spans="1:6" x14ac:dyDescent="0.25">
      <c r="A31" s="24" t="s">
        <v>258</v>
      </c>
      <c r="B31" s="25" t="s">
        <v>19</v>
      </c>
      <c r="C31" s="23" t="s">
        <v>259</v>
      </c>
      <c r="D31" s="24" t="s">
        <v>258</v>
      </c>
      <c r="E31" s="31">
        <v>0</v>
      </c>
      <c r="F31" s="28">
        <v>3.22</v>
      </c>
    </row>
    <row r="32" spans="1:6" x14ac:dyDescent="0.25">
      <c r="A32" s="24" t="s">
        <v>260</v>
      </c>
      <c r="B32" s="25" t="s">
        <v>19</v>
      </c>
      <c r="C32" s="23" t="s">
        <v>261</v>
      </c>
      <c r="D32" s="24" t="s">
        <v>260</v>
      </c>
      <c r="E32" s="31">
        <v>0</v>
      </c>
      <c r="F32" s="28">
        <v>2.8</v>
      </c>
    </row>
    <row r="33" spans="1:6" x14ac:dyDescent="0.25">
      <c r="A33" s="24" t="s">
        <v>262</v>
      </c>
      <c r="B33" s="25" t="s">
        <v>19</v>
      </c>
      <c r="C33" s="23" t="s">
        <v>263</v>
      </c>
      <c r="D33" s="24" t="s">
        <v>262</v>
      </c>
      <c r="E33" s="31">
        <v>0</v>
      </c>
      <c r="F33" s="28">
        <v>2.82</v>
      </c>
    </row>
    <row r="34" spans="1:6" x14ac:dyDescent="0.25">
      <c r="A34" s="24" t="s">
        <v>264</v>
      </c>
      <c r="B34" s="25" t="s">
        <v>19</v>
      </c>
      <c r="C34" s="23" t="s">
        <v>265</v>
      </c>
      <c r="D34" s="24" t="s">
        <v>264</v>
      </c>
      <c r="E34" s="31">
        <v>0</v>
      </c>
      <c r="F34" s="28">
        <v>2.82</v>
      </c>
    </row>
    <row r="35" spans="1:6" x14ac:dyDescent="0.25">
      <c r="A35" s="24" t="s">
        <v>266</v>
      </c>
      <c r="B35" s="25" t="s">
        <v>19</v>
      </c>
      <c r="C35" s="23" t="s">
        <v>267</v>
      </c>
      <c r="D35" s="24" t="s">
        <v>266</v>
      </c>
      <c r="E35" s="31">
        <v>0</v>
      </c>
      <c r="F35" s="28">
        <v>3.43</v>
      </c>
    </row>
    <row r="36" spans="1:6" x14ac:dyDescent="0.25">
      <c r="A36" s="24" t="s">
        <v>268</v>
      </c>
      <c r="B36" s="25" t="s">
        <v>19</v>
      </c>
      <c r="C36" s="23" t="s">
        <v>269</v>
      </c>
      <c r="D36" s="24" t="s">
        <v>268</v>
      </c>
      <c r="E36" s="31">
        <v>0</v>
      </c>
      <c r="F36" s="28">
        <v>3.43</v>
      </c>
    </row>
    <row r="37" spans="1:6" x14ac:dyDescent="0.25">
      <c r="A37" s="24" t="s">
        <v>270</v>
      </c>
      <c r="B37" s="25" t="s">
        <v>19</v>
      </c>
      <c r="C37" s="23" t="s">
        <v>271</v>
      </c>
      <c r="D37" s="24" t="s">
        <v>270</v>
      </c>
      <c r="E37" s="31">
        <v>0</v>
      </c>
      <c r="F37" s="28">
        <v>3.43</v>
      </c>
    </row>
    <row r="38" spans="1:6" x14ac:dyDescent="0.25">
      <c r="A38" s="24" t="s">
        <v>272</v>
      </c>
      <c r="B38" s="25" t="s">
        <v>19</v>
      </c>
      <c r="C38" s="23" t="s">
        <v>273</v>
      </c>
      <c r="D38" s="24" t="s">
        <v>272</v>
      </c>
      <c r="E38" s="31">
        <v>0</v>
      </c>
      <c r="F38" s="28">
        <v>3.94</v>
      </c>
    </row>
    <row r="39" spans="1:6" x14ac:dyDescent="0.25">
      <c r="A39" s="24" t="s">
        <v>274</v>
      </c>
      <c r="B39" s="25" t="s">
        <v>19</v>
      </c>
      <c r="C39" s="23" t="s">
        <v>275</v>
      </c>
      <c r="D39" s="24" t="s">
        <v>274</v>
      </c>
      <c r="E39" s="31">
        <v>0</v>
      </c>
      <c r="F39" s="28">
        <v>4.8499999999999996</v>
      </c>
    </row>
    <row r="40" spans="1:6" x14ac:dyDescent="0.25">
      <c r="A40" s="24" t="s">
        <v>276</v>
      </c>
      <c r="B40" s="25" t="s">
        <v>19</v>
      </c>
      <c r="C40" s="23" t="s">
        <v>277</v>
      </c>
      <c r="D40" s="24" t="s">
        <v>276</v>
      </c>
      <c r="E40" s="31">
        <v>0</v>
      </c>
      <c r="F40" s="28">
        <v>10.46</v>
      </c>
    </row>
    <row r="41" spans="1:6" x14ac:dyDescent="0.25">
      <c r="A41" s="24" t="s">
        <v>278</v>
      </c>
      <c r="B41" s="25" t="s">
        <v>19</v>
      </c>
      <c r="C41" s="23" t="s">
        <v>279</v>
      </c>
      <c r="D41" s="24" t="s">
        <v>278</v>
      </c>
      <c r="E41" s="31">
        <v>0</v>
      </c>
      <c r="F41" s="28">
        <v>22.98</v>
      </c>
    </row>
    <row r="42" spans="1:6" x14ac:dyDescent="0.25">
      <c r="A42" s="24" t="s">
        <v>280</v>
      </c>
      <c r="B42" s="25" t="s">
        <v>19</v>
      </c>
      <c r="C42" s="23" t="s">
        <v>281</v>
      </c>
      <c r="D42" s="24" t="s">
        <v>280</v>
      </c>
      <c r="E42" s="31">
        <v>0</v>
      </c>
      <c r="F42" s="28">
        <v>6.69</v>
      </c>
    </row>
    <row r="43" spans="1:6" x14ac:dyDescent="0.25">
      <c r="A43" s="24" t="s">
        <v>282</v>
      </c>
      <c r="B43" s="25" t="s">
        <v>19</v>
      </c>
      <c r="C43" s="23" t="s">
        <v>283</v>
      </c>
      <c r="D43" s="24" t="s">
        <v>282</v>
      </c>
      <c r="E43" s="31">
        <v>0</v>
      </c>
      <c r="F43" s="28">
        <v>11.61</v>
      </c>
    </row>
    <row r="44" spans="1:6" x14ac:dyDescent="0.25">
      <c r="A44" s="24" t="s">
        <v>284</v>
      </c>
      <c r="B44" s="25" t="s">
        <v>19</v>
      </c>
      <c r="C44" s="23" t="s">
        <v>285</v>
      </c>
      <c r="D44" s="24" t="s">
        <v>284</v>
      </c>
      <c r="E44" s="31">
        <v>0</v>
      </c>
      <c r="F44" s="28">
        <v>28.48</v>
      </c>
    </row>
    <row r="45" spans="1:6" x14ac:dyDescent="0.25">
      <c r="A45" s="24" t="s">
        <v>286</v>
      </c>
      <c r="B45" s="25" t="s">
        <v>19</v>
      </c>
      <c r="C45" s="23" t="s">
        <v>287</v>
      </c>
      <c r="D45" s="24" t="s">
        <v>286</v>
      </c>
      <c r="E45" s="31">
        <v>0</v>
      </c>
      <c r="F45" s="28">
        <v>41.44</v>
      </c>
    </row>
    <row r="46" spans="1:6" x14ac:dyDescent="0.25">
      <c r="A46" s="24" t="s">
        <v>288</v>
      </c>
      <c r="B46" s="25" t="s">
        <v>19</v>
      </c>
      <c r="C46" s="23" t="s">
        <v>289</v>
      </c>
      <c r="D46" s="24" t="s">
        <v>288</v>
      </c>
      <c r="E46" s="31">
        <v>0</v>
      </c>
      <c r="F46" s="28">
        <v>57.2</v>
      </c>
    </row>
    <row r="47" spans="1:6" x14ac:dyDescent="0.25">
      <c r="A47" s="24" t="s">
        <v>290</v>
      </c>
      <c r="B47" s="25" t="s">
        <v>19</v>
      </c>
      <c r="C47" s="23" t="s">
        <v>291</v>
      </c>
      <c r="D47" s="24" t="s">
        <v>290</v>
      </c>
      <c r="E47" s="31">
        <v>0</v>
      </c>
      <c r="F47" s="28">
        <v>5.0999999999999996</v>
      </c>
    </row>
    <row r="48" spans="1:6" x14ac:dyDescent="0.25">
      <c r="A48" s="24" t="s">
        <v>292</v>
      </c>
      <c r="B48" s="25" t="s">
        <v>19</v>
      </c>
      <c r="C48" s="23" t="s">
        <v>293</v>
      </c>
      <c r="D48" s="24" t="s">
        <v>292</v>
      </c>
      <c r="E48" s="31">
        <v>0</v>
      </c>
      <c r="F48" s="28">
        <v>5.85</v>
      </c>
    </row>
    <row r="49" spans="1:6" x14ac:dyDescent="0.25">
      <c r="A49" s="24" t="s">
        <v>294</v>
      </c>
      <c r="B49" s="25" t="s">
        <v>19</v>
      </c>
      <c r="C49" s="23" t="s">
        <v>295</v>
      </c>
      <c r="D49" s="24" t="s">
        <v>294</v>
      </c>
      <c r="E49" s="31">
        <v>0</v>
      </c>
      <c r="F49" s="28">
        <v>7.38</v>
      </c>
    </row>
    <row r="50" spans="1:6" x14ac:dyDescent="0.25">
      <c r="A50" s="24" t="s">
        <v>296</v>
      </c>
      <c r="B50" s="25" t="s">
        <v>19</v>
      </c>
      <c r="C50" s="23" t="s">
        <v>297</v>
      </c>
      <c r="D50" s="24" t="s">
        <v>296</v>
      </c>
      <c r="E50" s="31">
        <v>0</v>
      </c>
      <c r="F50" s="28">
        <v>3.94</v>
      </c>
    </row>
    <row r="51" spans="1:6" x14ac:dyDescent="0.25">
      <c r="A51" s="24" t="s">
        <v>298</v>
      </c>
      <c r="B51" s="25" t="s">
        <v>19</v>
      </c>
      <c r="C51" s="23" t="s">
        <v>299</v>
      </c>
      <c r="D51" s="24" t="s">
        <v>298</v>
      </c>
      <c r="E51" s="31">
        <v>0</v>
      </c>
      <c r="F51" s="28">
        <v>4.82</v>
      </c>
    </row>
    <row r="52" spans="1:6" x14ac:dyDescent="0.25">
      <c r="A52" s="24" t="s">
        <v>300</v>
      </c>
      <c r="B52" s="25" t="s">
        <v>19</v>
      </c>
      <c r="C52" s="23" t="s">
        <v>301</v>
      </c>
      <c r="D52" s="24" t="s">
        <v>300</v>
      </c>
      <c r="E52" s="31">
        <v>0</v>
      </c>
      <c r="F52" s="28">
        <v>6.12</v>
      </c>
    </row>
    <row r="53" spans="1:6" x14ac:dyDescent="0.25">
      <c r="A53" s="24" t="s">
        <v>302</v>
      </c>
      <c r="B53" s="25" t="s">
        <v>303</v>
      </c>
      <c r="C53" s="23" t="s">
        <v>304</v>
      </c>
      <c r="D53" s="24" t="s">
        <v>302</v>
      </c>
      <c r="E53" s="31">
        <v>0</v>
      </c>
      <c r="F53" s="28">
        <v>3.92</v>
      </c>
    </row>
    <row r="54" spans="1:6" x14ac:dyDescent="0.25">
      <c r="A54" s="24" t="s">
        <v>305</v>
      </c>
      <c r="B54" s="25" t="s">
        <v>19</v>
      </c>
      <c r="C54" s="23" t="s">
        <v>306</v>
      </c>
      <c r="D54" s="24" t="s">
        <v>305</v>
      </c>
      <c r="E54" s="31">
        <v>0</v>
      </c>
      <c r="F54" s="28">
        <v>4.74</v>
      </c>
    </row>
    <row r="55" spans="1:6" x14ac:dyDescent="0.25">
      <c r="A55" s="24" t="s">
        <v>307</v>
      </c>
      <c r="B55" s="25" t="s">
        <v>19</v>
      </c>
      <c r="C55" s="23" t="s">
        <v>308</v>
      </c>
      <c r="D55" s="24" t="s">
        <v>307</v>
      </c>
      <c r="E55" s="31">
        <v>0</v>
      </c>
      <c r="F55" s="28">
        <v>6.94</v>
      </c>
    </row>
    <row r="56" spans="1:6" x14ac:dyDescent="0.25">
      <c r="A56" s="24" t="s">
        <v>309</v>
      </c>
      <c r="B56" s="25" t="s">
        <v>19</v>
      </c>
      <c r="C56" s="23" t="s">
        <v>310</v>
      </c>
      <c r="D56" s="24" t="s">
        <v>309</v>
      </c>
      <c r="E56" s="31">
        <v>0</v>
      </c>
      <c r="F56" s="28">
        <v>10.57</v>
      </c>
    </row>
    <row r="57" spans="1:6" x14ac:dyDescent="0.25">
      <c r="A57" s="24" t="s">
        <v>311</v>
      </c>
      <c r="B57" s="25" t="s">
        <v>19</v>
      </c>
      <c r="C57" s="23" t="s">
        <v>312</v>
      </c>
      <c r="D57" s="24" t="s">
        <v>311</v>
      </c>
      <c r="E57" s="31">
        <v>0</v>
      </c>
      <c r="F57" s="28">
        <v>2.97</v>
      </c>
    </row>
    <row r="58" spans="1:6" x14ac:dyDescent="0.25">
      <c r="A58" s="24" t="s">
        <v>313</v>
      </c>
      <c r="B58" s="25" t="s">
        <v>19</v>
      </c>
      <c r="C58" s="23" t="s">
        <v>314</v>
      </c>
      <c r="D58" s="24" t="s">
        <v>313</v>
      </c>
      <c r="E58" s="31">
        <v>0</v>
      </c>
      <c r="F58" s="28">
        <v>3.75</v>
      </c>
    </row>
    <row r="59" spans="1:6" x14ac:dyDescent="0.25">
      <c r="A59" s="24" t="s">
        <v>315</v>
      </c>
      <c r="B59" s="25" t="s">
        <v>19</v>
      </c>
      <c r="C59" s="23" t="s">
        <v>316</v>
      </c>
      <c r="D59" s="24" t="s">
        <v>315</v>
      </c>
      <c r="E59" s="31">
        <v>0</v>
      </c>
      <c r="F59" s="28">
        <v>3.75</v>
      </c>
    </row>
    <row r="60" spans="1:6" x14ac:dyDescent="0.25">
      <c r="A60" s="24" t="s">
        <v>317</v>
      </c>
      <c r="B60" s="25" t="s">
        <v>19</v>
      </c>
      <c r="C60" s="23" t="s">
        <v>318</v>
      </c>
      <c r="D60" s="24" t="s">
        <v>317</v>
      </c>
      <c r="E60" s="31">
        <v>0</v>
      </c>
      <c r="F60" s="28">
        <v>4.96</v>
      </c>
    </row>
    <row r="61" spans="1:6" x14ac:dyDescent="0.25">
      <c r="A61" s="24" t="s">
        <v>319</v>
      </c>
      <c r="B61" s="25" t="s">
        <v>19</v>
      </c>
      <c r="C61" s="23" t="s">
        <v>320</v>
      </c>
      <c r="D61" s="24" t="s">
        <v>319</v>
      </c>
      <c r="E61" s="31">
        <v>0</v>
      </c>
      <c r="F61" s="28">
        <v>2.42</v>
      </c>
    </row>
    <row r="62" spans="1:6" x14ac:dyDescent="0.25">
      <c r="A62" s="24" t="s">
        <v>321</v>
      </c>
      <c r="B62" s="25" t="s">
        <v>19</v>
      </c>
      <c r="C62" s="23" t="s">
        <v>322</v>
      </c>
      <c r="D62" s="24" t="s">
        <v>321</v>
      </c>
      <c r="E62" s="31">
        <v>0</v>
      </c>
      <c r="F62" s="28">
        <v>3.35</v>
      </c>
    </row>
    <row r="63" spans="1:6" x14ac:dyDescent="0.25">
      <c r="A63" s="24" t="s">
        <v>323</v>
      </c>
      <c r="B63" s="25" t="s">
        <v>19</v>
      </c>
      <c r="C63" s="23" t="s">
        <v>324</v>
      </c>
      <c r="D63" s="24" t="s">
        <v>323</v>
      </c>
      <c r="E63" s="31">
        <v>0</v>
      </c>
      <c r="F63" s="28">
        <v>3.03</v>
      </c>
    </row>
    <row r="64" spans="1:6" x14ac:dyDescent="0.25">
      <c r="A64" s="24" t="s">
        <v>325</v>
      </c>
      <c r="B64" s="25" t="s">
        <v>19</v>
      </c>
      <c r="C64" s="23" t="s">
        <v>326</v>
      </c>
      <c r="D64" s="24" t="s">
        <v>325</v>
      </c>
      <c r="E64" s="31">
        <v>0</v>
      </c>
      <c r="F64" s="28">
        <v>4.8499999999999996</v>
      </c>
    </row>
    <row r="65" spans="1:6" x14ac:dyDescent="0.25">
      <c r="A65" s="24" t="s">
        <v>327</v>
      </c>
      <c r="B65" s="25" t="s">
        <v>19</v>
      </c>
      <c r="C65" s="23" t="s">
        <v>328</v>
      </c>
      <c r="D65" s="24" t="s">
        <v>327</v>
      </c>
      <c r="E65" s="31">
        <v>0</v>
      </c>
      <c r="F65" s="28">
        <v>3.95</v>
      </c>
    </row>
    <row r="66" spans="1:6" x14ac:dyDescent="0.25">
      <c r="A66" s="24" t="s">
        <v>329</v>
      </c>
      <c r="B66" s="25" t="s">
        <v>19</v>
      </c>
      <c r="C66" s="23" t="s">
        <v>330</v>
      </c>
      <c r="D66" s="24" t="s">
        <v>329</v>
      </c>
      <c r="E66" s="31">
        <v>0</v>
      </c>
      <c r="F66" s="28">
        <v>4.74</v>
      </c>
    </row>
    <row r="67" spans="1:6" x14ac:dyDescent="0.25">
      <c r="A67" s="24" t="s">
        <v>331</v>
      </c>
      <c r="B67" s="25" t="s">
        <v>19</v>
      </c>
      <c r="C67" s="23" t="s">
        <v>332</v>
      </c>
      <c r="D67" s="24" t="s">
        <v>331</v>
      </c>
      <c r="E67" s="31">
        <v>0</v>
      </c>
      <c r="F67" s="28">
        <v>6.73</v>
      </c>
    </row>
    <row r="68" spans="1:6" x14ac:dyDescent="0.25">
      <c r="A68" s="24" t="s">
        <v>333</v>
      </c>
      <c r="B68" s="25" t="s">
        <v>19</v>
      </c>
      <c r="C68" s="23" t="s">
        <v>334</v>
      </c>
      <c r="D68" s="24" t="s">
        <v>333</v>
      </c>
      <c r="E68" s="31">
        <v>0</v>
      </c>
      <c r="F68" s="28">
        <v>40.57</v>
      </c>
    </row>
    <row r="69" spans="1:6" x14ac:dyDescent="0.25">
      <c r="A69" s="24" t="s">
        <v>335</v>
      </c>
      <c r="B69" s="25" t="s">
        <v>19</v>
      </c>
      <c r="C69" s="23" t="s">
        <v>336</v>
      </c>
      <c r="D69" s="24" t="s">
        <v>335</v>
      </c>
      <c r="E69" s="31">
        <v>0</v>
      </c>
      <c r="F69" s="28">
        <v>4.74</v>
      </c>
    </row>
    <row r="70" spans="1:6" x14ac:dyDescent="0.25">
      <c r="A70" s="24" t="s">
        <v>337</v>
      </c>
      <c r="B70" s="25" t="s">
        <v>19</v>
      </c>
      <c r="C70" s="23" t="s">
        <v>338</v>
      </c>
      <c r="D70" s="24" t="s">
        <v>337</v>
      </c>
      <c r="E70" s="31">
        <v>0</v>
      </c>
      <c r="F70" s="28">
        <v>6.76</v>
      </c>
    </row>
    <row r="71" spans="1:6" x14ac:dyDescent="0.25">
      <c r="A71" s="24" t="s">
        <v>339</v>
      </c>
      <c r="B71" s="25" t="s">
        <v>19</v>
      </c>
      <c r="C71" s="23" t="s">
        <v>340</v>
      </c>
      <c r="D71" s="24" t="s">
        <v>339</v>
      </c>
      <c r="E71" s="31">
        <v>0</v>
      </c>
      <c r="F71" s="28">
        <v>40.57</v>
      </c>
    </row>
    <row r="72" spans="1:6" x14ac:dyDescent="0.25">
      <c r="A72" s="24" t="s">
        <v>341</v>
      </c>
      <c r="B72" s="25" t="s">
        <v>19</v>
      </c>
      <c r="C72" s="23" t="s">
        <v>342</v>
      </c>
      <c r="D72" s="24" t="s">
        <v>341</v>
      </c>
      <c r="E72" s="31">
        <v>0</v>
      </c>
      <c r="F72" s="28">
        <v>1.22</v>
      </c>
    </row>
    <row r="73" spans="1:6" x14ac:dyDescent="0.25">
      <c r="A73" s="24" t="s">
        <v>343</v>
      </c>
      <c r="B73" s="25" t="s">
        <v>19</v>
      </c>
      <c r="C73" s="23" t="s">
        <v>344</v>
      </c>
      <c r="D73" s="24" t="s">
        <v>343</v>
      </c>
      <c r="E73" s="31">
        <v>0</v>
      </c>
      <c r="F73" s="28">
        <v>1.5</v>
      </c>
    </row>
    <row r="74" spans="1:6" x14ac:dyDescent="0.25">
      <c r="A74" s="24" t="s">
        <v>345</v>
      </c>
      <c r="B74" s="25" t="s">
        <v>19</v>
      </c>
      <c r="C74" s="23" t="s">
        <v>346</v>
      </c>
      <c r="D74" s="24" t="s">
        <v>345</v>
      </c>
      <c r="E74" s="31">
        <v>0</v>
      </c>
      <c r="F74" s="28">
        <v>2.12</v>
      </c>
    </row>
    <row r="75" spans="1:6" x14ac:dyDescent="0.25">
      <c r="A75" s="24" t="s">
        <v>347</v>
      </c>
      <c r="B75" s="25" t="s">
        <v>19</v>
      </c>
      <c r="C75" s="23" t="s">
        <v>348</v>
      </c>
      <c r="D75" s="24" t="s">
        <v>347</v>
      </c>
      <c r="E75" s="31">
        <v>0</v>
      </c>
      <c r="F75" s="28">
        <v>2.88</v>
      </c>
    </row>
    <row r="76" spans="1:6" x14ac:dyDescent="0.25">
      <c r="A76" s="24" t="s">
        <v>349</v>
      </c>
      <c r="B76" s="25" t="s">
        <v>19</v>
      </c>
      <c r="C76" s="23" t="s">
        <v>350</v>
      </c>
      <c r="D76" s="24" t="s">
        <v>349</v>
      </c>
      <c r="E76" s="31">
        <v>0</v>
      </c>
      <c r="F76" s="28">
        <v>5.14</v>
      </c>
    </row>
    <row r="77" spans="1:6" x14ac:dyDescent="0.25">
      <c r="A77" s="24" t="s">
        <v>351</v>
      </c>
      <c r="B77" s="25" t="s">
        <v>19</v>
      </c>
      <c r="C77" s="23" t="s">
        <v>352</v>
      </c>
      <c r="D77" s="24" t="s">
        <v>351</v>
      </c>
      <c r="E77" s="31">
        <v>0</v>
      </c>
      <c r="F77" s="28">
        <v>6.13</v>
      </c>
    </row>
    <row r="78" spans="1:6" x14ac:dyDescent="0.25">
      <c r="A78" s="24" t="s">
        <v>353</v>
      </c>
      <c r="B78" s="25" t="s">
        <v>19</v>
      </c>
      <c r="C78" s="23" t="s">
        <v>354</v>
      </c>
      <c r="D78" s="24" t="s">
        <v>353</v>
      </c>
      <c r="E78" s="31">
        <v>0</v>
      </c>
      <c r="F78" s="28">
        <v>1.65</v>
      </c>
    </row>
    <row r="79" spans="1:6" x14ac:dyDescent="0.25">
      <c r="A79" s="24" t="s">
        <v>355</v>
      </c>
      <c r="B79" s="25" t="s">
        <v>19</v>
      </c>
      <c r="C79" s="23" t="s">
        <v>356</v>
      </c>
      <c r="D79" s="24" t="s">
        <v>355</v>
      </c>
      <c r="E79" s="31">
        <v>0</v>
      </c>
      <c r="F79" s="28">
        <v>1.92</v>
      </c>
    </row>
    <row r="80" spans="1:6" x14ac:dyDescent="0.25">
      <c r="A80" s="24" t="s">
        <v>357</v>
      </c>
      <c r="B80" s="25" t="s">
        <v>19</v>
      </c>
      <c r="C80" s="23" t="s">
        <v>358</v>
      </c>
      <c r="D80" s="24" t="s">
        <v>357</v>
      </c>
      <c r="E80" s="31">
        <v>0</v>
      </c>
      <c r="F80" s="28">
        <v>2.6</v>
      </c>
    </row>
    <row r="81" spans="1:6" x14ac:dyDescent="0.25">
      <c r="A81" s="24" t="s">
        <v>359</v>
      </c>
      <c r="B81" s="25" t="s">
        <v>19</v>
      </c>
      <c r="C81" s="23" t="s">
        <v>360</v>
      </c>
      <c r="D81" s="24" t="s">
        <v>359</v>
      </c>
      <c r="E81" s="31">
        <v>0</v>
      </c>
      <c r="F81" s="28">
        <v>1.96</v>
      </c>
    </row>
    <row r="82" spans="1:6" x14ac:dyDescent="0.25">
      <c r="A82" s="24" t="s">
        <v>361</v>
      </c>
      <c r="B82" s="25" t="s">
        <v>19</v>
      </c>
      <c r="C82" s="23" t="s">
        <v>362</v>
      </c>
      <c r="D82" s="24" t="s">
        <v>361</v>
      </c>
      <c r="E82" s="31">
        <v>0</v>
      </c>
      <c r="F82" s="28">
        <v>2.34</v>
      </c>
    </row>
    <row r="83" spans="1:6" x14ac:dyDescent="0.25">
      <c r="A83" s="24" t="s">
        <v>363</v>
      </c>
      <c r="B83" s="25" t="s">
        <v>19</v>
      </c>
      <c r="C83" s="23" t="s">
        <v>364</v>
      </c>
      <c r="D83" s="24" t="s">
        <v>363</v>
      </c>
      <c r="E83" s="31">
        <v>0</v>
      </c>
      <c r="F83" s="28">
        <v>3.1</v>
      </c>
    </row>
    <row r="84" spans="1:6" x14ac:dyDescent="0.25">
      <c r="A84" s="24" t="s">
        <v>365</v>
      </c>
      <c r="B84" s="25" t="s">
        <v>19</v>
      </c>
      <c r="C84" s="23" t="s">
        <v>366</v>
      </c>
      <c r="D84" s="24" t="s">
        <v>365</v>
      </c>
      <c r="E84" s="31">
        <v>0</v>
      </c>
      <c r="F84" s="28">
        <v>2.3199999999999998</v>
      </c>
    </row>
    <row r="85" spans="1:6" x14ac:dyDescent="0.25">
      <c r="A85" s="24" t="s">
        <v>367</v>
      </c>
      <c r="B85" s="25" t="s">
        <v>19</v>
      </c>
      <c r="C85" s="23" t="s">
        <v>368</v>
      </c>
      <c r="D85" s="24" t="s">
        <v>367</v>
      </c>
      <c r="E85" s="31">
        <v>0</v>
      </c>
      <c r="F85" s="28">
        <v>2.59</v>
      </c>
    </row>
    <row r="86" spans="1:6" x14ac:dyDescent="0.25">
      <c r="A86" s="24" t="s">
        <v>369</v>
      </c>
      <c r="B86" s="25" t="s">
        <v>19</v>
      </c>
      <c r="C86" s="23" t="s">
        <v>370</v>
      </c>
      <c r="D86" s="24" t="s">
        <v>369</v>
      </c>
      <c r="E86" s="31">
        <v>0</v>
      </c>
      <c r="F86" s="28">
        <v>2.35</v>
      </c>
    </row>
    <row r="87" spans="1:6" x14ac:dyDescent="0.25">
      <c r="A87" s="24" t="s">
        <v>371</v>
      </c>
      <c r="B87" s="25" t="s">
        <v>19</v>
      </c>
      <c r="C87" s="23" t="s">
        <v>372</v>
      </c>
      <c r="D87" s="24" t="s">
        <v>371</v>
      </c>
      <c r="E87" s="31">
        <v>0</v>
      </c>
      <c r="F87" s="28">
        <v>2.62</v>
      </c>
    </row>
    <row r="88" spans="1:6" x14ac:dyDescent="0.25">
      <c r="A88" s="24" t="s">
        <v>373</v>
      </c>
      <c r="B88" s="25" t="s">
        <v>19</v>
      </c>
      <c r="C88" s="23" t="s">
        <v>374</v>
      </c>
      <c r="D88" s="24" t="s">
        <v>373</v>
      </c>
      <c r="E88" s="31">
        <v>0</v>
      </c>
      <c r="F88" s="28">
        <v>1.29</v>
      </c>
    </row>
    <row r="89" spans="1:6" x14ac:dyDescent="0.25">
      <c r="A89" s="24" t="s">
        <v>375</v>
      </c>
      <c r="B89" s="25" t="s">
        <v>19</v>
      </c>
      <c r="C89" s="23" t="s">
        <v>376</v>
      </c>
      <c r="D89" s="24" t="s">
        <v>375</v>
      </c>
      <c r="E89" s="31">
        <v>0</v>
      </c>
      <c r="F89" s="28">
        <v>1.49</v>
      </c>
    </row>
    <row r="90" spans="1:6" x14ac:dyDescent="0.25">
      <c r="A90" s="24" t="s">
        <v>377</v>
      </c>
      <c r="B90" s="25" t="s">
        <v>378</v>
      </c>
      <c r="C90" s="23" t="s">
        <v>379</v>
      </c>
      <c r="D90" s="24" t="s">
        <v>377</v>
      </c>
      <c r="E90" s="31">
        <v>0</v>
      </c>
      <c r="F90" s="28">
        <v>1.81</v>
      </c>
    </row>
    <row r="91" spans="1:6" x14ac:dyDescent="0.25">
      <c r="A91" s="24" t="s">
        <v>380</v>
      </c>
      <c r="B91" s="25" t="s">
        <v>19</v>
      </c>
      <c r="C91" s="23" t="s">
        <v>381</v>
      </c>
      <c r="D91" s="24" t="s">
        <v>380</v>
      </c>
      <c r="E91" s="31">
        <v>0</v>
      </c>
      <c r="F91" s="28">
        <v>2.76</v>
      </c>
    </row>
    <row r="92" spans="1:6" x14ac:dyDescent="0.25">
      <c r="A92" s="24" t="s">
        <v>382</v>
      </c>
      <c r="B92" s="25" t="s">
        <v>19</v>
      </c>
      <c r="C92" s="23" t="s">
        <v>383</v>
      </c>
      <c r="D92" s="24" t="s">
        <v>382</v>
      </c>
      <c r="E92" s="31">
        <v>0</v>
      </c>
      <c r="F92" s="28">
        <v>3.63</v>
      </c>
    </row>
    <row r="93" spans="1:6" x14ac:dyDescent="0.25">
      <c r="A93" s="24" t="s">
        <v>384</v>
      </c>
      <c r="B93" s="25" t="s">
        <v>19</v>
      </c>
      <c r="C93" s="23" t="s">
        <v>385</v>
      </c>
      <c r="D93" s="24" t="s">
        <v>384</v>
      </c>
      <c r="E93" s="31">
        <v>0</v>
      </c>
      <c r="F93" s="28">
        <v>4.88</v>
      </c>
    </row>
    <row r="94" spans="1:6" x14ac:dyDescent="0.25">
      <c r="A94" s="24" t="s">
        <v>386</v>
      </c>
      <c r="B94" s="25" t="s">
        <v>19</v>
      </c>
      <c r="C94" s="23" t="s">
        <v>387</v>
      </c>
      <c r="D94" s="24" t="s">
        <v>386</v>
      </c>
      <c r="E94" s="31">
        <v>0</v>
      </c>
      <c r="F94" s="28">
        <v>2.08</v>
      </c>
    </row>
    <row r="95" spans="1:6" x14ac:dyDescent="0.25">
      <c r="A95" s="24" t="s">
        <v>388</v>
      </c>
      <c r="B95" s="25" t="s">
        <v>19</v>
      </c>
      <c r="C95" s="23" t="s">
        <v>389</v>
      </c>
      <c r="D95" s="24" t="s">
        <v>388</v>
      </c>
      <c r="E95" s="31">
        <v>0</v>
      </c>
      <c r="F95" s="28">
        <v>3.25</v>
      </c>
    </row>
    <row r="96" spans="1:6" x14ac:dyDescent="0.25">
      <c r="A96" s="24" t="s">
        <v>390</v>
      </c>
      <c r="B96" s="25" t="s">
        <v>19</v>
      </c>
      <c r="C96" s="23" t="s">
        <v>391</v>
      </c>
      <c r="D96" s="24" t="s">
        <v>390</v>
      </c>
      <c r="E96" s="31">
        <v>0</v>
      </c>
      <c r="F96" s="28">
        <v>1.29</v>
      </c>
    </row>
    <row r="97" spans="1:6" x14ac:dyDescent="0.25">
      <c r="A97" s="24" t="s">
        <v>392</v>
      </c>
      <c r="B97" s="25" t="s">
        <v>19</v>
      </c>
      <c r="C97" s="23" t="s">
        <v>393</v>
      </c>
      <c r="D97" s="24" t="s">
        <v>392</v>
      </c>
      <c r="E97" s="31">
        <v>0</v>
      </c>
      <c r="F97" s="28">
        <v>1.49</v>
      </c>
    </row>
    <row r="98" spans="1:6" x14ac:dyDescent="0.25">
      <c r="A98" s="24" t="s">
        <v>394</v>
      </c>
      <c r="B98" s="25" t="s">
        <v>19</v>
      </c>
      <c r="C98" s="23" t="s">
        <v>395</v>
      </c>
      <c r="D98" s="24" t="s">
        <v>394</v>
      </c>
      <c r="E98" s="31">
        <v>0</v>
      </c>
      <c r="F98" s="28">
        <v>1.81</v>
      </c>
    </row>
    <row r="99" spans="1:6" x14ac:dyDescent="0.25">
      <c r="A99" s="24" t="s">
        <v>396</v>
      </c>
      <c r="B99" s="25" t="s">
        <v>19</v>
      </c>
      <c r="C99" s="23" t="s">
        <v>397</v>
      </c>
      <c r="D99" s="24" t="s">
        <v>396</v>
      </c>
      <c r="E99" s="31">
        <v>0</v>
      </c>
      <c r="F99" s="28">
        <v>1.81</v>
      </c>
    </row>
    <row r="100" spans="1:6" x14ac:dyDescent="0.25">
      <c r="A100" s="24" t="s">
        <v>398</v>
      </c>
      <c r="B100" s="25" t="s">
        <v>19</v>
      </c>
      <c r="C100" s="23" t="s">
        <v>399</v>
      </c>
      <c r="D100" s="24" t="s">
        <v>398</v>
      </c>
      <c r="E100" s="31">
        <v>0</v>
      </c>
      <c r="F100" s="28">
        <v>1.75</v>
      </c>
    </row>
    <row r="101" spans="1:6" x14ac:dyDescent="0.25">
      <c r="A101" s="24" t="s">
        <v>400</v>
      </c>
      <c r="B101" s="25" t="s">
        <v>19</v>
      </c>
      <c r="C101" s="23" t="s">
        <v>401</v>
      </c>
      <c r="D101" s="24" t="s">
        <v>400</v>
      </c>
      <c r="E101" s="31">
        <v>0</v>
      </c>
      <c r="F101" s="28">
        <v>1.75</v>
      </c>
    </row>
    <row r="102" spans="1:6" x14ac:dyDescent="0.25">
      <c r="A102" s="24" t="s">
        <v>402</v>
      </c>
      <c r="B102" s="25" t="s">
        <v>19</v>
      </c>
      <c r="C102" s="23" t="s">
        <v>403</v>
      </c>
      <c r="D102" s="24" t="s">
        <v>402</v>
      </c>
      <c r="E102" s="31">
        <v>0</v>
      </c>
      <c r="F102" s="28">
        <v>2.25</v>
      </c>
    </row>
    <row r="103" spans="1:6" x14ac:dyDescent="0.25">
      <c r="A103" s="24" t="s">
        <v>404</v>
      </c>
      <c r="B103" s="25" t="s">
        <v>19</v>
      </c>
      <c r="C103" s="23" t="s">
        <v>405</v>
      </c>
      <c r="D103" s="24" t="s">
        <v>404</v>
      </c>
      <c r="E103" s="31">
        <v>0</v>
      </c>
      <c r="F103" s="28">
        <v>1.2</v>
      </c>
    </row>
    <row r="104" spans="1:6" x14ac:dyDescent="0.25">
      <c r="A104" s="24" t="s">
        <v>406</v>
      </c>
      <c r="B104" s="25" t="s">
        <v>19</v>
      </c>
      <c r="C104" s="23" t="s">
        <v>407</v>
      </c>
      <c r="D104" s="24" t="s">
        <v>406</v>
      </c>
      <c r="E104" s="31">
        <v>0</v>
      </c>
      <c r="F104" s="28">
        <v>1.95</v>
      </c>
    </row>
    <row r="105" spans="1:6" x14ac:dyDescent="0.25">
      <c r="A105" s="24" t="s">
        <v>408</v>
      </c>
      <c r="B105" s="25" t="s">
        <v>19</v>
      </c>
      <c r="C105" s="23" t="s">
        <v>409</v>
      </c>
      <c r="D105" s="24" t="s">
        <v>408</v>
      </c>
      <c r="E105" s="31">
        <v>0</v>
      </c>
      <c r="F105" s="28">
        <v>1.8</v>
      </c>
    </row>
    <row r="106" spans="1:6" x14ac:dyDescent="0.25">
      <c r="A106" s="24" t="s">
        <v>410</v>
      </c>
      <c r="B106" s="25" t="s">
        <v>19</v>
      </c>
      <c r="C106" s="23" t="s">
        <v>411</v>
      </c>
      <c r="D106" s="24" t="s">
        <v>410</v>
      </c>
      <c r="E106" s="31">
        <v>0</v>
      </c>
      <c r="F106" s="28">
        <v>2.1</v>
      </c>
    </row>
    <row r="107" spans="1:6" x14ac:dyDescent="0.25">
      <c r="A107" s="24" t="s">
        <v>412</v>
      </c>
      <c r="B107" s="25" t="s">
        <v>19</v>
      </c>
      <c r="C107" s="23" t="s">
        <v>413</v>
      </c>
      <c r="D107" s="24" t="s">
        <v>412</v>
      </c>
      <c r="E107" s="31">
        <v>0</v>
      </c>
      <c r="F107" s="28">
        <v>3</v>
      </c>
    </row>
    <row r="108" spans="1:6" x14ac:dyDescent="0.25">
      <c r="A108" s="24" t="s">
        <v>414</v>
      </c>
      <c r="B108" s="25" t="s">
        <v>19</v>
      </c>
      <c r="C108" s="23" t="s">
        <v>415</v>
      </c>
      <c r="D108" s="24" t="s">
        <v>414</v>
      </c>
      <c r="E108" s="31">
        <v>0</v>
      </c>
      <c r="F108" s="28">
        <v>5.94</v>
      </c>
    </row>
    <row r="109" spans="1:6" x14ac:dyDescent="0.25">
      <c r="A109" s="24" t="s">
        <v>416</v>
      </c>
      <c r="B109" s="25" t="s">
        <v>303</v>
      </c>
      <c r="C109" s="23" t="s">
        <v>417</v>
      </c>
      <c r="D109" s="24" t="s">
        <v>416</v>
      </c>
      <c r="E109" s="31">
        <v>0</v>
      </c>
      <c r="F109" s="28">
        <v>7.12</v>
      </c>
    </row>
    <row r="110" spans="1:6" x14ac:dyDescent="0.25">
      <c r="A110" s="24" t="s">
        <v>418</v>
      </c>
      <c r="B110" s="25" t="s">
        <v>303</v>
      </c>
      <c r="C110" s="23" t="s">
        <v>419</v>
      </c>
      <c r="D110" s="24" t="s">
        <v>418</v>
      </c>
      <c r="E110" s="31">
        <v>0</v>
      </c>
      <c r="F110" s="28">
        <v>10.130000000000001</v>
      </c>
    </row>
    <row r="111" spans="1:6" x14ac:dyDescent="0.25">
      <c r="A111" s="24" t="s">
        <v>420</v>
      </c>
      <c r="B111" s="25" t="s">
        <v>19</v>
      </c>
      <c r="C111" s="23" t="s">
        <v>421</v>
      </c>
      <c r="D111" s="24" t="s">
        <v>420</v>
      </c>
      <c r="E111" s="31">
        <v>0</v>
      </c>
      <c r="F111" s="28">
        <v>15.8</v>
      </c>
    </row>
    <row r="112" spans="1:6" x14ac:dyDescent="0.25">
      <c r="A112" s="24" t="s">
        <v>127</v>
      </c>
      <c r="B112" s="25" t="s">
        <v>19</v>
      </c>
      <c r="C112" s="23" t="s">
        <v>128</v>
      </c>
      <c r="D112" s="24" t="s">
        <v>127</v>
      </c>
      <c r="E112" s="31">
        <v>0</v>
      </c>
      <c r="F112" s="28">
        <v>4.9800000000000004</v>
      </c>
    </row>
    <row r="113" spans="1:6" x14ac:dyDescent="0.25">
      <c r="A113" s="24" t="s">
        <v>422</v>
      </c>
      <c r="B113" s="25" t="s">
        <v>19</v>
      </c>
      <c r="C113" s="23" t="s">
        <v>423</v>
      </c>
      <c r="D113" s="24" t="s">
        <v>422</v>
      </c>
      <c r="E113" s="31">
        <v>0</v>
      </c>
      <c r="F113" s="28">
        <v>7</v>
      </c>
    </row>
    <row r="114" spans="1:6" x14ac:dyDescent="0.25">
      <c r="A114" s="24" t="s">
        <v>424</v>
      </c>
      <c r="B114" s="25" t="s">
        <v>19</v>
      </c>
      <c r="C114" s="23" t="s">
        <v>425</v>
      </c>
      <c r="D114" s="24" t="s">
        <v>424</v>
      </c>
      <c r="E114" s="31">
        <v>0</v>
      </c>
      <c r="F114" s="28">
        <v>9.64</v>
      </c>
    </row>
    <row r="115" spans="1:6" x14ac:dyDescent="0.25">
      <c r="A115" s="24" t="s">
        <v>426</v>
      </c>
      <c r="B115" s="25" t="s">
        <v>19</v>
      </c>
      <c r="C115" s="23" t="s">
        <v>427</v>
      </c>
      <c r="D115" s="24" t="s">
        <v>426</v>
      </c>
      <c r="E115" s="31">
        <v>0</v>
      </c>
      <c r="F115" s="28">
        <v>40.58</v>
      </c>
    </row>
    <row r="116" spans="1:6" x14ac:dyDescent="0.25">
      <c r="A116" s="24" t="s">
        <v>428</v>
      </c>
      <c r="B116" s="25" t="s">
        <v>19</v>
      </c>
      <c r="C116" s="23" t="s">
        <v>429</v>
      </c>
      <c r="D116" s="24" t="s">
        <v>428</v>
      </c>
      <c r="E116" s="31">
        <v>0</v>
      </c>
      <c r="F116" s="28">
        <v>15.28</v>
      </c>
    </row>
    <row r="117" spans="1:6" x14ac:dyDescent="0.25">
      <c r="A117" s="24" t="s">
        <v>430</v>
      </c>
      <c r="B117" s="25" t="s">
        <v>19</v>
      </c>
      <c r="C117" s="23" t="s">
        <v>431</v>
      </c>
      <c r="D117" s="24" t="s">
        <v>430</v>
      </c>
      <c r="E117" s="31">
        <v>0</v>
      </c>
      <c r="F117" s="28">
        <v>22.84</v>
      </c>
    </row>
    <row r="118" spans="1:6" x14ac:dyDescent="0.25">
      <c r="A118" s="24" t="s">
        <v>129</v>
      </c>
      <c r="B118" s="25" t="s">
        <v>19</v>
      </c>
      <c r="C118" s="23" t="s">
        <v>130</v>
      </c>
      <c r="D118" s="24" t="s">
        <v>129</v>
      </c>
      <c r="E118" s="31">
        <v>0</v>
      </c>
      <c r="F118" s="28">
        <v>11.09</v>
      </c>
    </row>
    <row r="119" spans="1:6" x14ac:dyDescent="0.25">
      <c r="A119" s="24" t="s">
        <v>432</v>
      </c>
      <c r="B119" s="25" t="s">
        <v>19</v>
      </c>
      <c r="C119" s="23" t="s">
        <v>433</v>
      </c>
      <c r="D119" s="24" t="s">
        <v>432</v>
      </c>
      <c r="E119" s="31">
        <v>0</v>
      </c>
      <c r="F119" s="28">
        <v>13.23</v>
      </c>
    </row>
    <row r="120" spans="1:6" x14ac:dyDescent="0.25">
      <c r="A120" s="24" t="s">
        <v>434</v>
      </c>
      <c r="B120" s="25" t="s">
        <v>19</v>
      </c>
      <c r="C120" s="23" t="s">
        <v>435</v>
      </c>
      <c r="D120" s="24" t="s">
        <v>434</v>
      </c>
      <c r="E120" s="31">
        <v>0</v>
      </c>
      <c r="F120" s="28">
        <v>19.87</v>
      </c>
    </row>
    <row r="121" spans="1:6" x14ac:dyDescent="0.25">
      <c r="A121" s="24" t="s">
        <v>436</v>
      </c>
      <c r="B121" s="25" t="s">
        <v>19</v>
      </c>
      <c r="C121" s="23" t="s">
        <v>437</v>
      </c>
      <c r="D121" s="24" t="s">
        <v>436</v>
      </c>
      <c r="E121" s="31">
        <v>0</v>
      </c>
      <c r="F121" s="28">
        <v>152.44999999999999</v>
      </c>
    </row>
    <row r="122" spans="1:6" x14ac:dyDescent="0.25">
      <c r="A122" s="24" t="s">
        <v>438</v>
      </c>
      <c r="B122" s="25" t="s">
        <v>19</v>
      </c>
      <c r="C122" s="23" t="s">
        <v>439</v>
      </c>
      <c r="D122" s="24" t="s">
        <v>438</v>
      </c>
      <c r="E122" s="31">
        <v>0</v>
      </c>
      <c r="F122" s="28">
        <v>4.22</v>
      </c>
    </row>
    <row r="123" spans="1:6" x14ac:dyDescent="0.25">
      <c r="A123" s="24" t="s">
        <v>440</v>
      </c>
      <c r="B123" s="25" t="s">
        <v>19</v>
      </c>
      <c r="C123" s="23" t="s">
        <v>441</v>
      </c>
      <c r="D123" s="24" t="s">
        <v>440</v>
      </c>
      <c r="E123" s="31">
        <v>0</v>
      </c>
      <c r="F123" s="28">
        <v>4.22</v>
      </c>
    </row>
    <row r="124" spans="1:6" x14ac:dyDescent="0.25">
      <c r="A124" s="24" t="s">
        <v>442</v>
      </c>
      <c r="B124" s="25" t="s">
        <v>19</v>
      </c>
      <c r="C124" s="23" t="s">
        <v>443</v>
      </c>
      <c r="D124" s="24" t="s">
        <v>442</v>
      </c>
      <c r="E124" s="31">
        <v>0</v>
      </c>
      <c r="F124" s="28">
        <v>9.0399999999999991</v>
      </c>
    </row>
    <row r="125" spans="1:6" x14ac:dyDescent="0.25">
      <c r="A125" s="24" t="s">
        <v>444</v>
      </c>
      <c r="B125" s="25" t="s">
        <v>19</v>
      </c>
      <c r="C125" s="23" t="s">
        <v>445</v>
      </c>
      <c r="D125" s="24" t="s">
        <v>444</v>
      </c>
      <c r="E125" s="31">
        <v>0</v>
      </c>
      <c r="F125" s="28">
        <v>9.0399999999999991</v>
      </c>
    </row>
    <row r="126" spans="1:6" x14ac:dyDescent="0.25">
      <c r="A126" s="24" t="s">
        <v>446</v>
      </c>
      <c r="B126" s="25" t="s">
        <v>19</v>
      </c>
      <c r="C126" s="23" t="s">
        <v>447</v>
      </c>
      <c r="D126" s="24" t="s">
        <v>446</v>
      </c>
      <c r="E126" s="31">
        <v>0</v>
      </c>
      <c r="F126" s="28">
        <v>8.7200000000000006</v>
      </c>
    </row>
    <row r="127" spans="1:6" x14ac:dyDescent="0.25">
      <c r="A127" s="24" t="s">
        <v>448</v>
      </c>
      <c r="B127" s="25" t="s">
        <v>19</v>
      </c>
      <c r="C127" s="23" t="s">
        <v>449</v>
      </c>
      <c r="D127" s="24" t="s">
        <v>448</v>
      </c>
      <c r="E127" s="31">
        <v>0</v>
      </c>
      <c r="F127" s="28">
        <v>4.4400000000000004</v>
      </c>
    </row>
    <row r="128" spans="1:6" x14ac:dyDescent="0.25">
      <c r="A128" s="24" t="s">
        <v>450</v>
      </c>
      <c r="B128" s="25" t="s">
        <v>19</v>
      </c>
      <c r="C128" s="23" t="s">
        <v>451</v>
      </c>
      <c r="D128" s="24" t="s">
        <v>450</v>
      </c>
      <c r="E128" s="31">
        <v>0</v>
      </c>
      <c r="F128" s="28">
        <v>3.98</v>
      </c>
    </row>
    <row r="129" spans="1:6" x14ac:dyDescent="0.25">
      <c r="A129" s="24" t="s">
        <v>452</v>
      </c>
      <c r="B129" s="25" t="s">
        <v>19</v>
      </c>
      <c r="C129" s="23" t="s">
        <v>453</v>
      </c>
      <c r="D129" s="24" t="s">
        <v>452</v>
      </c>
      <c r="E129" s="31">
        <v>0</v>
      </c>
      <c r="F129" s="28">
        <v>0.05</v>
      </c>
    </row>
    <row r="130" spans="1:6" x14ac:dyDescent="0.25">
      <c r="A130" s="24" t="s">
        <v>454</v>
      </c>
      <c r="B130" s="25" t="s">
        <v>19</v>
      </c>
      <c r="C130" s="23" t="s">
        <v>455</v>
      </c>
      <c r="D130" s="24" t="s">
        <v>454</v>
      </c>
      <c r="E130" s="31">
        <v>0</v>
      </c>
      <c r="F130" s="28">
        <v>2.02</v>
      </c>
    </row>
    <row r="131" spans="1:6" x14ac:dyDescent="0.25">
      <c r="A131" s="24" t="s">
        <v>456</v>
      </c>
      <c r="B131" s="25" t="s">
        <v>19</v>
      </c>
      <c r="C131" s="23" t="s">
        <v>457</v>
      </c>
      <c r="D131" s="24" t="s">
        <v>456</v>
      </c>
      <c r="E131" s="31">
        <v>0</v>
      </c>
      <c r="F131" s="28">
        <v>2.61</v>
      </c>
    </row>
    <row r="132" spans="1:6" x14ac:dyDescent="0.25">
      <c r="A132" s="24" t="s">
        <v>458</v>
      </c>
      <c r="B132" s="25" t="s">
        <v>19</v>
      </c>
      <c r="C132" s="23" t="s">
        <v>459</v>
      </c>
      <c r="D132" s="24" t="s">
        <v>458</v>
      </c>
      <c r="E132" s="31">
        <v>0</v>
      </c>
      <c r="F132" s="28">
        <v>2.68</v>
      </c>
    </row>
    <row r="133" spans="1:6" x14ac:dyDescent="0.25">
      <c r="A133" s="24" t="s">
        <v>460</v>
      </c>
      <c r="B133" s="25" t="s">
        <v>19</v>
      </c>
      <c r="C133" s="23" t="s">
        <v>461</v>
      </c>
      <c r="D133" s="24" t="s">
        <v>460</v>
      </c>
      <c r="E133" s="31">
        <v>0</v>
      </c>
      <c r="F133" s="28">
        <v>3.09</v>
      </c>
    </row>
    <row r="134" spans="1:6" ht="30" x14ac:dyDescent="0.25">
      <c r="A134" s="24" t="s">
        <v>462</v>
      </c>
      <c r="B134" s="25" t="s">
        <v>19</v>
      </c>
      <c r="C134" s="23" t="s">
        <v>463</v>
      </c>
      <c r="D134" s="24" t="s">
        <v>462</v>
      </c>
      <c r="E134" s="31">
        <v>0</v>
      </c>
      <c r="F134" s="28">
        <v>2.42</v>
      </c>
    </row>
    <row r="135" spans="1:6" ht="30" x14ac:dyDescent="0.25">
      <c r="A135" s="24" t="s">
        <v>464</v>
      </c>
      <c r="B135" s="25" t="s">
        <v>19</v>
      </c>
      <c r="C135" s="23" t="s">
        <v>465</v>
      </c>
      <c r="D135" s="24" t="s">
        <v>464</v>
      </c>
      <c r="E135" s="31">
        <v>0</v>
      </c>
      <c r="F135" s="28">
        <v>2.42</v>
      </c>
    </row>
    <row r="136" spans="1:6" ht="30" x14ac:dyDescent="0.25">
      <c r="A136" s="24" t="s">
        <v>466</v>
      </c>
      <c r="B136" s="25" t="s">
        <v>19</v>
      </c>
      <c r="C136" s="23" t="s">
        <v>467</v>
      </c>
      <c r="D136" s="24" t="s">
        <v>466</v>
      </c>
      <c r="E136" s="31">
        <v>0</v>
      </c>
      <c r="F136" s="28">
        <v>2.42</v>
      </c>
    </row>
    <row r="137" spans="1:6" x14ac:dyDescent="0.25">
      <c r="A137" s="24" t="s">
        <v>468</v>
      </c>
      <c r="B137" s="25" t="s">
        <v>19</v>
      </c>
      <c r="C137" s="23" t="s">
        <v>469</v>
      </c>
      <c r="D137" s="24" t="s">
        <v>468</v>
      </c>
      <c r="E137" s="31">
        <v>0</v>
      </c>
      <c r="F137" s="28">
        <v>2.42</v>
      </c>
    </row>
    <row r="138" spans="1:6" x14ac:dyDescent="0.25">
      <c r="A138" s="24" t="s">
        <v>470</v>
      </c>
      <c r="B138" s="25" t="s">
        <v>19</v>
      </c>
      <c r="C138" s="23" t="s">
        <v>471</v>
      </c>
      <c r="D138" s="24" t="s">
        <v>470</v>
      </c>
      <c r="E138" s="31">
        <v>0</v>
      </c>
      <c r="F138" s="28">
        <v>2.42</v>
      </c>
    </row>
    <row r="139" spans="1:6" x14ac:dyDescent="0.25">
      <c r="A139" s="24" t="s">
        <v>472</v>
      </c>
      <c r="B139" s="25" t="s">
        <v>19</v>
      </c>
      <c r="C139" s="23" t="s">
        <v>473</v>
      </c>
      <c r="D139" s="24" t="s">
        <v>472</v>
      </c>
      <c r="E139" s="31">
        <v>0</v>
      </c>
      <c r="F139" s="28">
        <v>2.42</v>
      </c>
    </row>
    <row r="140" spans="1:6" ht="30" x14ac:dyDescent="0.25">
      <c r="A140" s="24" t="s">
        <v>474</v>
      </c>
      <c r="B140" s="25" t="s">
        <v>19</v>
      </c>
      <c r="C140" s="23" t="s">
        <v>475</v>
      </c>
      <c r="D140" s="24" t="s">
        <v>474</v>
      </c>
      <c r="E140" s="31">
        <v>0</v>
      </c>
      <c r="F140" s="28">
        <v>2.42</v>
      </c>
    </row>
    <row r="141" spans="1:6" x14ac:dyDescent="0.25">
      <c r="A141" s="24" t="s">
        <v>476</v>
      </c>
      <c r="B141" s="25" t="s">
        <v>19</v>
      </c>
      <c r="C141" s="23" t="s">
        <v>477</v>
      </c>
      <c r="D141" s="24" t="s">
        <v>476</v>
      </c>
      <c r="E141" s="31">
        <v>0</v>
      </c>
      <c r="F141" s="28">
        <v>2.42</v>
      </c>
    </row>
    <row r="142" spans="1:6" x14ac:dyDescent="0.25">
      <c r="A142" s="24" t="s">
        <v>478</v>
      </c>
      <c r="B142" s="25" t="s">
        <v>19</v>
      </c>
      <c r="C142" s="23" t="s">
        <v>479</v>
      </c>
      <c r="D142" s="24" t="s">
        <v>478</v>
      </c>
      <c r="E142" s="31">
        <v>0</v>
      </c>
      <c r="F142" s="28">
        <v>2.42</v>
      </c>
    </row>
    <row r="143" spans="1:6" x14ac:dyDescent="0.25">
      <c r="A143" s="24" t="s">
        <v>480</v>
      </c>
      <c r="B143" s="25" t="s">
        <v>19</v>
      </c>
      <c r="C143" s="23" t="s">
        <v>481</v>
      </c>
      <c r="D143" s="24" t="s">
        <v>480</v>
      </c>
      <c r="E143" s="31">
        <v>0</v>
      </c>
      <c r="F143" s="28">
        <v>2.42</v>
      </c>
    </row>
    <row r="144" spans="1:6" ht="30" x14ac:dyDescent="0.25">
      <c r="A144" s="24" t="s">
        <v>482</v>
      </c>
      <c r="B144" s="25" t="s">
        <v>19</v>
      </c>
      <c r="C144" s="23" t="s">
        <v>483</v>
      </c>
      <c r="D144" s="24" t="s">
        <v>482</v>
      </c>
      <c r="E144" s="31">
        <v>0</v>
      </c>
      <c r="F144" s="28">
        <v>2.8</v>
      </c>
    </row>
    <row r="145" spans="1:6" x14ac:dyDescent="0.25">
      <c r="A145" s="24" t="s">
        <v>484</v>
      </c>
      <c r="B145" s="25" t="s">
        <v>19</v>
      </c>
      <c r="C145" s="23" t="s">
        <v>485</v>
      </c>
      <c r="D145" s="24" t="s">
        <v>484</v>
      </c>
      <c r="E145" s="31">
        <v>0</v>
      </c>
      <c r="F145" s="28">
        <v>2.42</v>
      </c>
    </row>
    <row r="146" spans="1:6" x14ac:dyDescent="0.25">
      <c r="A146" s="24" t="s">
        <v>486</v>
      </c>
      <c r="B146" s="25" t="s">
        <v>19</v>
      </c>
      <c r="C146" s="23" t="s">
        <v>487</v>
      </c>
      <c r="D146" s="24" t="s">
        <v>486</v>
      </c>
      <c r="E146" s="31">
        <v>0</v>
      </c>
      <c r="F146" s="28">
        <v>2.42</v>
      </c>
    </row>
    <row r="147" spans="1:6" x14ac:dyDescent="0.25">
      <c r="A147" s="24" t="s">
        <v>488</v>
      </c>
      <c r="B147" s="25" t="s">
        <v>19</v>
      </c>
      <c r="C147" s="23" t="s">
        <v>489</v>
      </c>
      <c r="D147" s="24" t="s">
        <v>488</v>
      </c>
      <c r="E147" s="31">
        <v>0</v>
      </c>
      <c r="F147" s="28">
        <v>2.42</v>
      </c>
    </row>
    <row r="148" spans="1:6" x14ac:dyDescent="0.25">
      <c r="A148" s="24" t="s">
        <v>490</v>
      </c>
      <c r="B148" s="25" t="s">
        <v>19</v>
      </c>
      <c r="C148" s="23" t="s">
        <v>491</v>
      </c>
      <c r="D148" s="24" t="s">
        <v>490</v>
      </c>
      <c r="E148" s="31">
        <v>0</v>
      </c>
      <c r="F148" s="28">
        <v>0.25</v>
      </c>
    </row>
    <row r="149" spans="1:6" x14ac:dyDescent="0.25">
      <c r="A149" s="24" t="s">
        <v>492</v>
      </c>
      <c r="B149" s="25" t="s">
        <v>19</v>
      </c>
      <c r="C149" s="23" t="s">
        <v>493</v>
      </c>
      <c r="D149" s="24" t="s">
        <v>492</v>
      </c>
      <c r="E149" s="31">
        <v>0</v>
      </c>
      <c r="F149" s="28">
        <v>0.35</v>
      </c>
    </row>
    <row r="150" spans="1:6" x14ac:dyDescent="0.25">
      <c r="A150" s="24" t="s">
        <v>494</v>
      </c>
      <c r="B150" s="25" t="s">
        <v>19</v>
      </c>
      <c r="C150" s="23" t="s">
        <v>495</v>
      </c>
      <c r="D150" s="24" t="s">
        <v>494</v>
      </c>
      <c r="E150" s="31">
        <v>0</v>
      </c>
      <c r="F150" s="28">
        <v>0.34</v>
      </c>
    </row>
    <row r="151" spans="1:6" x14ac:dyDescent="0.25">
      <c r="A151" s="24" t="s">
        <v>496</v>
      </c>
      <c r="B151" s="25" t="s">
        <v>19</v>
      </c>
      <c r="C151" s="23" t="s">
        <v>497</v>
      </c>
      <c r="D151" s="24" t="s">
        <v>496</v>
      </c>
      <c r="E151" s="31">
        <v>0</v>
      </c>
      <c r="F151" s="28">
        <v>0.25</v>
      </c>
    </row>
    <row r="152" spans="1:6" x14ac:dyDescent="0.25">
      <c r="A152" s="24" t="s">
        <v>498</v>
      </c>
      <c r="B152" s="25" t="s">
        <v>19</v>
      </c>
      <c r="C152" s="23" t="s">
        <v>499</v>
      </c>
      <c r="D152" s="24" t="s">
        <v>498</v>
      </c>
      <c r="E152" s="31">
        <v>0</v>
      </c>
      <c r="F152" s="28">
        <v>0.28999999999999998</v>
      </c>
    </row>
    <row r="153" spans="1:6" x14ac:dyDescent="0.25">
      <c r="A153" s="24" t="s">
        <v>500</v>
      </c>
      <c r="B153" s="25" t="s">
        <v>19</v>
      </c>
      <c r="C153" s="23" t="s">
        <v>501</v>
      </c>
      <c r="D153" s="24" t="s">
        <v>500</v>
      </c>
      <c r="E153" s="31">
        <v>0</v>
      </c>
      <c r="F153" s="28">
        <v>0.28999999999999998</v>
      </c>
    </row>
    <row r="154" spans="1:6" x14ac:dyDescent="0.25">
      <c r="A154" s="24" t="s">
        <v>502</v>
      </c>
      <c r="B154" s="25" t="s">
        <v>19</v>
      </c>
      <c r="C154" s="23" t="s">
        <v>503</v>
      </c>
      <c r="D154" s="24" t="s">
        <v>502</v>
      </c>
      <c r="E154" s="31">
        <v>0</v>
      </c>
      <c r="F154" s="28">
        <v>0.24</v>
      </c>
    </row>
    <row r="155" spans="1:6" x14ac:dyDescent="0.25">
      <c r="A155" s="24" t="s">
        <v>504</v>
      </c>
      <c r="B155" s="25" t="s">
        <v>19</v>
      </c>
      <c r="C155" s="23" t="s">
        <v>505</v>
      </c>
      <c r="D155" s="24" t="s">
        <v>504</v>
      </c>
      <c r="E155" s="31">
        <v>0</v>
      </c>
      <c r="F155" s="28">
        <v>0.14000000000000001</v>
      </c>
    </row>
    <row r="156" spans="1:6" x14ac:dyDescent="0.25">
      <c r="A156" s="24" t="s">
        <v>506</v>
      </c>
      <c r="B156" s="25" t="s">
        <v>19</v>
      </c>
      <c r="C156" s="23" t="s">
        <v>507</v>
      </c>
      <c r="D156" s="24" t="s">
        <v>506</v>
      </c>
      <c r="E156" s="31">
        <v>0</v>
      </c>
      <c r="F156" s="28">
        <v>27.75</v>
      </c>
    </row>
    <row r="157" spans="1:6" x14ac:dyDescent="0.25">
      <c r="A157" s="24" t="s">
        <v>508</v>
      </c>
      <c r="B157" s="25" t="s">
        <v>19</v>
      </c>
      <c r="C157" s="23" t="s">
        <v>509</v>
      </c>
      <c r="D157" s="24" t="s">
        <v>508</v>
      </c>
      <c r="E157" s="31">
        <v>0</v>
      </c>
      <c r="F157" s="28">
        <v>0.32</v>
      </c>
    </row>
    <row r="158" spans="1:6" x14ac:dyDescent="0.25">
      <c r="A158" s="24" t="s">
        <v>510</v>
      </c>
      <c r="B158" s="25" t="s">
        <v>19</v>
      </c>
      <c r="C158" s="23" t="s">
        <v>511</v>
      </c>
      <c r="D158" s="24" t="s">
        <v>510</v>
      </c>
      <c r="E158" s="31">
        <v>0</v>
      </c>
      <c r="F158" s="28">
        <v>0.41</v>
      </c>
    </row>
    <row r="159" spans="1:6" x14ac:dyDescent="0.25">
      <c r="A159" s="24" t="s">
        <v>512</v>
      </c>
      <c r="B159" s="25" t="s">
        <v>19</v>
      </c>
      <c r="C159" s="23" t="s">
        <v>513</v>
      </c>
      <c r="D159" s="24" t="s">
        <v>512</v>
      </c>
      <c r="E159" s="31">
        <v>0</v>
      </c>
      <c r="F159" s="28">
        <v>0.09</v>
      </c>
    </row>
    <row r="160" spans="1:6" x14ac:dyDescent="0.25">
      <c r="A160" s="24" t="s">
        <v>514</v>
      </c>
      <c r="B160" s="25" t="s">
        <v>19</v>
      </c>
      <c r="C160" s="23" t="s">
        <v>515</v>
      </c>
      <c r="D160" s="24" t="s">
        <v>514</v>
      </c>
      <c r="E160" s="31">
        <v>0</v>
      </c>
      <c r="F160" s="28">
        <v>0.18</v>
      </c>
    </row>
    <row r="161" spans="1:6" x14ac:dyDescent="0.25">
      <c r="A161" s="24" t="s">
        <v>516</v>
      </c>
      <c r="B161" s="25" t="s">
        <v>19</v>
      </c>
      <c r="C161" s="23" t="s">
        <v>517</v>
      </c>
      <c r="D161" s="24" t="s">
        <v>516</v>
      </c>
      <c r="E161" s="31">
        <v>0</v>
      </c>
      <c r="F161" s="28">
        <v>3.44</v>
      </c>
    </row>
    <row r="162" spans="1:6" x14ac:dyDescent="0.25">
      <c r="A162" s="24" t="s">
        <v>518</v>
      </c>
      <c r="B162" s="25" t="s">
        <v>19</v>
      </c>
      <c r="C162" s="23" t="s">
        <v>519</v>
      </c>
      <c r="D162" s="24" t="s">
        <v>518</v>
      </c>
      <c r="E162" s="31">
        <v>0</v>
      </c>
      <c r="F162" s="28">
        <v>0.79</v>
      </c>
    </row>
    <row r="163" spans="1:6" x14ac:dyDescent="0.25">
      <c r="A163" s="24" t="s">
        <v>520</v>
      </c>
      <c r="B163" s="25" t="s">
        <v>19</v>
      </c>
      <c r="C163" s="23" t="s">
        <v>521</v>
      </c>
      <c r="D163" s="24" t="s">
        <v>520</v>
      </c>
      <c r="E163" s="31">
        <v>0</v>
      </c>
      <c r="F163" s="28">
        <v>3.58</v>
      </c>
    </row>
    <row r="164" spans="1:6" x14ac:dyDescent="0.25">
      <c r="A164" s="24" t="s">
        <v>522</v>
      </c>
      <c r="B164" s="25" t="s">
        <v>19</v>
      </c>
      <c r="C164" s="23" t="s">
        <v>523</v>
      </c>
      <c r="D164" s="24" t="s">
        <v>522</v>
      </c>
      <c r="E164" s="31">
        <v>0</v>
      </c>
      <c r="F164" s="28">
        <v>0.79</v>
      </c>
    </row>
    <row r="165" spans="1:6" x14ac:dyDescent="0.25">
      <c r="A165" s="24" t="s">
        <v>524</v>
      </c>
      <c r="B165" s="25" t="s">
        <v>19</v>
      </c>
      <c r="C165" s="23" t="s">
        <v>525</v>
      </c>
      <c r="D165" s="24" t="s">
        <v>524</v>
      </c>
      <c r="E165" s="31">
        <v>0</v>
      </c>
      <c r="F165" s="28">
        <v>0.63</v>
      </c>
    </row>
    <row r="166" spans="1:6" x14ac:dyDescent="0.25">
      <c r="A166" s="24" t="s">
        <v>526</v>
      </c>
      <c r="B166" s="25" t="s">
        <v>19</v>
      </c>
      <c r="C166" s="23" t="s">
        <v>527</v>
      </c>
      <c r="D166" s="24" t="s">
        <v>526</v>
      </c>
      <c r="E166" s="31">
        <v>0</v>
      </c>
      <c r="F166" s="28">
        <v>0.63</v>
      </c>
    </row>
    <row r="167" spans="1:6" ht="30" x14ac:dyDescent="0.25">
      <c r="A167" s="24" t="s">
        <v>528</v>
      </c>
      <c r="B167" s="25" t="s">
        <v>19</v>
      </c>
      <c r="C167" s="23" t="s">
        <v>529</v>
      </c>
      <c r="D167" s="24" t="s">
        <v>528</v>
      </c>
      <c r="E167" s="31">
        <v>0</v>
      </c>
      <c r="F167" s="28">
        <v>30.1</v>
      </c>
    </row>
    <row r="168" spans="1:6" x14ac:dyDescent="0.25">
      <c r="A168" s="24" t="s">
        <v>530</v>
      </c>
      <c r="B168" s="25" t="s">
        <v>19</v>
      </c>
      <c r="C168" s="23" t="s">
        <v>531</v>
      </c>
      <c r="D168" s="24" t="s">
        <v>530</v>
      </c>
      <c r="E168" s="31">
        <v>0</v>
      </c>
      <c r="F168" s="28">
        <v>0.53</v>
      </c>
    </row>
    <row r="169" spans="1:6" x14ac:dyDescent="0.25">
      <c r="A169" s="24" t="s">
        <v>532</v>
      </c>
      <c r="B169" s="25" t="s">
        <v>19</v>
      </c>
      <c r="C169" s="23" t="s">
        <v>533</v>
      </c>
      <c r="D169" s="24" t="s">
        <v>532</v>
      </c>
      <c r="E169" s="31">
        <v>0</v>
      </c>
      <c r="F169" s="28">
        <v>0.5</v>
      </c>
    </row>
    <row r="170" spans="1:6" x14ac:dyDescent="0.25">
      <c r="A170" s="24" t="s">
        <v>534</v>
      </c>
      <c r="B170" s="25" t="s">
        <v>19</v>
      </c>
      <c r="C170" s="23" t="s">
        <v>535</v>
      </c>
      <c r="D170" s="24" t="s">
        <v>534</v>
      </c>
      <c r="E170" s="31">
        <v>0</v>
      </c>
      <c r="F170" s="28">
        <v>0.3</v>
      </c>
    </row>
    <row r="171" spans="1:6" x14ac:dyDescent="0.25">
      <c r="A171" s="24" t="s">
        <v>536</v>
      </c>
      <c r="B171" s="25" t="s">
        <v>19</v>
      </c>
      <c r="C171" s="23" t="s">
        <v>537</v>
      </c>
      <c r="D171" s="24" t="s">
        <v>536</v>
      </c>
      <c r="E171" s="31">
        <v>0</v>
      </c>
      <c r="F171" s="28">
        <v>0.3</v>
      </c>
    </row>
    <row r="172" spans="1:6" x14ac:dyDescent="0.25">
      <c r="A172" s="24" t="s">
        <v>538</v>
      </c>
      <c r="B172" s="25" t="s">
        <v>19</v>
      </c>
      <c r="C172" s="23" t="s">
        <v>539</v>
      </c>
      <c r="D172" s="24" t="s">
        <v>538</v>
      </c>
      <c r="E172" s="31">
        <v>0</v>
      </c>
      <c r="F172" s="28">
        <v>0.15</v>
      </c>
    </row>
    <row r="173" spans="1:6" ht="30" x14ac:dyDescent="0.25">
      <c r="A173" s="24" t="s">
        <v>182</v>
      </c>
      <c r="B173" s="25" t="s">
        <v>19</v>
      </c>
      <c r="C173" s="23" t="s">
        <v>183</v>
      </c>
      <c r="D173" s="24" t="s">
        <v>182</v>
      </c>
      <c r="E173" s="31">
        <v>0</v>
      </c>
      <c r="F173" s="28">
        <v>35.729999999999997</v>
      </c>
    </row>
    <row r="174" spans="1:6" ht="30" x14ac:dyDescent="0.25">
      <c r="A174" s="24" t="s">
        <v>135</v>
      </c>
      <c r="B174" s="25" t="s">
        <v>19</v>
      </c>
      <c r="C174" s="23" t="s">
        <v>136</v>
      </c>
      <c r="D174" s="24" t="s">
        <v>135</v>
      </c>
      <c r="E174" s="31">
        <v>0</v>
      </c>
      <c r="F174" s="28">
        <v>13.79</v>
      </c>
    </row>
    <row r="175" spans="1:6" ht="30" x14ac:dyDescent="0.25">
      <c r="A175" s="24" t="s">
        <v>141</v>
      </c>
      <c r="B175" s="25" t="s">
        <v>19</v>
      </c>
      <c r="C175" s="23" t="s">
        <v>142</v>
      </c>
      <c r="D175" s="24" t="s">
        <v>141</v>
      </c>
      <c r="E175" s="31">
        <v>0</v>
      </c>
      <c r="F175" s="28">
        <v>8.0399999999999991</v>
      </c>
    </row>
    <row r="176" spans="1:6" ht="30" x14ac:dyDescent="0.25">
      <c r="A176" s="24" t="s">
        <v>139</v>
      </c>
      <c r="B176" s="25" t="s">
        <v>19</v>
      </c>
      <c r="C176" s="23" t="s">
        <v>140</v>
      </c>
      <c r="D176" s="24" t="s">
        <v>139</v>
      </c>
      <c r="E176" s="31">
        <v>0</v>
      </c>
      <c r="F176" s="28">
        <v>23.11</v>
      </c>
    </row>
    <row r="177" spans="1:6" ht="30" x14ac:dyDescent="0.25">
      <c r="A177" s="24" t="s">
        <v>145</v>
      </c>
      <c r="B177" s="25" t="s">
        <v>19</v>
      </c>
      <c r="C177" s="23" t="s">
        <v>146</v>
      </c>
      <c r="D177" s="24" t="s">
        <v>145</v>
      </c>
      <c r="E177" s="31">
        <v>0</v>
      </c>
      <c r="F177" s="28">
        <v>6.55</v>
      </c>
    </row>
    <row r="178" spans="1:6" ht="30" x14ac:dyDescent="0.25">
      <c r="A178" s="24" t="s">
        <v>540</v>
      </c>
      <c r="B178" s="25" t="s">
        <v>19</v>
      </c>
      <c r="C178" s="23" t="s">
        <v>541</v>
      </c>
      <c r="D178" s="24" t="s">
        <v>540</v>
      </c>
      <c r="E178" s="31">
        <v>0</v>
      </c>
      <c r="F178" s="28">
        <v>5.24</v>
      </c>
    </row>
    <row r="179" spans="1:6" ht="45" x14ac:dyDescent="0.25">
      <c r="A179" s="24" t="s">
        <v>164</v>
      </c>
      <c r="B179" s="25" t="s">
        <v>19</v>
      </c>
      <c r="C179" s="23" t="s">
        <v>165</v>
      </c>
      <c r="D179" s="24" t="s">
        <v>164</v>
      </c>
      <c r="E179" s="31">
        <v>0</v>
      </c>
      <c r="F179" s="28">
        <v>14.34</v>
      </c>
    </row>
    <row r="180" spans="1:6" ht="60" x14ac:dyDescent="0.25">
      <c r="A180" s="24" t="s">
        <v>156</v>
      </c>
      <c r="B180" s="25" t="s">
        <v>19</v>
      </c>
      <c r="C180" s="23" t="s">
        <v>157</v>
      </c>
      <c r="D180" s="24" t="s">
        <v>156</v>
      </c>
      <c r="E180" s="31">
        <v>0</v>
      </c>
      <c r="F180" s="28">
        <v>30.56</v>
      </c>
    </row>
    <row r="181" spans="1:6" ht="45" x14ac:dyDescent="0.25">
      <c r="A181" s="24" t="s">
        <v>168</v>
      </c>
      <c r="B181" s="25" t="s">
        <v>19</v>
      </c>
      <c r="C181" s="23" t="s">
        <v>169</v>
      </c>
      <c r="D181" s="24" t="s">
        <v>168</v>
      </c>
      <c r="E181" s="31">
        <v>0</v>
      </c>
      <c r="F181" s="28">
        <v>26.38</v>
      </c>
    </row>
    <row r="182" spans="1:6" ht="60" x14ac:dyDescent="0.25">
      <c r="A182" s="24" t="s">
        <v>542</v>
      </c>
      <c r="B182" s="25" t="s">
        <v>19</v>
      </c>
      <c r="C182" s="23" t="s">
        <v>543</v>
      </c>
      <c r="D182" s="24" t="s">
        <v>542</v>
      </c>
      <c r="E182" s="31">
        <v>0</v>
      </c>
      <c r="F182" s="28">
        <v>69.760000000000005</v>
      </c>
    </row>
    <row r="183" spans="1:6" ht="60" x14ac:dyDescent="0.25">
      <c r="A183" s="24" t="s">
        <v>544</v>
      </c>
      <c r="B183" s="25" t="s">
        <v>19</v>
      </c>
      <c r="C183" s="23" t="s">
        <v>545</v>
      </c>
      <c r="D183" s="24" t="s">
        <v>544</v>
      </c>
      <c r="E183" s="31">
        <v>0</v>
      </c>
      <c r="F183" s="28">
        <v>31.17</v>
      </c>
    </row>
    <row r="184" spans="1:6" ht="60" x14ac:dyDescent="0.25">
      <c r="A184" s="24" t="s">
        <v>546</v>
      </c>
      <c r="B184" s="25" t="s">
        <v>19</v>
      </c>
      <c r="C184" s="23" t="s">
        <v>547</v>
      </c>
      <c r="D184" s="24" t="s">
        <v>546</v>
      </c>
      <c r="E184" s="31">
        <v>0</v>
      </c>
      <c r="F184" s="28">
        <v>71.16</v>
      </c>
    </row>
    <row r="185" spans="1:6" ht="60" x14ac:dyDescent="0.25">
      <c r="A185" s="24" t="s">
        <v>170</v>
      </c>
      <c r="B185" s="25" t="s">
        <v>19</v>
      </c>
      <c r="C185" s="23" t="s">
        <v>171</v>
      </c>
      <c r="D185" s="24" t="s">
        <v>170</v>
      </c>
      <c r="E185" s="31">
        <v>0</v>
      </c>
      <c r="F185" s="28">
        <v>56.23</v>
      </c>
    </row>
    <row r="186" spans="1:6" ht="60" x14ac:dyDescent="0.25">
      <c r="A186" s="24" t="s">
        <v>548</v>
      </c>
      <c r="B186" s="25" t="s">
        <v>19</v>
      </c>
      <c r="C186" s="23" t="s">
        <v>549</v>
      </c>
      <c r="D186" s="24" t="s">
        <v>548</v>
      </c>
      <c r="E186" s="31">
        <v>0</v>
      </c>
      <c r="F186" s="28">
        <v>57.35</v>
      </c>
    </row>
    <row r="187" spans="1:6" ht="60" x14ac:dyDescent="0.25">
      <c r="A187" s="24" t="s">
        <v>550</v>
      </c>
      <c r="B187" s="25" t="s">
        <v>19</v>
      </c>
      <c r="C187" s="23" t="s">
        <v>551</v>
      </c>
      <c r="D187" s="24" t="s">
        <v>550</v>
      </c>
      <c r="E187" s="31">
        <v>0</v>
      </c>
      <c r="F187" s="28">
        <v>130.93</v>
      </c>
    </row>
    <row r="188" spans="1:6" ht="90" x14ac:dyDescent="0.25">
      <c r="A188" s="24" t="s">
        <v>180</v>
      </c>
      <c r="B188" s="25" t="s">
        <v>19</v>
      </c>
      <c r="C188" s="23" t="s">
        <v>181</v>
      </c>
      <c r="D188" s="24" t="s">
        <v>180</v>
      </c>
      <c r="E188" s="31">
        <v>0</v>
      </c>
      <c r="F188" s="28">
        <v>376.11</v>
      </c>
    </row>
    <row r="189" spans="1:6" x14ac:dyDescent="0.25">
      <c r="A189" s="24" t="s">
        <v>158</v>
      </c>
      <c r="B189" s="25" t="s">
        <v>19</v>
      </c>
      <c r="C189" s="23" t="s">
        <v>159</v>
      </c>
      <c r="D189" s="24" t="s">
        <v>158</v>
      </c>
      <c r="E189" s="31">
        <v>0</v>
      </c>
      <c r="F189" s="28">
        <v>0.36</v>
      </c>
    </row>
    <row r="190" spans="1:6" ht="30" x14ac:dyDescent="0.25">
      <c r="A190" s="24" t="s">
        <v>166</v>
      </c>
      <c r="B190" s="25" t="s">
        <v>19</v>
      </c>
      <c r="C190" s="23" t="s">
        <v>167</v>
      </c>
      <c r="D190" s="24" t="s">
        <v>166</v>
      </c>
      <c r="E190" s="31">
        <v>0</v>
      </c>
      <c r="F190" s="28">
        <v>4.38</v>
      </c>
    </row>
    <row r="191" spans="1:6" x14ac:dyDescent="0.25">
      <c r="A191" s="24" t="s">
        <v>162</v>
      </c>
      <c r="B191" s="25" t="s">
        <v>19</v>
      </c>
      <c r="C191" s="23" t="s">
        <v>163</v>
      </c>
      <c r="D191" s="24" t="s">
        <v>162</v>
      </c>
      <c r="E191" s="31">
        <v>0</v>
      </c>
      <c r="F191" s="28">
        <v>0.31</v>
      </c>
    </row>
    <row r="192" spans="1:6" x14ac:dyDescent="0.25">
      <c r="A192" s="24" t="s">
        <v>552</v>
      </c>
      <c r="B192" s="25" t="s">
        <v>19</v>
      </c>
      <c r="C192" s="23" t="s">
        <v>553</v>
      </c>
      <c r="D192" s="24" t="s">
        <v>552</v>
      </c>
      <c r="E192" s="31">
        <v>0</v>
      </c>
      <c r="F192" s="28">
        <v>6.7</v>
      </c>
    </row>
    <row r="193" spans="1:6" ht="30" x14ac:dyDescent="0.25">
      <c r="A193" s="24" t="s">
        <v>160</v>
      </c>
      <c r="B193" s="25" t="s">
        <v>19</v>
      </c>
      <c r="C193" s="23" t="s">
        <v>161</v>
      </c>
      <c r="D193" s="24" t="s">
        <v>160</v>
      </c>
      <c r="E193" s="31">
        <v>0</v>
      </c>
      <c r="F193" s="28">
        <v>4.6500000000000004</v>
      </c>
    </row>
    <row r="194" spans="1:6" ht="60" x14ac:dyDescent="0.25">
      <c r="A194" s="24" t="s">
        <v>174</v>
      </c>
      <c r="B194" s="25" t="s">
        <v>19</v>
      </c>
      <c r="C194" s="23" t="s">
        <v>175</v>
      </c>
      <c r="D194" s="24" t="s">
        <v>174</v>
      </c>
      <c r="E194" s="31">
        <v>0</v>
      </c>
      <c r="F194" s="28">
        <v>156.22</v>
      </c>
    </row>
    <row r="195" spans="1:6" ht="60" x14ac:dyDescent="0.25">
      <c r="A195" s="24" t="s">
        <v>172</v>
      </c>
      <c r="B195" s="25" t="s">
        <v>19</v>
      </c>
      <c r="C195" s="23" t="s">
        <v>173</v>
      </c>
      <c r="D195" s="24" t="s">
        <v>172</v>
      </c>
      <c r="E195" s="31">
        <v>0</v>
      </c>
      <c r="F195" s="28">
        <v>112.35</v>
      </c>
    </row>
    <row r="196" spans="1:6" ht="60" x14ac:dyDescent="0.25">
      <c r="A196" s="24" t="s">
        <v>176</v>
      </c>
      <c r="B196" s="25" t="s">
        <v>19</v>
      </c>
      <c r="C196" s="23" t="s">
        <v>177</v>
      </c>
      <c r="D196" s="24" t="s">
        <v>176</v>
      </c>
      <c r="E196" s="31">
        <v>0</v>
      </c>
      <c r="F196" s="28">
        <v>190</v>
      </c>
    </row>
    <row r="197" spans="1:6" ht="60" x14ac:dyDescent="0.25">
      <c r="A197" s="24" t="s">
        <v>178</v>
      </c>
      <c r="B197" s="25" t="s">
        <v>19</v>
      </c>
      <c r="C197" s="23" t="s">
        <v>179</v>
      </c>
      <c r="D197" s="24" t="s">
        <v>178</v>
      </c>
      <c r="E197" s="31">
        <v>0</v>
      </c>
      <c r="F197" s="28">
        <v>230</v>
      </c>
    </row>
    <row r="198" spans="1:6" ht="75" x14ac:dyDescent="0.25">
      <c r="A198" s="24" t="s">
        <v>196</v>
      </c>
      <c r="B198" s="25" t="s">
        <v>19</v>
      </c>
      <c r="C198" s="23" t="s">
        <v>197</v>
      </c>
      <c r="D198" s="24" t="s">
        <v>196</v>
      </c>
      <c r="E198" s="31">
        <v>0</v>
      </c>
      <c r="F198" s="28">
        <v>4.0599999999999996</v>
      </c>
    </row>
    <row r="199" spans="1:6" ht="75" x14ac:dyDescent="0.25">
      <c r="A199" s="24" t="s">
        <v>184</v>
      </c>
      <c r="B199" s="25" t="s">
        <v>19</v>
      </c>
      <c r="C199" s="23" t="s">
        <v>185</v>
      </c>
      <c r="D199" s="24" t="s">
        <v>184</v>
      </c>
      <c r="E199" s="31">
        <v>0</v>
      </c>
      <c r="F199" s="28">
        <v>14.56</v>
      </c>
    </row>
    <row r="200" spans="1:6" ht="75" x14ac:dyDescent="0.25">
      <c r="A200" s="24" t="s">
        <v>186</v>
      </c>
      <c r="B200" s="25" t="s">
        <v>19</v>
      </c>
      <c r="C200" s="23" t="s">
        <v>187</v>
      </c>
      <c r="D200" s="24" t="s">
        <v>186</v>
      </c>
      <c r="E200" s="31">
        <v>0</v>
      </c>
      <c r="F200" s="28">
        <v>14.56</v>
      </c>
    </row>
    <row r="201" spans="1:6" ht="75" x14ac:dyDescent="0.25">
      <c r="A201" s="24" t="s">
        <v>198</v>
      </c>
      <c r="B201" s="25" t="s">
        <v>19</v>
      </c>
      <c r="C201" s="23" t="s">
        <v>199</v>
      </c>
      <c r="D201" s="24" t="s">
        <v>198</v>
      </c>
      <c r="E201" s="31">
        <v>0</v>
      </c>
      <c r="F201" s="28">
        <v>4.41</v>
      </c>
    </row>
    <row r="202" spans="1:6" ht="75" x14ac:dyDescent="0.25">
      <c r="A202" s="24" t="s">
        <v>192</v>
      </c>
      <c r="B202" s="25" t="s">
        <v>19</v>
      </c>
      <c r="C202" s="23" t="s">
        <v>193</v>
      </c>
      <c r="D202" s="24" t="s">
        <v>192</v>
      </c>
      <c r="E202" s="31">
        <v>0</v>
      </c>
      <c r="F202" s="28">
        <v>5.37</v>
      </c>
    </row>
    <row r="203" spans="1:6" ht="75" x14ac:dyDescent="0.25">
      <c r="A203" s="24" t="s">
        <v>194</v>
      </c>
      <c r="B203" s="25" t="s">
        <v>19</v>
      </c>
      <c r="C203" s="23" t="s">
        <v>195</v>
      </c>
      <c r="D203" s="24" t="s">
        <v>194</v>
      </c>
      <c r="E203" s="31">
        <v>0</v>
      </c>
      <c r="F203" s="28">
        <v>13.17</v>
      </c>
    </row>
    <row r="204" spans="1:6" ht="75" x14ac:dyDescent="0.25">
      <c r="A204" s="24" t="s">
        <v>190</v>
      </c>
      <c r="B204" s="25" t="s">
        <v>19</v>
      </c>
      <c r="C204" s="23" t="s">
        <v>191</v>
      </c>
      <c r="D204" s="24" t="s">
        <v>190</v>
      </c>
      <c r="E204" s="31">
        <v>0</v>
      </c>
      <c r="F204" s="28">
        <v>13.17</v>
      </c>
    </row>
    <row r="205" spans="1:6" ht="75" x14ac:dyDescent="0.25">
      <c r="A205" s="24" t="s">
        <v>188</v>
      </c>
      <c r="B205" s="25" t="s">
        <v>19</v>
      </c>
      <c r="C205" s="23" t="s">
        <v>189</v>
      </c>
      <c r="D205" s="24" t="s">
        <v>188</v>
      </c>
      <c r="E205" s="31">
        <v>0</v>
      </c>
      <c r="F205" s="28">
        <v>11.2</v>
      </c>
    </row>
    <row r="206" spans="1:6" ht="45" x14ac:dyDescent="0.25">
      <c r="A206" s="24" t="s">
        <v>133</v>
      </c>
      <c r="B206" s="25" t="s">
        <v>19</v>
      </c>
      <c r="C206" s="23" t="s">
        <v>134</v>
      </c>
      <c r="D206" s="24" t="s">
        <v>133</v>
      </c>
      <c r="E206" s="31">
        <v>0</v>
      </c>
      <c r="F206" s="28">
        <v>84.72</v>
      </c>
    </row>
    <row r="207" spans="1:6" ht="45" x14ac:dyDescent="0.25">
      <c r="A207" s="24" t="s">
        <v>137</v>
      </c>
      <c r="B207" s="25" t="s">
        <v>19</v>
      </c>
      <c r="C207" s="23" t="s">
        <v>138</v>
      </c>
      <c r="D207" s="24" t="s">
        <v>137</v>
      </c>
      <c r="E207" s="31">
        <v>0</v>
      </c>
      <c r="F207" s="28">
        <v>95.55</v>
      </c>
    </row>
    <row r="208" spans="1:6" ht="45" x14ac:dyDescent="0.25">
      <c r="A208" s="24" t="s">
        <v>143</v>
      </c>
      <c r="B208" s="25" t="s">
        <v>19</v>
      </c>
      <c r="C208" s="23" t="s">
        <v>144</v>
      </c>
      <c r="D208" s="24" t="s">
        <v>143</v>
      </c>
      <c r="E208" s="31">
        <v>0</v>
      </c>
      <c r="F208" s="28">
        <v>78.180000000000007</v>
      </c>
    </row>
    <row r="209" spans="1:6" ht="45" x14ac:dyDescent="0.25">
      <c r="A209" s="24" t="s">
        <v>147</v>
      </c>
      <c r="B209" s="25" t="s">
        <v>19</v>
      </c>
      <c r="C209" s="23" t="s">
        <v>148</v>
      </c>
      <c r="D209" s="24" t="s">
        <v>147</v>
      </c>
      <c r="E209" s="31">
        <v>0</v>
      </c>
      <c r="F209" s="28">
        <v>50.44</v>
      </c>
    </row>
    <row r="210" spans="1:6" ht="45" x14ac:dyDescent="0.25">
      <c r="A210" s="24" t="s">
        <v>554</v>
      </c>
      <c r="B210" s="25" t="s">
        <v>19</v>
      </c>
      <c r="C210" s="23" t="s">
        <v>555</v>
      </c>
      <c r="D210" s="24" t="s">
        <v>554</v>
      </c>
      <c r="E210" s="31">
        <v>0</v>
      </c>
      <c r="F210" s="28">
        <v>40.19</v>
      </c>
    </row>
    <row r="211" spans="1:6" ht="45" x14ac:dyDescent="0.25">
      <c r="A211" s="24" t="s">
        <v>203</v>
      </c>
      <c r="B211" s="25" t="s">
        <v>19</v>
      </c>
      <c r="C211" s="23" t="s">
        <v>204</v>
      </c>
      <c r="D211" s="24" t="s">
        <v>203</v>
      </c>
      <c r="E211" s="31">
        <v>0</v>
      </c>
      <c r="F211" s="28">
        <v>26.71</v>
      </c>
    </row>
    <row r="212" spans="1:6" ht="45" x14ac:dyDescent="0.25">
      <c r="A212" s="24" t="s">
        <v>205</v>
      </c>
      <c r="B212" s="25" t="s">
        <v>19</v>
      </c>
      <c r="C212" s="23" t="s">
        <v>206</v>
      </c>
      <c r="D212" s="24" t="s">
        <v>205</v>
      </c>
      <c r="E212" s="31">
        <v>0</v>
      </c>
      <c r="F212" s="28">
        <v>42.65</v>
      </c>
    </row>
    <row r="213" spans="1:6" x14ac:dyDescent="0.25">
      <c r="A213" s="24" t="s">
        <v>207</v>
      </c>
      <c r="B213" s="25" t="s">
        <v>19</v>
      </c>
      <c r="C213" s="23" t="s">
        <v>208</v>
      </c>
      <c r="D213" s="24" t="s">
        <v>207</v>
      </c>
      <c r="E213" s="31">
        <v>0</v>
      </c>
      <c r="F213" s="28">
        <v>113.3</v>
      </c>
    </row>
    <row r="214" spans="1:6" ht="30" x14ac:dyDescent="0.25">
      <c r="A214" s="24" t="s">
        <v>211</v>
      </c>
      <c r="B214" s="25" t="s">
        <v>19</v>
      </c>
      <c r="C214" s="23" t="s">
        <v>212</v>
      </c>
      <c r="D214" s="24" t="s">
        <v>211</v>
      </c>
      <c r="E214" s="31">
        <v>0</v>
      </c>
      <c r="F214" s="28">
        <v>345.87</v>
      </c>
    </row>
    <row r="215" spans="1:6" ht="30" x14ac:dyDescent="0.25">
      <c r="A215" s="24" t="s">
        <v>213</v>
      </c>
      <c r="B215" s="25" t="s">
        <v>19</v>
      </c>
      <c r="C215" s="23" t="s">
        <v>214</v>
      </c>
      <c r="D215" s="24" t="s">
        <v>213</v>
      </c>
      <c r="E215" s="31">
        <v>0</v>
      </c>
      <c r="F215" s="28">
        <v>435.72</v>
      </c>
    </row>
    <row r="216" spans="1:6" ht="30" x14ac:dyDescent="0.25">
      <c r="A216" s="24" t="s">
        <v>215</v>
      </c>
      <c r="B216" s="25" t="s">
        <v>19</v>
      </c>
      <c r="C216" s="23" t="s">
        <v>216</v>
      </c>
      <c r="D216" s="24" t="s">
        <v>215</v>
      </c>
      <c r="E216" s="31">
        <v>0</v>
      </c>
      <c r="F216" s="28">
        <v>457.19</v>
      </c>
    </row>
    <row r="217" spans="1:6" x14ac:dyDescent="0.25">
      <c r="A217" s="24" t="s">
        <v>209</v>
      </c>
      <c r="B217" s="25" t="s">
        <v>19</v>
      </c>
      <c r="C217" s="23" t="s">
        <v>210</v>
      </c>
      <c r="D217" s="24" t="s">
        <v>209</v>
      </c>
      <c r="E217" s="31">
        <v>0</v>
      </c>
      <c r="F217" s="28">
        <v>679.33</v>
      </c>
    </row>
    <row r="218" spans="1:6" ht="30" x14ac:dyDescent="0.25">
      <c r="A218" s="24" t="s">
        <v>217</v>
      </c>
      <c r="B218" s="25" t="s">
        <v>19</v>
      </c>
      <c r="C218" s="23" t="s">
        <v>218</v>
      </c>
      <c r="D218" s="24" t="s">
        <v>217</v>
      </c>
      <c r="E218" s="31">
        <v>0</v>
      </c>
      <c r="F218" s="28">
        <v>421.41</v>
      </c>
    </row>
    <row r="219" spans="1:6" ht="45" x14ac:dyDescent="0.25">
      <c r="A219" s="24" t="s">
        <v>154</v>
      </c>
      <c r="B219" s="25" t="s">
        <v>68</v>
      </c>
      <c r="C219" s="23" t="s">
        <v>155</v>
      </c>
      <c r="D219" s="24" t="s">
        <v>154</v>
      </c>
      <c r="E219" s="31">
        <v>0</v>
      </c>
      <c r="F219" s="28">
        <v>1.55</v>
      </c>
    </row>
    <row r="220" spans="1:6" ht="30" x14ac:dyDescent="0.25">
      <c r="A220" s="24" t="s">
        <v>219</v>
      </c>
      <c r="B220" s="25" t="s">
        <v>19</v>
      </c>
      <c r="C220" s="23" t="s">
        <v>220</v>
      </c>
      <c r="D220" s="24" t="s">
        <v>219</v>
      </c>
      <c r="E220" s="31">
        <v>0</v>
      </c>
      <c r="F220" s="28">
        <v>5.07</v>
      </c>
    </row>
    <row r="221" spans="1:6" ht="30" x14ac:dyDescent="0.25">
      <c r="A221" s="24" t="s">
        <v>223</v>
      </c>
      <c r="B221" s="25" t="s">
        <v>19</v>
      </c>
      <c r="C221" s="23" t="s">
        <v>224</v>
      </c>
      <c r="D221" s="24" t="s">
        <v>223</v>
      </c>
      <c r="E221" s="31">
        <v>0</v>
      </c>
      <c r="F221" s="28">
        <v>12.1</v>
      </c>
    </row>
    <row r="222" spans="1:6" ht="30" x14ac:dyDescent="0.25">
      <c r="A222" s="24" t="s">
        <v>221</v>
      </c>
      <c r="B222" s="25" t="s">
        <v>19</v>
      </c>
      <c r="C222" s="23" t="s">
        <v>222</v>
      </c>
      <c r="D222" s="24" t="s">
        <v>221</v>
      </c>
      <c r="E222" s="31">
        <v>0</v>
      </c>
      <c r="F222" s="28">
        <v>7.56</v>
      </c>
    </row>
    <row r="223" spans="1:6" ht="30.75" thickBot="1" x14ac:dyDescent="0.3">
      <c r="A223" s="24" t="s">
        <v>225</v>
      </c>
      <c r="B223" s="25" t="s">
        <v>19</v>
      </c>
      <c r="C223" s="23" t="s">
        <v>226</v>
      </c>
      <c r="D223" s="24" t="s">
        <v>225</v>
      </c>
      <c r="E223" s="32">
        <v>0</v>
      </c>
      <c r="F223" s="28">
        <v>8.1199999999999992</v>
      </c>
    </row>
    <row r="224" spans="1:6" ht="15.75" thickTop="1" x14ac:dyDescent="0.25"/>
  </sheetData>
  <sheetProtection algorithmName="SHA-512" hashValue="j6eLsKMmSoZjTmIAqFcwrTyJkxnpjJOUKAvPNR+dbTY9H/5Nd04iWOh8Zd82xNdGPSYH4zOdjVMN774g51lA/Q==" saltValue="0CSZtfvAdw+sl06DQXZjWw==" spinCount="100000" sheet="1" objects="1" scenarios="1"/>
  <mergeCells count="4">
    <mergeCell ref="A1:F1"/>
    <mergeCell ref="A2:F2"/>
    <mergeCell ref="A4:F4"/>
    <mergeCell ref="A6:F6"/>
  </mergeCells>
  <pageMargins left="0.25" right="0.25" top="0.75" bottom="0.75" header="0.3" footer="0.3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50"/>
  <sheetViews>
    <sheetView workbookViewId="0">
      <pane ySplit="8" topLeftCell="A9" activePane="bottomLeft" state="frozenSplit"/>
      <selection pane="bottomLeft" activeCell="C21" sqref="C21:E21"/>
    </sheetView>
  </sheetViews>
  <sheetFormatPr defaultRowHeight="15" x14ac:dyDescent="0.25"/>
  <cols>
    <col min="1" max="1" width="14.7109375" customWidth="1"/>
    <col min="2" max="2" width="6.140625" customWidth="1"/>
    <col min="3" max="3" width="30.7109375" customWidth="1"/>
    <col min="4" max="4" width="10.7109375" customWidth="1"/>
    <col min="5" max="5" width="3" customWidth="1"/>
    <col min="6" max="6" width="2.140625" customWidth="1"/>
    <col min="7" max="7" width="10.7109375" customWidth="1"/>
    <col min="8" max="8" width="2.140625" customWidth="1"/>
    <col min="9" max="9" width="10.7109375" customWidth="1"/>
    <col min="10" max="10" width="12.140625" bestFit="1" customWidth="1"/>
    <col min="11" max="11" width="10.7109375" customWidth="1"/>
  </cols>
  <sheetData>
    <row r="1" spans="1:26" x14ac:dyDescent="0.25">
      <c r="A1" s="64" t="s">
        <v>586</v>
      </c>
      <c r="B1" s="64" t="s">
        <v>0</v>
      </c>
      <c r="C1" s="64" t="s">
        <v>0</v>
      </c>
      <c r="D1" s="64"/>
      <c r="E1" s="64"/>
      <c r="F1" s="64" t="s">
        <v>0</v>
      </c>
      <c r="G1" s="33"/>
      <c r="H1" s="33"/>
      <c r="I1" s="33"/>
      <c r="J1" s="33"/>
      <c r="K1" s="33"/>
    </row>
    <row r="2" spans="1:26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26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26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</row>
    <row r="6" spans="1:26" ht="18.75" x14ac:dyDescent="0.3">
      <c r="A6" s="65" t="s">
        <v>105</v>
      </c>
      <c r="B6" s="65" t="s">
        <v>105</v>
      </c>
      <c r="C6" s="65" t="s">
        <v>105</v>
      </c>
      <c r="D6" s="65" t="s">
        <v>105</v>
      </c>
      <c r="E6" s="65" t="s">
        <v>105</v>
      </c>
      <c r="F6" s="65" t="s">
        <v>105</v>
      </c>
      <c r="G6" s="65" t="s">
        <v>105</v>
      </c>
      <c r="H6" s="65" t="s">
        <v>105</v>
      </c>
      <c r="I6" s="65" t="s">
        <v>105</v>
      </c>
      <c r="J6" s="65"/>
      <c r="K6" s="65" t="s">
        <v>105</v>
      </c>
    </row>
    <row r="8" spans="1:26" x14ac:dyDescent="0.25">
      <c r="A8" s="12" t="s">
        <v>106</v>
      </c>
      <c r="B8" s="12" t="s">
        <v>107</v>
      </c>
      <c r="C8" s="12" t="s">
        <v>108</v>
      </c>
      <c r="D8" s="12"/>
      <c r="E8" s="12"/>
      <c r="F8" s="12"/>
      <c r="G8" s="12"/>
      <c r="H8" s="12"/>
      <c r="I8" s="12"/>
      <c r="J8" s="12"/>
      <c r="K8" s="12" t="s">
        <v>2</v>
      </c>
    </row>
    <row r="10" spans="1:26" x14ac:dyDescent="0.25">
      <c r="A10" s="37" t="s">
        <v>109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26" s="9" customFormat="1" ht="106.5" customHeight="1" x14ac:dyDescent="0.25">
      <c r="A11" s="13" t="s">
        <v>10</v>
      </c>
      <c r="B11" s="13" t="s">
        <v>11</v>
      </c>
      <c r="C11" s="66" t="s">
        <v>12</v>
      </c>
      <c r="D11" s="70"/>
      <c r="E11" s="70"/>
      <c r="F11" s="13"/>
      <c r="G11" s="14" t="s">
        <v>110</v>
      </c>
      <c r="H11" s="68">
        <v>1</v>
      </c>
      <c r="I11" s="69"/>
      <c r="J11" s="39" t="str">
        <f>+A11</f>
        <v>PJFZ-IZXK</v>
      </c>
      <c r="K11" s="43">
        <f>ROUND(K19,2)</f>
        <v>0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x14ac:dyDescent="0.25">
      <c r="A12" s="9" t="s">
        <v>111</v>
      </c>
      <c r="K12" s="44"/>
    </row>
    <row r="13" spans="1:26" x14ac:dyDescent="0.25">
      <c r="A13" t="s">
        <v>112</v>
      </c>
      <c r="B13" t="s">
        <v>113</v>
      </c>
      <c r="C13" t="s">
        <v>114</v>
      </c>
      <c r="D13" s="40">
        <v>6.0000000000000001E-3</v>
      </c>
      <c r="E13" t="s">
        <v>115</v>
      </c>
      <c r="F13" t="s">
        <v>116</v>
      </c>
      <c r="G13" s="41">
        <f>VLOOKUP(A13,'T-SMP'!$D$10:$E$223,2,0)</f>
        <v>0</v>
      </c>
      <c r="H13" t="s">
        <v>117</v>
      </c>
      <c r="I13" s="15">
        <f>ROUND(D13/H11* G13,5)</f>
        <v>0</v>
      </c>
      <c r="J13" s="15"/>
      <c r="K13" s="45"/>
    </row>
    <row r="14" spans="1:26" x14ac:dyDescent="0.25">
      <c r="C14" s="16" t="s">
        <v>118</v>
      </c>
      <c r="D14" s="42"/>
      <c r="G14" s="42"/>
      <c r="K14" s="45">
        <f>SUM(I13:I13)</f>
        <v>0</v>
      </c>
    </row>
    <row r="15" spans="1:26" x14ac:dyDescent="0.25">
      <c r="A15" s="9" t="s">
        <v>119</v>
      </c>
      <c r="D15" s="42"/>
      <c r="G15" s="42"/>
      <c r="K15" s="45"/>
    </row>
    <row r="16" spans="1:26" ht="75" x14ac:dyDescent="0.25">
      <c r="A16" t="s">
        <v>120</v>
      </c>
      <c r="B16" t="s">
        <v>19</v>
      </c>
      <c r="C16" s="35" t="s">
        <v>121</v>
      </c>
      <c r="D16" s="40">
        <v>1.2</v>
      </c>
      <c r="F16" t="s">
        <v>116</v>
      </c>
      <c r="G16" s="41">
        <f>VLOOKUP(A16,'T-SMP'!$D$10:$E$223,2,0)</f>
        <v>0</v>
      </c>
      <c r="H16" t="s">
        <v>117</v>
      </c>
      <c r="I16" s="15">
        <f>ROUND(D16* G16,5)</f>
        <v>0</v>
      </c>
      <c r="J16" s="15"/>
      <c r="K16" s="45"/>
    </row>
    <row r="17" spans="1:26" x14ac:dyDescent="0.25">
      <c r="C17" s="16" t="s">
        <v>122</v>
      </c>
      <c r="D17" s="42"/>
      <c r="G17" s="42"/>
      <c r="K17" s="45">
        <f>SUM(I16:I16)</f>
        <v>0</v>
      </c>
    </row>
    <row r="18" spans="1:26" x14ac:dyDescent="0.25">
      <c r="C18" s="16" t="s">
        <v>123</v>
      </c>
      <c r="D18" s="42"/>
      <c r="G18" s="42"/>
      <c r="K18" s="46">
        <f>SUM(I12:I17)</f>
        <v>0</v>
      </c>
    </row>
    <row r="19" spans="1:26" x14ac:dyDescent="0.25">
      <c r="C19" s="16" t="s">
        <v>124</v>
      </c>
      <c r="D19" s="42"/>
      <c r="G19" s="42"/>
      <c r="K19" s="46">
        <f>SUM(K18:K18)</f>
        <v>0</v>
      </c>
    </row>
    <row r="20" spans="1:26" x14ac:dyDescent="0.25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47"/>
    </row>
    <row r="21" spans="1:26" s="9" customFormat="1" ht="93" customHeight="1" x14ac:dyDescent="0.25">
      <c r="A21" s="13" t="s">
        <v>13</v>
      </c>
      <c r="B21" s="13" t="s">
        <v>11</v>
      </c>
      <c r="C21" s="66" t="s">
        <v>14</v>
      </c>
      <c r="D21" s="70"/>
      <c r="E21" s="70"/>
      <c r="F21" s="13"/>
      <c r="G21" s="14" t="s">
        <v>110</v>
      </c>
      <c r="H21" s="68">
        <v>1</v>
      </c>
      <c r="I21" s="69"/>
      <c r="J21" s="39" t="str">
        <f>+A21</f>
        <v>PJFZ-IZXL</v>
      </c>
      <c r="K21" s="43">
        <f>ROUND(K29,2)</f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x14ac:dyDescent="0.25">
      <c r="A22" s="9" t="s">
        <v>111</v>
      </c>
      <c r="K22" s="44"/>
    </row>
    <row r="23" spans="1:26" x14ac:dyDescent="0.25">
      <c r="A23" t="s">
        <v>112</v>
      </c>
      <c r="B23" t="s">
        <v>113</v>
      </c>
      <c r="C23" t="s">
        <v>114</v>
      </c>
      <c r="D23" s="40">
        <v>1.7999999999999999E-2</v>
      </c>
      <c r="E23" t="s">
        <v>115</v>
      </c>
      <c r="F23" t="s">
        <v>116</v>
      </c>
      <c r="G23" s="41">
        <f>VLOOKUP(A23,'T-SMP'!$D$10:$E$223,2,0)</f>
        <v>0</v>
      </c>
      <c r="H23" t="s">
        <v>117</v>
      </c>
      <c r="I23" s="15">
        <f>ROUND(D23/H21* G23,5)</f>
        <v>0</v>
      </c>
      <c r="J23" s="15"/>
      <c r="K23" s="45"/>
    </row>
    <row r="24" spans="1:26" x14ac:dyDescent="0.25">
      <c r="C24" s="16" t="s">
        <v>118</v>
      </c>
      <c r="D24" s="42"/>
      <c r="G24" s="42"/>
      <c r="K24" s="45">
        <f>SUM(I23:I23)</f>
        <v>0</v>
      </c>
    </row>
    <row r="25" spans="1:26" x14ac:dyDescent="0.25">
      <c r="A25" s="9" t="s">
        <v>119</v>
      </c>
      <c r="D25" s="42"/>
      <c r="G25" s="42"/>
      <c r="K25" s="45"/>
    </row>
    <row r="26" spans="1:26" ht="75" x14ac:dyDescent="0.25">
      <c r="A26" t="s">
        <v>120</v>
      </c>
      <c r="B26" t="s">
        <v>19</v>
      </c>
      <c r="C26" s="35" t="s">
        <v>121</v>
      </c>
      <c r="D26" s="40">
        <v>1.5</v>
      </c>
      <c r="F26" t="s">
        <v>116</v>
      </c>
      <c r="G26" s="41">
        <f>VLOOKUP(A26,'T-SMP'!$D$10:$E$223,2,0)</f>
        <v>0</v>
      </c>
      <c r="H26" t="s">
        <v>117</v>
      </c>
      <c r="I26" s="15">
        <f>ROUND(D26* G26,5)</f>
        <v>0</v>
      </c>
      <c r="J26" s="15"/>
      <c r="K26" s="45"/>
    </row>
    <row r="27" spans="1:26" x14ac:dyDescent="0.25">
      <c r="C27" s="16" t="s">
        <v>122</v>
      </c>
      <c r="D27" s="42"/>
      <c r="G27" s="42"/>
      <c r="K27" s="45">
        <f>SUM(I26:I26)</f>
        <v>0</v>
      </c>
    </row>
    <row r="28" spans="1:26" x14ac:dyDescent="0.25">
      <c r="C28" s="16" t="s">
        <v>123</v>
      </c>
      <c r="D28" s="42"/>
      <c r="G28" s="42"/>
      <c r="K28" s="46">
        <f>SUM(I22:I27)</f>
        <v>0</v>
      </c>
    </row>
    <row r="29" spans="1:26" x14ac:dyDescent="0.25">
      <c r="C29" s="16" t="s">
        <v>124</v>
      </c>
      <c r="D29" s="42"/>
      <c r="G29" s="42"/>
      <c r="K29" s="46">
        <f>SUM(K28:K28)</f>
        <v>0</v>
      </c>
    </row>
    <row r="30" spans="1:26" x14ac:dyDescent="0.25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47"/>
    </row>
    <row r="31" spans="1:26" s="9" customFormat="1" ht="45" customHeight="1" x14ac:dyDescent="0.25">
      <c r="A31" s="13" t="s">
        <v>100</v>
      </c>
      <c r="B31" s="13" t="s">
        <v>19</v>
      </c>
      <c r="C31" s="66" t="s">
        <v>101</v>
      </c>
      <c r="D31" s="70"/>
      <c r="E31" s="70"/>
      <c r="F31" s="13"/>
      <c r="G31" s="14" t="s">
        <v>110</v>
      </c>
      <c r="H31" s="68">
        <v>1</v>
      </c>
      <c r="I31" s="69"/>
      <c r="J31" s="39" t="str">
        <f>+A31</f>
        <v>PJS1-6U00</v>
      </c>
      <c r="K31" s="43">
        <f>ROUND(K42,2)</f>
        <v>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x14ac:dyDescent="0.25">
      <c r="A32" s="9" t="s">
        <v>111</v>
      </c>
      <c r="K32" s="44"/>
    </row>
    <row r="33" spans="1:26" x14ac:dyDescent="0.25">
      <c r="A33" t="s">
        <v>125</v>
      </c>
      <c r="B33" t="s">
        <v>113</v>
      </c>
      <c r="C33" t="s">
        <v>126</v>
      </c>
      <c r="D33" s="40">
        <v>1</v>
      </c>
      <c r="E33" t="s">
        <v>115</v>
      </c>
      <c r="F33" t="s">
        <v>116</v>
      </c>
      <c r="G33" s="41">
        <f>VLOOKUP(A33,'T-SMP'!$D$10:$E$223,2,0)</f>
        <v>0</v>
      </c>
      <c r="H33" t="s">
        <v>117</v>
      </c>
      <c r="I33" s="15">
        <f>ROUND(D33/H31* G33,5)</f>
        <v>0</v>
      </c>
      <c r="J33" s="15"/>
      <c r="K33" s="45"/>
    </row>
    <row r="34" spans="1:26" x14ac:dyDescent="0.25">
      <c r="C34" s="16" t="s">
        <v>118</v>
      </c>
      <c r="D34" s="42"/>
      <c r="G34" s="42"/>
      <c r="K34" s="45">
        <f>SUM(I33:I33)</f>
        <v>0</v>
      </c>
    </row>
    <row r="35" spans="1:26" x14ac:dyDescent="0.25">
      <c r="A35" s="9" t="s">
        <v>119</v>
      </c>
      <c r="D35" s="42"/>
      <c r="G35" s="42"/>
      <c r="K35" s="45"/>
    </row>
    <row r="36" spans="1:26" x14ac:dyDescent="0.25">
      <c r="A36" t="s">
        <v>127</v>
      </c>
      <c r="B36" t="s">
        <v>19</v>
      </c>
      <c r="C36" t="s">
        <v>128</v>
      </c>
      <c r="D36" s="40">
        <v>1</v>
      </c>
      <c r="F36" t="s">
        <v>116</v>
      </c>
      <c r="G36" s="41">
        <f>VLOOKUP(A36,'T-SMP'!$D$10:$E$223,2,0)</f>
        <v>0</v>
      </c>
      <c r="H36" t="s">
        <v>117</v>
      </c>
      <c r="I36" s="15">
        <f>ROUND(D36* G36,5)</f>
        <v>0</v>
      </c>
      <c r="J36" s="15"/>
      <c r="K36" s="45"/>
    </row>
    <row r="37" spans="1:26" ht="30" x14ac:dyDescent="0.25">
      <c r="A37" t="s">
        <v>129</v>
      </c>
      <c r="B37" t="s">
        <v>19</v>
      </c>
      <c r="C37" s="35" t="s">
        <v>130</v>
      </c>
      <c r="D37" s="40">
        <v>1</v>
      </c>
      <c r="F37" t="s">
        <v>116</v>
      </c>
      <c r="G37" s="41">
        <f>VLOOKUP(A37,'T-SMP'!$D$10:$E$223,2,0)</f>
        <v>0</v>
      </c>
      <c r="H37" t="s">
        <v>117</v>
      </c>
      <c r="I37" s="15">
        <f>ROUND(D37* G37,5)</f>
        <v>0</v>
      </c>
      <c r="J37" s="15"/>
      <c r="K37" s="45"/>
    </row>
    <row r="38" spans="1:26" x14ac:dyDescent="0.25">
      <c r="C38" s="16" t="s">
        <v>122</v>
      </c>
      <c r="D38" s="42"/>
      <c r="G38" s="42"/>
      <c r="K38" s="45">
        <f>SUM(I36:I37)</f>
        <v>0</v>
      </c>
    </row>
    <row r="39" spans="1:26" x14ac:dyDescent="0.25">
      <c r="D39" s="42"/>
      <c r="G39" s="42"/>
      <c r="K39" s="45"/>
    </row>
    <row r="40" spans="1:26" x14ac:dyDescent="0.25">
      <c r="C40" s="16" t="s">
        <v>131</v>
      </c>
      <c r="D40" s="42"/>
      <c r="G40" s="42">
        <v>15</v>
      </c>
      <c r="H40" t="s">
        <v>132</v>
      </c>
      <c r="I40">
        <f>ROUND(G40/100*K34,5)</f>
        <v>0</v>
      </c>
      <c r="K40" s="45"/>
    </row>
    <row r="41" spans="1:26" x14ac:dyDescent="0.25">
      <c r="C41" s="16" t="s">
        <v>123</v>
      </c>
      <c r="D41" s="42"/>
      <c r="G41" s="42"/>
      <c r="K41" s="46">
        <f>SUM(I32:I40)</f>
        <v>0</v>
      </c>
    </row>
    <row r="42" spans="1:26" x14ac:dyDescent="0.25">
      <c r="C42" s="16" t="s">
        <v>124</v>
      </c>
      <c r="D42" s="42"/>
      <c r="G42" s="42"/>
      <c r="K42" s="46">
        <f>SUM(K41:K41)</f>
        <v>0</v>
      </c>
    </row>
    <row r="43" spans="1:26" x14ac:dyDescent="0.25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47"/>
    </row>
    <row r="44" spans="1:26" s="9" customFormat="1" ht="78" customHeight="1" x14ac:dyDescent="0.25">
      <c r="A44" s="13" t="s">
        <v>35</v>
      </c>
      <c r="B44" s="13" t="s">
        <v>19</v>
      </c>
      <c r="C44" s="66" t="s">
        <v>36</v>
      </c>
      <c r="D44" s="70"/>
      <c r="E44" s="70"/>
      <c r="F44" s="13"/>
      <c r="G44" s="14" t="s">
        <v>110</v>
      </c>
      <c r="H44" s="68">
        <v>1</v>
      </c>
      <c r="I44" s="69"/>
      <c r="J44" s="39" t="str">
        <f>+A44</f>
        <v>PJS1-6UBW</v>
      </c>
      <c r="K44" s="43">
        <f>ROUND(K55,2)</f>
        <v>0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x14ac:dyDescent="0.25">
      <c r="A45" s="9" t="s">
        <v>111</v>
      </c>
      <c r="K45" s="44"/>
    </row>
    <row r="46" spans="1:26" x14ac:dyDescent="0.25">
      <c r="A46" t="s">
        <v>125</v>
      </c>
      <c r="B46" t="s">
        <v>113</v>
      </c>
      <c r="C46" t="s">
        <v>126</v>
      </c>
      <c r="D46" s="40">
        <v>1.5</v>
      </c>
      <c r="E46" t="s">
        <v>115</v>
      </c>
      <c r="F46" t="s">
        <v>116</v>
      </c>
      <c r="G46" s="41">
        <f>VLOOKUP(A46,'T-SMP'!$D$10:$E$223,2,0)</f>
        <v>0</v>
      </c>
      <c r="H46" t="s">
        <v>117</v>
      </c>
      <c r="I46" s="15">
        <f>ROUND(D46/H44* G46,5)</f>
        <v>0</v>
      </c>
      <c r="J46" s="15"/>
      <c r="K46" s="45"/>
    </row>
    <row r="47" spans="1:26" x14ac:dyDescent="0.25">
      <c r="C47" s="16" t="s">
        <v>118</v>
      </c>
      <c r="D47" s="42"/>
      <c r="G47" s="42"/>
      <c r="K47" s="45">
        <f>SUM(I46:I46)</f>
        <v>0</v>
      </c>
    </row>
    <row r="48" spans="1:26" x14ac:dyDescent="0.25">
      <c r="A48" s="9" t="s">
        <v>119</v>
      </c>
      <c r="D48" s="42"/>
      <c r="G48" s="42"/>
      <c r="K48" s="45"/>
    </row>
    <row r="49" spans="1:26" ht="74.25" customHeight="1" x14ac:dyDescent="0.25">
      <c r="A49" t="s">
        <v>133</v>
      </c>
      <c r="B49" t="s">
        <v>19</v>
      </c>
      <c r="C49" s="35" t="s">
        <v>134</v>
      </c>
      <c r="D49" s="40">
        <v>1</v>
      </c>
      <c r="F49" t="s">
        <v>116</v>
      </c>
      <c r="G49" s="41">
        <f>VLOOKUP(A49,'T-SMP'!$D$10:$E$223,2,0)</f>
        <v>0</v>
      </c>
      <c r="H49" t="s">
        <v>117</v>
      </c>
      <c r="I49" s="15">
        <f>ROUND(D49* G49,5)</f>
        <v>0</v>
      </c>
      <c r="J49" s="15"/>
      <c r="K49" s="45"/>
    </row>
    <row r="50" spans="1:26" ht="45" x14ac:dyDescent="0.25">
      <c r="A50" t="s">
        <v>135</v>
      </c>
      <c r="B50" t="s">
        <v>19</v>
      </c>
      <c r="C50" s="35" t="s">
        <v>136</v>
      </c>
      <c r="D50" s="40">
        <v>1</v>
      </c>
      <c r="F50" t="s">
        <v>116</v>
      </c>
      <c r="G50" s="41">
        <f>VLOOKUP(A50,'T-SMP'!$D$10:$E$223,2,0)</f>
        <v>0</v>
      </c>
      <c r="H50" t="s">
        <v>117</v>
      </c>
      <c r="I50" s="15">
        <f>ROUND(D50* G50,5)</f>
        <v>0</v>
      </c>
      <c r="J50" s="15"/>
      <c r="K50" s="45"/>
    </row>
    <row r="51" spans="1:26" x14ac:dyDescent="0.25">
      <c r="C51" s="16" t="s">
        <v>122</v>
      </c>
      <c r="D51" s="42"/>
      <c r="G51" s="42"/>
      <c r="K51" s="45">
        <f>SUM(I49:I50)</f>
        <v>0</v>
      </c>
    </row>
    <row r="52" spans="1:26" x14ac:dyDescent="0.25">
      <c r="D52" s="42"/>
      <c r="G52" s="42"/>
      <c r="K52" s="45"/>
    </row>
    <row r="53" spans="1:26" x14ac:dyDescent="0.25">
      <c r="C53" s="16" t="s">
        <v>131</v>
      </c>
      <c r="D53" s="42"/>
      <c r="G53" s="42">
        <v>1.5</v>
      </c>
      <c r="H53" t="s">
        <v>132</v>
      </c>
      <c r="I53">
        <f>ROUND(G53/100*K47,5)</f>
        <v>0</v>
      </c>
      <c r="K53" s="45"/>
    </row>
    <row r="54" spans="1:26" x14ac:dyDescent="0.25">
      <c r="C54" s="16" t="s">
        <v>123</v>
      </c>
      <c r="D54" s="42"/>
      <c r="G54" s="42"/>
      <c r="K54" s="46">
        <f>SUM(I45:I53)</f>
        <v>0</v>
      </c>
    </row>
    <row r="55" spans="1:26" x14ac:dyDescent="0.25">
      <c r="C55" s="16" t="s">
        <v>124</v>
      </c>
      <c r="D55" s="42"/>
      <c r="G55" s="42"/>
      <c r="K55" s="46">
        <f>SUM(K54:K54)</f>
        <v>0</v>
      </c>
    </row>
    <row r="56" spans="1:26" x14ac:dyDescent="0.25">
      <c r="A56" s="37"/>
      <c r="B56" s="38"/>
      <c r="C56" s="38"/>
      <c r="D56" s="38"/>
      <c r="E56" s="38"/>
      <c r="F56" s="38"/>
      <c r="G56" s="38"/>
      <c r="H56" s="38"/>
      <c r="I56" s="38"/>
      <c r="J56" s="38"/>
      <c r="K56" s="47"/>
    </row>
    <row r="57" spans="1:26" s="9" customFormat="1" ht="77.25" customHeight="1" x14ac:dyDescent="0.25">
      <c r="A57" s="13" t="s">
        <v>37</v>
      </c>
      <c r="B57" s="13" t="s">
        <v>19</v>
      </c>
      <c r="C57" s="66" t="s">
        <v>38</v>
      </c>
      <c r="D57" s="67"/>
      <c r="E57" s="67"/>
      <c r="F57" s="13"/>
      <c r="G57" s="14" t="s">
        <v>110</v>
      </c>
      <c r="H57" s="68">
        <v>1</v>
      </c>
      <c r="I57" s="69"/>
      <c r="J57" s="39" t="str">
        <f>+A57</f>
        <v>PJS1-6UBX</v>
      </c>
      <c r="K57" s="43">
        <f>ROUND(K68,2)</f>
        <v>0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x14ac:dyDescent="0.25">
      <c r="A58" s="9" t="s">
        <v>111</v>
      </c>
      <c r="K58" s="44"/>
    </row>
    <row r="59" spans="1:26" x14ac:dyDescent="0.25">
      <c r="A59" t="s">
        <v>125</v>
      </c>
      <c r="B59" t="s">
        <v>113</v>
      </c>
      <c r="C59" t="s">
        <v>126</v>
      </c>
      <c r="D59" s="40">
        <v>1.5</v>
      </c>
      <c r="E59" t="s">
        <v>115</v>
      </c>
      <c r="F59" t="s">
        <v>116</v>
      </c>
      <c r="G59" s="41">
        <f>VLOOKUP(A59,'T-SMP'!$D$10:$E$223,2,0)</f>
        <v>0</v>
      </c>
      <c r="H59" t="s">
        <v>117</v>
      </c>
      <c r="I59" s="15">
        <f>ROUND(D59/H57* G59,5)</f>
        <v>0</v>
      </c>
      <c r="J59" s="15"/>
      <c r="K59" s="45"/>
    </row>
    <row r="60" spans="1:26" x14ac:dyDescent="0.25">
      <c r="C60" s="16" t="s">
        <v>118</v>
      </c>
      <c r="D60" s="42"/>
      <c r="G60" s="42"/>
      <c r="K60" s="45">
        <f>SUM(I59:I59)</f>
        <v>0</v>
      </c>
    </row>
    <row r="61" spans="1:26" x14ac:dyDescent="0.25">
      <c r="A61" s="9" t="s">
        <v>119</v>
      </c>
      <c r="D61" s="42"/>
      <c r="G61" s="42"/>
      <c r="K61" s="45"/>
    </row>
    <row r="62" spans="1:26" ht="74.25" customHeight="1" x14ac:dyDescent="0.25">
      <c r="A62" t="s">
        <v>137</v>
      </c>
      <c r="B62" t="s">
        <v>19</v>
      </c>
      <c r="C62" s="35" t="s">
        <v>138</v>
      </c>
      <c r="D62" s="40">
        <v>1</v>
      </c>
      <c r="F62" t="s">
        <v>116</v>
      </c>
      <c r="G62" s="41">
        <f>VLOOKUP(A62,'T-SMP'!$D$10:$E$223,2,0)</f>
        <v>0</v>
      </c>
      <c r="H62" t="s">
        <v>117</v>
      </c>
      <c r="I62" s="15">
        <f>ROUND(D62* G62,5)</f>
        <v>0</v>
      </c>
      <c r="J62" s="15"/>
      <c r="K62" s="45"/>
    </row>
    <row r="63" spans="1:26" ht="45" x14ac:dyDescent="0.25">
      <c r="A63" t="s">
        <v>139</v>
      </c>
      <c r="B63" t="s">
        <v>19</v>
      </c>
      <c r="C63" s="35" t="s">
        <v>140</v>
      </c>
      <c r="D63" s="40">
        <v>1</v>
      </c>
      <c r="F63" t="s">
        <v>116</v>
      </c>
      <c r="G63" s="41">
        <f>VLOOKUP(A63,'T-SMP'!$D$10:$E$223,2,0)</f>
        <v>0</v>
      </c>
      <c r="H63" t="s">
        <v>117</v>
      </c>
      <c r="I63" s="15">
        <f>ROUND(D63* G63,5)</f>
        <v>0</v>
      </c>
      <c r="J63" s="15"/>
      <c r="K63" s="45"/>
    </row>
    <row r="64" spans="1:26" x14ac:dyDescent="0.25">
      <c r="C64" s="16" t="s">
        <v>122</v>
      </c>
      <c r="D64" s="42"/>
      <c r="G64" s="42"/>
      <c r="K64" s="45">
        <f>SUM(I62:I63)</f>
        <v>0</v>
      </c>
    </row>
    <row r="65" spans="1:26" x14ac:dyDescent="0.25">
      <c r="D65" s="42"/>
      <c r="G65" s="42"/>
      <c r="K65" s="45"/>
    </row>
    <row r="66" spans="1:26" x14ac:dyDescent="0.25">
      <c r="C66" s="16" t="s">
        <v>131</v>
      </c>
      <c r="D66" s="42"/>
      <c r="G66" s="42">
        <v>1.5</v>
      </c>
      <c r="H66" t="s">
        <v>132</v>
      </c>
      <c r="I66">
        <f>ROUND(G66/100*K60,5)</f>
        <v>0</v>
      </c>
      <c r="K66" s="45"/>
    </row>
    <row r="67" spans="1:26" x14ac:dyDescent="0.25">
      <c r="C67" s="16" t="s">
        <v>123</v>
      </c>
      <c r="D67" s="42"/>
      <c r="G67" s="42"/>
      <c r="K67" s="46">
        <f>SUM(I58:I66)</f>
        <v>0</v>
      </c>
    </row>
    <row r="68" spans="1:26" x14ac:dyDescent="0.25">
      <c r="C68" s="16" t="s">
        <v>124</v>
      </c>
      <c r="D68" s="42"/>
      <c r="G68" s="42"/>
      <c r="K68" s="46">
        <f>SUM(K67:K67)</f>
        <v>0</v>
      </c>
    </row>
    <row r="69" spans="1:26" x14ac:dyDescent="0.25">
      <c r="A69" s="37"/>
      <c r="B69" s="38"/>
      <c r="C69" s="38"/>
      <c r="D69" s="38"/>
      <c r="E69" s="38"/>
      <c r="F69" s="38"/>
      <c r="G69" s="38"/>
      <c r="H69" s="38"/>
      <c r="I69" s="38"/>
      <c r="J69" s="38"/>
      <c r="K69" s="47"/>
    </row>
    <row r="70" spans="1:26" s="9" customFormat="1" ht="75.75" customHeight="1" x14ac:dyDescent="0.25">
      <c r="A70" s="13" t="s">
        <v>39</v>
      </c>
      <c r="B70" s="13" t="s">
        <v>19</v>
      </c>
      <c r="C70" s="66" t="s">
        <v>40</v>
      </c>
      <c r="D70" s="67"/>
      <c r="E70" s="67"/>
      <c r="F70" s="13"/>
      <c r="G70" s="14" t="s">
        <v>110</v>
      </c>
      <c r="H70" s="68">
        <v>1</v>
      </c>
      <c r="I70" s="69"/>
      <c r="J70" s="39" t="str">
        <f>+A70</f>
        <v>PJS1-6UC0</v>
      </c>
      <c r="K70" s="43">
        <f>ROUND(K81,2)</f>
        <v>0</v>
      </c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x14ac:dyDescent="0.25">
      <c r="A71" s="9" t="s">
        <v>111</v>
      </c>
      <c r="K71" s="44"/>
    </row>
    <row r="72" spans="1:26" x14ac:dyDescent="0.25">
      <c r="A72" t="s">
        <v>125</v>
      </c>
      <c r="B72" t="s">
        <v>113</v>
      </c>
      <c r="C72" t="s">
        <v>126</v>
      </c>
      <c r="D72" s="40">
        <v>1</v>
      </c>
      <c r="E72" t="s">
        <v>115</v>
      </c>
      <c r="F72" t="s">
        <v>116</v>
      </c>
      <c r="G72" s="41">
        <f>VLOOKUP(A72,'T-SMP'!$D$10:$E$223,2,0)</f>
        <v>0</v>
      </c>
      <c r="H72" t="s">
        <v>117</v>
      </c>
      <c r="I72" s="15">
        <f>ROUND(D72/H70* G72,5)</f>
        <v>0</v>
      </c>
      <c r="J72" s="15"/>
      <c r="K72" s="45"/>
    </row>
    <row r="73" spans="1:26" x14ac:dyDescent="0.25">
      <c r="C73" s="16" t="s">
        <v>118</v>
      </c>
      <c r="D73" s="42"/>
      <c r="G73" s="42"/>
      <c r="K73" s="45">
        <f>SUM(I72:I72)</f>
        <v>0</v>
      </c>
    </row>
    <row r="74" spans="1:26" x14ac:dyDescent="0.25">
      <c r="A74" s="9" t="s">
        <v>119</v>
      </c>
      <c r="D74" s="42"/>
      <c r="G74" s="42"/>
      <c r="K74" s="45"/>
    </row>
    <row r="75" spans="1:26" ht="45" x14ac:dyDescent="0.25">
      <c r="A75" t="s">
        <v>141</v>
      </c>
      <c r="B75" t="s">
        <v>19</v>
      </c>
      <c r="C75" s="35" t="s">
        <v>142</v>
      </c>
      <c r="D75" s="40">
        <v>1</v>
      </c>
      <c r="F75" t="s">
        <v>116</v>
      </c>
      <c r="G75" s="41">
        <f>VLOOKUP(A75,'T-SMP'!$D$10:$E$223,2,0)</f>
        <v>0</v>
      </c>
      <c r="H75" t="s">
        <v>117</v>
      </c>
      <c r="I75" s="15">
        <f>ROUND(D75* G75,5)</f>
        <v>0</v>
      </c>
      <c r="J75" s="15"/>
      <c r="K75" s="45"/>
    </row>
    <row r="76" spans="1:26" ht="75.75" customHeight="1" x14ac:dyDescent="0.25">
      <c r="A76" t="s">
        <v>143</v>
      </c>
      <c r="B76" t="s">
        <v>19</v>
      </c>
      <c r="C76" s="35" t="s">
        <v>144</v>
      </c>
      <c r="D76" s="40">
        <v>1</v>
      </c>
      <c r="F76" t="s">
        <v>116</v>
      </c>
      <c r="G76" s="41">
        <f>VLOOKUP(A76,'T-SMP'!$D$10:$E$223,2,0)</f>
        <v>0</v>
      </c>
      <c r="H76" t="s">
        <v>117</v>
      </c>
      <c r="I76" s="15">
        <f>ROUND(D76* G76,5)</f>
        <v>0</v>
      </c>
      <c r="J76" s="15"/>
      <c r="K76" s="45"/>
    </row>
    <row r="77" spans="1:26" x14ac:dyDescent="0.25">
      <c r="C77" s="16" t="s">
        <v>122</v>
      </c>
      <c r="D77" s="42"/>
      <c r="G77" s="42"/>
      <c r="K77" s="45">
        <f>SUM(I75:I76)</f>
        <v>0</v>
      </c>
    </row>
    <row r="78" spans="1:26" x14ac:dyDescent="0.25">
      <c r="D78" s="42"/>
      <c r="G78" s="42"/>
      <c r="K78" s="45"/>
    </row>
    <row r="79" spans="1:26" x14ac:dyDescent="0.25">
      <c r="C79" s="16" t="s">
        <v>131</v>
      </c>
      <c r="D79" s="42"/>
      <c r="G79" s="42">
        <v>1.5</v>
      </c>
      <c r="H79" t="s">
        <v>132</v>
      </c>
      <c r="I79">
        <f>ROUND(G79/100*K73,5)</f>
        <v>0</v>
      </c>
      <c r="K79" s="45"/>
    </row>
    <row r="80" spans="1:26" x14ac:dyDescent="0.25">
      <c r="C80" s="16" t="s">
        <v>123</v>
      </c>
      <c r="D80" s="42"/>
      <c r="G80" s="42"/>
      <c r="K80" s="46">
        <f>SUM(I71:I79)</f>
        <v>0</v>
      </c>
    </row>
    <row r="81" spans="1:26" x14ac:dyDescent="0.25">
      <c r="C81" s="16" t="s">
        <v>124</v>
      </c>
      <c r="D81" s="42"/>
      <c r="G81" s="42"/>
      <c r="K81" s="46">
        <f>SUM(K80:K80)</f>
        <v>0</v>
      </c>
    </row>
    <row r="82" spans="1:26" x14ac:dyDescent="0.25">
      <c r="A82" s="37"/>
      <c r="B82" s="38"/>
      <c r="C82" s="38"/>
      <c r="D82" s="38"/>
      <c r="E82" s="38"/>
      <c r="F82" s="38"/>
      <c r="G82" s="38"/>
      <c r="H82" s="38"/>
      <c r="I82" s="38"/>
      <c r="J82" s="38"/>
      <c r="K82" s="47"/>
    </row>
    <row r="83" spans="1:26" s="9" customFormat="1" ht="75.75" customHeight="1" x14ac:dyDescent="0.25">
      <c r="A83" s="13" t="s">
        <v>41</v>
      </c>
      <c r="B83" s="13" t="s">
        <v>19</v>
      </c>
      <c r="C83" s="66" t="s">
        <v>42</v>
      </c>
      <c r="D83" s="67"/>
      <c r="E83" s="67"/>
      <c r="F83" s="13"/>
      <c r="G83" s="14" t="s">
        <v>110</v>
      </c>
      <c r="H83" s="68">
        <v>1</v>
      </c>
      <c r="I83" s="69"/>
      <c r="J83" s="39" t="str">
        <f>+A83</f>
        <v>PJS1-6UC8</v>
      </c>
      <c r="K83" s="43">
        <f>ROUND(K94,2)</f>
        <v>0</v>
      </c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x14ac:dyDescent="0.25">
      <c r="A84" s="9" t="s">
        <v>111</v>
      </c>
      <c r="K84" s="44"/>
    </row>
    <row r="85" spans="1:26" x14ac:dyDescent="0.25">
      <c r="A85" t="s">
        <v>125</v>
      </c>
      <c r="B85" t="s">
        <v>113</v>
      </c>
      <c r="C85" t="s">
        <v>126</v>
      </c>
      <c r="D85" s="40">
        <v>0.75</v>
      </c>
      <c r="E85" t="s">
        <v>115</v>
      </c>
      <c r="F85" t="s">
        <v>116</v>
      </c>
      <c r="G85" s="41">
        <f>VLOOKUP(A85,'T-SMP'!$D$10:$E$223,2,0)</f>
        <v>0</v>
      </c>
      <c r="H85" t="s">
        <v>117</v>
      </c>
      <c r="I85" s="15">
        <f>ROUND(D85/H83* G85,5)</f>
        <v>0</v>
      </c>
      <c r="J85" s="15"/>
      <c r="K85" s="45"/>
    </row>
    <row r="86" spans="1:26" x14ac:dyDescent="0.25">
      <c r="C86" s="16" t="s">
        <v>118</v>
      </c>
      <c r="D86" s="42"/>
      <c r="G86" s="42"/>
      <c r="K86" s="45">
        <f>SUM(I85:I85)</f>
        <v>0</v>
      </c>
    </row>
    <row r="87" spans="1:26" x14ac:dyDescent="0.25">
      <c r="A87" s="9" t="s">
        <v>119</v>
      </c>
      <c r="D87" s="42"/>
      <c r="G87" s="42"/>
      <c r="K87" s="45"/>
    </row>
    <row r="88" spans="1:26" ht="45" x14ac:dyDescent="0.25">
      <c r="A88" t="s">
        <v>145</v>
      </c>
      <c r="B88" t="s">
        <v>19</v>
      </c>
      <c r="C88" s="35" t="s">
        <v>146</v>
      </c>
      <c r="D88" s="40">
        <v>1</v>
      </c>
      <c r="F88" t="s">
        <v>116</v>
      </c>
      <c r="G88" s="41">
        <f>VLOOKUP(A88,'T-SMP'!$D$10:$E$223,2,0)</f>
        <v>0</v>
      </c>
      <c r="H88" t="s">
        <v>117</v>
      </c>
      <c r="I88" s="15">
        <f>ROUND(D88* G88,5)</f>
        <v>0</v>
      </c>
      <c r="J88" s="15"/>
      <c r="K88" s="45"/>
    </row>
    <row r="89" spans="1:26" ht="75" customHeight="1" x14ac:dyDescent="0.25">
      <c r="A89" t="s">
        <v>147</v>
      </c>
      <c r="B89" t="s">
        <v>19</v>
      </c>
      <c r="C89" s="35" t="s">
        <v>148</v>
      </c>
      <c r="D89" s="40">
        <v>1</v>
      </c>
      <c r="F89" t="s">
        <v>116</v>
      </c>
      <c r="G89" s="41">
        <f>VLOOKUP(A89,'T-SMP'!$D$10:$E$223,2,0)</f>
        <v>0</v>
      </c>
      <c r="H89" t="s">
        <v>117</v>
      </c>
      <c r="I89" s="15">
        <f>ROUND(D89* G89,5)</f>
        <v>0</v>
      </c>
      <c r="J89" s="15"/>
      <c r="K89" s="45"/>
    </row>
    <row r="90" spans="1:26" x14ac:dyDescent="0.25">
      <c r="C90" s="16" t="s">
        <v>122</v>
      </c>
      <c r="D90" s="42"/>
      <c r="G90" s="42"/>
      <c r="K90" s="45">
        <f>SUM(I88:I89)</f>
        <v>0</v>
      </c>
    </row>
    <row r="91" spans="1:26" x14ac:dyDescent="0.25">
      <c r="D91" s="42"/>
      <c r="G91" s="42"/>
      <c r="K91" s="45"/>
    </row>
    <row r="92" spans="1:26" x14ac:dyDescent="0.25">
      <c r="C92" s="16" t="s">
        <v>131</v>
      </c>
      <c r="D92" s="42"/>
      <c r="G92" s="42">
        <v>1.5</v>
      </c>
      <c r="H92" t="s">
        <v>132</v>
      </c>
      <c r="I92">
        <f>ROUND(G92/100*K86,5)</f>
        <v>0</v>
      </c>
      <c r="K92" s="45"/>
    </row>
    <row r="93" spans="1:26" x14ac:dyDescent="0.25">
      <c r="C93" s="16" t="s">
        <v>123</v>
      </c>
      <c r="D93" s="42"/>
      <c r="G93" s="42"/>
      <c r="K93" s="46">
        <f>SUM(I84:I92)</f>
        <v>0</v>
      </c>
    </row>
    <row r="94" spans="1:26" x14ac:dyDescent="0.25">
      <c r="C94" s="16" t="s">
        <v>124</v>
      </c>
      <c r="D94" s="42"/>
      <c r="G94" s="42"/>
      <c r="K94" s="46">
        <f>SUM(K93:K93)</f>
        <v>0</v>
      </c>
    </row>
    <row r="95" spans="1:26" x14ac:dyDescent="0.25">
      <c r="A95" s="37"/>
      <c r="B95" s="38"/>
      <c r="C95" s="38"/>
      <c r="D95" s="38"/>
      <c r="E95" s="38"/>
      <c r="F95" s="38"/>
      <c r="G95" s="38"/>
      <c r="H95" s="38"/>
      <c r="I95" s="38"/>
      <c r="J95" s="38"/>
      <c r="K95" s="47"/>
    </row>
    <row r="96" spans="1:26" s="9" customFormat="1" ht="78" customHeight="1" x14ac:dyDescent="0.25">
      <c r="A96" s="13" t="s">
        <v>67</v>
      </c>
      <c r="B96" s="13" t="s">
        <v>68</v>
      </c>
      <c r="C96" s="66" t="s">
        <v>69</v>
      </c>
      <c r="D96" s="67"/>
      <c r="E96" s="67"/>
      <c r="F96" s="13"/>
      <c r="G96" s="14" t="s">
        <v>110</v>
      </c>
      <c r="H96" s="68">
        <v>1</v>
      </c>
      <c r="I96" s="69"/>
      <c r="J96" s="39" t="str">
        <f>+A96</f>
        <v>PJS1-9EEK</v>
      </c>
      <c r="K96" s="43">
        <f>ROUND(K109,2)</f>
        <v>0</v>
      </c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x14ac:dyDescent="0.25">
      <c r="A97" s="9" t="s">
        <v>111</v>
      </c>
      <c r="K97" s="44"/>
    </row>
    <row r="98" spans="1:26" x14ac:dyDescent="0.25">
      <c r="A98" t="s">
        <v>149</v>
      </c>
      <c r="B98" t="s">
        <v>113</v>
      </c>
      <c r="C98" t="s">
        <v>150</v>
      </c>
      <c r="D98" s="40">
        <v>3.4000000000000002E-2</v>
      </c>
      <c r="E98" t="s">
        <v>115</v>
      </c>
      <c r="F98" t="s">
        <v>116</v>
      </c>
      <c r="G98" s="41">
        <f>VLOOKUP(A98,'T-SMP'!$D$10:$E$223,2,0)</f>
        <v>0</v>
      </c>
      <c r="H98" t="s">
        <v>117</v>
      </c>
      <c r="I98" s="15">
        <f>ROUND(D98/H96* G98,5)</f>
        <v>0</v>
      </c>
      <c r="J98" s="15"/>
      <c r="K98" s="45"/>
    </row>
    <row r="99" spans="1:26" x14ac:dyDescent="0.25">
      <c r="A99" t="s">
        <v>125</v>
      </c>
      <c r="B99" t="s">
        <v>113</v>
      </c>
      <c r="C99" t="s">
        <v>126</v>
      </c>
      <c r="D99" s="40">
        <v>3.4000000000000002E-2</v>
      </c>
      <c r="E99" t="s">
        <v>115</v>
      </c>
      <c r="F99" t="s">
        <v>116</v>
      </c>
      <c r="G99" s="41">
        <f>VLOOKUP(A99,'T-SMP'!$D$10:$E$223,2,0)</f>
        <v>0</v>
      </c>
      <c r="H99" t="s">
        <v>117</v>
      </c>
      <c r="I99" s="15">
        <f>ROUND(D99/H96* G99,5)</f>
        <v>0</v>
      </c>
      <c r="J99" s="15"/>
      <c r="K99" s="45"/>
    </row>
    <row r="100" spans="1:26" x14ac:dyDescent="0.25">
      <c r="C100" s="16" t="s">
        <v>118</v>
      </c>
      <c r="D100" s="42"/>
      <c r="G100" s="42"/>
      <c r="K100" s="45">
        <f>SUM(I98:I99)</f>
        <v>0</v>
      </c>
    </row>
    <row r="101" spans="1:26" x14ac:dyDescent="0.25">
      <c r="A101" s="9" t="s">
        <v>119</v>
      </c>
      <c r="D101" s="42"/>
      <c r="G101" s="42"/>
      <c r="K101" s="45"/>
    </row>
    <row r="102" spans="1:26" ht="30" x14ac:dyDescent="0.25">
      <c r="A102" t="s">
        <v>151</v>
      </c>
      <c r="B102" t="s">
        <v>152</v>
      </c>
      <c r="C102" s="35" t="s">
        <v>153</v>
      </c>
      <c r="D102" s="40">
        <v>0.15</v>
      </c>
      <c r="F102" t="s">
        <v>116</v>
      </c>
      <c r="G102" s="41">
        <f>VLOOKUP(A102,'T-SMP'!$D$10:$E$223,2,0)</f>
        <v>0</v>
      </c>
      <c r="H102" t="s">
        <v>117</v>
      </c>
      <c r="I102" s="15">
        <f>ROUND(D102* G102,5)</f>
        <v>0</v>
      </c>
      <c r="J102" s="15"/>
      <c r="K102" s="45"/>
    </row>
    <row r="103" spans="1:26" ht="75" x14ac:dyDescent="0.25">
      <c r="A103" t="s">
        <v>120</v>
      </c>
      <c r="B103" t="s">
        <v>19</v>
      </c>
      <c r="C103" s="35" t="s">
        <v>121</v>
      </c>
      <c r="D103" s="40">
        <v>1</v>
      </c>
      <c r="F103" t="s">
        <v>116</v>
      </c>
      <c r="G103" s="41">
        <f>VLOOKUP(A103,'T-SMP'!$D$10:$E$223,2,0)</f>
        <v>0</v>
      </c>
      <c r="H103" t="s">
        <v>117</v>
      </c>
      <c r="I103" s="15">
        <f>ROUND(D103* G103,5)</f>
        <v>0</v>
      </c>
      <c r="J103" s="15"/>
      <c r="K103" s="45"/>
    </row>
    <row r="104" spans="1:26" ht="61.5" customHeight="1" x14ac:dyDescent="0.25">
      <c r="A104" t="s">
        <v>154</v>
      </c>
      <c r="B104" t="s">
        <v>68</v>
      </c>
      <c r="C104" s="35" t="s">
        <v>155</v>
      </c>
      <c r="D104" s="40">
        <v>1.05</v>
      </c>
      <c r="F104" t="s">
        <v>116</v>
      </c>
      <c r="G104" s="41">
        <f>VLOOKUP(A104,'T-SMP'!$D$10:$E$223,2,0)</f>
        <v>0</v>
      </c>
      <c r="H104" t="s">
        <v>117</v>
      </c>
      <c r="I104" s="15">
        <f>ROUND(D104* G104,5)</f>
        <v>0</v>
      </c>
      <c r="J104" s="15"/>
      <c r="K104" s="45"/>
    </row>
    <row r="105" spans="1:26" x14ac:dyDescent="0.25">
      <c r="C105" s="16" t="s">
        <v>122</v>
      </c>
      <c r="D105" s="42"/>
      <c r="G105" s="42"/>
      <c r="K105" s="45">
        <f>SUM(I102:I104)</f>
        <v>0</v>
      </c>
    </row>
    <row r="106" spans="1:26" x14ac:dyDescent="0.25">
      <c r="D106" s="42"/>
      <c r="G106" s="42"/>
      <c r="K106" s="45"/>
    </row>
    <row r="107" spans="1:26" x14ac:dyDescent="0.25">
      <c r="C107" s="16" t="s">
        <v>131</v>
      </c>
      <c r="D107" s="42"/>
      <c r="G107" s="42">
        <v>2.5</v>
      </c>
      <c r="H107" t="s">
        <v>132</v>
      </c>
      <c r="I107">
        <f>ROUND(G107/100*K100,5)</f>
        <v>0</v>
      </c>
      <c r="K107" s="45"/>
    </row>
    <row r="108" spans="1:26" x14ac:dyDescent="0.25">
      <c r="C108" s="16" t="s">
        <v>123</v>
      </c>
      <c r="D108" s="42"/>
      <c r="G108" s="42"/>
      <c r="K108" s="46">
        <f>SUM(I97:I107)</f>
        <v>0</v>
      </c>
    </row>
    <row r="109" spans="1:26" x14ac:dyDescent="0.25">
      <c r="C109" s="16" t="s">
        <v>124</v>
      </c>
      <c r="D109" s="42"/>
      <c r="G109" s="42"/>
      <c r="K109" s="46">
        <f>SUM(K108:K108)</f>
        <v>0</v>
      </c>
    </row>
    <row r="110" spans="1:26" x14ac:dyDescent="0.25">
      <c r="A110" s="37"/>
      <c r="B110" s="38"/>
      <c r="C110" s="38"/>
      <c r="D110" s="38"/>
      <c r="E110" s="38"/>
      <c r="F110" s="38"/>
      <c r="G110" s="38"/>
      <c r="H110" s="38"/>
      <c r="I110" s="38"/>
      <c r="J110" s="38"/>
      <c r="K110" s="47"/>
    </row>
    <row r="111" spans="1:26" s="9" customFormat="1" ht="33.75" customHeight="1" x14ac:dyDescent="0.25">
      <c r="A111" s="13" t="s">
        <v>96</v>
      </c>
      <c r="B111" s="13" t="s">
        <v>19</v>
      </c>
      <c r="C111" s="66" t="s">
        <v>97</v>
      </c>
      <c r="D111" s="67"/>
      <c r="E111" s="67"/>
      <c r="F111" s="13"/>
      <c r="G111" s="14" t="s">
        <v>110</v>
      </c>
      <c r="H111" s="68">
        <v>1</v>
      </c>
      <c r="I111" s="69"/>
      <c r="J111" s="39" t="str">
        <f>+A111</f>
        <v>PJS1-HBCJ</v>
      </c>
      <c r="K111" s="43">
        <f>ROUND(K119,2)</f>
        <v>0</v>
      </c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x14ac:dyDescent="0.25">
      <c r="A112" s="9" t="s">
        <v>111</v>
      </c>
      <c r="K112" s="44"/>
    </row>
    <row r="113" spans="1:26" x14ac:dyDescent="0.25">
      <c r="A113" t="s">
        <v>149</v>
      </c>
      <c r="B113" t="s">
        <v>113</v>
      </c>
      <c r="C113" t="s">
        <v>150</v>
      </c>
      <c r="D113" s="40">
        <v>0.4</v>
      </c>
      <c r="E113" t="s">
        <v>115</v>
      </c>
      <c r="F113" t="s">
        <v>116</v>
      </c>
      <c r="G113" s="41">
        <f>VLOOKUP(A113,'T-SMP'!$D$10:$E$223,2,0)</f>
        <v>0</v>
      </c>
      <c r="H113" t="s">
        <v>117</v>
      </c>
      <c r="I113" s="15">
        <f>ROUND(D113/H111* G113,5)</f>
        <v>0</v>
      </c>
      <c r="J113" s="15"/>
      <c r="K113" s="45"/>
    </row>
    <row r="114" spans="1:26" x14ac:dyDescent="0.25">
      <c r="A114" t="s">
        <v>125</v>
      </c>
      <c r="B114" t="s">
        <v>113</v>
      </c>
      <c r="C114" t="s">
        <v>126</v>
      </c>
      <c r="D114" s="40">
        <v>0.4</v>
      </c>
      <c r="E114" t="s">
        <v>115</v>
      </c>
      <c r="F114" t="s">
        <v>116</v>
      </c>
      <c r="G114" s="41">
        <f>VLOOKUP(A114,'T-SMP'!$D$10:$E$223,2,0)</f>
        <v>0</v>
      </c>
      <c r="H114" t="s">
        <v>117</v>
      </c>
      <c r="I114" s="15">
        <f>ROUND(D114/H111* G114,5)</f>
        <v>0</v>
      </c>
      <c r="J114" s="15"/>
      <c r="K114" s="45"/>
    </row>
    <row r="115" spans="1:26" x14ac:dyDescent="0.25">
      <c r="C115" s="16" t="s">
        <v>118</v>
      </c>
      <c r="D115" s="42"/>
      <c r="G115" s="42"/>
      <c r="K115" s="45">
        <f>SUM(I113:I114)</f>
        <v>0</v>
      </c>
    </row>
    <row r="116" spans="1:26" x14ac:dyDescent="0.25">
      <c r="D116" s="42"/>
      <c r="G116" s="42"/>
      <c r="K116" s="45"/>
    </row>
    <row r="117" spans="1:26" x14ac:dyDescent="0.25">
      <c r="C117" s="16" t="s">
        <v>131</v>
      </c>
      <c r="D117" s="42"/>
      <c r="G117" s="42">
        <v>1.5</v>
      </c>
      <c r="H117" t="s">
        <v>132</v>
      </c>
      <c r="I117">
        <f>ROUND(G117/100*K115,5)</f>
        <v>0</v>
      </c>
      <c r="K117" s="45"/>
    </row>
    <row r="118" spans="1:26" x14ac:dyDescent="0.25">
      <c r="C118" s="16" t="s">
        <v>123</v>
      </c>
      <c r="D118" s="42"/>
      <c r="G118" s="42"/>
      <c r="K118" s="46">
        <f>SUM(I112:I117)</f>
        <v>0</v>
      </c>
    </row>
    <row r="119" spans="1:26" x14ac:dyDescent="0.25">
      <c r="C119" s="16" t="s">
        <v>124</v>
      </c>
      <c r="D119" s="42"/>
      <c r="G119" s="42"/>
      <c r="K119" s="46">
        <f>SUM(K118:K118)</f>
        <v>0</v>
      </c>
    </row>
    <row r="120" spans="1:26" x14ac:dyDescent="0.25">
      <c r="A120" s="37"/>
      <c r="B120" s="38"/>
      <c r="C120" s="38"/>
      <c r="D120" s="38"/>
      <c r="E120" s="38"/>
      <c r="F120" s="38"/>
      <c r="G120" s="38"/>
      <c r="H120" s="38"/>
      <c r="I120" s="38"/>
      <c r="J120" s="38"/>
      <c r="K120" s="47"/>
    </row>
    <row r="121" spans="1:26" s="9" customFormat="1" ht="77.25" customHeight="1" x14ac:dyDescent="0.25">
      <c r="A121" s="13" t="s">
        <v>43</v>
      </c>
      <c r="B121" s="13" t="s">
        <v>19</v>
      </c>
      <c r="C121" s="66" t="s">
        <v>44</v>
      </c>
      <c r="D121" s="67"/>
      <c r="E121" s="67"/>
      <c r="F121" s="13"/>
      <c r="G121" s="14" t="s">
        <v>110</v>
      </c>
      <c r="H121" s="68">
        <v>1</v>
      </c>
      <c r="I121" s="69"/>
      <c r="J121" s="39" t="str">
        <f>+A121</f>
        <v>PJS1-IGZ9</v>
      </c>
      <c r="K121" s="43">
        <f>ROUND(K133,2)</f>
        <v>0</v>
      </c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x14ac:dyDescent="0.25">
      <c r="A122" s="9" t="s">
        <v>111</v>
      </c>
      <c r="K122" s="44"/>
    </row>
    <row r="123" spans="1:26" x14ac:dyDescent="0.25">
      <c r="A123" t="s">
        <v>125</v>
      </c>
      <c r="B123" t="s">
        <v>113</v>
      </c>
      <c r="C123" t="s">
        <v>126</v>
      </c>
      <c r="D123" s="40">
        <v>0.5</v>
      </c>
      <c r="E123" t="s">
        <v>115</v>
      </c>
      <c r="F123" t="s">
        <v>116</v>
      </c>
      <c r="G123" s="41">
        <f>VLOOKUP(A123,'T-SMP'!$D$10:$E$223,2,0)</f>
        <v>0</v>
      </c>
      <c r="H123" t="s">
        <v>117</v>
      </c>
      <c r="I123" s="15">
        <f>ROUND(D123/H121* G123,5)</f>
        <v>0</v>
      </c>
      <c r="J123" s="15"/>
      <c r="K123" s="45"/>
    </row>
    <row r="124" spans="1:26" x14ac:dyDescent="0.25">
      <c r="A124" t="s">
        <v>149</v>
      </c>
      <c r="B124" t="s">
        <v>113</v>
      </c>
      <c r="C124" t="s">
        <v>150</v>
      </c>
      <c r="D124" s="40">
        <v>0.5</v>
      </c>
      <c r="E124" t="s">
        <v>115</v>
      </c>
      <c r="F124" t="s">
        <v>116</v>
      </c>
      <c r="G124" s="41">
        <f>VLOOKUP(A124,'T-SMP'!$D$10:$E$223,2,0)</f>
        <v>0</v>
      </c>
      <c r="H124" t="s">
        <v>117</v>
      </c>
      <c r="I124" s="15">
        <f>ROUND(D124/H121* G124,5)</f>
        <v>0</v>
      </c>
      <c r="J124" s="15"/>
      <c r="K124" s="45"/>
    </row>
    <row r="125" spans="1:26" x14ac:dyDescent="0.25">
      <c r="C125" s="16" t="s">
        <v>118</v>
      </c>
      <c r="D125" s="42"/>
      <c r="G125" s="42"/>
      <c r="K125" s="45">
        <f>SUM(I123:I124)</f>
        <v>0</v>
      </c>
    </row>
    <row r="126" spans="1:26" x14ac:dyDescent="0.25">
      <c r="A126" s="9" t="s">
        <v>119</v>
      </c>
      <c r="D126" s="42"/>
      <c r="G126" s="42"/>
      <c r="K126" s="45"/>
    </row>
    <row r="127" spans="1:26" ht="105" x14ac:dyDescent="0.25">
      <c r="A127" t="s">
        <v>156</v>
      </c>
      <c r="B127" t="s">
        <v>19</v>
      </c>
      <c r="C127" s="35" t="s">
        <v>157</v>
      </c>
      <c r="D127" s="40">
        <v>1</v>
      </c>
      <c r="F127" t="s">
        <v>116</v>
      </c>
      <c r="G127" s="41">
        <f>VLOOKUP(A127,'T-SMP'!$D$10:$E$223,2,0)</f>
        <v>0</v>
      </c>
      <c r="H127" t="s">
        <v>117</v>
      </c>
      <c r="I127" s="15">
        <f>ROUND(D127* G127,5)</f>
        <v>0</v>
      </c>
      <c r="J127" s="15"/>
      <c r="K127" s="45"/>
    </row>
    <row r="128" spans="1:26" ht="30" x14ac:dyDescent="0.25">
      <c r="A128" t="s">
        <v>158</v>
      </c>
      <c r="B128" t="s">
        <v>19</v>
      </c>
      <c r="C128" s="35" t="s">
        <v>159</v>
      </c>
      <c r="D128" s="40">
        <v>1</v>
      </c>
      <c r="F128" t="s">
        <v>116</v>
      </c>
      <c r="G128" s="41">
        <f>VLOOKUP(A128,'T-SMP'!$D$10:$E$223,2,0)</f>
        <v>0</v>
      </c>
      <c r="H128" t="s">
        <v>117</v>
      </c>
      <c r="I128" s="15">
        <f>ROUND(D128* G128,5)</f>
        <v>0</v>
      </c>
      <c r="J128" s="15"/>
      <c r="K128" s="45"/>
    </row>
    <row r="129" spans="1:26" x14ac:dyDescent="0.25">
      <c r="C129" s="16" t="s">
        <v>122</v>
      </c>
      <c r="D129" s="42"/>
      <c r="G129" s="42"/>
      <c r="K129" s="45">
        <f>SUM(I127:I128)</f>
        <v>0</v>
      </c>
    </row>
    <row r="130" spans="1:26" x14ac:dyDescent="0.25">
      <c r="D130" s="42"/>
      <c r="G130" s="42"/>
      <c r="K130" s="45"/>
    </row>
    <row r="131" spans="1:26" x14ac:dyDescent="0.25">
      <c r="C131" s="16" t="s">
        <v>131</v>
      </c>
      <c r="D131" s="42"/>
      <c r="G131" s="42">
        <v>1.5</v>
      </c>
      <c r="H131" t="s">
        <v>132</v>
      </c>
      <c r="I131">
        <f>ROUND(G131/100*K125,5)</f>
        <v>0</v>
      </c>
      <c r="K131" s="45"/>
    </row>
    <row r="132" spans="1:26" x14ac:dyDescent="0.25">
      <c r="C132" s="16" t="s">
        <v>123</v>
      </c>
      <c r="D132" s="42"/>
      <c r="G132" s="42"/>
      <c r="K132" s="46">
        <f>SUM(I122:I131)</f>
        <v>0</v>
      </c>
    </row>
    <row r="133" spans="1:26" x14ac:dyDescent="0.25">
      <c r="C133" s="16" t="s">
        <v>124</v>
      </c>
      <c r="D133" s="42"/>
      <c r="G133" s="42"/>
      <c r="K133" s="46">
        <f>SUM(K132:K132)</f>
        <v>0</v>
      </c>
    </row>
    <row r="134" spans="1:26" x14ac:dyDescent="0.25">
      <c r="A134" s="37"/>
      <c r="B134" s="38"/>
      <c r="C134" s="38"/>
      <c r="D134" s="38"/>
      <c r="E134" s="38"/>
      <c r="F134" s="38"/>
      <c r="G134" s="38"/>
      <c r="H134" s="38"/>
      <c r="I134" s="38"/>
      <c r="J134" s="38"/>
      <c r="K134" s="47"/>
    </row>
    <row r="135" spans="1:26" s="9" customFormat="1" ht="92.25" customHeight="1" x14ac:dyDescent="0.25">
      <c r="A135" s="13" t="s">
        <v>47</v>
      </c>
      <c r="B135" s="13" t="s">
        <v>19</v>
      </c>
      <c r="C135" s="66" t="s">
        <v>48</v>
      </c>
      <c r="D135" s="67"/>
      <c r="E135" s="67"/>
      <c r="F135" s="13"/>
      <c r="G135" s="14" t="s">
        <v>110</v>
      </c>
      <c r="H135" s="68">
        <v>1</v>
      </c>
      <c r="I135" s="69"/>
      <c r="J135" s="39" t="str">
        <f>+A135</f>
        <v>PJS1-IGZA</v>
      </c>
      <c r="K135" s="43">
        <f>ROUND(K147,2)</f>
        <v>0</v>
      </c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x14ac:dyDescent="0.25">
      <c r="A136" s="9" t="s">
        <v>111</v>
      </c>
      <c r="K136" s="44"/>
    </row>
    <row r="137" spans="1:26" x14ac:dyDescent="0.25">
      <c r="A137" t="s">
        <v>149</v>
      </c>
      <c r="B137" t="s">
        <v>113</v>
      </c>
      <c r="C137" t="s">
        <v>150</v>
      </c>
      <c r="D137" s="40">
        <v>0.5</v>
      </c>
      <c r="E137" t="s">
        <v>115</v>
      </c>
      <c r="F137" t="s">
        <v>116</v>
      </c>
      <c r="G137" s="41">
        <f>VLOOKUP(A137,'T-SMP'!$D$10:$E$223,2,0)</f>
        <v>0</v>
      </c>
      <c r="H137" t="s">
        <v>117</v>
      </c>
      <c r="I137" s="15">
        <f>ROUND(D137/H135* G137,5)</f>
        <v>0</v>
      </c>
      <c r="J137" s="15"/>
      <c r="K137" s="45"/>
    </row>
    <row r="138" spans="1:26" x14ac:dyDescent="0.25">
      <c r="A138" t="s">
        <v>125</v>
      </c>
      <c r="B138" t="s">
        <v>113</v>
      </c>
      <c r="C138" t="s">
        <v>126</v>
      </c>
      <c r="D138" s="40">
        <v>0.5</v>
      </c>
      <c r="E138" t="s">
        <v>115</v>
      </c>
      <c r="F138" t="s">
        <v>116</v>
      </c>
      <c r="G138" s="41">
        <f>VLOOKUP(A138,'T-SMP'!$D$10:$E$223,2,0)</f>
        <v>0</v>
      </c>
      <c r="H138" t="s">
        <v>117</v>
      </c>
      <c r="I138" s="15">
        <f>ROUND(D138/H135* G138,5)</f>
        <v>0</v>
      </c>
      <c r="J138" s="15"/>
      <c r="K138" s="45"/>
    </row>
    <row r="139" spans="1:26" x14ac:dyDescent="0.25">
      <c r="C139" s="16" t="s">
        <v>118</v>
      </c>
      <c r="D139" s="42"/>
      <c r="G139" s="42"/>
      <c r="K139" s="45">
        <f>SUM(I137:I138)</f>
        <v>0</v>
      </c>
    </row>
    <row r="140" spans="1:26" x14ac:dyDescent="0.25">
      <c r="A140" s="9" t="s">
        <v>119</v>
      </c>
      <c r="D140" s="42"/>
      <c r="G140" s="42"/>
      <c r="K140" s="45"/>
    </row>
    <row r="141" spans="1:26" ht="27.75" customHeight="1" x14ac:dyDescent="0.25">
      <c r="A141" t="s">
        <v>160</v>
      </c>
      <c r="B141" t="s">
        <v>19</v>
      </c>
      <c r="C141" s="35" t="s">
        <v>161</v>
      </c>
      <c r="D141" s="40">
        <v>1</v>
      </c>
      <c r="F141" t="s">
        <v>116</v>
      </c>
      <c r="G141" s="41">
        <f>VLOOKUP(A141,'T-SMP'!$D$10:$E$223,2,0)</f>
        <v>0</v>
      </c>
      <c r="H141" t="s">
        <v>117</v>
      </c>
      <c r="I141" s="15">
        <f>ROUND(D141* G141,5)</f>
        <v>0</v>
      </c>
      <c r="J141" s="15"/>
      <c r="K141" s="45"/>
    </row>
    <row r="142" spans="1:26" ht="105" x14ac:dyDescent="0.25">
      <c r="A142" t="s">
        <v>156</v>
      </c>
      <c r="B142" t="s">
        <v>19</v>
      </c>
      <c r="C142" s="35" t="s">
        <v>157</v>
      </c>
      <c r="D142" s="40">
        <v>1</v>
      </c>
      <c r="F142" t="s">
        <v>116</v>
      </c>
      <c r="G142" s="41">
        <f>VLOOKUP(A142,'T-SMP'!$D$10:$E$223,2,0)</f>
        <v>0</v>
      </c>
      <c r="H142" t="s">
        <v>117</v>
      </c>
      <c r="I142" s="15">
        <f>ROUND(D142* G142,5)</f>
        <v>0</v>
      </c>
      <c r="J142" s="15"/>
      <c r="K142" s="45"/>
    </row>
    <row r="143" spans="1:26" x14ac:dyDescent="0.25">
      <c r="C143" s="16" t="s">
        <v>122</v>
      </c>
      <c r="D143" s="42"/>
      <c r="G143" s="42"/>
      <c r="K143" s="45">
        <f>SUM(I141:I142)</f>
        <v>0</v>
      </c>
    </row>
    <row r="144" spans="1:26" x14ac:dyDescent="0.25">
      <c r="D144" s="42"/>
      <c r="G144" s="42"/>
      <c r="K144" s="45"/>
    </row>
    <row r="145" spans="1:26" x14ac:dyDescent="0.25">
      <c r="C145" s="16" t="s">
        <v>131</v>
      </c>
      <c r="D145" s="42"/>
      <c r="G145" s="42">
        <v>1.5</v>
      </c>
      <c r="H145" t="s">
        <v>132</v>
      </c>
      <c r="I145">
        <f>ROUND(G145/100*K139,5)</f>
        <v>0</v>
      </c>
      <c r="K145" s="45"/>
    </row>
    <row r="146" spans="1:26" x14ac:dyDescent="0.25">
      <c r="C146" s="16" t="s">
        <v>123</v>
      </c>
      <c r="D146" s="42"/>
      <c r="G146" s="42"/>
      <c r="K146" s="46">
        <f>SUM(I136:I145)</f>
        <v>0</v>
      </c>
    </row>
    <row r="147" spans="1:26" x14ac:dyDescent="0.25">
      <c r="C147" s="16" t="s">
        <v>124</v>
      </c>
      <c r="D147" s="42"/>
      <c r="G147" s="42"/>
      <c r="K147" s="46">
        <f>SUM(K146:K146)</f>
        <v>0</v>
      </c>
    </row>
    <row r="148" spans="1:26" x14ac:dyDescent="0.25">
      <c r="A148" s="37"/>
      <c r="B148" s="38"/>
      <c r="C148" s="38"/>
      <c r="D148" s="38"/>
      <c r="E148" s="38"/>
      <c r="F148" s="38"/>
      <c r="G148" s="38"/>
      <c r="H148" s="38"/>
      <c r="I148" s="38"/>
      <c r="J148" s="38"/>
      <c r="K148" s="47"/>
    </row>
    <row r="149" spans="1:26" s="9" customFormat="1" ht="76.5" customHeight="1" x14ac:dyDescent="0.25">
      <c r="A149" s="13" t="s">
        <v>49</v>
      </c>
      <c r="B149" s="13" t="s">
        <v>19</v>
      </c>
      <c r="C149" s="66" t="s">
        <v>50</v>
      </c>
      <c r="D149" s="67"/>
      <c r="E149" s="67"/>
      <c r="F149" s="13"/>
      <c r="G149" s="14" t="s">
        <v>110</v>
      </c>
      <c r="H149" s="68">
        <v>1</v>
      </c>
      <c r="I149" s="69"/>
      <c r="J149" s="39" t="str">
        <f>+A149</f>
        <v>PJS1-IGZH</v>
      </c>
      <c r="K149" s="43">
        <f>ROUND(K161,2)</f>
        <v>0</v>
      </c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x14ac:dyDescent="0.25">
      <c r="A150" s="9" t="s">
        <v>111</v>
      </c>
      <c r="K150" s="44"/>
    </row>
    <row r="151" spans="1:26" x14ac:dyDescent="0.25">
      <c r="A151" t="s">
        <v>149</v>
      </c>
      <c r="B151" t="s">
        <v>113</v>
      </c>
      <c r="C151" t="s">
        <v>150</v>
      </c>
      <c r="D151" s="40">
        <v>0.5</v>
      </c>
      <c r="E151" t="s">
        <v>115</v>
      </c>
      <c r="F151" t="s">
        <v>116</v>
      </c>
      <c r="G151" s="41">
        <f>VLOOKUP(A151,'T-SMP'!$D$10:$E$223,2,0)</f>
        <v>0</v>
      </c>
      <c r="H151" t="s">
        <v>117</v>
      </c>
      <c r="I151" s="15">
        <f>ROUND(D151/H149* G151,5)</f>
        <v>0</v>
      </c>
      <c r="J151" s="15"/>
      <c r="K151" s="45"/>
    </row>
    <row r="152" spans="1:26" x14ac:dyDescent="0.25">
      <c r="A152" t="s">
        <v>125</v>
      </c>
      <c r="B152" t="s">
        <v>113</v>
      </c>
      <c r="C152" t="s">
        <v>126</v>
      </c>
      <c r="D152" s="40">
        <v>0.5</v>
      </c>
      <c r="E152" t="s">
        <v>115</v>
      </c>
      <c r="F152" t="s">
        <v>116</v>
      </c>
      <c r="G152" s="41">
        <f>VLOOKUP(A152,'T-SMP'!$D$10:$E$223,2,0)</f>
        <v>0</v>
      </c>
      <c r="H152" t="s">
        <v>117</v>
      </c>
      <c r="I152" s="15">
        <f>ROUND(D152/H149* G152,5)</f>
        <v>0</v>
      </c>
      <c r="J152" s="15"/>
      <c r="K152" s="45"/>
    </row>
    <row r="153" spans="1:26" x14ac:dyDescent="0.25">
      <c r="C153" s="16" t="s">
        <v>118</v>
      </c>
      <c r="D153" s="42"/>
      <c r="G153" s="42"/>
      <c r="K153" s="45">
        <f>SUM(I151:I152)</f>
        <v>0</v>
      </c>
    </row>
    <row r="154" spans="1:26" x14ac:dyDescent="0.25">
      <c r="A154" s="9" t="s">
        <v>119</v>
      </c>
      <c r="D154" s="42"/>
      <c r="G154" s="42"/>
      <c r="K154" s="45"/>
    </row>
    <row r="155" spans="1:26" ht="30" x14ac:dyDescent="0.25">
      <c r="A155" t="s">
        <v>162</v>
      </c>
      <c r="B155" t="s">
        <v>19</v>
      </c>
      <c r="C155" s="35" t="s">
        <v>163</v>
      </c>
      <c r="D155" s="40">
        <v>1</v>
      </c>
      <c r="F155" t="s">
        <v>116</v>
      </c>
      <c r="G155" s="41">
        <f>VLOOKUP(A155,'T-SMP'!$D$10:$E$223,2,0)</f>
        <v>0</v>
      </c>
      <c r="H155" t="s">
        <v>117</v>
      </c>
      <c r="I155" s="15">
        <f>ROUND(D155* G155,5)</f>
        <v>0</v>
      </c>
      <c r="J155" s="15"/>
      <c r="K155" s="45"/>
    </row>
    <row r="156" spans="1:26" ht="90" x14ac:dyDescent="0.25">
      <c r="A156" t="s">
        <v>164</v>
      </c>
      <c r="B156" t="s">
        <v>19</v>
      </c>
      <c r="C156" s="35" t="s">
        <v>165</v>
      </c>
      <c r="D156" s="40">
        <v>1</v>
      </c>
      <c r="F156" t="s">
        <v>116</v>
      </c>
      <c r="G156" s="41">
        <f>VLOOKUP(A156,'T-SMP'!$D$10:$E$223,2,0)</f>
        <v>0</v>
      </c>
      <c r="H156" t="s">
        <v>117</v>
      </c>
      <c r="I156" s="15">
        <f>ROUND(D156* G156,5)</f>
        <v>0</v>
      </c>
      <c r="J156" s="15"/>
      <c r="K156" s="45"/>
    </row>
    <row r="157" spans="1:26" x14ac:dyDescent="0.25">
      <c r="C157" s="16" t="s">
        <v>122</v>
      </c>
      <c r="D157" s="42"/>
      <c r="G157" s="42"/>
      <c r="K157" s="45">
        <f>SUM(I155:I156)</f>
        <v>0</v>
      </c>
    </row>
    <row r="158" spans="1:26" x14ac:dyDescent="0.25">
      <c r="D158" s="42"/>
      <c r="G158" s="42"/>
      <c r="K158" s="45"/>
    </row>
    <row r="159" spans="1:26" x14ac:dyDescent="0.25">
      <c r="C159" s="16" t="s">
        <v>131</v>
      </c>
      <c r="D159" s="42"/>
      <c r="G159" s="42">
        <v>1.5</v>
      </c>
      <c r="H159" t="s">
        <v>132</v>
      </c>
      <c r="I159">
        <f>ROUND(G159/100*K153,5)</f>
        <v>0</v>
      </c>
      <c r="K159" s="45"/>
    </row>
    <row r="160" spans="1:26" x14ac:dyDescent="0.25">
      <c r="C160" s="16" t="s">
        <v>123</v>
      </c>
      <c r="D160" s="42"/>
      <c r="G160" s="42"/>
      <c r="K160" s="46">
        <f>SUM(I150:I159)</f>
        <v>0</v>
      </c>
    </row>
    <row r="161" spans="1:26" x14ac:dyDescent="0.25">
      <c r="C161" s="16" t="s">
        <v>124</v>
      </c>
      <c r="D161" s="42"/>
      <c r="G161" s="42"/>
      <c r="K161" s="46">
        <f>SUM(K160:K160)</f>
        <v>0</v>
      </c>
    </row>
    <row r="162" spans="1:26" x14ac:dyDescent="0.25">
      <c r="A162" s="37"/>
      <c r="B162" s="38"/>
      <c r="C162" s="38"/>
      <c r="D162" s="38"/>
      <c r="E162" s="38"/>
      <c r="F162" s="38"/>
      <c r="G162" s="38"/>
      <c r="H162" s="38"/>
      <c r="I162" s="38"/>
      <c r="J162" s="38"/>
      <c r="K162" s="47"/>
    </row>
    <row r="163" spans="1:26" s="9" customFormat="1" ht="77.25" customHeight="1" x14ac:dyDescent="0.25">
      <c r="A163" s="13" t="s">
        <v>51</v>
      </c>
      <c r="B163" s="13" t="s">
        <v>19</v>
      </c>
      <c r="C163" s="66" t="s">
        <v>52</v>
      </c>
      <c r="D163" s="67"/>
      <c r="E163" s="67"/>
      <c r="F163" s="13"/>
      <c r="G163" s="14" t="s">
        <v>110</v>
      </c>
      <c r="H163" s="68">
        <v>1</v>
      </c>
      <c r="I163" s="69"/>
      <c r="J163" s="39" t="str">
        <f>+A163</f>
        <v>PJS1-IKV6</v>
      </c>
      <c r="K163" s="43">
        <f>ROUND(K175,2)</f>
        <v>0</v>
      </c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x14ac:dyDescent="0.25">
      <c r="A164" s="9" t="s">
        <v>111</v>
      </c>
      <c r="K164" s="44"/>
    </row>
    <row r="165" spans="1:26" x14ac:dyDescent="0.25">
      <c r="A165" t="s">
        <v>149</v>
      </c>
      <c r="B165" t="s">
        <v>113</v>
      </c>
      <c r="C165" t="s">
        <v>150</v>
      </c>
      <c r="D165" s="40">
        <v>0.5</v>
      </c>
      <c r="E165" t="s">
        <v>115</v>
      </c>
      <c r="F165" t="s">
        <v>116</v>
      </c>
      <c r="G165" s="41">
        <f>VLOOKUP(A165,'T-SMP'!$D$10:$E$223,2,0)</f>
        <v>0</v>
      </c>
      <c r="H165" t="s">
        <v>117</v>
      </c>
      <c r="I165" s="15">
        <f>ROUND(D165/H163* G165,5)</f>
        <v>0</v>
      </c>
      <c r="J165" s="15"/>
      <c r="K165" s="45"/>
    </row>
    <row r="166" spans="1:26" x14ac:dyDescent="0.25">
      <c r="A166" t="s">
        <v>125</v>
      </c>
      <c r="B166" t="s">
        <v>113</v>
      </c>
      <c r="C166" t="s">
        <v>126</v>
      </c>
      <c r="D166" s="40">
        <v>0.5</v>
      </c>
      <c r="E166" t="s">
        <v>115</v>
      </c>
      <c r="F166" t="s">
        <v>116</v>
      </c>
      <c r="G166" s="41">
        <f>VLOOKUP(A166,'T-SMP'!$D$10:$E$223,2,0)</f>
        <v>0</v>
      </c>
      <c r="H166" t="s">
        <v>117</v>
      </c>
      <c r="I166" s="15">
        <f>ROUND(D166/H163* G166,5)</f>
        <v>0</v>
      </c>
      <c r="J166" s="15"/>
      <c r="K166" s="45"/>
    </row>
    <row r="167" spans="1:26" x14ac:dyDescent="0.25">
      <c r="C167" s="16" t="s">
        <v>118</v>
      </c>
      <c r="D167" s="42"/>
      <c r="G167" s="42"/>
      <c r="K167" s="45">
        <f>SUM(I165:I166)</f>
        <v>0</v>
      </c>
    </row>
    <row r="168" spans="1:26" x14ac:dyDescent="0.25">
      <c r="A168" s="9" t="s">
        <v>119</v>
      </c>
      <c r="D168" s="42"/>
      <c r="G168" s="42"/>
      <c r="K168" s="45"/>
    </row>
    <row r="169" spans="1:26" ht="90" x14ac:dyDescent="0.25">
      <c r="A169" t="s">
        <v>164</v>
      </c>
      <c r="B169" t="s">
        <v>19</v>
      </c>
      <c r="C169" s="35" t="s">
        <v>165</v>
      </c>
      <c r="D169" s="40">
        <v>1</v>
      </c>
      <c r="F169" t="s">
        <v>116</v>
      </c>
      <c r="G169" s="41">
        <f>VLOOKUP(A169,'T-SMP'!$D$10:$E$223,2,0)</f>
        <v>0</v>
      </c>
      <c r="H169" t="s">
        <v>117</v>
      </c>
      <c r="I169" s="15">
        <f>ROUND(D169* G169,5)</f>
        <v>0</v>
      </c>
      <c r="J169" s="15"/>
      <c r="K169" s="45"/>
    </row>
    <row r="170" spans="1:26" ht="29.25" customHeight="1" x14ac:dyDescent="0.25">
      <c r="A170" t="s">
        <v>166</v>
      </c>
      <c r="B170" t="s">
        <v>19</v>
      </c>
      <c r="C170" s="35" t="s">
        <v>167</v>
      </c>
      <c r="D170" s="40">
        <v>1</v>
      </c>
      <c r="F170" t="s">
        <v>116</v>
      </c>
      <c r="G170" s="41">
        <f>VLOOKUP(A170,'T-SMP'!$D$10:$E$223,2,0)</f>
        <v>0</v>
      </c>
      <c r="H170" t="s">
        <v>117</v>
      </c>
      <c r="I170" s="15">
        <f>ROUND(D170* G170,5)</f>
        <v>0</v>
      </c>
      <c r="J170" s="15"/>
      <c r="K170" s="45"/>
    </row>
    <row r="171" spans="1:26" x14ac:dyDescent="0.25">
      <c r="C171" s="16" t="s">
        <v>122</v>
      </c>
      <c r="D171" s="42"/>
      <c r="G171" s="42"/>
      <c r="K171" s="45">
        <f>SUM(I169:I170)</f>
        <v>0</v>
      </c>
    </row>
    <row r="172" spans="1:26" x14ac:dyDescent="0.25">
      <c r="D172" s="42"/>
      <c r="G172" s="42"/>
      <c r="K172" s="45"/>
    </row>
    <row r="173" spans="1:26" x14ac:dyDescent="0.25">
      <c r="C173" s="16" t="s">
        <v>131</v>
      </c>
      <c r="D173" s="42"/>
      <c r="G173" s="42">
        <v>1.5</v>
      </c>
      <c r="H173" t="s">
        <v>132</v>
      </c>
      <c r="I173">
        <f>ROUND(G173/100*K167,5)</f>
        <v>0</v>
      </c>
      <c r="K173" s="45"/>
    </row>
    <row r="174" spans="1:26" x14ac:dyDescent="0.25">
      <c r="C174" s="16" t="s">
        <v>123</v>
      </c>
      <c r="D174" s="42"/>
      <c r="G174" s="42"/>
      <c r="K174" s="46">
        <f>SUM(I164:I173)</f>
        <v>0</v>
      </c>
    </row>
    <row r="175" spans="1:26" x14ac:dyDescent="0.25">
      <c r="C175" s="16" t="s">
        <v>124</v>
      </c>
      <c r="D175" s="42"/>
      <c r="G175" s="42"/>
      <c r="K175" s="46">
        <f>SUM(K174:K174)</f>
        <v>0</v>
      </c>
    </row>
    <row r="176" spans="1:26" x14ac:dyDescent="0.25">
      <c r="A176" s="37"/>
      <c r="B176" s="38"/>
      <c r="C176" s="38"/>
      <c r="D176" s="38"/>
      <c r="E176" s="38"/>
      <c r="F176" s="38"/>
      <c r="G176" s="38"/>
      <c r="H176" s="38"/>
      <c r="I176" s="38"/>
      <c r="J176" s="38"/>
      <c r="K176" s="47"/>
    </row>
    <row r="177" spans="1:26" s="9" customFormat="1" ht="77.25" customHeight="1" x14ac:dyDescent="0.25">
      <c r="A177" s="13" t="s">
        <v>53</v>
      </c>
      <c r="B177" s="13" t="s">
        <v>19</v>
      </c>
      <c r="C177" s="66" t="s">
        <v>54</v>
      </c>
      <c r="D177" s="67"/>
      <c r="E177" s="67"/>
      <c r="F177" s="13"/>
      <c r="G177" s="14" t="s">
        <v>110</v>
      </c>
      <c r="H177" s="68">
        <v>1</v>
      </c>
      <c r="I177" s="69"/>
      <c r="J177" s="39" t="str">
        <f>+A177</f>
        <v>PJS1-IKVA</v>
      </c>
      <c r="K177" s="43">
        <f>ROUND(K189,2)</f>
        <v>0</v>
      </c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x14ac:dyDescent="0.25">
      <c r="A178" s="9" t="s">
        <v>111</v>
      </c>
      <c r="K178" s="44"/>
    </row>
    <row r="179" spans="1:26" x14ac:dyDescent="0.25">
      <c r="A179" t="s">
        <v>149</v>
      </c>
      <c r="B179" t="s">
        <v>113</v>
      </c>
      <c r="C179" t="s">
        <v>150</v>
      </c>
      <c r="D179" s="40">
        <v>0.5</v>
      </c>
      <c r="E179" t="s">
        <v>115</v>
      </c>
      <c r="F179" t="s">
        <v>116</v>
      </c>
      <c r="G179" s="41">
        <f>VLOOKUP(A179,'T-SMP'!$D$10:$E$223,2,0)</f>
        <v>0</v>
      </c>
      <c r="H179" t="s">
        <v>117</v>
      </c>
      <c r="I179" s="15">
        <f>ROUND(D179/H177* G179,5)</f>
        <v>0</v>
      </c>
      <c r="J179" s="15"/>
      <c r="K179" s="45"/>
    </row>
    <row r="180" spans="1:26" x14ac:dyDescent="0.25">
      <c r="A180" t="s">
        <v>125</v>
      </c>
      <c r="B180" t="s">
        <v>113</v>
      </c>
      <c r="C180" t="s">
        <v>126</v>
      </c>
      <c r="D180" s="40">
        <v>0.5</v>
      </c>
      <c r="E180" t="s">
        <v>115</v>
      </c>
      <c r="F180" t="s">
        <v>116</v>
      </c>
      <c r="G180" s="41">
        <f>VLOOKUP(A180,'T-SMP'!$D$10:$E$223,2,0)</f>
        <v>0</v>
      </c>
      <c r="H180" t="s">
        <v>117</v>
      </c>
      <c r="I180" s="15">
        <f>ROUND(D180/H177* G180,5)</f>
        <v>0</v>
      </c>
      <c r="J180" s="15"/>
      <c r="K180" s="45"/>
    </row>
    <row r="181" spans="1:26" x14ac:dyDescent="0.25">
      <c r="C181" s="16" t="s">
        <v>118</v>
      </c>
      <c r="D181" s="42"/>
      <c r="G181" s="42"/>
      <c r="K181" s="45">
        <f>SUM(I179:I180)</f>
        <v>0</v>
      </c>
    </row>
    <row r="182" spans="1:26" x14ac:dyDescent="0.25">
      <c r="A182" s="9" t="s">
        <v>119</v>
      </c>
      <c r="D182" s="42"/>
      <c r="G182" s="42"/>
      <c r="K182" s="45"/>
    </row>
    <row r="183" spans="1:26" ht="90" x14ac:dyDescent="0.25">
      <c r="A183" t="s">
        <v>168</v>
      </c>
      <c r="B183" t="s">
        <v>19</v>
      </c>
      <c r="C183" s="35" t="s">
        <v>169</v>
      </c>
      <c r="D183" s="40">
        <v>1</v>
      </c>
      <c r="F183" t="s">
        <v>116</v>
      </c>
      <c r="G183" s="41">
        <f>VLOOKUP(A183,'T-SMP'!$D$10:$E$223,2,0)</f>
        <v>0</v>
      </c>
      <c r="H183" t="s">
        <v>117</v>
      </c>
      <c r="I183" s="15">
        <f>ROUND(D183* G183,5)</f>
        <v>0</v>
      </c>
      <c r="J183" s="15"/>
      <c r="K183" s="45"/>
    </row>
    <row r="184" spans="1:26" ht="30" x14ac:dyDescent="0.25">
      <c r="A184" t="s">
        <v>162</v>
      </c>
      <c r="B184" t="s">
        <v>19</v>
      </c>
      <c r="C184" s="35" t="s">
        <v>163</v>
      </c>
      <c r="D184" s="40">
        <v>1</v>
      </c>
      <c r="F184" t="s">
        <v>116</v>
      </c>
      <c r="G184" s="41">
        <f>VLOOKUP(A184,'T-SMP'!$D$10:$E$223,2,0)</f>
        <v>0</v>
      </c>
      <c r="H184" t="s">
        <v>117</v>
      </c>
      <c r="I184" s="15">
        <f>ROUND(D184* G184,5)</f>
        <v>0</v>
      </c>
      <c r="J184" s="15"/>
      <c r="K184" s="45"/>
    </row>
    <row r="185" spans="1:26" x14ac:dyDescent="0.25">
      <c r="C185" s="16" t="s">
        <v>122</v>
      </c>
      <c r="D185" s="42"/>
      <c r="G185" s="42"/>
      <c r="K185" s="45">
        <f>SUM(I183:I184)</f>
        <v>0</v>
      </c>
    </row>
    <row r="186" spans="1:26" x14ac:dyDescent="0.25">
      <c r="D186" s="42"/>
      <c r="G186" s="42"/>
      <c r="K186" s="45"/>
    </row>
    <row r="187" spans="1:26" x14ac:dyDescent="0.25">
      <c r="C187" s="16" t="s">
        <v>131</v>
      </c>
      <c r="D187" s="42"/>
      <c r="G187" s="42">
        <v>1.5</v>
      </c>
      <c r="H187" t="s">
        <v>132</v>
      </c>
      <c r="I187">
        <f>ROUND(G187/100*K181,5)</f>
        <v>0</v>
      </c>
      <c r="K187" s="45"/>
    </row>
    <row r="188" spans="1:26" x14ac:dyDescent="0.25">
      <c r="C188" s="16" t="s">
        <v>123</v>
      </c>
      <c r="D188" s="42"/>
      <c r="G188" s="42"/>
      <c r="K188" s="46">
        <f>SUM(I178:I187)</f>
        <v>0</v>
      </c>
    </row>
    <row r="189" spans="1:26" x14ac:dyDescent="0.25">
      <c r="C189" s="16" t="s">
        <v>124</v>
      </c>
      <c r="D189" s="42"/>
      <c r="G189" s="42"/>
      <c r="K189" s="46">
        <f>SUM(K188:K188)</f>
        <v>0</v>
      </c>
    </row>
    <row r="190" spans="1:26" x14ac:dyDescent="0.25">
      <c r="A190" s="37"/>
      <c r="B190" s="38"/>
      <c r="C190" s="38"/>
      <c r="D190" s="38"/>
      <c r="E190" s="38"/>
      <c r="F190" s="38"/>
      <c r="G190" s="38"/>
      <c r="H190" s="38"/>
      <c r="I190" s="38"/>
      <c r="J190" s="38"/>
      <c r="K190" s="47"/>
    </row>
    <row r="191" spans="1:26" s="9" customFormat="1" ht="76.5" customHeight="1" x14ac:dyDescent="0.25">
      <c r="A191" s="13" t="s">
        <v>55</v>
      </c>
      <c r="B191" s="13" t="s">
        <v>19</v>
      </c>
      <c r="C191" s="66" t="s">
        <v>56</v>
      </c>
      <c r="D191" s="67"/>
      <c r="E191" s="67"/>
      <c r="F191" s="13"/>
      <c r="G191" s="14" t="s">
        <v>110</v>
      </c>
      <c r="H191" s="68">
        <v>1</v>
      </c>
      <c r="I191" s="69"/>
      <c r="J191" s="39" t="str">
        <f>+A191</f>
        <v>PJS1-JEIH</v>
      </c>
      <c r="K191" s="43">
        <f>ROUND(K203,2)</f>
        <v>0</v>
      </c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x14ac:dyDescent="0.25">
      <c r="A192" s="9" t="s">
        <v>111</v>
      </c>
      <c r="K192" s="44"/>
    </row>
    <row r="193" spans="1:26" x14ac:dyDescent="0.25">
      <c r="A193" t="s">
        <v>125</v>
      </c>
      <c r="B193" t="s">
        <v>113</v>
      </c>
      <c r="C193" t="s">
        <v>126</v>
      </c>
      <c r="D193" s="40">
        <v>0.5</v>
      </c>
      <c r="E193" t="s">
        <v>115</v>
      </c>
      <c r="F193" t="s">
        <v>116</v>
      </c>
      <c r="G193" s="41">
        <f>VLOOKUP(A193,'T-SMP'!$D$10:$E$223,2,0)</f>
        <v>0</v>
      </c>
      <c r="H193" t="s">
        <v>117</v>
      </c>
      <c r="I193" s="15">
        <f>ROUND(D193/H191* G193,5)</f>
        <v>0</v>
      </c>
      <c r="J193" s="15"/>
      <c r="K193" s="45"/>
    </row>
    <row r="194" spans="1:26" x14ac:dyDescent="0.25">
      <c r="A194" t="s">
        <v>149</v>
      </c>
      <c r="B194" t="s">
        <v>113</v>
      </c>
      <c r="C194" t="s">
        <v>150</v>
      </c>
      <c r="D194" s="40">
        <v>0.5</v>
      </c>
      <c r="E194" t="s">
        <v>115</v>
      </c>
      <c r="F194" t="s">
        <v>116</v>
      </c>
      <c r="G194" s="41">
        <f>VLOOKUP(A194,'T-SMP'!$D$10:$E$223,2,0)</f>
        <v>0</v>
      </c>
      <c r="H194" t="s">
        <v>117</v>
      </c>
      <c r="I194" s="15">
        <f>ROUND(D194/H191* G194,5)</f>
        <v>0</v>
      </c>
      <c r="J194" s="15"/>
      <c r="K194" s="45"/>
    </row>
    <row r="195" spans="1:26" x14ac:dyDescent="0.25">
      <c r="C195" s="16" t="s">
        <v>118</v>
      </c>
      <c r="D195" s="42"/>
      <c r="G195" s="42"/>
      <c r="K195" s="45">
        <f>SUM(I193:I194)</f>
        <v>0</v>
      </c>
    </row>
    <row r="196" spans="1:26" x14ac:dyDescent="0.25">
      <c r="A196" s="9" t="s">
        <v>119</v>
      </c>
      <c r="D196" s="42"/>
      <c r="G196" s="42"/>
      <c r="K196" s="45"/>
    </row>
    <row r="197" spans="1:26" ht="105" x14ac:dyDescent="0.25">
      <c r="A197" t="s">
        <v>170</v>
      </c>
      <c r="B197" t="s">
        <v>19</v>
      </c>
      <c r="C197" s="35" t="s">
        <v>171</v>
      </c>
      <c r="D197" s="40">
        <v>1</v>
      </c>
      <c r="F197" t="s">
        <v>116</v>
      </c>
      <c r="G197" s="41">
        <f>VLOOKUP(A197,'T-SMP'!$D$10:$E$223,2,0)</f>
        <v>0</v>
      </c>
      <c r="H197" t="s">
        <v>117</v>
      </c>
      <c r="I197" s="15">
        <f>ROUND(D197* G197,5)</f>
        <v>0</v>
      </c>
      <c r="J197" s="15"/>
      <c r="K197" s="45"/>
    </row>
    <row r="198" spans="1:26" ht="30" x14ac:dyDescent="0.25">
      <c r="A198" t="s">
        <v>158</v>
      </c>
      <c r="B198" t="s">
        <v>19</v>
      </c>
      <c r="C198" s="35" t="s">
        <v>159</v>
      </c>
      <c r="D198" s="40">
        <v>1</v>
      </c>
      <c r="F198" t="s">
        <v>116</v>
      </c>
      <c r="G198" s="41">
        <f>VLOOKUP(A198,'T-SMP'!$D$10:$E$223,2,0)</f>
        <v>0</v>
      </c>
      <c r="H198" t="s">
        <v>117</v>
      </c>
      <c r="I198" s="15">
        <f>ROUND(D198* G198,5)</f>
        <v>0</v>
      </c>
      <c r="J198" s="15"/>
      <c r="K198" s="45"/>
    </row>
    <row r="199" spans="1:26" x14ac:dyDescent="0.25">
      <c r="C199" s="16" t="s">
        <v>122</v>
      </c>
      <c r="D199" s="42"/>
      <c r="G199" s="42"/>
      <c r="K199" s="45">
        <f>SUM(I197:I198)</f>
        <v>0</v>
      </c>
    </row>
    <row r="200" spans="1:26" x14ac:dyDescent="0.25">
      <c r="D200" s="42"/>
      <c r="G200" s="42"/>
      <c r="K200" s="45"/>
    </row>
    <row r="201" spans="1:26" x14ac:dyDescent="0.25">
      <c r="C201" s="16" t="s">
        <v>131</v>
      </c>
      <c r="D201" s="42"/>
      <c r="G201" s="42">
        <v>1.5</v>
      </c>
      <c r="H201" t="s">
        <v>132</v>
      </c>
      <c r="I201">
        <f>ROUND(G201/100*K195,5)</f>
        <v>0</v>
      </c>
      <c r="K201" s="45"/>
    </row>
    <row r="202" spans="1:26" x14ac:dyDescent="0.25">
      <c r="C202" s="16" t="s">
        <v>123</v>
      </c>
      <c r="D202" s="42"/>
      <c r="G202" s="42"/>
      <c r="K202" s="46">
        <f>SUM(I192:I201)</f>
        <v>0</v>
      </c>
    </row>
    <row r="203" spans="1:26" x14ac:dyDescent="0.25">
      <c r="C203" s="16" t="s">
        <v>124</v>
      </c>
      <c r="D203" s="42"/>
      <c r="G203" s="42"/>
      <c r="K203" s="46">
        <f>SUM(K202:K202)</f>
        <v>0</v>
      </c>
    </row>
    <row r="204" spans="1:26" x14ac:dyDescent="0.25">
      <c r="A204" s="37"/>
      <c r="B204" s="38"/>
      <c r="C204" s="38"/>
      <c r="D204" s="38"/>
      <c r="E204" s="38"/>
      <c r="F204" s="38"/>
      <c r="G204" s="38"/>
      <c r="H204" s="38"/>
      <c r="I204" s="38"/>
      <c r="J204" s="38"/>
      <c r="K204" s="47"/>
    </row>
    <row r="205" spans="1:26" s="9" customFormat="1" ht="93.75" customHeight="1" x14ac:dyDescent="0.25">
      <c r="A205" s="13" t="s">
        <v>57</v>
      </c>
      <c r="B205" s="13" t="s">
        <v>19</v>
      </c>
      <c r="C205" s="66" t="s">
        <v>58</v>
      </c>
      <c r="D205" s="67"/>
      <c r="E205" s="67"/>
      <c r="F205" s="13"/>
      <c r="G205" s="14" t="s">
        <v>110</v>
      </c>
      <c r="H205" s="68">
        <v>1</v>
      </c>
      <c r="I205" s="69"/>
      <c r="J205" s="39" t="str">
        <f>+A205</f>
        <v>PJS1-KZ10</v>
      </c>
      <c r="K205" s="43">
        <f>ROUND(K217,2)</f>
        <v>0</v>
      </c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x14ac:dyDescent="0.25">
      <c r="A206" s="9" t="s">
        <v>111</v>
      </c>
      <c r="K206" s="44"/>
    </row>
    <row r="207" spans="1:26" x14ac:dyDescent="0.25">
      <c r="A207" t="s">
        <v>149</v>
      </c>
      <c r="B207" t="s">
        <v>113</v>
      </c>
      <c r="C207" t="s">
        <v>150</v>
      </c>
      <c r="D207" s="40">
        <v>0.5</v>
      </c>
      <c r="E207" t="s">
        <v>115</v>
      </c>
      <c r="F207" t="s">
        <v>116</v>
      </c>
      <c r="G207" s="41">
        <f>VLOOKUP(A207,'T-SMP'!$D$10:$E$223,2,0)</f>
        <v>0</v>
      </c>
      <c r="H207" t="s">
        <v>117</v>
      </c>
      <c r="I207" s="15">
        <f>ROUND(D207/H205* G207,5)</f>
        <v>0</v>
      </c>
      <c r="J207" s="15"/>
      <c r="K207" s="45"/>
    </row>
    <row r="208" spans="1:26" x14ac:dyDescent="0.25">
      <c r="A208" t="s">
        <v>125</v>
      </c>
      <c r="B208" t="s">
        <v>113</v>
      </c>
      <c r="C208" t="s">
        <v>126</v>
      </c>
      <c r="D208" s="40">
        <v>0.5</v>
      </c>
      <c r="E208" t="s">
        <v>115</v>
      </c>
      <c r="F208" t="s">
        <v>116</v>
      </c>
      <c r="G208" s="41">
        <f>VLOOKUP(A208,'T-SMP'!$D$10:$E$223,2,0)</f>
        <v>0</v>
      </c>
      <c r="H208" t="s">
        <v>117</v>
      </c>
      <c r="I208" s="15">
        <f>ROUND(D208/H205* G208,5)</f>
        <v>0</v>
      </c>
      <c r="J208" s="15"/>
      <c r="K208" s="45"/>
    </row>
    <row r="209" spans="1:26" x14ac:dyDescent="0.25">
      <c r="C209" s="16" t="s">
        <v>118</v>
      </c>
      <c r="D209" s="42"/>
      <c r="G209" s="42"/>
      <c r="K209" s="45">
        <f>SUM(I207:I208)</f>
        <v>0</v>
      </c>
    </row>
    <row r="210" spans="1:26" x14ac:dyDescent="0.25">
      <c r="A210" s="9" t="s">
        <v>119</v>
      </c>
      <c r="D210" s="42"/>
      <c r="G210" s="42"/>
      <c r="K210" s="45"/>
    </row>
    <row r="211" spans="1:26" ht="30" customHeight="1" x14ac:dyDescent="0.25">
      <c r="A211" t="s">
        <v>160</v>
      </c>
      <c r="B211" t="s">
        <v>19</v>
      </c>
      <c r="C211" s="35" t="s">
        <v>161</v>
      </c>
      <c r="D211" s="40">
        <v>1</v>
      </c>
      <c r="F211" t="s">
        <v>116</v>
      </c>
      <c r="G211" s="41">
        <f>VLOOKUP(A211,'T-SMP'!$D$10:$E$223,2,0)</f>
        <v>0</v>
      </c>
      <c r="H211" t="s">
        <v>117</v>
      </c>
      <c r="I211" s="15">
        <f>ROUND(D211* G211,5)</f>
        <v>0</v>
      </c>
      <c r="J211" s="15"/>
      <c r="K211" s="45"/>
    </row>
    <row r="212" spans="1:26" ht="105" x14ac:dyDescent="0.25">
      <c r="A212" t="s">
        <v>170</v>
      </c>
      <c r="B212" t="s">
        <v>19</v>
      </c>
      <c r="C212" s="35" t="s">
        <v>171</v>
      </c>
      <c r="D212" s="40">
        <v>1</v>
      </c>
      <c r="F212" t="s">
        <v>116</v>
      </c>
      <c r="G212" s="41">
        <f>VLOOKUP(A212,'T-SMP'!$D$10:$E$223,2,0)</f>
        <v>0</v>
      </c>
      <c r="H212" t="s">
        <v>117</v>
      </c>
      <c r="I212" s="15">
        <f>ROUND(D212* G212,5)</f>
        <v>0</v>
      </c>
      <c r="J212" s="15"/>
      <c r="K212" s="45"/>
    </row>
    <row r="213" spans="1:26" x14ac:dyDescent="0.25">
      <c r="C213" s="16" t="s">
        <v>122</v>
      </c>
      <c r="D213" s="42"/>
      <c r="G213" s="42"/>
      <c r="K213" s="45">
        <f>SUM(I211:I212)</f>
        <v>0</v>
      </c>
    </row>
    <row r="214" spans="1:26" x14ac:dyDescent="0.25">
      <c r="D214" s="42"/>
      <c r="G214" s="42"/>
      <c r="K214" s="45"/>
    </row>
    <row r="215" spans="1:26" x14ac:dyDescent="0.25">
      <c r="C215" s="16" t="s">
        <v>131</v>
      </c>
      <c r="D215" s="42"/>
      <c r="G215" s="42">
        <v>1.5</v>
      </c>
      <c r="H215" t="s">
        <v>132</v>
      </c>
      <c r="I215">
        <f>ROUND(G215/100*K209,5)</f>
        <v>0</v>
      </c>
      <c r="K215" s="45"/>
    </row>
    <row r="216" spans="1:26" x14ac:dyDescent="0.25">
      <c r="C216" s="16" t="s">
        <v>123</v>
      </c>
      <c r="D216" s="42"/>
      <c r="G216" s="42"/>
      <c r="K216" s="46">
        <f>SUM(I206:I215)</f>
        <v>0</v>
      </c>
    </row>
    <row r="217" spans="1:26" x14ac:dyDescent="0.25">
      <c r="C217" s="16" t="s">
        <v>124</v>
      </c>
      <c r="D217" s="42"/>
      <c r="G217" s="42"/>
      <c r="K217" s="46">
        <f>SUM(K216:K216)</f>
        <v>0</v>
      </c>
    </row>
    <row r="218" spans="1:26" x14ac:dyDescent="0.2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47"/>
    </row>
    <row r="219" spans="1:26" s="9" customFormat="1" ht="94.5" customHeight="1" x14ac:dyDescent="0.25">
      <c r="A219" s="13" t="s">
        <v>21</v>
      </c>
      <c r="B219" s="13" t="s">
        <v>19</v>
      </c>
      <c r="C219" s="66" t="s">
        <v>22</v>
      </c>
      <c r="D219" s="67"/>
      <c r="E219" s="67"/>
      <c r="F219" s="13"/>
      <c r="G219" s="14" t="s">
        <v>110</v>
      </c>
      <c r="H219" s="68">
        <v>1</v>
      </c>
      <c r="I219" s="69"/>
      <c r="J219" s="39" t="str">
        <f>+A219</f>
        <v>PJS1--92M4</v>
      </c>
      <c r="K219" s="43">
        <f>ROUND(K229,2)</f>
        <v>0</v>
      </c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x14ac:dyDescent="0.25">
      <c r="A220" s="9" t="s">
        <v>111</v>
      </c>
      <c r="K220" s="44"/>
    </row>
    <row r="221" spans="1:26" x14ac:dyDescent="0.25">
      <c r="A221" t="s">
        <v>125</v>
      </c>
      <c r="B221" t="s">
        <v>113</v>
      </c>
      <c r="C221" t="s">
        <v>126</v>
      </c>
      <c r="D221" s="40">
        <v>0.8</v>
      </c>
      <c r="E221" t="s">
        <v>115</v>
      </c>
      <c r="F221" t="s">
        <v>116</v>
      </c>
      <c r="G221" s="41">
        <f>VLOOKUP(A221,'T-SMP'!$D$10:$E$223,2,0)</f>
        <v>0</v>
      </c>
      <c r="H221" t="s">
        <v>117</v>
      </c>
      <c r="I221" s="15">
        <f>ROUND(D221/H219* G221,5)</f>
        <v>0</v>
      </c>
      <c r="J221" s="15"/>
      <c r="K221" s="45"/>
    </row>
    <row r="222" spans="1:26" x14ac:dyDescent="0.25">
      <c r="C222" s="16" t="s">
        <v>118</v>
      </c>
      <c r="D222" s="42"/>
      <c r="G222" s="42"/>
      <c r="K222" s="45">
        <f>SUM(I221:I221)</f>
        <v>0</v>
      </c>
    </row>
    <row r="223" spans="1:26" x14ac:dyDescent="0.25">
      <c r="A223" s="9" t="s">
        <v>119</v>
      </c>
      <c r="D223" s="42"/>
      <c r="G223" s="42"/>
      <c r="K223" s="45"/>
    </row>
    <row r="224" spans="1:26" ht="91.5" customHeight="1" x14ac:dyDescent="0.25">
      <c r="A224" t="s">
        <v>172</v>
      </c>
      <c r="B224" t="s">
        <v>19</v>
      </c>
      <c r="C224" s="35" t="s">
        <v>173</v>
      </c>
      <c r="D224" s="40">
        <v>1</v>
      </c>
      <c r="F224" t="s">
        <v>116</v>
      </c>
      <c r="G224" s="41">
        <f>VLOOKUP(A224,'T-SMP'!$D$10:$E$223,2,0)</f>
        <v>0</v>
      </c>
      <c r="H224" t="s">
        <v>117</v>
      </c>
      <c r="I224" s="15">
        <f>ROUND(D224* G224,5)</f>
        <v>0</v>
      </c>
      <c r="J224" s="15"/>
      <c r="K224" s="45"/>
    </row>
    <row r="225" spans="1:26" x14ac:dyDescent="0.25">
      <c r="C225" s="16" t="s">
        <v>122</v>
      </c>
      <c r="D225" s="42"/>
      <c r="G225" s="42"/>
      <c r="K225" s="45">
        <f>SUM(I224:I224)</f>
        <v>0</v>
      </c>
    </row>
    <row r="226" spans="1:26" x14ac:dyDescent="0.25">
      <c r="D226" s="42"/>
      <c r="G226" s="42"/>
      <c r="K226" s="45"/>
    </row>
    <row r="227" spans="1:26" x14ac:dyDescent="0.25">
      <c r="C227" s="16" t="s">
        <v>131</v>
      </c>
      <c r="D227" s="42"/>
      <c r="G227" s="42">
        <v>2.5</v>
      </c>
      <c r="H227" t="s">
        <v>132</v>
      </c>
      <c r="I227">
        <f>ROUND(G227/100*K222,5)</f>
        <v>0</v>
      </c>
      <c r="K227" s="45"/>
    </row>
    <row r="228" spans="1:26" x14ac:dyDescent="0.25">
      <c r="C228" s="16" t="s">
        <v>123</v>
      </c>
      <c r="D228" s="42"/>
      <c r="G228" s="42"/>
      <c r="K228" s="46">
        <f>SUM(I220:I227)</f>
        <v>0</v>
      </c>
    </row>
    <row r="229" spans="1:26" x14ac:dyDescent="0.25">
      <c r="C229" s="16" t="s">
        <v>124</v>
      </c>
      <c r="D229" s="42"/>
      <c r="G229" s="42"/>
      <c r="K229" s="46">
        <f>SUM(K228:K228)</f>
        <v>0</v>
      </c>
    </row>
    <row r="230" spans="1:26" x14ac:dyDescent="0.25">
      <c r="A230" s="37"/>
      <c r="B230" s="38"/>
      <c r="C230" s="38"/>
      <c r="D230" s="38"/>
      <c r="E230" s="38"/>
      <c r="F230" s="38"/>
      <c r="G230" s="38"/>
      <c r="H230" s="38"/>
      <c r="I230" s="38"/>
      <c r="J230" s="38"/>
      <c r="K230" s="47"/>
    </row>
    <row r="231" spans="1:26" s="9" customFormat="1" ht="93" customHeight="1" x14ac:dyDescent="0.25">
      <c r="A231" s="13" t="s">
        <v>23</v>
      </c>
      <c r="B231" s="13" t="s">
        <v>19</v>
      </c>
      <c r="C231" s="66" t="s">
        <v>24</v>
      </c>
      <c r="D231" s="67"/>
      <c r="E231" s="67"/>
      <c r="F231" s="13"/>
      <c r="G231" s="14" t="s">
        <v>110</v>
      </c>
      <c r="H231" s="68">
        <v>1</v>
      </c>
      <c r="I231" s="69"/>
      <c r="J231" s="39" t="str">
        <f>+A231</f>
        <v>PJS1--92MJ</v>
      </c>
      <c r="K231" s="43">
        <f>ROUND(K241,2)</f>
        <v>0</v>
      </c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x14ac:dyDescent="0.25">
      <c r="A232" s="9" t="s">
        <v>111</v>
      </c>
      <c r="K232" s="44"/>
    </row>
    <row r="233" spans="1:26" x14ac:dyDescent="0.25">
      <c r="A233" t="s">
        <v>125</v>
      </c>
      <c r="B233" t="s">
        <v>113</v>
      </c>
      <c r="C233" t="s">
        <v>126</v>
      </c>
      <c r="D233" s="40">
        <v>0.8</v>
      </c>
      <c r="E233" t="s">
        <v>115</v>
      </c>
      <c r="F233" t="s">
        <v>116</v>
      </c>
      <c r="G233" s="41">
        <f>VLOOKUP(A233,'T-SMP'!$D$10:$E$223,2,0)</f>
        <v>0</v>
      </c>
      <c r="H233" t="s">
        <v>117</v>
      </c>
      <c r="I233" s="15">
        <f>ROUND(D233/H231* G233,5)</f>
        <v>0</v>
      </c>
      <c r="J233" s="15"/>
      <c r="K233" s="45"/>
    </row>
    <row r="234" spans="1:26" x14ac:dyDescent="0.25">
      <c r="C234" s="16" t="s">
        <v>118</v>
      </c>
      <c r="D234" s="42"/>
      <c r="G234" s="42"/>
      <c r="K234" s="45">
        <f>SUM(I233:I233)</f>
        <v>0</v>
      </c>
    </row>
    <row r="235" spans="1:26" x14ac:dyDescent="0.25">
      <c r="A235" s="9" t="s">
        <v>119</v>
      </c>
      <c r="D235" s="42"/>
      <c r="G235" s="42"/>
      <c r="K235" s="45"/>
    </row>
    <row r="236" spans="1:26" ht="87.75" customHeight="1" x14ac:dyDescent="0.25">
      <c r="A236" t="s">
        <v>174</v>
      </c>
      <c r="B236" t="s">
        <v>19</v>
      </c>
      <c r="C236" s="35" t="s">
        <v>175</v>
      </c>
      <c r="D236" s="40">
        <v>1</v>
      </c>
      <c r="F236" t="s">
        <v>116</v>
      </c>
      <c r="G236" s="41">
        <f>VLOOKUP(A236,'T-SMP'!$D$10:$E$223,2,0)</f>
        <v>0</v>
      </c>
      <c r="H236" t="s">
        <v>117</v>
      </c>
      <c r="I236" s="15">
        <f>ROUND(D236* G236,5)</f>
        <v>0</v>
      </c>
      <c r="J236" s="15"/>
      <c r="K236" s="45"/>
    </row>
    <row r="237" spans="1:26" x14ac:dyDescent="0.25">
      <c r="C237" s="16" t="s">
        <v>122</v>
      </c>
      <c r="D237" s="42"/>
      <c r="G237" s="42"/>
      <c r="K237" s="45">
        <f>SUM(I236:I236)</f>
        <v>0</v>
      </c>
    </row>
    <row r="238" spans="1:26" x14ac:dyDescent="0.25">
      <c r="D238" s="42"/>
      <c r="G238" s="42"/>
      <c r="K238" s="45"/>
    </row>
    <row r="239" spans="1:26" x14ac:dyDescent="0.25">
      <c r="C239" s="16" t="s">
        <v>131</v>
      </c>
      <c r="D239" s="42"/>
      <c r="G239" s="42">
        <v>2.5</v>
      </c>
      <c r="H239" t="s">
        <v>132</v>
      </c>
      <c r="I239">
        <f>ROUND(G239/100*K234,5)</f>
        <v>0</v>
      </c>
      <c r="K239" s="45"/>
    </row>
    <row r="240" spans="1:26" x14ac:dyDescent="0.25">
      <c r="C240" s="16" t="s">
        <v>123</v>
      </c>
      <c r="D240" s="42"/>
      <c r="G240" s="42"/>
      <c r="K240" s="46">
        <f>SUM(I232:I239)</f>
        <v>0</v>
      </c>
    </row>
    <row r="241" spans="1:26" x14ac:dyDescent="0.25">
      <c r="C241" s="16" t="s">
        <v>124</v>
      </c>
      <c r="D241" s="42"/>
      <c r="G241" s="42"/>
      <c r="K241" s="46">
        <f>SUM(K240:K240)</f>
        <v>0</v>
      </c>
    </row>
    <row r="242" spans="1:26" x14ac:dyDescent="0.25">
      <c r="A242" s="37"/>
      <c r="B242" s="38"/>
      <c r="C242" s="38"/>
      <c r="D242" s="38"/>
      <c r="E242" s="38"/>
      <c r="F242" s="38"/>
      <c r="G242" s="38"/>
      <c r="H242" s="38"/>
      <c r="I242" s="38"/>
      <c r="J242" s="38"/>
      <c r="K242" s="47"/>
    </row>
    <row r="243" spans="1:26" s="9" customFormat="1" ht="92.25" customHeight="1" x14ac:dyDescent="0.25">
      <c r="A243" s="13" t="s">
        <v>18</v>
      </c>
      <c r="B243" s="13" t="s">
        <v>19</v>
      </c>
      <c r="C243" s="66" t="s">
        <v>20</v>
      </c>
      <c r="D243" s="67"/>
      <c r="E243" s="67"/>
      <c r="F243" s="13"/>
      <c r="G243" s="14" t="s">
        <v>110</v>
      </c>
      <c r="H243" s="68">
        <v>1</v>
      </c>
      <c r="I243" s="69"/>
      <c r="J243" s="39" t="str">
        <f>+A243</f>
        <v>PJS1--92MM</v>
      </c>
      <c r="K243" s="43">
        <f>ROUND(K253,2)</f>
        <v>0</v>
      </c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x14ac:dyDescent="0.25">
      <c r="A244" s="9" t="s">
        <v>111</v>
      </c>
      <c r="K244" s="44"/>
    </row>
    <row r="245" spans="1:26" x14ac:dyDescent="0.25">
      <c r="A245" t="s">
        <v>125</v>
      </c>
      <c r="B245" t="s">
        <v>113</v>
      </c>
      <c r="C245" t="s">
        <v>126</v>
      </c>
      <c r="D245" s="40">
        <v>0.8</v>
      </c>
      <c r="E245" t="s">
        <v>115</v>
      </c>
      <c r="F245" t="s">
        <v>116</v>
      </c>
      <c r="G245" s="41">
        <f>VLOOKUP(A245,'T-SMP'!$D$10:$E$223,2,0)</f>
        <v>0</v>
      </c>
      <c r="H245" t="s">
        <v>117</v>
      </c>
      <c r="I245" s="15">
        <f>ROUND(D245/H243* G245,5)</f>
        <v>0</v>
      </c>
      <c r="J245" s="15"/>
      <c r="K245" s="45"/>
    </row>
    <row r="246" spans="1:26" x14ac:dyDescent="0.25">
      <c r="C246" s="16" t="s">
        <v>118</v>
      </c>
      <c r="D246" s="42"/>
      <c r="G246" s="42"/>
      <c r="K246" s="45">
        <f>SUM(I245:I245)</f>
        <v>0</v>
      </c>
    </row>
    <row r="247" spans="1:26" x14ac:dyDescent="0.25">
      <c r="A247" s="9" t="s">
        <v>119</v>
      </c>
      <c r="D247" s="42"/>
      <c r="G247" s="42"/>
      <c r="K247" s="45"/>
    </row>
    <row r="248" spans="1:26" ht="91.5" customHeight="1" x14ac:dyDescent="0.25">
      <c r="A248" t="s">
        <v>176</v>
      </c>
      <c r="B248" t="s">
        <v>19</v>
      </c>
      <c r="C248" s="35" t="s">
        <v>177</v>
      </c>
      <c r="D248" s="40">
        <v>1</v>
      </c>
      <c r="F248" t="s">
        <v>116</v>
      </c>
      <c r="G248" s="41">
        <f>VLOOKUP(A248,'T-SMP'!$D$10:$E$223,2,0)</f>
        <v>0</v>
      </c>
      <c r="H248" t="s">
        <v>117</v>
      </c>
      <c r="I248" s="15">
        <f>ROUND(D248* G248,5)</f>
        <v>0</v>
      </c>
      <c r="J248" s="15"/>
      <c r="K248" s="45"/>
    </row>
    <row r="249" spans="1:26" x14ac:dyDescent="0.25">
      <c r="C249" s="16" t="s">
        <v>122</v>
      </c>
      <c r="D249" s="42"/>
      <c r="G249" s="42"/>
      <c r="K249" s="45">
        <f>SUM(I248:I248)</f>
        <v>0</v>
      </c>
    </row>
    <row r="250" spans="1:26" x14ac:dyDescent="0.25">
      <c r="D250" s="42"/>
      <c r="G250" s="42"/>
      <c r="K250" s="45"/>
    </row>
    <row r="251" spans="1:26" x14ac:dyDescent="0.25">
      <c r="C251" s="16" t="s">
        <v>131</v>
      </c>
      <c r="D251" s="42"/>
      <c r="G251" s="42">
        <v>2.5</v>
      </c>
      <c r="H251" t="s">
        <v>132</v>
      </c>
      <c r="I251">
        <f>ROUND(G251/100*K246,5)</f>
        <v>0</v>
      </c>
      <c r="K251" s="45"/>
    </row>
    <row r="252" spans="1:26" x14ac:dyDescent="0.25">
      <c r="C252" s="16" t="s">
        <v>123</v>
      </c>
      <c r="D252" s="42"/>
      <c r="G252" s="42"/>
      <c r="K252" s="46">
        <f>SUM(I244:I251)</f>
        <v>0</v>
      </c>
    </row>
    <row r="253" spans="1:26" x14ac:dyDescent="0.25">
      <c r="C253" s="16" t="s">
        <v>124</v>
      </c>
      <c r="D253" s="42"/>
      <c r="G253" s="42"/>
      <c r="K253" s="46">
        <f>SUM(K252:K252)</f>
        <v>0</v>
      </c>
    </row>
    <row r="254" spans="1:26" x14ac:dyDescent="0.25">
      <c r="A254" s="37"/>
      <c r="B254" s="38"/>
      <c r="C254" s="38"/>
      <c r="D254" s="38"/>
      <c r="E254" s="38"/>
      <c r="F254" s="38"/>
      <c r="G254" s="38"/>
      <c r="H254" s="38"/>
      <c r="I254" s="38"/>
      <c r="J254" s="38"/>
      <c r="K254" s="47"/>
    </row>
    <row r="255" spans="1:26" s="9" customFormat="1" ht="90" customHeight="1" x14ac:dyDescent="0.25">
      <c r="A255" s="13" t="s">
        <v>25</v>
      </c>
      <c r="B255" s="13" t="s">
        <v>19</v>
      </c>
      <c r="C255" s="66" t="s">
        <v>26</v>
      </c>
      <c r="D255" s="67"/>
      <c r="E255" s="67"/>
      <c r="F255" s="13"/>
      <c r="G255" s="14" t="s">
        <v>110</v>
      </c>
      <c r="H255" s="68">
        <v>1</v>
      </c>
      <c r="I255" s="69"/>
      <c r="J255" s="39" t="str">
        <f>+A255</f>
        <v>PJS1--92MN</v>
      </c>
      <c r="K255" s="43">
        <f>ROUND(K265,2)</f>
        <v>0</v>
      </c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x14ac:dyDescent="0.25">
      <c r="A256" s="9" t="s">
        <v>111</v>
      </c>
      <c r="K256" s="44"/>
    </row>
    <row r="257" spans="1:26" x14ac:dyDescent="0.25">
      <c r="A257" t="s">
        <v>125</v>
      </c>
      <c r="B257" t="s">
        <v>113</v>
      </c>
      <c r="C257" t="s">
        <v>126</v>
      </c>
      <c r="D257" s="40">
        <v>1</v>
      </c>
      <c r="E257" t="s">
        <v>115</v>
      </c>
      <c r="F257" t="s">
        <v>116</v>
      </c>
      <c r="G257" s="41">
        <f>VLOOKUP(A257,'T-SMP'!$D$10:$E$223,2,0)</f>
        <v>0</v>
      </c>
      <c r="H257" t="s">
        <v>117</v>
      </c>
      <c r="I257" s="15">
        <f>ROUND(D257/H255* G257,5)</f>
        <v>0</v>
      </c>
      <c r="J257" s="15"/>
      <c r="K257" s="45"/>
    </row>
    <row r="258" spans="1:26" x14ac:dyDescent="0.25">
      <c r="C258" s="16" t="s">
        <v>118</v>
      </c>
      <c r="D258" s="42"/>
      <c r="G258" s="42"/>
      <c r="K258" s="45">
        <f>SUM(I257:I257)</f>
        <v>0</v>
      </c>
    </row>
    <row r="259" spans="1:26" x14ac:dyDescent="0.25">
      <c r="A259" s="9" t="s">
        <v>119</v>
      </c>
      <c r="D259" s="42"/>
      <c r="G259" s="42"/>
      <c r="K259" s="45"/>
    </row>
    <row r="260" spans="1:26" ht="90" customHeight="1" x14ac:dyDescent="0.25">
      <c r="A260" t="s">
        <v>178</v>
      </c>
      <c r="B260" t="s">
        <v>19</v>
      </c>
      <c r="C260" s="35" t="s">
        <v>179</v>
      </c>
      <c r="D260" s="40">
        <v>1</v>
      </c>
      <c r="F260" t="s">
        <v>116</v>
      </c>
      <c r="G260" s="41">
        <f>VLOOKUP(A260,'T-SMP'!$D$10:$E$223,2,0)</f>
        <v>0</v>
      </c>
      <c r="H260" t="s">
        <v>117</v>
      </c>
      <c r="I260" s="15">
        <f>ROUND(D260* G260,5)</f>
        <v>0</v>
      </c>
      <c r="J260" s="15"/>
      <c r="K260" s="45"/>
    </row>
    <row r="261" spans="1:26" x14ac:dyDescent="0.25">
      <c r="C261" s="16" t="s">
        <v>122</v>
      </c>
      <c r="D261" s="42"/>
      <c r="G261" s="42"/>
      <c r="K261" s="45">
        <f>SUM(I260:I260)</f>
        <v>0</v>
      </c>
    </row>
    <row r="262" spans="1:26" x14ac:dyDescent="0.25">
      <c r="D262" s="42"/>
      <c r="G262" s="42"/>
      <c r="K262" s="45"/>
    </row>
    <row r="263" spans="1:26" x14ac:dyDescent="0.25">
      <c r="C263" s="16" t="s">
        <v>131</v>
      </c>
      <c r="D263" s="42"/>
      <c r="G263" s="42">
        <v>2.5</v>
      </c>
      <c r="H263" t="s">
        <v>132</v>
      </c>
      <c r="I263">
        <f>ROUND(G263/100*K258,5)</f>
        <v>0</v>
      </c>
      <c r="K263" s="45"/>
    </row>
    <row r="264" spans="1:26" x14ac:dyDescent="0.25">
      <c r="C264" s="16" t="s">
        <v>123</v>
      </c>
      <c r="D264" s="42"/>
      <c r="G264" s="42"/>
      <c r="K264" s="46">
        <f>SUM(I256:I263)</f>
        <v>0</v>
      </c>
    </row>
    <row r="265" spans="1:26" x14ac:dyDescent="0.25">
      <c r="C265" s="16" t="s">
        <v>124</v>
      </c>
      <c r="D265" s="42"/>
      <c r="G265" s="42"/>
      <c r="K265" s="46">
        <f>SUM(K264:K264)</f>
        <v>0</v>
      </c>
    </row>
    <row r="266" spans="1:26" x14ac:dyDescent="0.25">
      <c r="A266" s="37"/>
      <c r="B266" s="38"/>
      <c r="C266" s="38"/>
      <c r="D266" s="38"/>
      <c r="E266" s="38"/>
      <c r="F266" s="38"/>
      <c r="G266" s="38"/>
      <c r="H266" s="38"/>
      <c r="I266" s="38"/>
      <c r="J266" s="38"/>
      <c r="K266" s="47"/>
    </row>
    <row r="267" spans="1:26" s="9" customFormat="1" ht="138" customHeight="1" x14ac:dyDescent="0.25">
      <c r="A267" s="13" t="s">
        <v>33</v>
      </c>
      <c r="B267" s="13" t="s">
        <v>19</v>
      </c>
      <c r="C267" s="66" t="s">
        <v>34</v>
      </c>
      <c r="D267" s="67"/>
      <c r="E267" s="67"/>
      <c r="F267" s="13"/>
      <c r="G267" s="14" t="s">
        <v>110</v>
      </c>
      <c r="H267" s="68">
        <v>1</v>
      </c>
      <c r="I267" s="69"/>
      <c r="J267" s="39" t="str">
        <f>+A267</f>
        <v>PJS5-HYO5</v>
      </c>
      <c r="K267" s="43">
        <f>ROUND(K279,2)</f>
        <v>0</v>
      </c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x14ac:dyDescent="0.25">
      <c r="A268" s="9" t="s">
        <v>111</v>
      </c>
      <c r="K268" s="44"/>
    </row>
    <row r="269" spans="1:26" x14ac:dyDescent="0.25">
      <c r="A269" t="s">
        <v>149</v>
      </c>
      <c r="B269" t="s">
        <v>113</v>
      </c>
      <c r="C269" t="s">
        <v>150</v>
      </c>
      <c r="D269" s="40">
        <v>0.5</v>
      </c>
      <c r="E269" t="s">
        <v>115</v>
      </c>
      <c r="F269" t="s">
        <v>116</v>
      </c>
      <c r="G269" s="41">
        <f>VLOOKUP(A269,'T-SMP'!$D$10:$E$223,2,0)</f>
        <v>0</v>
      </c>
      <c r="H269" t="s">
        <v>117</v>
      </c>
      <c r="I269" s="15">
        <f>ROUND(D269/H267* G269,5)</f>
        <v>0</v>
      </c>
      <c r="J269" s="15"/>
      <c r="K269" s="45"/>
    </row>
    <row r="270" spans="1:26" x14ac:dyDescent="0.25">
      <c r="A270" t="s">
        <v>125</v>
      </c>
      <c r="B270" t="s">
        <v>113</v>
      </c>
      <c r="C270" t="s">
        <v>126</v>
      </c>
      <c r="D270" s="40">
        <v>1</v>
      </c>
      <c r="E270" t="s">
        <v>115</v>
      </c>
      <c r="F270" t="s">
        <v>116</v>
      </c>
      <c r="G270" s="41">
        <f>VLOOKUP(A270,'T-SMP'!$D$10:$E$223,2,0)</f>
        <v>0</v>
      </c>
      <c r="H270" t="s">
        <v>117</v>
      </c>
      <c r="I270" s="15">
        <f>ROUND(D270/H267* G270,5)</f>
        <v>0</v>
      </c>
      <c r="J270" s="15"/>
      <c r="K270" s="45"/>
    </row>
    <row r="271" spans="1:26" x14ac:dyDescent="0.25">
      <c r="C271" s="16" t="s">
        <v>118</v>
      </c>
      <c r="D271" s="42"/>
      <c r="G271" s="42"/>
      <c r="K271" s="45">
        <f>SUM(I269:I270)</f>
        <v>0</v>
      </c>
    </row>
    <row r="272" spans="1:26" x14ac:dyDescent="0.25">
      <c r="A272" s="9" t="s">
        <v>119</v>
      </c>
      <c r="D272" s="42"/>
      <c r="G272" s="42"/>
      <c r="K272" s="45"/>
    </row>
    <row r="273" spans="1:26" ht="165" x14ac:dyDescent="0.25">
      <c r="A273" t="s">
        <v>180</v>
      </c>
      <c r="B273" t="s">
        <v>19</v>
      </c>
      <c r="C273" s="35" t="s">
        <v>181</v>
      </c>
      <c r="D273" s="40">
        <v>1</v>
      </c>
      <c r="F273" t="s">
        <v>116</v>
      </c>
      <c r="G273" s="41">
        <f>VLOOKUP(A273,'T-SMP'!$D$10:$E$223,2,0)</f>
        <v>0</v>
      </c>
      <c r="H273" t="s">
        <v>117</v>
      </c>
      <c r="I273" s="15">
        <f>ROUND(D273* G273,5)</f>
        <v>0</v>
      </c>
      <c r="J273" s="15"/>
      <c r="K273" s="45"/>
    </row>
    <row r="274" spans="1:26" ht="45" x14ac:dyDescent="0.25">
      <c r="A274" t="s">
        <v>182</v>
      </c>
      <c r="B274" t="s">
        <v>19</v>
      </c>
      <c r="C274" s="35" t="s">
        <v>183</v>
      </c>
      <c r="D274" s="40">
        <v>1</v>
      </c>
      <c r="F274" t="s">
        <v>116</v>
      </c>
      <c r="G274" s="41">
        <f>VLOOKUP(A274,'T-SMP'!$D$10:$E$223,2,0)</f>
        <v>0</v>
      </c>
      <c r="H274" t="s">
        <v>117</v>
      </c>
      <c r="I274" s="15">
        <f>ROUND(D274* G274,5)</f>
        <v>0</v>
      </c>
      <c r="J274" s="15"/>
      <c r="K274" s="45"/>
    </row>
    <row r="275" spans="1:26" x14ac:dyDescent="0.25">
      <c r="C275" s="16" t="s">
        <v>122</v>
      </c>
      <c r="D275" s="42"/>
      <c r="G275" s="42"/>
      <c r="K275" s="45">
        <f>SUM(I273:I274)</f>
        <v>0</v>
      </c>
    </row>
    <row r="276" spans="1:26" x14ac:dyDescent="0.25">
      <c r="D276" s="42"/>
      <c r="G276" s="42"/>
      <c r="K276" s="45"/>
    </row>
    <row r="277" spans="1:26" x14ac:dyDescent="0.25">
      <c r="C277" s="16" t="s">
        <v>131</v>
      </c>
      <c r="D277" s="42"/>
      <c r="G277" s="42">
        <v>1.5</v>
      </c>
      <c r="H277" t="s">
        <v>132</v>
      </c>
      <c r="I277">
        <f>ROUND(G277/100*K271,5)</f>
        <v>0</v>
      </c>
      <c r="K277" s="45"/>
    </row>
    <row r="278" spans="1:26" x14ac:dyDescent="0.25">
      <c r="C278" s="16" t="s">
        <v>123</v>
      </c>
      <c r="D278" s="42"/>
      <c r="G278" s="42"/>
      <c r="K278" s="46">
        <f>SUM(I268:I277)</f>
        <v>0</v>
      </c>
    </row>
    <row r="279" spans="1:26" x14ac:dyDescent="0.25">
      <c r="C279" s="16" t="s">
        <v>124</v>
      </c>
      <c r="D279" s="42"/>
      <c r="G279" s="42"/>
      <c r="K279" s="46">
        <f>SUM(K278:K278)</f>
        <v>0</v>
      </c>
    </row>
    <row r="280" spans="1:26" x14ac:dyDescent="0.25">
      <c r="A280" s="37"/>
      <c r="B280" s="38"/>
      <c r="C280" s="38"/>
      <c r="D280" s="38"/>
      <c r="E280" s="38"/>
      <c r="F280" s="38"/>
      <c r="G280" s="38"/>
      <c r="H280" s="38"/>
      <c r="I280" s="38"/>
      <c r="J280" s="38"/>
      <c r="K280" s="47"/>
    </row>
    <row r="281" spans="1:26" s="9" customFormat="1" ht="91.5" customHeight="1" x14ac:dyDescent="0.25">
      <c r="A281" s="13" t="s">
        <v>59</v>
      </c>
      <c r="B281" s="13" t="s">
        <v>19</v>
      </c>
      <c r="C281" s="66" t="s">
        <v>60</v>
      </c>
      <c r="D281" s="67"/>
      <c r="E281" s="67"/>
      <c r="F281" s="13"/>
      <c r="G281" s="14" t="s">
        <v>110</v>
      </c>
      <c r="H281" s="68">
        <v>1</v>
      </c>
      <c r="I281" s="69"/>
      <c r="J281" s="39" t="str">
        <f>+A281</f>
        <v>PJSD-I2N3</v>
      </c>
      <c r="K281" s="43">
        <f>ROUND(K293,2)</f>
        <v>0</v>
      </c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x14ac:dyDescent="0.25">
      <c r="A282" s="9" t="s">
        <v>111</v>
      </c>
      <c r="K282" s="44"/>
    </row>
    <row r="283" spans="1:26" x14ac:dyDescent="0.25">
      <c r="A283" t="s">
        <v>149</v>
      </c>
      <c r="B283" t="s">
        <v>113</v>
      </c>
      <c r="C283" t="s">
        <v>150</v>
      </c>
      <c r="D283" s="40">
        <v>0.3</v>
      </c>
      <c r="E283" t="s">
        <v>115</v>
      </c>
      <c r="F283" t="s">
        <v>116</v>
      </c>
      <c r="G283" s="41">
        <f>VLOOKUP(A283,'T-SMP'!$D$10:$E$223,2,0)</f>
        <v>0</v>
      </c>
      <c r="H283" t="s">
        <v>117</v>
      </c>
      <c r="I283" s="15">
        <f>ROUND(D283/H281* G283,5)</f>
        <v>0</v>
      </c>
      <c r="J283" s="15"/>
      <c r="K283" s="45"/>
    </row>
    <row r="284" spans="1:26" x14ac:dyDescent="0.25">
      <c r="A284" t="s">
        <v>125</v>
      </c>
      <c r="B284" t="s">
        <v>113</v>
      </c>
      <c r="C284" t="s">
        <v>126</v>
      </c>
      <c r="D284" s="40">
        <v>0.3</v>
      </c>
      <c r="E284" t="s">
        <v>115</v>
      </c>
      <c r="F284" t="s">
        <v>116</v>
      </c>
      <c r="G284" s="41">
        <f>VLOOKUP(A284,'T-SMP'!$D$10:$E$223,2,0)</f>
        <v>0</v>
      </c>
      <c r="H284" t="s">
        <v>117</v>
      </c>
      <c r="I284" s="15">
        <f>ROUND(D284/H281* G284,5)</f>
        <v>0</v>
      </c>
      <c r="J284" s="15"/>
      <c r="K284" s="45"/>
    </row>
    <row r="285" spans="1:26" x14ac:dyDescent="0.25">
      <c r="C285" s="16" t="s">
        <v>118</v>
      </c>
      <c r="D285" s="42"/>
      <c r="G285" s="42"/>
      <c r="K285" s="45">
        <f>SUM(I283:I284)</f>
        <v>0</v>
      </c>
    </row>
    <row r="286" spans="1:26" x14ac:dyDescent="0.25">
      <c r="A286" s="9" t="s">
        <v>119</v>
      </c>
      <c r="D286" s="42"/>
      <c r="G286" s="42"/>
      <c r="K286" s="45"/>
    </row>
    <row r="287" spans="1:26" ht="33" customHeight="1" x14ac:dyDescent="0.25">
      <c r="A287" t="s">
        <v>166</v>
      </c>
      <c r="B287" t="s">
        <v>19</v>
      </c>
      <c r="C287" s="35" t="s">
        <v>167</v>
      </c>
      <c r="D287" s="40">
        <v>1</v>
      </c>
      <c r="F287" t="s">
        <v>116</v>
      </c>
      <c r="G287" s="41">
        <f>VLOOKUP(A287,'T-SMP'!$D$10:$E$223,2,0)</f>
        <v>0</v>
      </c>
      <c r="H287" t="s">
        <v>117</v>
      </c>
      <c r="I287" s="15">
        <f>ROUND(D287* G287,5)</f>
        <v>0</v>
      </c>
      <c r="J287" s="15"/>
      <c r="K287" s="45"/>
    </row>
    <row r="288" spans="1:26" ht="120" x14ac:dyDescent="0.25">
      <c r="A288" t="s">
        <v>184</v>
      </c>
      <c r="B288" t="s">
        <v>19</v>
      </c>
      <c r="C288" s="35" t="s">
        <v>185</v>
      </c>
      <c r="D288" s="40">
        <v>1</v>
      </c>
      <c r="F288" t="s">
        <v>116</v>
      </c>
      <c r="G288" s="41">
        <f>VLOOKUP(A288,'T-SMP'!$D$10:$E$223,2,0)</f>
        <v>0</v>
      </c>
      <c r="H288" t="s">
        <v>117</v>
      </c>
      <c r="I288" s="15">
        <f>ROUND(D288* G288,5)</f>
        <v>0</v>
      </c>
      <c r="J288" s="15"/>
      <c r="K288" s="45"/>
    </row>
    <row r="289" spans="1:26" x14ac:dyDescent="0.25">
      <c r="C289" s="16" t="s">
        <v>122</v>
      </c>
      <c r="D289" s="42"/>
      <c r="G289" s="42"/>
      <c r="K289" s="45">
        <f>SUM(I287:I288)</f>
        <v>0</v>
      </c>
    </row>
    <row r="290" spans="1:26" x14ac:dyDescent="0.25">
      <c r="D290" s="42"/>
      <c r="G290" s="42"/>
      <c r="K290" s="45"/>
    </row>
    <row r="291" spans="1:26" x14ac:dyDescent="0.25">
      <c r="C291" s="16" t="s">
        <v>131</v>
      </c>
      <c r="D291" s="42"/>
      <c r="G291" s="42">
        <v>1.5</v>
      </c>
      <c r="H291" t="s">
        <v>132</v>
      </c>
      <c r="I291">
        <f>ROUND(G291/100*K285,5)</f>
        <v>0</v>
      </c>
      <c r="K291" s="45"/>
    </row>
    <row r="292" spans="1:26" x14ac:dyDescent="0.25">
      <c r="C292" s="16" t="s">
        <v>123</v>
      </c>
      <c r="D292" s="42"/>
      <c r="G292" s="42"/>
      <c r="K292" s="46">
        <f>SUM(I282:I291)</f>
        <v>0</v>
      </c>
    </row>
    <row r="293" spans="1:26" x14ac:dyDescent="0.25">
      <c r="C293" s="16" t="s">
        <v>124</v>
      </c>
      <c r="D293" s="42"/>
      <c r="G293" s="42"/>
      <c r="K293" s="46">
        <f>SUM(K292:K292)</f>
        <v>0</v>
      </c>
    </row>
    <row r="294" spans="1:26" x14ac:dyDescent="0.25">
      <c r="A294" s="37"/>
      <c r="B294" s="38"/>
      <c r="C294" s="38"/>
      <c r="D294" s="38"/>
      <c r="E294" s="38"/>
      <c r="F294" s="38"/>
      <c r="G294" s="38"/>
      <c r="H294" s="38"/>
      <c r="I294" s="38"/>
      <c r="J294" s="38"/>
      <c r="K294" s="47"/>
    </row>
    <row r="295" spans="1:26" s="9" customFormat="1" ht="93" customHeight="1" x14ac:dyDescent="0.25">
      <c r="A295" s="13" t="s">
        <v>61</v>
      </c>
      <c r="B295" s="13" t="s">
        <v>19</v>
      </c>
      <c r="C295" s="66" t="s">
        <v>62</v>
      </c>
      <c r="D295" s="67"/>
      <c r="E295" s="67"/>
      <c r="F295" s="13"/>
      <c r="G295" s="14" t="s">
        <v>110</v>
      </c>
      <c r="H295" s="68">
        <v>1</v>
      </c>
      <c r="I295" s="69"/>
      <c r="J295" s="39" t="str">
        <f>+A295</f>
        <v>PJSD-JJEA</v>
      </c>
      <c r="K295" s="43">
        <f>ROUND(K307,2)</f>
        <v>0</v>
      </c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x14ac:dyDescent="0.25">
      <c r="A296" s="9" t="s">
        <v>111</v>
      </c>
      <c r="K296" s="44"/>
    </row>
    <row r="297" spans="1:26" x14ac:dyDescent="0.25">
      <c r="A297" t="s">
        <v>149</v>
      </c>
      <c r="B297" t="s">
        <v>113</v>
      </c>
      <c r="C297" t="s">
        <v>150</v>
      </c>
      <c r="D297" s="40">
        <v>0.3</v>
      </c>
      <c r="E297" t="s">
        <v>115</v>
      </c>
      <c r="F297" t="s">
        <v>116</v>
      </c>
      <c r="G297" s="41">
        <f>VLOOKUP(A297,'T-SMP'!$D$10:$E$223,2,0)</f>
        <v>0</v>
      </c>
      <c r="H297" t="s">
        <v>117</v>
      </c>
      <c r="I297" s="15">
        <f>ROUND(D297/H295* G297,5)</f>
        <v>0</v>
      </c>
      <c r="J297" s="15"/>
      <c r="K297" s="45"/>
    </row>
    <row r="298" spans="1:26" x14ac:dyDescent="0.25">
      <c r="A298" t="s">
        <v>125</v>
      </c>
      <c r="B298" t="s">
        <v>113</v>
      </c>
      <c r="C298" t="s">
        <v>126</v>
      </c>
      <c r="D298" s="40">
        <v>0.3</v>
      </c>
      <c r="E298" t="s">
        <v>115</v>
      </c>
      <c r="F298" t="s">
        <v>116</v>
      </c>
      <c r="G298" s="41">
        <f>VLOOKUP(A298,'T-SMP'!$D$10:$E$223,2,0)</f>
        <v>0</v>
      </c>
      <c r="H298" t="s">
        <v>117</v>
      </c>
      <c r="I298" s="15">
        <f>ROUND(D298/H295* G298,5)</f>
        <v>0</v>
      </c>
      <c r="J298" s="15"/>
      <c r="K298" s="45"/>
    </row>
    <row r="299" spans="1:26" x14ac:dyDescent="0.25">
      <c r="C299" s="16" t="s">
        <v>118</v>
      </c>
      <c r="D299" s="42"/>
      <c r="G299" s="42"/>
      <c r="K299" s="45">
        <f>SUM(I297:I298)</f>
        <v>0</v>
      </c>
    </row>
    <row r="300" spans="1:26" x14ac:dyDescent="0.25">
      <c r="A300" s="9" t="s">
        <v>119</v>
      </c>
      <c r="D300" s="42"/>
      <c r="G300" s="42"/>
      <c r="K300" s="45"/>
    </row>
    <row r="301" spans="1:26" ht="31.5" customHeight="1" x14ac:dyDescent="0.25">
      <c r="A301" t="s">
        <v>166</v>
      </c>
      <c r="B301" t="s">
        <v>19</v>
      </c>
      <c r="C301" s="35" t="s">
        <v>167</v>
      </c>
      <c r="D301" s="40">
        <v>1</v>
      </c>
      <c r="F301" t="s">
        <v>116</v>
      </c>
      <c r="G301" s="41">
        <f>VLOOKUP(A301,'T-SMP'!$D$10:$E$223,2,0)</f>
        <v>0</v>
      </c>
      <c r="H301" t="s">
        <v>117</v>
      </c>
      <c r="I301" s="15">
        <f>ROUND(D301* G301,5)</f>
        <v>0</v>
      </c>
      <c r="J301" s="15"/>
      <c r="K301" s="45"/>
    </row>
    <row r="302" spans="1:26" ht="120" x14ac:dyDescent="0.25">
      <c r="A302" t="s">
        <v>186</v>
      </c>
      <c r="B302" t="s">
        <v>19</v>
      </c>
      <c r="C302" s="35" t="s">
        <v>187</v>
      </c>
      <c r="D302" s="40">
        <v>1</v>
      </c>
      <c r="F302" t="s">
        <v>116</v>
      </c>
      <c r="G302" s="41">
        <f>VLOOKUP(A302,'T-SMP'!$D$10:$E$223,2,0)</f>
        <v>0</v>
      </c>
      <c r="H302" t="s">
        <v>117</v>
      </c>
      <c r="I302" s="15">
        <f>ROUND(D302* G302,5)</f>
        <v>0</v>
      </c>
      <c r="J302" s="15"/>
      <c r="K302" s="45"/>
    </row>
    <row r="303" spans="1:26" x14ac:dyDescent="0.25">
      <c r="C303" s="16" t="s">
        <v>122</v>
      </c>
      <c r="D303" s="42"/>
      <c r="G303" s="42"/>
      <c r="K303" s="45">
        <f>SUM(I301:I302)</f>
        <v>0</v>
      </c>
    </row>
    <row r="304" spans="1:26" x14ac:dyDescent="0.25">
      <c r="D304" s="42"/>
      <c r="G304" s="42"/>
      <c r="K304" s="45"/>
    </row>
    <row r="305" spans="1:26" x14ac:dyDescent="0.25">
      <c r="C305" s="16" t="s">
        <v>131</v>
      </c>
      <c r="D305" s="42"/>
      <c r="G305" s="42">
        <v>1.5</v>
      </c>
      <c r="H305" t="s">
        <v>132</v>
      </c>
      <c r="I305">
        <f>ROUND(G305/100*K299,5)</f>
        <v>0</v>
      </c>
      <c r="K305" s="45"/>
    </row>
    <row r="306" spans="1:26" x14ac:dyDescent="0.25">
      <c r="C306" s="16" t="s">
        <v>123</v>
      </c>
      <c r="D306" s="42"/>
      <c r="G306" s="42"/>
      <c r="K306" s="46">
        <f>SUM(I296:I305)</f>
        <v>0</v>
      </c>
    </row>
    <row r="307" spans="1:26" x14ac:dyDescent="0.25">
      <c r="C307" s="16" t="s">
        <v>124</v>
      </c>
      <c r="D307" s="42"/>
      <c r="G307" s="42"/>
      <c r="K307" s="46">
        <f>SUM(K306:K306)</f>
        <v>0</v>
      </c>
    </row>
    <row r="308" spans="1:26" x14ac:dyDescent="0.25">
      <c r="A308" s="37"/>
      <c r="B308" s="38"/>
      <c r="C308" s="38"/>
      <c r="D308" s="38"/>
      <c r="E308" s="38"/>
      <c r="F308" s="38"/>
      <c r="G308" s="38"/>
      <c r="H308" s="38"/>
      <c r="I308" s="38"/>
      <c r="J308" s="38"/>
      <c r="K308" s="47"/>
    </row>
    <row r="309" spans="1:26" s="9" customFormat="1" ht="90.75" customHeight="1" x14ac:dyDescent="0.25">
      <c r="A309" s="13" t="s">
        <v>63</v>
      </c>
      <c r="B309" s="13" t="s">
        <v>19</v>
      </c>
      <c r="C309" s="66" t="s">
        <v>64</v>
      </c>
      <c r="D309" s="67"/>
      <c r="E309" s="67"/>
      <c r="F309" s="13"/>
      <c r="G309" s="14" t="s">
        <v>110</v>
      </c>
      <c r="H309" s="68">
        <v>1</v>
      </c>
      <c r="I309" s="69"/>
      <c r="J309" s="39" t="str">
        <f>+A309</f>
        <v>PJSD-JJEO</v>
      </c>
      <c r="K309" s="43">
        <f>ROUND(K321,2)</f>
        <v>0</v>
      </c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x14ac:dyDescent="0.25">
      <c r="A310" s="9" t="s">
        <v>111</v>
      </c>
      <c r="K310" s="44"/>
    </row>
    <row r="311" spans="1:26" x14ac:dyDescent="0.25">
      <c r="A311" t="s">
        <v>149</v>
      </c>
      <c r="B311" t="s">
        <v>113</v>
      </c>
      <c r="C311" t="s">
        <v>150</v>
      </c>
      <c r="D311" s="40">
        <v>0.3</v>
      </c>
      <c r="E311" t="s">
        <v>115</v>
      </c>
      <c r="F311" t="s">
        <v>116</v>
      </c>
      <c r="G311" s="41">
        <f>VLOOKUP(A311,'T-SMP'!$D$10:$E$223,2,0)</f>
        <v>0</v>
      </c>
      <c r="H311" t="s">
        <v>117</v>
      </c>
      <c r="I311" s="15">
        <f>ROUND(D311/H309* G311,5)</f>
        <v>0</v>
      </c>
      <c r="J311" s="15"/>
      <c r="K311" s="45"/>
    </row>
    <row r="312" spans="1:26" x14ac:dyDescent="0.25">
      <c r="A312" t="s">
        <v>125</v>
      </c>
      <c r="B312" t="s">
        <v>113</v>
      </c>
      <c r="C312" t="s">
        <v>126</v>
      </c>
      <c r="D312" s="40">
        <v>0.3</v>
      </c>
      <c r="E312" t="s">
        <v>115</v>
      </c>
      <c r="F312" t="s">
        <v>116</v>
      </c>
      <c r="G312" s="41">
        <f>VLOOKUP(A312,'T-SMP'!$D$10:$E$223,2,0)</f>
        <v>0</v>
      </c>
      <c r="H312" t="s">
        <v>117</v>
      </c>
      <c r="I312" s="15">
        <f>ROUND(D312/H309* G312,5)</f>
        <v>0</v>
      </c>
      <c r="J312" s="15"/>
      <c r="K312" s="45"/>
    </row>
    <row r="313" spans="1:26" x14ac:dyDescent="0.25">
      <c r="C313" s="16" t="s">
        <v>118</v>
      </c>
      <c r="D313" s="42"/>
      <c r="G313" s="42"/>
      <c r="K313" s="45">
        <f>SUM(I311:I312)</f>
        <v>0</v>
      </c>
    </row>
    <row r="314" spans="1:26" x14ac:dyDescent="0.25">
      <c r="A314" s="9" t="s">
        <v>119</v>
      </c>
      <c r="D314" s="42"/>
      <c r="G314" s="42"/>
      <c r="K314" s="45"/>
    </row>
    <row r="315" spans="1:26" ht="33.75" customHeight="1" x14ac:dyDescent="0.25">
      <c r="A315" t="s">
        <v>166</v>
      </c>
      <c r="B315" t="s">
        <v>19</v>
      </c>
      <c r="C315" s="35" t="s">
        <v>167</v>
      </c>
      <c r="D315" s="40">
        <v>1</v>
      </c>
      <c r="F315" t="s">
        <v>116</v>
      </c>
      <c r="G315" s="41">
        <f>VLOOKUP(A315,'T-SMP'!$D$10:$E$223,2,0)</f>
        <v>0</v>
      </c>
      <c r="H315" t="s">
        <v>117</v>
      </c>
      <c r="I315" s="15">
        <f>ROUND(D315* G315,5)</f>
        <v>0</v>
      </c>
      <c r="J315" s="15"/>
      <c r="K315" s="45"/>
    </row>
    <row r="316" spans="1:26" ht="119.25" customHeight="1" x14ac:dyDescent="0.25">
      <c r="A316" t="s">
        <v>188</v>
      </c>
      <c r="B316" t="s">
        <v>19</v>
      </c>
      <c r="C316" s="35" t="s">
        <v>189</v>
      </c>
      <c r="D316" s="40">
        <v>1</v>
      </c>
      <c r="F316" t="s">
        <v>116</v>
      </c>
      <c r="G316" s="41">
        <f>VLOOKUP(A316,'T-SMP'!$D$10:$E$223,2,0)</f>
        <v>0</v>
      </c>
      <c r="H316" t="s">
        <v>117</v>
      </c>
      <c r="I316" s="15">
        <f>ROUND(D316* G316,5)</f>
        <v>0</v>
      </c>
      <c r="J316" s="15"/>
      <c r="K316" s="45"/>
    </row>
    <row r="317" spans="1:26" x14ac:dyDescent="0.25">
      <c r="C317" s="16" t="s">
        <v>122</v>
      </c>
      <c r="D317" s="42"/>
      <c r="G317" s="42"/>
      <c r="K317" s="45">
        <f>SUM(I315:I316)</f>
        <v>0</v>
      </c>
    </row>
    <row r="318" spans="1:26" x14ac:dyDescent="0.25">
      <c r="D318" s="42"/>
      <c r="G318" s="42"/>
      <c r="K318" s="45"/>
    </row>
    <row r="319" spans="1:26" x14ac:dyDescent="0.25">
      <c r="C319" s="16" t="s">
        <v>131</v>
      </c>
      <c r="D319" s="42"/>
      <c r="G319" s="42">
        <v>1.5</v>
      </c>
      <c r="H319" t="s">
        <v>132</v>
      </c>
      <c r="I319">
        <f>ROUND(G319/100*K313,5)</f>
        <v>0</v>
      </c>
      <c r="K319" s="45"/>
    </row>
    <row r="320" spans="1:26" x14ac:dyDescent="0.25">
      <c r="C320" s="16" t="s">
        <v>123</v>
      </c>
      <c r="D320" s="42"/>
      <c r="G320" s="42"/>
      <c r="K320" s="46">
        <f>SUM(I310:I319)</f>
        <v>0</v>
      </c>
    </row>
    <row r="321" spans="1:26" x14ac:dyDescent="0.25">
      <c r="C321" s="16" t="s">
        <v>124</v>
      </c>
      <c r="D321" s="42"/>
      <c r="G321" s="42"/>
      <c r="K321" s="46">
        <f>SUM(K320:K320)</f>
        <v>0</v>
      </c>
    </row>
    <row r="322" spans="1:26" x14ac:dyDescent="0.25">
      <c r="A322" s="37"/>
      <c r="B322" s="38"/>
      <c r="C322" s="38"/>
      <c r="D322" s="38"/>
      <c r="E322" s="38"/>
      <c r="F322" s="38"/>
      <c r="G322" s="38"/>
      <c r="H322" s="38"/>
      <c r="I322" s="38"/>
      <c r="J322" s="38"/>
      <c r="K322" s="47"/>
    </row>
    <row r="323" spans="1:26" s="9" customFormat="1" ht="91.5" customHeight="1" x14ac:dyDescent="0.25">
      <c r="A323" s="13" t="s">
        <v>65</v>
      </c>
      <c r="B323" s="13" t="s">
        <v>19</v>
      </c>
      <c r="C323" s="66" t="s">
        <v>66</v>
      </c>
      <c r="D323" s="67"/>
      <c r="E323" s="67"/>
      <c r="F323" s="13"/>
      <c r="G323" s="14" t="s">
        <v>110</v>
      </c>
      <c r="H323" s="68">
        <v>1</v>
      </c>
      <c r="I323" s="69"/>
      <c r="J323" s="39" t="str">
        <f>+A323</f>
        <v>PJSD-JP5I</v>
      </c>
      <c r="K323" s="43">
        <f>ROUND(K335,2)</f>
        <v>0</v>
      </c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x14ac:dyDescent="0.25">
      <c r="A324" s="9" t="s">
        <v>111</v>
      </c>
      <c r="K324" s="44"/>
    </row>
    <row r="325" spans="1:26" x14ac:dyDescent="0.25">
      <c r="A325" t="s">
        <v>149</v>
      </c>
      <c r="B325" t="s">
        <v>113</v>
      </c>
      <c r="C325" t="s">
        <v>150</v>
      </c>
      <c r="D325" s="40">
        <v>0.3</v>
      </c>
      <c r="E325" t="s">
        <v>115</v>
      </c>
      <c r="F325" t="s">
        <v>116</v>
      </c>
      <c r="G325" s="41">
        <f>VLOOKUP(A325,'T-SMP'!$D$10:$E$223,2,0)</f>
        <v>0</v>
      </c>
      <c r="H325" t="s">
        <v>117</v>
      </c>
      <c r="I325" s="15">
        <f>ROUND(D325/H323* G325,5)</f>
        <v>0</v>
      </c>
      <c r="J325" s="15"/>
      <c r="K325" s="45"/>
    </row>
    <row r="326" spans="1:26" x14ac:dyDescent="0.25">
      <c r="A326" t="s">
        <v>125</v>
      </c>
      <c r="B326" t="s">
        <v>113</v>
      </c>
      <c r="C326" t="s">
        <v>126</v>
      </c>
      <c r="D326" s="40">
        <v>0.3</v>
      </c>
      <c r="E326" t="s">
        <v>115</v>
      </c>
      <c r="F326" t="s">
        <v>116</v>
      </c>
      <c r="G326" s="41">
        <f>VLOOKUP(A326,'T-SMP'!$D$10:$E$223,2,0)</f>
        <v>0</v>
      </c>
      <c r="H326" t="s">
        <v>117</v>
      </c>
      <c r="I326" s="15">
        <f>ROUND(D326/H323* G326,5)</f>
        <v>0</v>
      </c>
      <c r="J326" s="15"/>
      <c r="K326" s="45"/>
    </row>
    <row r="327" spans="1:26" x14ac:dyDescent="0.25">
      <c r="C327" s="16" t="s">
        <v>118</v>
      </c>
      <c r="D327" s="42"/>
      <c r="G327" s="42"/>
      <c r="K327" s="45">
        <f>SUM(I325:I326)</f>
        <v>0</v>
      </c>
    </row>
    <row r="328" spans="1:26" x14ac:dyDescent="0.25">
      <c r="A328" s="9" t="s">
        <v>119</v>
      </c>
      <c r="D328" s="42"/>
      <c r="G328" s="42"/>
      <c r="K328" s="45"/>
    </row>
    <row r="329" spans="1:26" ht="30.75" customHeight="1" x14ac:dyDescent="0.25">
      <c r="A329" t="s">
        <v>166</v>
      </c>
      <c r="B329" t="s">
        <v>19</v>
      </c>
      <c r="C329" s="35" t="s">
        <v>167</v>
      </c>
      <c r="D329" s="40">
        <v>1</v>
      </c>
      <c r="F329" t="s">
        <v>116</v>
      </c>
      <c r="G329" s="41">
        <f>VLOOKUP(A329,'T-SMP'!$D$10:$E$223,2,0)</f>
        <v>0</v>
      </c>
      <c r="H329" t="s">
        <v>117</v>
      </c>
      <c r="I329" s="15">
        <f>ROUND(D329* G329,5)</f>
        <v>0</v>
      </c>
      <c r="J329" s="15"/>
      <c r="K329" s="45"/>
    </row>
    <row r="330" spans="1:26" ht="120" customHeight="1" x14ac:dyDescent="0.25">
      <c r="A330" t="s">
        <v>190</v>
      </c>
      <c r="B330" t="s">
        <v>19</v>
      </c>
      <c r="C330" s="35" t="s">
        <v>191</v>
      </c>
      <c r="D330" s="40">
        <v>1</v>
      </c>
      <c r="F330" t="s">
        <v>116</v>
      </c>
      <c r="G330" s="41">
        <f>VLOOKUP(A330,'T-SMP'!$D$10:$E$223,2,0)</f>
        <v>0</v>
      </c>
      <c r="H330" t="s">
        <v>117</v>
      </c>
      <c r="I330" s="15">
        <f>ROUND(D330* G330,5)</f>
        <v>0</v>
      </c>
      <c r="J330" s="15"/>
      <c r="K330" s="45"/>
    </row>
    <row r="331" spans="1:26" x14ac:dyDescent="0.25">
      <c r="C331" s="16" t="s">
        <v>122</v>
      </c>
      <c r="D331" s="42"/>
      <c r="G331" s="42"/>
      <c r="K331" s="45">
        <f>SUM(I329:I330)</f>
        <v>0</v>
      </c>
    </row>
    <row r="332" spans="1:26" x14ac:dyDescent="0.25">
      <c r="D332" s="42"/>
      <c r="G332" s="42"/>
      <c r="K332" s="45"/>
    </row>
    <row r="333" spans="1:26" x14ac:dyDescent="0.25">
      <c r="C333" s="16" t="s">
        <v>131</v>
      </c>
      <c r="D333" s="42"/>
      <c r="G333" s="42">
        <v>1.5</v>
      </c>
      <c r="H333" t="s">
        <v>132</v>
      </c>
      <c r="I333">
        <f>ROUND(G333/100*K327,5)</f>
        <v>0</v>
      </c>
      <c r="K333" s="45"/>
    </row>
    <row r="334" spans="1:26" x14ac:dyDescent="0.25">
      <c r="C334" s="16" t="s">
        <v>123</v>
      </c>
      <c r="D334" s="42"/>
      <c r="G334" s="42"/>
      <c r="K334" s="46">
        <f>SUM(I324:I333)</f>
        <v>0</v>
      </c>
    </row>
    <row r="335" spans="1:26" x14ac:dyDescent="0.25">
      <c r="C335" s="16" t="s">
        <v>124</v>
      </c>
      <c r="D335" s="42"/>
      <c r="G335" s="42"/>
      <c r="K335" s="46">
        <f>SUM(K334:K334)</f>
        <v>0</v>
      </c>
    </row>
    <row r="336" spans="1:26" x14ac:dyDescent="0.25">
      <c r="A336" s="37"/>
      <c r="B336" s="38"/>
      <c r="C336" s="38"/>
      <c r="D336" s="38"/>
      <c r="E336" s="38"/>
      <c r="F336" s="38"/>
      <c r="G336" s="38"/>
      <c r="H336" s="38"/>
      <c r="I336" s="38"/>
      <c r="J336" s="38"/>
      <c r="K336" s="47"/>
    </row>
    <row r="337" spans="1:26" s="9" customFormat="1" ht="93" customHeight="1" x14ac:dyDescent="0.25">
      <c r="A337" s="13" t="s">
        <v>70</v>
      </c>
      <c r="B337" s="13" t="s">
        <v>19</v>
      </c>
      <c r="C337" s="66" t="s">
        <v>71</v>
      </c>
      <c r="D337" s="67"/>
      <c r="E337" s="67"/>
      <c r="F337" s="13"/>
      <c r="G337" s="14" t="s">
        <v>110</v>
      </c>
      <c r="H337" s="68">
        <v>1</v>
      </c>
      <c r="I337" s="69"/>
      <c r="J337" s="39" t="str">
        <f>+A337</f>
        <v>PJSD-JP5L</v>
      </c>
      <c r="K337" s="43">
        <f>ROUND(K349,2)</f>
        <v>0</v>
      </c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x14ac:dyDescent="0.25">
      <c r="A338" s="9" t="s">
        <v>111</v>
      </c>
      <c r="K338" s="44"/>
    </row>
    <row r="339" spans="1:26" x14ac:dyDescent="0.25">
      <c r="A339" t="s">
        <v>149</v>
      </c>
      <c r="B339" t="s">
        <v>113</v>
      </c>
      <c r="C339" t="s">
        <v>150</v>
      </c>
      <c r="D339" s="40">
        <v>0.3</v>
      </c>
      <c r="E339" t="s">
        <v>115</v>
      </c>
      <c r="F339" t="s">
        <v>116</v>
      </c>
      <c r="G339" s="41">
        <f>VLOOKUP(A339,'T-SMP'!$D$10:$E$223,2,0)</f>
        <v>0</v>
      </c>
      <c r="H339" t="s">
        <v>117</v>
      </c>
      <c r="I339" s="15">
        <f>ROUND(D339/H337* G339,5)</f>
        <v>0</v>
      </c>
      <c r="J339" s="15"/>
      <c r="K339" s="45"/>
    </row>
    <row r="340" spans="1:26" x14ac:dyDescent="0.25">
      <c r="A340" t="s">
        <v>125</v>
      </c>
      <c r="B340" t="s">
        <v>113</v>
      </c>
      <c r="C340" t="s">
        <v>126</v>
      </c>
      <c r="D340" s="40">
        <v>0.3</v>
      </c>
      <c r="E340" t="s">
        <v>115</v>
      </c>
      <c r="F340" t="s">
        <v>116</v>
      </c>
      <c r="G340" s="41">
        <f>VLOOKUP(A340,'T-SMP'!$D$10:$E$223,2,0)</f>
        <v>0</v>
      </c>
      <c r="H340" t="s">
        <v>117</v>
      </c>
      <c r="I340" s="15">
        <f>ROUND(D340/H337* G340,5)</f>
        <v>0</v>
      </c>
      <c r="J340" s="15"/>
      <c r="K340" s="45"/>
    </row>
    <row r="341" spans="1:26" x14ac:dyDescent="0.25">
      <c r="C341" s="16" t="s">
        <v>118</v>
      </c>
      <c r="D341" s="42"/>
      <c r="G341" s="42"/>
      <c r="K341" s="45">
        <f>SUM(I339:I340)</f>
        <v>0</v>
      </c>
    </row>
    <row r="342" spans="1:26" x14ac:dyDescent="0.25">
      <c r="A342" s="9" t="s">
        <v>119</v>
      </c>
      <c r="D342" s="42"/>
      <c r="G342" s="42"/>
      <c r="K342" s="45"/>
    </row>
    <row r="343" spans="1:26" ht="29.25" customHeight="1" x14ac:dyDescent="0.25">
      <c r="A343" t="s">
        <v>166</v>
      </c>
      <c r="B343" t="s">
        <v>19</v>
      </c>
      <c r="C343" s="35" t="s">
        <v>167</v>
      </c>
      <c r="D343" s="40">
        <v>1</v>
      </c>
      <c r="F343" t="s">
        <v>116</v>
      </c>
      <c r="G343" s="41">
        <f>VLOOKUP(A343,'T-SMP'!$D$10:$E$223,2,0)</f>
        <v>0</v>
      </c>
      <c r="H343" t="s">
        <v>117</v>
      </c>
      <c r="I343" s="15">
        <f>ROUND(D343* G343,5)</f>
        <v>0</v>
      </c>
      <c r="J343" s="15"/>
      <c r="K343" s="45"/>
    </row>
    <row r="344" spans="1:26" ht="120" x14ac:dyDescent="0.25">
      <c r="A344" t="s">
        <v>192</v>
      </c>
      <c r="B344" t="s">
        <v>19</v>
      </c>
      <c r="C344" s="35" t="s">
        <v>193</v>
      </c>
      <c r="D344" s="40">
        <v>1</v>
      </c>
      <c r="F344" t="s">
        <v>116</v>
      </c>
      <c r="G344" s="41">
        <f>VLOOKUP(A344,'T-SMP'!$D$10:$E$223,2,0)</f>
        <v>0</v>
      </c>
      <c r="H344" t="s">
        <v>117</v>
      </c>
      <c r="I344" s="15">
        <f>ROUND(D344* G344,5)</f>
        <v>0</v>
      </c>
      <c r="J344" s="15"/>
      <c r="K344" s="45"/>
    </row>
    <row r="345" spans="1:26" x14ac:dyDescent="0.25">
      <c r="C345" s="16" t="s">
        <v>122</v>
      </c>
      <c r="D345" s="42"/>
      <c r="G345" s="42"/>
      <c r="K345" s="45">
        <f>SUM(I343:I344)</f>
        <v>0</v>
      </c>
    </row>
    <row r="346" spans="1:26" x14ac:dyDescent="0.25">
      <c r="D346" s="42"/>
      <c r="G346" s="42"/>
      <c r="K346" s="45"/>
    </row>
    <row r="347" spans="1:26" x14ac:dyDescent="0.25">
      <c r="C347" s="16" t="s">
        <v>131</v>
      </c>
      <c r="D347" s="42"/>
      <c r="G347" s="42">
        <v>1.5</v>
      </c>
      <c r="H347" t="s">
        <v>132</v>
      </c>
      <c r="I347">
        <f>ROUND(G347/100*K341,5)</f>
        <v>0</v>
      </c>
      <c r="K347" s="45"/>
    </row>
    <row r="348" spans="1:26" x14ac:dyDescent="0.25">
      <c r="C348" s="16" t="s">
        <v>123</v>
      </c>
      <c r="D348" s="42"/>
      <c r="G348" s="42"/>
      <c r="K348" s="46">
        <f>SUM(I338:I347)</f>
        <v>0</v>
      </c>
    </row>
    <row r="349" spans="1:26" x14ac:dyDescent="0.25">
      <c r="C349" s="16" t="s">
        <v>124</v>
      </c>
      <c r="D349" s="42"/>
      <c r="G349" s="42"/>
      <c r="K349" s="46">
        <f>SUM(K348:K348)</f>
        <v>0</v>
      </c>
    </row>
    <row r="350" spans="1:26" x14ac:dyDescent="0.25">
      <c r="A350" s="37"/>
      <c r="B350" s="38"/>
      <c r="C350" s="38"/>
      <c r="D350" s="38"/>
      <c r="E350" s="38"/>
      <c r="F350" s="38"/>
      <c r="G350" s="38"/>
      <c r="H350" s="38"/>
      <c r="I350" s="38"/>
      <c r="J350" s="38"/>
      <c r="K350" s="47"/>
    </row>
    <row r="351" spans="1:26" s="9" customFormat="1" ht="94.5" customHeight="1" x14ac:dyDescent="0.25">
      <c r="A351" s="13" t="s">
        <v>72</v>
      </c>
      <c r="B351" s="13" t="s">
        <v>19</v>
      </c>
      <c r="C351" s="66" t="s">
        <v>73</v>
      </c>
      <c r="D351" s="67"/>
      <c r="E351" s="67"/>
      <c r="F351" s="13"/>
      <c r="G351" s="14" t="s">
        <v>110</v>
      </c>
      <c r="H351" s="68">
        <v>1</v>
      </c>
      <c r="I351" s="69"/>
      <c r="J351" s="39" t="str">
        <f>+A351</f>
        <v>PJSD-JP5N</v>
      </c>
      <c r="K351" s="43">
        <f>ROUND(K363,2)</f>
        <v>0</v>
      </c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x14ac:dyDescent="0.25">
      <c r="A352" s="9" t="s">
        <v>111</v>
      </c>
      <c r="K352" s="44"/>
    </row>
    <row r="353" spans="1:26" x14ac:dyDescent="0.25">
      <c r="A353" t="s">
        <v>149</v>
      </c>
      <c r="B353" t="s">
        <v>113</v>
      </c>
      <c r="C353" t="s">
        <v>150</v>
      </c>
      <c r="D353" s="40">
        <v>0.3</v>
      </c>
      <c r="E353" t="s">
        <v>115</v>
      </c>
      <c r="F353" t="s">
        <v>116</v>
      </c>
      <c r="G353" s="41">
        <f>VLOOKUP(A353,'T-SMP'!$D$10:$E$223,2,0)</f>
        <v>0</v>
      </c>
      <c r="H353" t="s">
        <v>117</v>
      </c>
      <c r="I353" s="15">
        <f>ROUND(D353/H351* G353,5)</f>
        <v>0</v>
      </c>
      <c r="J353" s="15"/>
      <c r="K353" s="45"/>
    </row>
    <row r="354" spans="1:26" x14ac:dyDescent="0.25">
      <c r="A354" t="s">
        <v>125</v>
      </c>
      <c r="B354" t="s">
        <v>113</v>
      </c>
      <c r="C354" t="s">
        <v>126</v>
      </c>
      <c r="D354" s="40">
        <v>0.3</v>
      </c>
      <c r="E354" t="s">
        <v>115</v>
      </c>
      <c r="F354" t="s">
        <v>116</v>
      </c>
      <c r="G354" s="41">
        <f>VLOOKUP(A354,'T-SMP'!$D$10:$E$223,2,0)</f>
        <v>0</v>
      </c>
      <c r="H354" t="s">
        <v>117</v>
      </c>
      <c r="I354" s="15">
        <f>ROUND(D354/H351* G354,5)</f>
        <v>0</v>
      </c>
      <c r="J354" s="15"/>
      <c r="K354" s="45"/>
    </row>
    <row r="355" spans="1:26" x14ac:dyDescent="0.25">
      <c r="C355" s="16" t="s">
        <v>118</v>
      </c>
      <c r="D355" s="42"/>
      <c r="G355" s="42"/>
      <c r="K355" s="45">
        <f>SUM(I353:I354)</f>
        <v>0</v>
      </c>
    </row>
    <row r="356" spans="1:26" x14ac:dyDescent="0.25">
      <c r="A356" s="9" t="s">
        <v>119</v>
      </c>
      <c r="D356" s="42"/>
      <c r="G356" s="42"/>
      <c r="K356" s="45"/>
    </row>
    <row r="357" spans="1:26" ht="30" customHeight="1" x14ac:dyDescent="0.25">
      <c r="A357" t="s">
        <v>166</v>
      </c>
      <c r="B357" t="s">
        <v>19</v>
      </c>
      <c r="C357" s="35" t="s">
        <v>167</v>
      </c>
      <c r="D357" s="40">
        <v>1</v>
      </c>
      <c r="F357" t="s">
        <v>116</v>
      </c>
      <c r="G357" s="41">
        <f>VLOOKUP(A357,'T-SMP'!$D$10:$E$223,2,0)</f>
        <v>0</v>
      </c>
      <c r="H357" t="s">
        <v>117</v>
      </c>
      <c r="I357" s="15">
        <f>ROUND(D357* G357,5)</f>
        <v>0</v>
      </c>
      <c r="J357" s="15"/>
      <c r="K357" s="45"/>
    </row>
    <row r="358" spans="1:26" ht="121.5" customHeight="1" x14ac:dyDescent="0.25">
      <c r="A358" t="s">
        <v>194</v>
      </c>
      <c r="B358" t="s">
        <v>19</v>
      </c>
      <c r="C358" s="35" t="s">
        <v>195</v>
      </c>
      <c r="D358" s="40">
        <v>1</v>
      </c>
      <c r="F358" t="s">
        <v>116</v>
      </c>
      <c r="G358" s="41">
        <f>VLOOKUP(A358,'T-SMP'!$D$10:$E$223,2,0)</f>
        <v>0</v>
      </c>
      <c r="H358" t="s">
        <v>117</v>
      </c>
      <c r="I358" s="15">
        <f>ROUND(D358* G358,5)</f>
        <v>0</v>
      </c>
      <c r="J358" s="15"/>
      <c r="K358" s="45"/>
    </row>
    <row r="359" spans="1:26" x14ac:dyDescent="0.25">
      <c r="C359" s="16" t="s">
        <v>122</v>
      </c>
      <c r="D359" s="42"/>
      <c r="G359" s="42"/>
      <c r="K359" s="45">
        <f>SUM(I357:I358)</f>
        <v>0</v>
      </c>
    </row>
    <row r="360" spans="1:26" x14ac:dyDescent="0.25">
      <c r="D360" s="42"/>
      <c r="G360" s="42"/>
      <c r="K360" s="45"/>
    </row>
    <row r="361" spans="1:26" x14ac:dyDescent="0.25">
      <c r="C361" s="16" t="s">
        <v>131</v>
      </c>
      <c r="D361" s="42"/>
      <c r="G361" s="42">
        <v>1.5</v>
      </c>
      <c r="H361" t="s">
        <v>132</v>
      </c>
      <c r="I361">
        <f>ROUND(G361/100*K355,5)</f>
        <v>0</v>
      </c>
      <c r="K361" s="45"/>
    </row>
    <row r="362" spans="1:26" x14ac:dyDescent="0.25">
      <c r="C362" s="16" t="s">
        <v>123</v>
      </c>
      <c r="D362" s="42"/>
      <c r="G362" s="42"/>
      <c r="K362" s="46">
        <f>SUM(I352:I361)</f>
        <v>0</v>
      </c>
    </row>
    <row r="363" spans="1:26" x14ac:dyDescent="0.25">
      <c r="C363" s="16" t="s">
        <v>124</v>
      </c>
      <c r="D363" s="42"/>
      <c r="G363" s="42"/>
      <c r="K363" s="46">
        <f>SUM(K362:K362)</f>
        <v>0</v>
      </c>
    </row>
    <row r="364" spans="1:26" x14ac:dyDescent="0.25">
      <c r="A364" s="37"/>
      <c r="B364" s="38"/>
      <c r="C364" s="38"/>
      <c r="D364" s="38"/>
      <c r="E364" s="38"/>
      <c r="F364" s="38"/>
      <c r="G364" s="38"/>
      <c r="H364" s="38"/>
      <c r="I364" s="38"/>
      <c r="J364" s="38"/>
      <c r="K364" s="47"/>
    </row>
    <row r="365" spans="1:26" s="9" customFormat="1" ht="93.75" customHeight="1" x14ac:dyDescent="0.25">
      <c r="A365" s="13" t="s">
        <v>74</v>
      </c>
      <c r="B365" s="13" t="s">
        <v>19</v>
      </c>
      <c r="C365" s="66" t="s">
        <v>75</v>
      </c>
      <c r="D365" s="67"/>
      <c r="E365" s="67"/>
      <c r="F365" s="13"/>
      <c r="G365" s="14" t="s">
        <v>110</v>
      </c>
      <c r="H365" s="68">
        <v>1</v>
      </c>
      <c r="I365" s="69"/>
      <c r="J365" s="39" t="str">
        <f>+A365</f>
        <v>PJSD-KZ16</v>
      </c>
      <c r="K365" s="43">
        <f>ROUND(K377,2)</f>
        <v>0</v>
      </c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x14ac:dyDescent="0.25">
      <c r="A366" s="9" t="s">
        <v>111</v>
      </c>
      <c r="K366" s="44"/>
    </row>
    <row r="367" spans="1:26" x14ac:dyDescent="0.25">
      <c r="A367" t="s">
        <v>125</v>
      </c>
      <c r="B367" t="s">
        <v>113</v>
      </c>
      <c r="C367" t="s">
        <v>126</v>
      </c>
      <c r="D367" s="40">
        <v>0.3</v>
      </c>
      <c r="E367" t="s">
        <v>115</v>
      </c>
      <c r="F367" t="s">
        <v>116</v>
      </c>
      <c r="G367" s="41">
        <f>VLOOKUP(A367,'T-SMP'!$D$10:$E$223,2,0)</f>
        <v>0</v>
      </c>
      <c r="H367" t="s">
        <v>117</v>
      </c>
      <c r="I367" s="15">
        <f>ROUND(D367/H365* G367,5)</f>
        <v>0</v>
      </c>
      <c r="J367" s="15"/>
      <c r="K367" s="45"/>
    </row>
    <row r="368" spans="1:26" x14ac:dyDescent="0.25">
      <c r="A368" t="s">
        <v>149</v>
      </c>
      <c r="B368" t="s">
        <v>113</v>
      </c>
      <c r="C368" t="s">
        <v>150</v>
      </c>
      <c r="D368" s="40">
        <v>0.3</v>
      </c>
      <c r="E368" t="s">
        <v>115</v>
      </c>
      <c r="F368" t="s">
        <v>116</v>
      </c>
      <c r="G368" s="41">
        <f>VLOOKUP(A368,'T-SMP'!$D$10:$E$223,2,0)</f>
        <v>0</v>
      </c>
      <c r="H368" t="s">
        <v>117</v>
      </c>
      <c r="I368" s="15">
        <f>ROUND(D368/H365* G368,5)</f>
        <v>0</v>
      </c>
      <c r="J368" s="15"/>
      <c r="K368" s="45"/>
    </row>
    <row r="369" spans="1:26" x14ac:dyDescent="0.25">
      <c r="C369" s="16" t="s">
        <v>118</v>
      </c>
      <c r="D369" s="42"/>
      <c r="G369" s="42"/>
      <c r="K369" s="45">
        <f>SUM(I367:I368)</f>
        <v>0</v>
      </c>
    </row>
    <row r="370" spans="1:26" x14ac:dyDescent="0.25">
      <c r="A370" s="9" t="s">
        <v>119</v>
      </c>
      <c r="D370" s="42"/>
      <c r="G370" s="42"/>
      <c r="K370" s="45"/>
    </row>
    <row r="371" spans="1:26" ht="34.5" customHeight="1" x14ac:dyDescent="0.25">
      <c r="A371" t="s">
        <v>166</v>
      </c>
      <c r="B371" t="s">
        <v>19</v>
      </c>
      <c r="C371" s="35" t="s">
        <v>167</v>
      </c>
      <c r="D371" s="40">
        <v>1</v>
      </c>
      <c r="F371" t="s">
        <v>116</v>
      </c>
      <c r="G371" s="41">
        <f>VLOOKUP(A371,'T-SMP'!$D$10:$E$223,2,0)</f>
        <v>0</v>
      </c>
      <c r="H371" t="s">
        <v>117</v>
      </c>
      <c r="I371" s="15">
        <f>ROUND(D371* G371,5)</f>
        <v>0</v>
      </c>
      <c r="J371" s="15"/>
      <c r="K371" s="45"/>
    </row>
    <row r="372" spans="1:26" ht="120" x14ac:dyDescent="0.25">
      <c r="A372" t="s">
        <v>196</v>
      </c>
      <c r="B372" t="s">
        <v>19</v>
      </c>
      <c r="C372" s="35" t="s">
        <v>197</v>
      </c>
      <c r="D372" s="40">
        <v>1</v>
      </c>
      <c r="F372" t="s">
        <v>116</v>
      </c>
      <c r="G372" s="41">
        <f>VLOOKUP(A372,'T-SMP'!$D$10:$E$223,2,0)</f>
        <v>0</v>
      </c>
      <c r="H372" t="s">
        <v>117</v>
      </c>
      <c r="I372" s="15">
        <f>ROUND(D372* G372,5)</f>
        <v>0</v>
      </c>
      <c r="J372" s="15"/>
      <c r="K372" s="45"/>
    </row>
    <row r="373" spans="1:26" x14ac:dyDescent="0.25">
      <c r="C373" s="16" t="s">
        <v>122</v>
      </c>
      <c r="D373" s="42"/>
      <c r="G373" s="42"/>
      <c r="K373" s="45">
        <f>SUM(I371:I372)</f>
        <v>0</v>
      </c>
    </row>
    <row r="374" spans="1:26" x14ac:dyDescent="0.25">
      <c r="D374" s="42"/>
      <c r="G374" s="42"/>
      <c r="K374" s="45"/>
    </row>
    <row r="375" spans="1:26" x14ac:dyDescent="0.25">
      <c r="C375" s="16" t="s">
        <v>131</v>
      </c>
      <c r="D375" s="42"/>
      <c r="G375" s="42">
        <v>1.5</v>
      </c>
      <c r="H375" t="s">
        <v>132</v>
      </c>
      <c r="I375">
        <f>ROUND(G375/100*K369,5)</f>
        <v>0</v>
      </c>
      <c r="K375" s="45"/>
    </row>
    <row r="376" spans="1:26" x14ac:dyDescent="0.25">
      <c r="C376" s="16" t="s">
        <v>123</v>
      </c>
      <c r="D376" s="42"/>
      <c r="G376" s="42"/>
      <c r="K376" s="46">
        <f>SUM(I366:I375)</f>
        <v>0</v>
      </c>
    </row>
    <row r="377" spans="1:26" x14ac:dyDescent="0.25">
      <c r="C377" s="16" t="s">
        <v>124</v>
      </c>
      <c r="D377" s="42"/>
      <c r="G377" s="42"/>
      <c r="K377" s="46">
        <f>SUM(K376:K376)</f>
        <v>0</v>
      </c>
    </row>
    <row r="378" spans="1:26" x14ac:dyDescent="0.25">
      <c r="A378" s="37"/>
      <c r="B378" s="38"/>
      <c r="C378" s="38"/>
      <c r="D378" s="38"/>
      <c r="E378" s="38"/>
      <c r="F378" s="38"/>
      <c r="G378" s="38"/>
      <c r="H378" s="38"/>
      <c r="I378" s="38"/>
      <c r="J378" s="38"/>
      <c r="K378" s="47"/>
    </row>
    <row r="379" spans="1:26" s="9" customFormat="1" ht="92.25" customHeight="1" x14ac:dyDescent="0.25">
      <c r="A379" s="13" t="s">
        <v>76</v>
      </c>
      <c r="B379" s="13" t="s">
        <v>19</v>
      </c>
      <c r="C379" s="66" t="s">
        <v>77</v>
      </c>
      <c r="D379" s="67"/>
      <c r="E379" s="67"/>
      <c r="F379" s="13"/>
      <c r="G379" s="14" t="s">
        <v>110</v>
      </c>
      <c r="H379" s="68">
        <v>1</v>
      </c>
      <c r="I379" s="69"/>
      <c r="J379" s="39" t="str">
        <f>+A379</f>
        <v>PJSD-KZ1A</v>
      </c>
      <c r="K379" s="43">
        <f>ROUND(K391,2)</f>
        <v>0</v>
      </c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x14ac:dyDescent="0.25">
      <c r="A380" s="9" t="s">
        <v>111</v>
      </c>
      <c r="K380" s="44"/>
    </row>
    <row r="381" spans="1:26" x14ac:dyDescent="0.25">
      <c r="A381" t="s">
        <v>149</v>
      </c>
      <c r="B381" t="s">
        <v>113</v>
      </c>
      <c r="C381" t="s">
        <v>150</v>
      </c>
      <c r="D381" s="40">
        <v>0.3</v>
      </c>
      <c r="E381" t="s">
        <v>115</v>
      </c>
      <c r="F381" t="s">
        <v>116</v>
      </c>
      <c r="G381" s="41">
        <f>VLOOKUP(A381,'T-SMP'!$D$10:$E$223,2,0)</f>
        <v>0</v>
      </c>
      <c r="H381" t="s">
        <v>117</v>
      </c>
      <c r="I381" s="15">
        <f>ROUND(D381/H379* G381,5)</f>
        <v>0</v>
      </c>
      <c r="J381" s="15"/>
      <c r="K381" s="45"/>
    </row>
    <row r="382" spans="1:26" x14ac:dyDescent="0.25">
      <c r="A382" t="s">
        <v>125</v>
      </c>
      <c r="B382" t="s">
        <v>113</v>
      </c>
      <c r="C382" t="s">
        <v>126</v>
      </c>
      <c r="D382" s="40">
        <v>0.3</v>
      </c>
      <c r="E382" t="s">
        <v>115</v>
      </c>
      <c r="F382" t="s">
        <v>116</v>
      </c>
      <c r="G382" s="41">
        <f>VLOOKUP(A382,'T-SMP'!$D$10:$E$223,2,0)</f>
        <v>0</v>
      </c>
      <c r="H382" t="s">
        <v>117</v>
      </c>
      <c r="I382" s="15">
        <f>ROUND(D382/H379* G382,5)</f>
        <v>0</v>
      </c>
      <c r="J382" s="15"/>
      <c r="K382" s="45"/>
    </row>
    <row r="383" spans="1:26" x14ac:dyDescent="0.25">
      <c r="C383" s="16" t="s">
        <v>118</v>
      </c>
      <c r="D383" s="42"/>
      <c r="G383" s="42"/>
      <c r="K383" s="45">
        <f>SUM(I381:I382)</f>
        <v>0</v>
      </c>
    </row>
    <row r="384" spans="1:26" x14ac:dyDescent="0.25">
      <c r="A384" s="9" t="s">
        <v>119</v>
      </c>
      <c r="D384" s="42"/>
      <c r="G384" s="42"/>
      <c r="K384" s="45"/>
    </row>
    <row r="385" spans="1:26" ht="31.5" customHeight="1" x14ac:dyDescent="0.25">
      <c r="A385" t="s">
        <v>166</v>
      </c>
      <c r="B385" t="s">
        <v>19</v>
      </c>
      <c r="C385" s="35" t="s">
        <v>167</v>
      </c>
      <c r="D385" s="40">
        <v>1</v>
      </c>
      <c r="F385" t="s">
        <v>116</v>
      </c>
      <c r="G385" s="41">
        <f>VLOOKUP(A385,'T-SMP'!$D$10:$E$223,2,0)</f>
        <v>0</v>
      </c>
      <c r="H385" t="s">
        <v>117</v>
      </c>
      <c r="I385" s="15">
        <f>ROUND(D385* G385,5)</f>
        <v>0</v>
      </c>
      <c r="J385" s="15"/>
      <c r="K385" s="45"/>
    </row>
    <row r="386" spans="1:26" ht="120" x14ac:dyDescent="0.25">
      <c r="A386" t="s">
        <v>198</v>
      </c>
      <c r="B386" t="s">
        <v>19</v>
      </c>
      <c r="C386" s="35" t="s">
        <v>199</v>
      </c>
      <c r="D386" s="40">
        <v>1</v>
      </c>
      <c r="F386" t="s">
        <v>116</v>
      </c>
      <c r="G386" s="41">
        <f>VLOOKUP(A386,'T-SMP'!$D$10:$E$223,2,0)</f>
        <v>0</v>
      </c>
      <c r="H386" t="s">
        <v>117</v>
      </c>
      <c r="I386" s="15">
        <f>ROUND(D386* G386,5)</f>
        <v>0</v>
      </c>
      <c r="J386" s="15"/>
      <c r="K386" s="45"/>
    </row>
    <row r="387" spans="1:26" x14ac:dyDescent="0.25">
      <c r="C387" s="16" t="s">
        <v>122</v>
      </c>
      <c r="D387" s="42"/>
      <c r="G387" s="42"/>
      <c r="K387" s="45">
        <f>SUM(I385:I386)</f>
        <v>0</v>
      </c>
    </row>
    <row r="388" spans="1:26" x14ac:dyDescent="0.25">
      <c r="D388" s="42"/>
      <c r="G388" s="42"/>
      <c r="K388" s="45"/>
    </row>
    <row r="389" spans="1:26" x14ac:dyDescent="0.25">
      <c r="C389" s="16" t="s">
        <v>131</v>
      </c>
      <c r="D389" s="42"/>
      <c r="G389" s="42">
        <v>1.5</v>
      </c>
      <c r="H389" t="s">
        <v>132</v>
      </c>
      <c r="I389">
        <f>ROUND(G389/100*K383,5)</f>
        <v>0</v>
      </c>
      <c r="K389" s="45"/>
    </row>
    <row r="390" spans="1:26" x14ac:dyDescent="0.25">
      <c r="C390" s="16" t="s">
        <v>123</v>
      </c>
      <c r="D390" s="42"/>
      <c r="G390" s="42"/>
      <c r="K390" s="46">
        <f>SUM(I380:I389)</f>
        <v>0</v>
      </c>
    </row>
    <row r="391" spans="1:26" x14ac:dyDescent="0.25">
      <c r="C391" s="16" t="s">
        <v>124</v>
      </c>
      <c r="D391" s="42"/>
      <c r="G391" s="42"/>
      <c r="K391" s="46">
        <f>SUM(K390:K390)</f>
        <v>0</v>
      </c>
    </row>
    <row r="392" spans="1:26" x14ac:dyDescent="0.25">
      <c r="A392" s="37"/>
      <c r="B392" s="38"/>
      <c r="C392" s="38"/>
      <c r="D392" s="38"/>
      <c r="E392" s="38"/>
      <c r="F392" s="38"/>
      <c r="G392" s="38"/>
      <c r="H392" s="38"/>
      <c r="I392" s="38"/>
      <c r="J392" s="38"/>
      <c r="K392" s="47"/>
    </row>
    <row r="393" spans="1:26" s="9" customFormat="1" ht="63.75" customHeight="1" x14ac:dyDescent="0.25">
      <c r="A393" s="13" t="s">
        <v>29</v>
      </c>
      <c r="B393" s="13" t="s">
        <v>19</v>
      </c>
      <c r="C393" s="66" t="s">
        <v>30</v>
      </c>
      <c r="D393" s="67"/>
      <c r="E393" s="67"/>
      <c r="F393" s="13"/>
      <c r="G393" s="14" t="s">
        <v>110</v>
      </c>
      <c r="H393" s="68">
        <v>1</v>
      </c>
      <c r="I393" s="69"/>
      <c r="J393" s="39" t="str">
        <f>+A393</f>
        <v>PJSM1-HBBF</v>
      </c>
      <c r="K393" s="43">
        <f>ROUND(K405,2)</f>
        <v>0</v>
      </c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x14ac:dyDescent="0.25">
      <c r="A394" s="9" t="s">
        <v>111</v>
      </c>
      <c r="K394" s="44"/>
    </row>
    <row r="395" spans="1:26" x14ac:dyDescent="0.25">
      <c r="A395" t="s">
        <v>149</v>
      </c>
      <c r="B395" t="s">
        <v>113</v>
      </c>
      <c r="C395" t="s">
        <v>150</v>
      </c>
      <c r="D395" s="40">
        <v>0.35</v>
      </c>
      <c r="E395" t="s">
        <v>115</v>
      </c>
      <c r="F395" t="s">
        <v>116</v>
      </c>
      <c r="G395" s="41">
        <f>VLOOKUP(A395,'T-SMP'!$D$10:$E$223,2,0)</f>
        <v>0</v>
      </c>
      <c r="H395" t="s">
        <v>117</v>
      </c>
      <c r="I395" s="15">
        <f>ROUND(D395/H393* G395,5)</f>
        <v>0</v>
      </c>
      <c r="J395" s="15"/>
      <c r="K395" s="45"/>
    </row>
    <row r="396" spans="1:26" x14ac:dyDescent="0.25">
      <c r="A396" t="s">
        <v>125</v>
      </c>
      <c r="B396" t="s">
        <v>113</v>
      </c>
      <c r="C396" t="s">
        <v>126</v>
      </c>
      <c r="D396" s="40">
        <v>0.35</v>
      </c>
      <c r="E396" t="s">
        <v>115</v>
      </c>
      <c r="F396" t="s">
        <v>116</v>
      </c>
      <c r="G396" s="41">
        <f>VLOOKUP(A396,'T-SMP'!$D$10:$E$223,2,0)</f>
        <v>0</v>
      </c>
      <c r="H396" t="s">
        <v>117</v>
      </c>
      <c r="I396" s="15">
        <f>ROUND(D396/H393* G396,5)</f>
        <v>0</v>
      </c>
      <c r="J396" s="15"/>
      <c r="K396" s="45"/>
    </row>
    <row r="397" spans="1:26" x14ac:dyDescent="0.25">
      <c r="C397" s="16" t="s">
        <v>118</v>
      </c>
      <c r="D397" s="42"/>
      <c r="G397" s="42"/>
      <c r="K397" s="45">
        <f>SUM(I395:I396)</f>
        <v>0</v>
      </c>
    </row>
    <row r="398" spans="1:26" x14ac:dyDescent="0.25">
      <c r="A398" s="9" t="s">
        <v>119</v>
      </c>
      <c r="D398" s="42"/>
      <c r="G398" s="42"/>
      <c r="K398" s="45"/>
    </row>
    <row r="399" spans="1:26" x14ac:dyDescent="0.25">
      <c r="A399" t="s">
        <v>200</v>
      </c>
      <c r="B399" t="s">
        <v>201</v>
      </c>
      <c r="C399" t="s">
        <v>202</v>
      </c>
      <c r="D399" s="40">
        <v>5.4050000000000001E-2</v>
      </c>
      <c r="F399" t="s">
        <v>116</v>
      </c>
      <c r="G399" s="41">
        <f>VLOOKUP(A399,'T-SMP'!$D$10:$E$223,2,0)</f>
        <v>0</v>
      </c>
      <c r="H399" t="s">
        <v>117</v>
      </c>
      <c r="I399" s="15">
        <f>ROUND(D399* G399,5)</f>
        <v>0</v>
      </c>
      <c r="J399" s="15"/>
      <c r="K399" s="45"/>
    </row>
    <row r="400" spans="1:26" ht="60" x14ac:dyDescent="0.25">
      <c r="A400" t="s">
        <v>203</v>
      </c>
      <c r="B400" t="s">
        <v>19</v>
      </c>
      <c r="C400" s="35" t="s">
        <v>204</v>
      </c>
      <c r="D400" s="40">
        <v>1</v>
      </c>
      <c r="F400" t="s">
        <v>116</v>
      </c>
      <c r="G400" s="41">
        <f>VLOOKUP(A400,'T-SMP'!$D$10:$E$223,2,0)</f>
        <v>0</v>
      </c>
      <c r="H400" t="s">
        <v>117</v>
      </c>
      <c r="I400" s="15">
        <f>ROUND(D400* G400,5)</f>
        <v>0</v>
      </c>
      <c r="J400" s="15"/>
      <c r="K400" s="45"/>
    </row>
    <row r="401" spans="1:26" x14ac:dyDescent="0.25">
      <c r="C401" s="16" t="s">
        <v>122</v>
      </c>
      <c r="D401" s="42"/>
      <c r="G401" s="42"/>
      <c r="K401" s="45">
        <f>SUM(I399:I400)</f>
        <v>0</v>
      </c>
    </row>
    <row r="402" spans="1:26" x14ac:dyDescent="0.25">
      <c r="D402" s="42"/>
      <c r="G402" s="42"/>
      <c r="K402" s="45"/>
    </row>
    <row r="403" spans="1:26" x14ac:dyDescent="0.25">
      <c r="C403" s="16" t="s">
        <v>131</v>
      </c>
      <c r="D403" s="42"/>
      <c r="G403" s="42">
        <v>1.5</v>
      </c>
      <c r="H403" t="s">
        <v>132</v>
      </c>
      <c r="I403">
        <f>ROUND(G403/100*K397,5)</f>
        <v>0</v>
      </c>
      <c r="K403" s="45"/>
    </row>
    <row r="404" spans="1:26" x14ac:dyDescent="0.25">
      <c r="C404" s="16" t="s">
        <v>123</v>
      </c>
      <c r="D404" s="42"/>
      <c r="G404" s="42"/>
      <c r="K404" s="46">
        <f>SUM(I394:I403)</f>
        <v>0</v>
      </c>
    </row>
    <row r="405" spans="1:26" x14ac:dyDescent="0.25">
      <c r="C405" s="16" t="s">
        <v>124</v>
      </c>
      <c r="D405" s="42"/>
      <c r="G405" s="42"/>
      <c r="K405" s="46">
        <f>SUM(K404:K404)</f>
        <v>0</v>
      </c>
    </row>
    <row r="406" spans="1:26" x14ac:dyDescent="0.25">
      <c r="A406" s="37"/>
      <c r="B406" s="38"/>
      <c r="C406" s="38"/>
      <c r="D406" s="38"/>
      <c r="E406" s="38"/>
      <c r="F406" s="38"/>
      <c r="G406" s="38"/>
      <c r="H406" s="38"/>
      <c r="I406" s="38"/>
      <c r="J406" s="38"/>
      <c r="K406" s="47"/>
    </row>
    <row r="407" spans="1:26" s="9" customFormat="1" ht="60.75" customHeight="1" x14ac:dyDescent="0.25">
      <c r="A407" s="13" t="s">
        <v>31</v>
      </c>
      <c r="B407" s="13" t="s">
        <v>19</v>
      </c>
      <c r="C407" s="66" t="s">
        <v>32</v>
      </c>
      <c r="D407" s="67"/>
      <c r="E407" s="67"/>
      <c r="F407" s="13"/>
      <c r="G407" s="14" t="s">
        <v>110</v>
      </c>
      <c r="H407" s="68">
        <v>1</v>
      </c>
      <c r="I407" s="69"/>
      <c r="J407" s="39" t="str">
        <f>+A407</f>
        <v>PJSM1-HBBG</v>
      </c>
      <c r="K407" s="43">
        <f>ROUND(K419,2)</f>
        <v>0</v>
      </c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x14ac:dyDescent="0.25">
      <c r="A408" s="9" t="s">
        <v>111</v>
      </c>
      <c r="K408" s="44"/>
    </row>
    <row r="409" spans="1:26" x14ac:dyDescent="0.25">
      <c r="A409" t="s">
        <v>149</v>
      </c>
      <c r="B409" t="s">
        <v>113</v>
      </c>
      <c r="C409" t="s">
        <v>150</v>
      </c>
      <c r="D409" s="40">
        <v>0.35</v>
      </c>
      <c r="E409" t="s">
        <v>115</v>
      </c>
      <c r="F409" t="s">
        <v>116</v>
      </c>
      <c r="G409" s="41">
        <f>VLOOKUP(A409,'T-SMP'!$D$10:$E$223,2,0)</f>
        <v>0</v>
      </c>
      <c r="H409" t="s">
        <v>117</v>
      </c>
      <c r="I409" s="15">
        <f>ROUND(D409/H407* G409,5)</f>
        <v>0</v>
      </c>
      <c r="J409" s="15"/>
      <c r="K409" s="45"/>
    </row>
    <row r="410" spans="1:26" x14ac:dyDescent="0.25">
      <c r="A410" t="s">
        <v>125</v>
      </c>
      <c r="B410" t="s">
        <v>113</v>
      </c>
      <c r="C410" t="s">
        <v>126</v>
      </c>
      <c r="D410" s="40">
        <v>0.35</v>
      </c>
      <c r="E410" t="s">
        <v>115</v>
      </c>
      <c r="F410" t="s">
        <v>116</v>
      </c>
      <c r="G410" s="41">
        <f>VLOOKUP(A410,'T-SMP'!$D$10:$E$223,2,0)</f>
        <v>0</v>
      </c>
      <c r="H410" t="s">
        <v>117</v>
      </c>
      <c r="I410" s="15">
        <f>ROUND(D410/H407* G410,5)</f>
        <v>0</v>
      </c>
      <c r="J410" s="15"/>
      <c r="K410" s="45"/>
    </row>
    <row r="411" spans="1:26" x14ac:dyDescent="0.25">
      <c r="C411" s="16" t="s">
        <v>118</v>
      </c>
      <c r="D411" s="42"/>
      <c r="G411" s="42"/>
      <c r="K411" s="45">
        <f>SUM(I409:I410)</f>
        <v>0</v>
      </c>
    </row>
    <row r="412" spans="1:26" x14ac:dyDescent="0.25">
      <c r="A412" s="9" t="s">
        <v>119</v>
      </c>
      <c r="D412" s="42"/>
      <c r="G412" s="42"/>
      <c r="K412" s="45"/>
    </row>
    <row r="413" spans="1:26" ht="60" x14ac:dyDescent="0.25">
      <c r="A413" t="s">
        <v>205</v>
      </c>
      <c r="B413" t="s">
        <v>19</v>
      </c>
      <c r="C413" s="35" t="s">
        <v>206</v>
      </c>
      <c r="D413" s="40">
        <v>1</v>
      </c>
      <c r="F413" t="s">
        <v>116</v>
      </c>
      <c r="G413" s="41">
        <f>VLOOKUP(A413,'T-SMP'!$D$10:$E$223,2,0)</f>
        <v>0</v>
      </c>
      <c r="H413" t="s">
        <v>117</v>
      </c>
      <c r="I413" s="15">
        <f>ROUND(D413* G413,5)</f>
        <v>0</v>
      </c>
      <c r="J413" s="15"/>
      <c r="K413" s="45"/>
    </row>
    <row r="414" spans="1:26" x14ac:dyDescent="0.25">
      <c r="A414" t="s">
        <v>200</v>
      </c>
      <c r="B414" t="s">
        <v>201</v>
      </c>
      <c r="C414" s="35" t="s">
        <v>202</v>
      </c>
      <c r="D414" s="40">
        <v>7.7399999999999997E-2</v>
      </c>
      <c r="F414" t="s">
        <v>116</v>
      </c>
      <c r="G414" s="41">
        <f>VLOOKUP(A414,'T-SMP'!$D$10:$E$223,2,0)</f>
        <v>0</v>
      </c>
      <c r="H414" t="s">
        <v>117</v>
      </c>
      <c r="I414" s="15">
        <f>ROUND(D414* G414,5)</f>
        <v>0</v>
      </c>
      <c r="J414" s="15"/>
      <c r="K414" s="45"/>
    </row>
    <row r="415" spans="1:26" x14ac:dyDescent="0.25">
      <c r="C415" s="16" t="s">
        <v>122</v>
      </c>
      <c r="D415" s="42"/>
      <c r="G415" s="42"/>
      <c r="K415" s="45">
        <f>SUM(I413:I414)</f>
        <v>0</v>
      </c>
    </row>
    <row r="416" spans="1:26" x14ac:dyDescent="0.25">
      <c r="D416" s="42"/>
      <c r="G416" s="42"/>
      <c r="K416" s="45"/>
    </row>
    <row r="417" spans="1:26" x14ac:dyDescent="0.25">
      <c r="C417" s="16" t="s">
        <v>131</v>
      </c>
      <c r="D417" s="42"/>
      <c r="G417" s="42">
        <v>1.5</v>
      </c>
      <c r="H417" t="s">
        <v>132</v>
      </c>
      <c r="I417">
        <f>ROUND(G417/100*K411,5)</f>
        <v>0</v>
      </c>
      <c r="K417" s="45"/>
    </row>
    <row r="418" spans="1:26" x14ac:dyDescent="0.25">
      <c r="C418" s="16" t="s">
        <v>123</v>
      </c>
      <c r="D418" s="42"/>
      <c r="G418" s="42"/>
      <c r="K418" s="46">
        <f>SUM(I408:I417)</f>
        <v>0</v>
      </c>
    </row>
    <row r="419" spans="1:26" x14ac:dyDescent="0.25">
      <c r="C419" s="16" t="s">
        <v>124</v>
      </c>
      <c r="D419" s="42"/>
      <c r="G419" s="42"/>
      <c r="K419" s="46">
        <f>SUM(K418:K418)</f>
        <v>0</v>
      </c>
    </row>
    <row r="420" spans="1:26" x14ac:dyDescent="0.25">
      <c r="A420" s="37"/>
      <c r="B420" s="38"/>
      <c r="C420" s="38"/>
      <c r="D420" s="38"/>
      <c r="E420" s="38"/>
      <c r="F420" s="38"/>
      <c r="G420" s="38"/>
      <c r="H420" s="38"/>
      <c r="I420" s="38"/>
      <c r="J420" s="38"/>
      <c r="K420" s="47"/>
    </row>
    <row r="421" spans="1:26" s="9" customFormat="1" ht="48" customHeight="1" x14ac:dyDescent="0.25">
      <c r="A421" s="13" t="s">
        <v>45</v>
      </c>
      <c r="B421" s="13" t="s">
        <v>19</v>
      </c>
      <c r="C421" s="66" t="s">
        <v>46</v>
      </c>
      <c r="D421" s="67"/>
      <c r="E421" s="67"/>
      <c r="F421" s="13"/>
      <c r="G421" s="14" t="s">
        <v>110</v>
      </c>
      <c r="H421" s="68">
        <v>1</v>
      </c>
      <c r="I421" s="69"/>
      <c r="J421" s="39" t="str">
        <f>+A421</f>
        <v>PJSQ-92NJ</v>
      </c>
      <c r="K421" s="43">
        <f>ROUND(K431,2)</f>
        <v>0</v>
      </c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x14ac:dyDescent="0.25">
      <c r="A422" s="9" t="s">
        <v>111</v>
      </c>
      <c r="K422" s="44"/>
    </row>
    <row r="423" spans="1:26" x14ac:dyDescent="0.25">
      <c r="A423" t="s">
        <v>125</v>
      </c>
      <c r="B423" t="s">
        <v>113</v>
      </c>
      <c r="C423" t="s">
        <v>126</v>
      </c>
      <c r="D423" s="40">
        <v>3.3</v>
      </c>
      <c r="E423" t="s">
        <v>115</v>
      </c>
      <c r="F423" t="s">
        <v>116</v>
      </c>
      <c r="G423" s="41">
        <f>VLOOKUP(A423,'T-SMP'!$D$10:$E$223,2,0)</f>
        <v>0</v>
      </c>
      <c r="H423" t="s">
        <v>117</v>
      </c>
      <c r="I423" s="15">
        <f>ROUND(D423/H421* G423,5)</f>
        <v>0</v>
      </c>
      <c r="J423" s="15"/>
      <c r="K423" s="45"/>
    </row>
    <row r="424" spans="1:26" x14ac:dyDescent="0.25">
      <c r="C424" s="16" t="s">
        <v>118</v>
      </c>
      <c r="D424" s="42"/>
      <c r="G424" s="42"/>
      <c r="K424" s="45">
        <f>SUM(I423:I423)</f>
        <v>0</v>
      </c>
    </row>
    <row r="425" spans="1:26" x14ac:dyDescent="0.25">
      <c r="A425" s="9" t="s">
        <v>119</v>
      </c>
      <c r="D425" s="42"/>
      <c r="G425" s="42"/>
      <c r="K425" s="45"/>
    </row>
    <row r="426" spans="1:26" ht="30" x14ac:dyDescent="0.25">
      <c r="A426" t="s">
        <v>207</v>
      </c>
      <c r="B426" t="s">
        <v>19</v>
      </c>
      <c r="C426" s="35" t="s">
        <v>208</v>
      </c>
      <c r="D426" s="40">
        <v>1</v>
      </c>
      <c r="F426" t="s">
        <v>116</v>
      </c>
      <c r="G426" s="41">
        <f>VLOOKUP(A426,'T-SMP'!$D$10:$E$223,2,0)</f>
        <v>0</v>
      </c>
      <c r="H426" t="s">
        <v>117</v>
      </c>
      <c r="I426" s="15">
        <f>ROUND(D426* G426,5)</f>
        <v>0</v>
      </c>
      <c r="J426" s="15"/>
      <c r="K426" s="45"/>
    </row>
    <row r="427" spans="1:26" x14ac:dyDescent="0.25">
      <c r="C427" s="16" t="s">
        <v>122</v>
      </c>
      <c r="D427" s="42"/>
      <c r="G427" s="42"/>
      <c r="K427" s="45">
        <f>SUM(I426:I426)</f>
        <v>0</v>
      </c>
    </row>
    <row r="428" spans="1:26" x14ac:dyDescent="0.25">
      <c r="D428" s="42"/>
      <c r="G428" s="42"/>
      <c r="K428" s="45"/>
    </row>
    <row r="429" spans="1:26" x14ac:dyDescent="0.25">
      <c r="C429" s="16" t="s">
        <v>131</v>
      </c>
      <c r="D429" s="42"/>
      <c r="G429" s="42">
        <v>1.5</v>
      </c>
      <c r="H429" t="s">
        <v>132</v>
      </c>
      <c r="I429">
        <f>ROUND(G429/100*K424,5)</f>
        <v>0</v>
      </c>
      <c r="K429" s="45"/>
    </row>
    <row r="430" spans="1:26" x14ac:dyDescent="0.25">
      <c r="C430" s="16" t="s">
        <v>123</v>
      </c>
      <c r="D430" s="42"/>
      <c r="G430" s="42"/>
      <c r="K430" s="46">
        <f>SUM(I422:I429)</f>
        <v>0</v>
      </c>
    </row>
    <row r="431" spans="1:26" x14ac:dyDescent="0.25">
      <c r="C431" s="16" t="s">
        <v>124</v>
      </c>
      <c r="D431" s="42"/>
      <c r="G431" s="42"/>
      <c r="K431" s="46">
        <f>SUM(K430:K430)</f>
        <v>0</v>
      </c>
    </row>
    <row r="432" spans="1:26" x14ac:dyDescent="0.25">
      <c r="A432" s="37"/>
      <c r="B432" s="38"/>
      <c r="C432" s="38"/>
      <c r="D432" s="38"/>
      <c r="E432" s="38"/>
      <c r="F432" s="38"/>
      <c r="G432" s="38"/>
      <c r="H432" s="38"/>
      <c r="I432" s="38"/>
      <c r="J432" s="38"/>
      <c r="K432" s="47"/>
    </row>
    <row r="433" spans="1:26" s="9" customFormat="1" ht="30.75" customHeight="1" x14ac:dyDescent="0.25">
      <c r="A433" s="13" t="s">
        <v>80</v>
      </c>
      <c r="B433" s="13" t="s">
        <v>19</v>
      </c>
      <c r="C433" s="66" t="s">
        <v>81</v>
      </c>
      <c r="D433" s="67"/>
      <c r="E433" s="67"/>
      <c r="F433" s="13"/>
      <c r="G433" s="14" t="s">
        <v>110</v>
      </c>
      <c r="H433" s="68">
        <v>1</v>
      </c>
      <c r="I433" s="69"/>
      <c r="J433" s="39" t="str">
        <f>+A433</f>
        <v>PJSQ-92NM</v>
      </c>
      <c r="K433" s="43">
        <f>ROUND(K443,2)</f>
        <v>0</v>
      </c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x14ac:dyDescent="0.25">
      <c r="A434" s="9" t="s">
        <v>111</v>
      </c>
      <c r="K434" s="44"/>
    </row>
    <row r="435" spans="1:26" x14ac:dyDescent="0.25">
      <c r="A435" t="s">
        <v>125</v>
      </c>
      <c r="B435" t="s">
        <v>113</v>
      </c>
      <c r="C435" t="s">
        <v>126</v>
      </c>
      <c r="D435" s="40">
        <v>3.3</v>
      </c>
      <c r="E435" t="s">
        <v>115</v>
      </c>
      <c r="F435" t="s">
        <v>116</v>
      </c>
      <c r="G435" s="41">
        <f>VLOOKUP(A435,'T-SMP'!$D$10:$E$223,2,0)</f>
        <v>0</v>
      </c>
      <c r="H435" t="s">
        <v>117</v>
      </c>
      <c r="I435" s="15">
        <f>ROUND(D435/H433* G435,5)</f>
        <v>0</v>
      </c>
      <c r="J435" s="15"/>
      <c r="K435" s="45"/>
    </row>
    <row r="436" spans="1:26" x14ac:dyDescent="0.25">
      <c r="C436" s="16" t="s">
        <v>118</v>
      </c>
      <c r="D436" s="42"/>
      <c r="G436" s="42"/>
      <c r="K436" s="45">
        <f>SUM(I435:I435)</f>
        <v>0</v>
      </c>
    </row>
    <row r="437" spans="1:26" x14ac:dyDescent="0.25">
      <c r="A437" s="9" t="s">
        <v>119</v>
      </c>
      <c r="D437" s="42"/>
      <c r="G437" s="42"/>
      <c r="K437" s="45"/>
    </row>
    <row r="438" spans="1:26" ht="30" x14ac:dyDescent="0.25">
      <c r="A438" t="s">
        <v>209</v>
      </c>
      <c r="B438" t="s">
        <v>19</v>
      </c>
      <c r="C438" s="35" t="s">
        <v>210</v>
      </c>
      <c r="D438" s="40">
        <v>1</v>
      </c>
      <c r="F438" t="s">
        <v>116</v>
      </c>
      <c r="G438" s="41">
        <f>VLOOKUP(A438,'T-SMP'!$D$10:$E$223,2,0)</f>
        <v>0</v>
      </c>
      <c r="H438" t="s">
        <v>117</v>
      </c>
      <c r="I438" s="15">
        <f>ROUND(D438* G438,5)</f>
        <v>0</v>
      </c>
      <c r="J438" s="15"/>
      <c r="K438" s="45"/>
    </row>
    <row r="439" spans="1:26" x14ac:dyDescent="0.25">
      <c r="C439" s="16" t="s">
        <v>122</v>
      </c>
      <c r="D439" s="42"/>
      <c r="G439" s="42"/>
      <c r="K439" s="45">
        <f>SUM(I438:I438)</f>
        <v>0</v>
      </c>
    </row>
    <row r="440" spans="1:26" x14ac:dyDescent="0.25">
      <c r="D440" s="42"/>
      <c r="G440" s="42"/>
      <c r="K440" s="45"/>
    </row>
    <row r="441" spans="1:26" x14ac:dyDescent="0.25">
      <c r="C441" s="16" t="s">
        <v>131</v>
      </c>
      <c r="D441" s="42"/>
      <c r="G441" s="42">
        <v>1.5</v>
      </c>
      <c r="H441" t="s">
        <v>132</v>
      </c>
      <c r="I441">
        <f>ROUND(G441/100*K436,5)</f>
        <v>0</v>
      </c>
      <c r="K441" s="45"/>
    </row>
    <row r="442" spans="1:26" x14ac:dyDescent="0.25">
      <c r="C442" s="16" t="s">
        <v>123</v>
      </c>
      <c r="D442" s="42"/>
      <c r="G442" s="42"/>
      <c r="K442" s="46">
        <f>SUM(I434:I441)</f>
        <v>0</v>
      </c>
    </row>
    <row r="443" spans="1:26" x14ac:dyDescent="0.25">
      <c r="C443" s="16" t="s">
        <v>124</v>
      </c>
      <c r="D443" s="42"/>
      <c r="G443" s="42"/>
      <c r="K443" s="46">
        <f>SUM(K442:K442)</f>
        <v>0</v>
      </c>
    </row>
    <row r="444" spans="1:26" x14ac:dyDescent="0.25">
      <c r="A444" s="37"/>
      <c r="B444" s="38"/>
      <c r="C444" s="38"/>
      <c r="D444" s="38"/>
      <c r="E444" s="38"/>
      <c r="F444" s="38"/>
      <c r="G444" s="38"/>
      <c r="H444" s="38"/>
      <c r="I444" s="38"/>
      <c r="J444" s="38"/>
      <c r="K444" s="47"/>
    </row>
    <row r="445" spans="1:26" s="9" customFormat="1" ht="30.75" customHeight="1" x14ac:dyDescent="0.25">
      <c r="A445" s="13" t="s">
        <v>88</v>
      </c>
      <c r="B445" s="13" t="s">
        <v>19</v>
      </c>
      <c r="C445" s="66" t="s">
        <v>89</v>
      </c>
      <c r="D445" s="67"/>
      <c r="E445" s="67"/>
      <c r="F445" s="13"/>
      <c r="G445" s="14" t="s">
        <v>110</v>
      </c>
      <c r="H445" s="68">
        <v>1</v>
      </c>
      <c r="I445" s="69"/>
      <c r="J445" s="39" t="str">
        <f>+A445</f>
        <v>PJSQ-92NV</v>
      </c>
      <c r="K445" s="43">
        <f>ROUND(K455,2)</f>
        <v>0</v>
      </c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x14ac:dyDescent="0.25">
      <c r="A446" s="9" t="s">
        <v>111</v>
      </c>
      <c r="K446" s="44"/>
    </row>
    <row r="447" spans="1:26" x14ac:dyDescent="0.25">
      <c r="A447" t="s">
        <v>125</v>
      </c>
      <c r="B447" t="s">
        <v>113</v>
      </c>
      <c r="C447" t="s">
        <v>126</v>
      </c>
      <c r="D447" s="40">
        <v>3</v>
      </c>
      <c r="E447" t="s">
        <v>115</v>
      </c>
      <c r="F447" t="s">
        <v>116</v>
      </c>
      <c r="G447" s="41">
        <f>VLOOKUP(A447,'T-SMP'!$D$10:$E$223,2,0)</f>
        <v>0</v>
      </c>
      <c r="H447" t="s">
        <v>117</v>
      </c>
      <c r="I447" s="15">
        <f>ROUND(D447/H445* G447,5)</f>
        <v>0</v>
      </c>
      <c r="J447" s="15"/>
      <c r="K447" s="45"/>
    </row>
    <row r="448" spans="1:26" x14ac:dyDescent="0.25">
      <c r="C448" s="16" t="s">
        <v>118</v>
      </c>
      <c r="D448" s="42"/>
      <c r="G448" s="42"/>
      <c r="K448" s="45">
        <f>SUM(I447:I447)</f>
        <v>0</v>
      </c>
    </row>
    <row r="449" spans="1:26" x14ac:dyDescent="0.25">
      <c r="A449" s="9" t="s">
        <v>119</v>
      </c>
      <c r="D449" s="42"/>
      <c r="G449" s="42"/>
      <c r="K449" s="45"/>
    </row>
    <row r="450" spans="1:26" ht="45" x14ac:dyDescent="0.25">
      <c r="A450" t="s">
        <v>211</v>
      </c>
      <c r="B450" t="s">
        <v>19</v>
      </c>
      <c r="C450" s="35" t="s">
        <v>212</v>
      </c>
      <c r="D450" s="40">
        <v>1</v>
      </c>
      <c r="F450" t="s">
        <v>116</v>
      </c>
      <c r="G450" s="41">
        <f>VLOOKUP(A450,'T-SMP'!$D$10:$E$223,2,0)</f>
        <v>0</v>
      </c>
      <c r="H450" t="s">
        <v>117</v>
      </c>
      <c r="I450" s="15">
        <f>ROUND(D450* G450,5)</f>
        <v>0</v>
      </c>
      <c r="J450" s="15"/>
      <c r="K450" s="45"/>
    </row>
    <row r="451" spans="1:26" x14ac:dyDescent="0.25">
      <c r="C451" s="16" t="s">
        <v>122</v>
      </c>
      <c r="D451" s="42"/>
      <c r="G451" s="42"/>
      <c r="K451" s="45">
        <f>SUM(I450:I450)</f>
        <v>0</v>
      </c>
    </row>
    <row r="452" spans="1:26" x14ac:dyDescent="0.25">
      <c r="D452" s="42"/>
      <c r="G452" s="42"/>
      <c r="K452" s="45"/>
    </row>
    <row r="453" spans="1:26" x14ac:dyDescent="0.25">
      <c r="C453" s="16" t="s">
        <v>131</v>
      </c>
      <c r="D453" s="42"/>
      <c r="G453" s="42">
        <v>1.5</v>
      </c>
      <c r="H453" t="s">
        <v>132</v>
      </c>
      <c r="I453">
        <f>ROUND(G453/100*K448,5)</f>
        <v>0</v>
      </c>
      <c r="K453" s="45"/>
    </row>
    <row r="454" spans="1:26" x14ac:dyDescent="0.25">
      <c r="C454" s="16" t="s">
        <v>123</v>
      </c>
      <c r="D454" s="42"/>
      <c r="G454" s="42"/>
      <c r="K454" s="46">
        <f>SUM(I446:I453)</f>
        <v>0</v>
      </c>
    </row>
    <row r="455" spans="1:26" x14ac:dyDescent="0.25">
      <c r="C455" s="16" t="s">
        <v>124</v>
      </c>
      <c r="D455" s="42"/>
      <c r="G455" s="42"/>
      <c r="K455" s="46">
        <f>SUM(K454:K454)</f>
        <v>0</v>
      </c>
    </row>
    <row r="456" spans="1:26" x14ac:dyDescent="0.25">
      <c r="A456" s="37"/>
      <c r="B456" s="38"/>
      <c r="C456" s="38"/>
      <c r="D456" s="38"/>
      <c r="E456" s="38"/>
      <c r="F456" s="38"/>
      <c r="G456" s="38"/>
      <c r="H456" s="38"/>
      <c r="I456" s="38"/>
      <c r="J456" s="38"/>
      <c r="K456" s="47"/>
    </row>
    <row r="457" spans="1:26" s="9" customFormat="1" ht="33.75" customHeight="1" x14ac:dyDescent="0.25">
      <c r="A457" s="13" t="s">
        <v>90</v>
      </c>
      <c r="B457" s="13" t="s">
        <v>19</v>
      </c>
      <c r="C457" s="66" t="s">
        <v>91</v>
      </c>
      <c r="D457" s="67"/>
      <c r="E457" s="67"/>
      <c r="F457" s="13"/>
      <c r="G457" s="14" t="s">
        <v>110</v>
      </c>
      <c r="H457" s="68">
        <v>1</v>
      </c>
      <c r="I457" s="69"/>
      <c r="J457" s="39" t="str">
        <f>+A457</f>
        <v>PJSQ-92NX</v>
      </c>
      <c r="K457" s="43">
        <f>ROUND(K467,2)</f>
        <v>0</v>
      </c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x14ac:dyDescent="0.25">
      <c r="A458" s="9" t="s">
        <v>111</v>
      </c>
      <c r="K458" s="44"/>
    </row>
    <row r="459" spans="1:26" x14ac:dyDescent="0.25">
      <c r="A459" t="s">
        <v>125</v>
      </c>
      <c r="B459" t="s">
        <v>113</v>
      </c>
      <c r="C459" t="s">
        <v>126</v>
      </c>
      <c r="D459" s="40">
        <v>3</v>
      </c>
      <c r="E459" t="s">
        <v>115</v>
      </c>
      <c r="F459" t="s">
        <v>116</v>
      </c>
      <c r="G459" s="41">
        <f>VLOOKUP(A459,'T-SMP'!$D$10:$E$223,2,0)</f>
        <v>0</v>
      </c>
      <c r="H459" t="s">
        <v>117</v>
      </c>
      <c r="I459" s="15">
        <f>ROUND(D459/H457* G459,5)</f>
        <v>0</v>
      </c>
      <c r="J459" s="15"/>
      <c r="K459" s="45"/>
    </row>
    <row r="460" spans="1:26" x14ac:dyDescent="0.25">
      <c r="C460" s="16" t="s">
        <v>118</v>
      </c>
      <c r="D460" s="42"/>
      <c r="G460" s="42"/>
      <c r="K460" s="45">
        <f>SUM(I459:I459)</f>
        <v>0</v>
      </c>
    </row>
    <row r="461" spans="1:26" x14ac:dyDescent="0.25">
      <c r="A461" s="9" t="s">
        <v>119</v>
      </c>
      <c r="D461" s="42"/>
      <c r="G461" s="42"/>
      <c r="K461" s="45"/>
    </row>
    <row r="462" spans="1:26" ht="45" x14ac:dyDescent="0.25">
      <c r="A462" t="s">
        <v>213</v>
      </c>
      <c r="B462" t="s">
        <v>19</v>
      </c>
      <c r="C462" s="35" t="s">
        <v>214</v>
      </c>
      <c r="D462" s="40">
        <v>1</v>
      </c>
      <c r="F462" t="s">
        <v>116</v>
      </c>
      <c r="G462" s="41">
        <f>VLOOKUP(A462,'T-SMP'!$D$10:$E$223,2,0)</f>
        <v>0</v>
      </c>
      <c r="H462" t="s">
        <v>117</v>
      </c>
      <c r="I462" s="15">
        <f>ROUND(D462* G462,5)</f>
        <v>0</v>
      </c>
      <c r="J462" s="15"/>
      <c r="K462" s="45"/>
    </row>
    <row r="463" spans="1:26" x14ac:dyDescent="0.25">
      <c r="C463" s="16" t="s">
        <v>122</v>
      </c>
      <c r="D463" s="42"/>
      <c r="G463" s="42"/>
      <c r="K463" s="45">
        <f>SUM(I462:I462)</f>
        <v>0</v>
      </c>
    </row>
    <row r="464" spans="1:26" x14ac:dyDescent="0.25">
      <c r="D464" s="42"/>
      <c r="G464" s="42"/>
      <c r="K464" s="45"/>
    </row>
    <row r="465" spans="1:26" x14ac:dyDescent="0.25">
      <c r="C465" s="16" t="s">
        <v>131</v>
      </c>
      <c r="D465" s="42"/>
      <c r="G465" s="42">
        <v>1.5</v>
      </c>
      <c r="H465" t="s">
        <v>132</v>
      </c>
      <c r="I465">
        <f>ROUND(G465/100*K460,5)</f>
        <v>0</v>
      </c>
      <c r="K465" s="45"/>
    </row>
    <row r="466" spans="1:26" x14ac:dyDescent="0.25">
      <c r="C466" s="16" t="s">
        <v>123</v>
      </c>
      <c r="D466" s="42"/>
      <c r="G466" s="42"/>
      <c r="K466" s="46">
        <f>SUM(I458:I465)</f>
        <v>0</v>
      </c>
    </row>
    <row r="467" spans="1:26" x14ac:dyDescent="0.25">
      <c r="C467" s="16" t="s">
        <v>124</v>
      </c>
      <c r="D467" s="42"/>
      <c r="G467" s="42"/>
      <c r="K467" s="46">
        <f>SUM(K466:K466)</f>
        <v>0</v>
      </c>
    </row>
    <row r="468" spans="1:26" x14ac:dyDescent="0.25">
      <c r="A468" s="37"/>
      <c r="B468" s="38"/>
      <c r="C468" s="38"/>
      <c r="D468" s="38"/>
      <c r="E468" s="38"/>
      <c r="F468" s="38"/>
      <c r="G468" s="38"/>
      <c r="H468" s="38"/>
      <c r="I468" s="38"/>
      <c r="J468" s="38"/>
      <c r="K468" s="47"/>
    </row>
    <row r="469" spans="1:26" s="9" customFormat="1" ht="31.5" customHeight="1" x14ac:dyDescent="0.25">
      <c r="A469" s="13" t="s">
        <v>92</v>
      </c>
      <c r="B469" s="13" t="s">
        <v>19</v>
      </c>
      <c r="C469" s="66" t="s">
        <v>93</v>
      </c>
      <c r="D469" s="67"/>
      <c r="E469" s="67"/>
      <c r="F469" s="13"/>
      <c r="G469" s="14" t="s">
        <v>110</v>
      </c>
      <c r="H469" s="68">
        <v>1</v>
      </c>
      <c r="I469" s="69"/>
      <c r="J469" s="39" t="str">
        <f>+A469</f>
        <v>PJSQ-92NY</v>
      </c>
      <c r="K469" s="43">
        <f>ROUND(K479,2)</f>
        <v>0</v>
      </c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x14ac:dyDescent="0.25">
      <c r="A470" s="9" t="s">
        <v>111</v>
      </c>
      <c r="K470" s="44"/>
    </row>
    <row r="471" spans="1:26" x14ac:dyDescent="0.25">
      <c r="A471" t="s">
        <v>125</v>
      </c>
      <c r="B471" t="s">
        <v>113</v>
      </c>
      <c r="C471" t="s">
        <v>126</v>
      </c>
      <c r="D471" s="40">
        <v>3</v>
      </c>
      <c r="E471" t="s">
        <v>115</v>
      </c>
      <c r="F471" t="s">
        <v>116</v>
      </c>
      <c r="G471" s="41">
        <f>VLOOKUP(A471,'T-SMP'!$D$10:$E$223,2,0)</f>
        <v>0</v>
      </c>
      <c r="H471" t="s">
        <v>117</v>
      </c>
      <c r="I471" s="15">
        <f>ROUND(D471/H469* G471,5)</f>
        <v>0</v>
      </c>
      <c r="J471" s="15"/>
      <c r="K471" s="45"/>
    </row>
    <row r="472" spans="1:26" x14ac:dyDescent="0.25">
      <c r="C472" s="16" t="s">
        <v>118</v>
      </c>
      <c r="D472" s="42"/>
      <c r="G472" s="42"/>
      <c r="K472" s="45">
        <f>SUM(I471:I471)</f>
        <v>0</v>
      </c>
    </row>
    <row r="473" spans="1:26" x14ac:dyDescent="0.25">
      <c r="A473" s="9" t="s">
        <v>119</v>
      </c>
      <c r="D473" s="42"/>
      <c r="G473" s="42"/>
      <c r="K473" s="45"/>
    </row>
    <row r="474" spans="1:26" ht="45" x14ac:dyDescent="0.25">
      <c r="A474" t="s">
        <v>215</v>
      </c>
      <c r="B474" t="s">
        <v>19</v>
      </c>
      <c r="C474" s="35" t="s">
        <v>216</v>
      </c>
      <c r="D474" s="40">
        <v>1</v>
      </c>
      <c r="F474" t="s">
        <v>116</v>
      </c>
      <c r="G474" s="41">
        <f>VLOOKUP(A474,'T-SMP'!$D$10:$E$223,2,0)</f>
        <v>0</v>
      </c>
      <c r="H474" t="s">
        <v>117</v>
      </c>
      <c r="I474" s="15">
        <f>ROUND(D474* G474,5)</f>
        <v>0</v>
      </c>
      <c r="J474" s="15"/>
      <c r="K474" s="45"/>
    </row>
    <row r="475" spans="1:26" x14ac:dyDescent="0.25">
      <c r="C475" s="16" t="s">
        <v>122</v>
      </c>
      <c r="D475" s="42"/>
      <c r="G475" s="42"/>
      <c r="K475" s="45">
        <f>SUM(I474:I474)</f>
        <v>0</v>
      </c>
    </row>
    <row r="476" spans="1:26" x14ac:dyDescent="0.25">
      <c r="D476" s="42"/>
      <c r="G476" s="42"/>
      <c r="K476" s="45"/>
    </row>
    <row r="477" spans="1:26" x14ac:dyDescent="0.25">
      <c r="C477" s="16" t="s">
        <v>131</v>
      </c>
      <c r="D477" s="42"/>
      <c r="G477" s="42">
        <v>1.5</v>
      </c>
      <c r="H477" t="s">
        <v>132</v>
      </c>
      <c r="I477">
        <f>ROUND(G477/100*K472,5)</f>
        <v>0</v>
      </c>
      <c r="K477" s="45"/>
    </row>
    <row r="478" spans="1:26" x14ac:dyDescent="0.25">
      <c r="C478" s="16" t="s">
        <v>123</v>
      </c>
      <c r="D478" s="42"/>
      <c r="G478" s="42"/>
      <c r="K478" s="46">
        <f>SUM(I470:I477)</f>
        <v>0</v>
      </c>
    </row>
    <row r="479" spans="1:26" x14ac:dyDescent="0.25">
      <c r="C479" s="16" t="s">
        <v>124</v>
      </c>
      <c r="D479" s="42"/>
      <c r="G479" s="42"/>
      <c r="K479" s="46">
        <f>SUM(K478:K478)</f>
        <v>0</v>
      </c>
    </row>
    <row r="480" spans="1:26" x14ac:dyDescent="0.25">
      <c r="A480" s="37"/>
      <c r="B480" s="38"/>
      <c r="C480" s="38"/>
      <c r="D480" s="38"/>
      <c r="E480" s="38"/>
      <c r="F480" s="38"/>
      <c r="G480" s="38"/>
      <c r="H480" s="38"/>
      <c r="I480" s="38"/>
      <c r="J480" s="38"/>
      <c r="K480" s="47"/>
    </row>
    <row r="481" spans="1:26" s="9" customFormat="1" ht="32.25" customHeight="1" x14ac:dyDescent="0.25">
      <c r="A481" s="13" t="s">
        <v>94</v>
      </c>
      <c r="B481" s="13" t="s">
        <v>19</v>
      </c>
      <c r="C481" s="66" t="s">
        <v>95</v>
      </c>
      <c r="D481" s="67"/>
      <c r="E481" s="67"/>
      <c r="F481" s="13"/>
      <c r="G481" s="14" t="s">
        <v>110</v>
      </c>
      <c r="H481" s="68">
        <v>1</v>
      </c>
      <c r="I481" s="69"/>
      <c r="J481" s="39" t="str">
        <f>+A481</f>
        <v>PJSQ-92O1</v>
      </c>
      <c r="K481" s="43">
        <f>ROUND(K491,2)</f>
        <v>0</v>
      </c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x14ac:dyDescent="0.25">
      <c r="A482" s="9" t="s">
        <v>111</v>
      </c>
      <c r="K482" s="44"/>
    </row>
    <row r="483" spans="1:26" x14ac:dyDescent="0.25">
      <c r="A483" t="s">
        <v>125</v>
      </c>
      <c r="B483" t="s">
        <v>113</v>
      </c>
      <c r="C483" t="s">
        <v>126</v>
      </c>
      <c r="D483" s="40">
        <v>3</v>
      </c>
      <c r="E483" t="s">
        <v>115</v>
      </c>
      <c r="F483" t="s">
        <v>116</v>
      </c>
      <c r="G483" s="41">
        <f>VLOOKUP(A483,'T-SMP'!$D$10:$E$223,2,0)</f>
        <v>0</v>
      </c>
      <c r="H483" t="s">
        <v>117</v>
      </c>
      <c r="I483" s="15">
        <f>ROUND(D483/H481* G483,5)</f>
        <v>0</v>
      </c>
      <c r="J483" s="15"/>
      <c r="K483" s="45"/>
    </row>
    <row r="484" spans="1:26" x14ac:dyDescent="0.25">
      <c r="C484" s="16" t="s">
        <v>118</v>
      </c>
      <c r="D484" s="42"/>
      <c r="G484" s="42"/>
      <c r="K484" s="45">
        <f>SUM(I483:I483)</f>
        <v>0</v>
      </c>
    </row>
    <row r="485" spans="1:26" x14ac:dyDescent="0.25">
      <c r="A485" s="9" t="s">
        <v>119</v>
      </c>
      <c r="D485" s="42"/>
      <c r="G485" s="42"/>
      <c r="K485" s="45"/>
    </row>
    <row r="486" spans="1:26" ht="45" x14ac:dyDescent="0.25">
      <c r="A486" t="s">
        <v>217</v>
      </c>
      <c r="B486" t="s">
        <v>19</v>
      </c>
      <c r="C486" s="35" t="s">
        <v>218</v>
      </c>
      <c r="D486" s="40">
        <v>1</v>
      </c>
      <c r="F486" t="s">
        <v>116</v>
      </c>
      <c r="G486" s="41">
        <f>VLOOKUP(A486,'T-SMP'!$D$10:$E$223,2,0)</f>
        <v>0</v>
      </c>
      <c r="H486" t="s">
        <v>117</v>
      </c>
      <c r="I486" s="15">
        <f>ROUND(D486* G486,5)</f>
        <v>0</v>
      </c>
      <c r="J486" s="15"/>
      <c r="K486" s="45"/>
    </row>
    <row r="487" spans="1:26" x14ac:dyDescent="0.25">
      <c r="C487" s="16" t="s">
        <v>122</v>
      </c>
      <c r="D487" s="42"/>
      <c r="G487" s="42"/>
      <c r="K487" s="45">
        <f>SUM(I486:I486)</f>
        <v>0</v>
      </c>
    </row>
    <row r="488" spans="1:26" x14ac:dyDescent="0.25">
      <c r="D488" s="42"/>
      <c r="G488" s="42"/>
      <c r="K488" s="45"/>
    </row>
    <row r="489" spans="1:26" x14ac:dyDescent="0.25">
      <c r="C489" s="16" t="s">
        <v>131</v>
      </c>
      <c r="D489" s="42"/>
      <c r="G489" s="42">
        <v>1.5</v>
      </c>
      <c r="H489" t="s">
        <v>132</v>
      </c>
      <c r="I489">
        <f>ROUND(G489/100*K484,5)</f>
        <v>0</v>
      </c>
      <c r="K489" s="45"/>
    </row>
    <row r="490" spans="1:26" x14ac:dyDescent="0.25">
      <c r="C490" s="16" t="s">
        <v>123</v>
      </c>
      <c r="D490" s="42"/>
      <c r="G490" s="42"/>
      <c r="K490" s="46">
        <f>SUM(I482:I489)</f>
        <v>0</v>
      </c>
    </row>
    <row r="491" spans="1:26" x14ac:dyDescent="0.25">
      <c r="C491" s="16" t="s">
        <v>124</v>
      </c>
      <c r="D491" s="42"/>
      <c r="G491" s="42"/>
      <c r="K491" s="46">
        <f>SUM(K490:K490)</f>
        <v>0</v>
      </c>
    </row>
    <row r="492" spans="1:26" x14ac:dyDescent="0.25">
      <c r="A492" s="37"/>
      <c r="B492" s="38"/>
      <c r="C492" s="38"/>
      <c r="D492" s="38"/>
      <c r="E492" s="38"/>
      <c r="F492" s="38"/>
      <c r="G492" s="38"/>
      <c r="H492" s="38"/>
      <c r="I492" s="38"/>
      <c r="J492" s="38"/>
      <c r="K492" s="47"/>
    </row>
    <row r="493" spans="1:26" s="9" customFormat="1" ht="45" customHeight="1" x14ac:dyDescent="0.25">
      <c r="A493" s="13" t="s">
        <v>78</v>
      </c>
      <c r="B493" s="13" t="s">
        <v>19</v>
      </c>
      <c r="C493" s="66" t="s">
        <v>79</v>
      </c>
      <c r="D493" s="67"/>
      <c r="E493" s="67"/>
      <c r="F493" s="13"/>
      <c r="G493" s="14" t="s">
        <v>110</v>
      </c>
      <c r="H493" s="68">
        <v>1</v>
      </c>
      <c r="I493" s="69"/>
      <c r="J493" s="39" t="str">
        <f>+A493</f>
        <v>PJSS-HBBN</v>
      </c>
      <c r="K493" s="43">
        <f>ROUND(K503,2)</f>
        <v>0</v>
      </c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x14ac:dyDescent="0.25">
      <c r="A494" s="9" t="s">
        <v>111</v>
      </c>
      <c r="K494" s="44"/>
    </row>
    <row r="495" spans="1:26" x14ac:dyDescent="0.25">
      <c r="A495" t="s">
        <v>125</v>
      </c>
      <c r="B495" t="s">
        <v>113</v>
      </c>
      <c r="C495" t="s">
        <v>126</v>
      </c>
      <c r="D495" s="40">
        <v>0.25</v>
      </c>
      <c r="E495" t="s">
        <v>115</v>
      </c>
      <c r="F495" t="s">
        <v>116</v>
      </c>
      <c r="G495" s="41">
        <f>VLOOKUP(A495,'T-SMP'!$D$10:$E$223,2,0)</f>
        <v>0</v>
      </c>
      <c r="H495" t="s">
        <v>117</v>
      </c>
      <c r="I495" s="15">
        <f>ROUND(D495/H493* G495,5)</f>
        <v>0</v>
      </c>
      <c r="J495" s="15"/>
      <c r="K495" s="45"/>
    </row>
    <row r="496" spans="1:26" x14ac:dyDescent="0.25">
      <c r="C496" s="16" t="s">
        <v>118</v>
      </c>
      <c r="D496" s="42"/>
      <c r="G496" s="42"/>
      <c r="K496" s="45">
        <f>SUM(I495:I495)</f>
        <v>0</v>
      </c>
    </row>
    <row r="497" spans="1:26" x14ac:dyDescent="0.25">
      <c r="A497" s="9" t="s">
        <v>119</v>
      </c>
      <c r="D497" s="42"/>
      <c r="G497" s="42"/>
      <c r="K497" s="45"/>
    </row>
    <row r="498" spans="1:26" ht="45" x14ac:dyDescent="0.25">
      <c r="A498" t="s">
        <v>219</v>
      </c>
      <c r="B498" t="s">
        <v>19</v>
      </c>
      <c r="C498" s="35" t="s">
        <v>220</v>
      </c>
      <c r="D498" s="40">
        <v>1</v>
      </c>
      <c r="F498" t="s">
        <v>116</v>
      </c>
      <c r="G498" s="41">
        <f>VLOOKUP(A498,'T-SMP'!$D$10:$E$223,2,0)</f>
        <v>0</v>
      </c>
      <c r="H498" t="s">
        <v>117</v>
      </c>
      <c r="I498" s="15">
        <f>ROUND(D498* G498,5)</f>
        <v>0</v>
      </c>
      <c r="J498" s="15"/>
      <c r="K498" s="45"/>
    </row>
    <row r="499" spans="1:26" x14ac:dyDescent="0.25">
      <c r="C499" s="16" t="s">
        <v>122</v>
      </c>
      <c r="D499" s="42"/>
      <c r="G499" s="42"/>
      <c r="K499" s="45">
        <f>SUM(I498:I498)</f>
        <v>0</v>
      </c>
    </row>
    <row r="500" spans="1:26" x14ac:dyDescent="0.25">
      <c r="D500" s="42"/>
      <c r="G500" s="42"/>
      <c r="K500" s="45"/>
    </row>
    <row r="501" spans="1:26" x14ac:dyDescent="0.25">
      <c r="C501" s="16" t="s">
        <v>131</v>
      </c>
      <c r="D501" s="42"/>
      <c r="G501" s="42">
        <v>1.5</v>
      </c>
      <c r="H501" t="s">
        <v>132</v>
      </c>
      <c r="I501">
        <f>ROUND(G501/100*K496,5)</f>
        <v>0</v>
      </c>
      <c r="K501" s="45"/>
    </row>
    <row r="502" spans="1:26" x14ac:dyDescent="0.25">
      <c r="C502" s="16" t="s">
        <v>123</v>
      </c>
      <c r="D502" s="42"/>
      <c r="G502" s="42"/>
      <c r="K502" s="46">
        <f>SUM(I494:I501)</f>
        <v>0</v>
      </c>
    </row>
    <row r="503" spans="1:26" x14ac:dyDescent="0.25">
      <c r="C503" s="16" t="s">
        <v>124</v>
      </c>
      <c r="D503" s="42"/>
      <c r="G503" s="42"/>
      <c r="K503" s="46">
        <f>SUM(K502:K502)</f>
        <v>0</v>
      </c>
    </row>
    <row r="504" spans="1:26" x14ac:dyDescent="0.25">
      <c r="A504" s="37"/>
      <c r="B504" s="38"/>
      <c r="C504" s="38"/>
      <c r="D504" s="38"/>
      <c r="E504" s="38"/>
      <c r="F504" s="38"/>
      <c r="G504" s="38"/>
      <c r="H504" s="38"/>
      <c r="I504" s="38"/>
      <c r="J504" s="38"/>
      <c r="K504" s="47"/>
    </row>
    <row r="505" spans="1:26" s="9" customFormat="1" ht="45" customHeight="1" x14ac:dyDescent="0.25">
      <c r="A505" s="13" t="s">
        <v>82</v>
      </c>
      <c r="B505" s="13" t="s">
        <v>19</v>
      </c>
      <c r="C505" s="66" t="s">
        <v>83</v>
      </c>
      <c r="D505" s="67"/>
      <c r="E505" s="67"/>
      <c r="F505" s="13"/>
      <c r="G505" s="14" t="s">
        <v>110</v>
      </c>
      <c r="H505" s="68">
        <v>1</v>
      </c>
      <c r="I505" s="69"/>
      <c r="J505" s="39" t="str">
        <f>+A505</f>
        <v>PJSS-IRW9</v>
      </c>
      <c r="K505" s="43">
        <f>ROUND(K515,2)</f>
        <v>0</v>
      </c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x14ac:dyDescent="0.25">
      <c r="A506" s="9" t="s">
        <v>111</v>
      </c>
      <c r="K506" s="44"/>
    </row>
    <row r="507" spans="1:26" x14ac:dyDescent="0.25">
      <c r="A507" t="s">
        <v>125</v>
      </c>
      <c r="B507" t="s">
        <v>113</v>
      </c>
      <c r="C507" t="s">
        <v>126</v>
      </c>
      <c r="D507" s="40">
        <v>0.25</v>
      </c>
      <c r="E507" t="s">
        <v>115</v>
      </c>
      <c r="F507" t="s">
        <v>116</v>
      </c>
      <c r="G507" s="41">
        <f>VLOOKUP(A507,'T-SMP'!$D$10:$E$223,2,0)</f>
        <v>0</v>
      </c>
      <c r="H507" t="s">
        <v>117</v>
      </c>
      <c r="I507" s="15">
        <f>ROUND(D507/H505* G507,5)</f>
        <v>0</v>
      </c>
      <c r="J507" s="15"/>
      <c r="K507" s="45"/>
    </row>
    <row r="508" spans="1:26" x14ac:dyDescent="0.25">
      <c r="C508" s="16" t="s">
        <v>118</v>
      </c>
      <c r="D508" s="42"/>
      <c r="G508" s="42"/>
      <c r="K508" s="45">
        <f>SUM(I507:I507)</f>
        <v>0</v>
      </c>
    </row>
    <row r="509" spans="1:26" x14ac:dyDescent="0.25">
      <c r="A509" s="9" t="s">
        <v>119</v>
      </c>
      <c r="D509" s="42"/>
      <c r="G509" s="42"/>
      <c r="K509" s="45"/>
    </row>
    <row r="510" spans="1:26" ht="45" customHeight="1" x14ac:dyDescent="0.25">
      <c r="A510" t="s">
        <v>221</v>
      </c>
      <c r="B510" t="s">
        <v>19</v>
      </c>
      <c r="C510" s="35" t="s">
        <v>222</v>
      </c>
      <c r="D510" s="40">
        <v>1</v>
      </c>
      <c r="F510" t="s">
        <v>116</v>
      </c>
      <c r="G510" s="41">
        <f>VLOOKUP(A510,'T-SMP'!$D$10:$E$223,2,0)</f>
        <v>0</v>
      </c>
      <c r="H510" t="s">
        <v>117</v>
      </c>
      <c r="I510" s="15">
        <f>ROUND(D510* G510,5)</f>
        <v>0</v>
      </c>
      <c r="J510" s="15"/>
      <c r="K510" s="45"/>
    </row>
    <row r="511" spans="1:26" x14ac:dyDescent="0.25">
      <c r="C511" s="16" t="s">
        <v>122</v>
      </c>
      <c r="D511" s="42"/>
      <c r="G511" s="42"/>
      <c r="K511" s="45">
        <f>SUM(I510:I510)</f>
        <v>0</v>
      </c>
    </row>
    <row r="512" spans="1:26" x14ac:dyDescent="0.25">
      <c r="D512" s="42"/>
      <c r="G512" s="42"/>
      <c r="K512" s="45"/>
    </row>
    <row r="513" spans="1:26" x14ac:dyDescent="0.25">
      <c r="C513" s="16" t="s">
        <v>131</v>
      </c>
      <c r="D513" s="42"/>
      <c r="G513" s="42">
        <v>1.5</v>
      </c>
      <c r="H513" t="s">
        <v>132</v>
      </c>
      <c r="I513">
        <f>ROUND(G513/100*K508,5)</f>
        <v>0</v>
      </c>
      <c r="K513" s="45"/>
    </row>
    <row r="514" spans="1:26" x14ac:dyDescent="0.25">
      <c r="C514" s="16" t="s">
        <v>123</v>
      </c>
      <c r="D514" s="42"/>
      <c r="G514" s="42"/>
      <c r="K514" s="46">
        <f>SUM(I506:I513)</f>
        <v>0</v>
      </c>
    </row>
    <row r="515" spans="1:26" x14ac:dyDescent="0.25">
      <c r="C515" s="16" t="s">
        <v>124</v>
      </c>
      <c r="D515" s="42"/>
      <c r="G515" s="42"/>
      <c r="K515" s="46">
        <f>SUM(K514:K514)</f>
        <v>0</v>
      </c>
    </row>
    <row r="516" spans="1:26" x14ac:dyDescent="0.25">
      <c r="A516" s="37"/>
      <c r="B516" s="38"/>
      <c r="C516" s="38"/>
      <c r="D516" s="38"/>
      <c r="E516" s="38"/>
      <c r="F516" s="38"/>
      <c r="G516" s="38"/>
      <c r="H516" s="38"/>
      <c r="I516" s="38"/>
      <c r="J516" s="38"/>
      <c r="K516" s="47"/>
    </row>
    <row r="517" spans="1:26" s="9" customFormat="1" ht="45" customHeight="1" x14ac:dyDescent="0.25">
      <c r="A517" s="13" t="s">
        <v>84</v>
      </c>
      <c r="B517" s="13" t="s">
        <v>19</v>
      </c>
      <c r="C517" s="66" t="s">
        <v>85</v>
      </c>
      <c r="D517" s="67"/>
      <c r="E517" s="67"/>
      <c r="F517" s="13"/>
      <c r="G517" s="14" t="s">
        <v>110</v>
      </c>
      <c r="H517" s="68">
        <v>1</v>
      </c>
      <c r="I517" s="69"/>
      <c r="J517" s="39" t="str">
        <f>+A517</f>
        <v>PJSS-VSMX</v>
      </c>
      <c r="K517" s="43">
        <f>ROUND(K527,2)</f>
        <v>0</v>
      </c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x14ac:dyDescent="0.25">
      <c r="A518" s="9" t="s">
        <v>111</v>
      </c>
      <c r="K518" s="44"/>
    </row>
    <row r="519" spans="1:26" x14ac:dyDescent="0.25">
      <c r="A519" t="s">
        <v>125</v>
      </c>
      <c r="B519" t="s">
        <v>113</v>
      </c>
      <c r="C519" t="s">
        <v>126</v>
      </c>
      <c r="D519" s="40">
        <v>0.25</v>
      </c>
      <c r="E519" t="s">
        <v>115</v>
      </c>
      <c r="F519" t="s">
        <v>116</v>
      </c>
      <c r="G519" s="41">
        <f>VLOOKUP(A519,'T-SMP'!$D$10:$E$223,2,0)</f>
        <v>0</v>
      </c>
      <c r="H519" t="s">
        <v>117</v>
      </c>
      <c r="I519" s="15">
        <f>ROUND(D519/H517* G519,5)</f>
        <v>0</v>
      </c>
      <c r="J519" s="15"/>
      <c r="K519" s="45"/>
    </row>
    <row r="520" spans="1:26" x14ac:dyDescent="0.25">
      <c r="C520" s="16" t="s">
        <v>118</v>
      </c>
      <c r="D520" s="42"/>
      <c r="G520" s="42"/>
      <c r="K520" s="45">
        <f>SUM(I519:I519)</f>
        <v>0</v>
      </c>
    </row>
    <row r="521" spans="1:26" x14ac:dyDescent="0.25">
      <c r="A521" s="9" t="s">
        <v>119</v>
      </c>
      <c r="D521" s="42"/>
      <c r="G521" s="42"/>
      <c r="K521" s="45"/>
    </row>
    <row r="522" spans="1:26" ht="60" x14ac:dyDescent="0.25">
      <c r="A522" t="s">
        <v>223</v>
      </c>
      <c r="B522" t="s">
        <v>19</v>
      </c>
      <c r="C522" s="35" t="s">
        <v>224</v>
      </c>
      <c r="D522" s="40">
        <v>1</v>
      </c>
      <c r="F522" t="s">
        <v>116</v>
      </c>
      <c r="G522" s="41">
        <f>VLOOKUP(A522,'T-SMP'!$D$10:$E$223,2,0)</f>
        <v>0</v>
      </c>
      <c r="H522" t="s">
        <v>117</v>
      </c>
      <c r="I522" s="15">
        <f>ROUND(D522* G522,5)</f>
        <v>0</v>
      </c>
      <c r="J522" s="15"/>
      <c r="K522" s="45"/>
    </row>
    <row r="523" spans="1:26" x14ac:dyDescent="0.25">
      <c r="C523" s="16" t="s">
        <v>122</v>
      </c>
      <c r="D523" s="42"/>
      <c r="G523" s="42"/>
      <c r="K523" s="45">
        <f>SUM(I522:I522)</f>
        <v>0</v>
      </c>
    </row>
    <row r="524" spans="1:26" x14ac:dyDescent="0.25">
      <c r="D524" s="42"/>
      <c r="G524" s="42"/>
      <c r="K524" s="45"/>
    </row>
    <row r="525" spans="1:26" x14ac:dyDescent="0.25">
      <c r="C525" s="16" t="s">
        <v>131</v>
      </c>
      <c r="D525" s="42"/>
      <c r="G525" s="42">
        <v>1.5</v>
      </c>
      <c r="H525" t="s">
        <v>132</v>
      </c>
      <c r="I525">
        <f>ROUND(G525/100*K520,5)</f>
        <v>0</v>
      </c>
      <c r="K525" s="45"/>
    </row>
    <row r="526" spans="1:26" x14ac:dyDescent="0.25">
      <c r="C526" s="16" t="s">
        <v>123</v>
      </c>
      <c r="D526" s="42"/>
      <c r="G526" s="42"/>
      <c r="K526" s="46">
        <f>SUM(I518:I525)</f>
        <v>0</v>
      </c>
    </row>
    <row r="527" spans="1:26" x14ac:dyDescent="0.25">
      <c r="C527" s="16" t="s">
        <v>124</v>
      </c>
      <c r="D527" s="42"/>
      <c r="G527" s="42"/>
      <c r="K527" s="46">
        <f>SUM(K526:K526)</f>
        <v>0</v>
      </c>
    </row>
    <row r="528" spans="1:26" x14ac:dyDescent="0.25">
      <c r="A528" s="37"/>
      <c r="B528" s="38"/>
      <c r="C528" s="38"/>
      <c r="D528" s="38"/>
      <c r="E528" s="38"/>
      <c r="F528" s="38"/>
      <c r="G528" s="38"/>
      <c r="H528" s="38"/>
      <c r="I528" s="38"/>
      <c r="J528" s="38"/>
      <c r="K528" s="47"/>
    </row>
    <row r="529" spans="1:26" s="9" customFormat="1" ht="45" customHeight="1" x14ac:dyDescent="0.25">
      <c r="A529" s="13" t="s">
        <v>86</v>
      </c>
      <c r="B529" s="13" t="s">
        <v>19</v>
      </c>
      <c r="C529" s="66" t="s">
        <v>87</v>
      </c>
      <c r="D529" s="67"/>
      <c r="E529" s="67"/>
      <c r="F529" s="13"/>
      <c r="G529" s="14" t="s">
        <v>110</v>
      </c>
      <c r="H529" s="68">
        <v>1</v>
      </c>
      <c r="I529" s="69"/>
      <c r="J529" s="39" t="str">
        <f>+A529</f>
        <v>PJSS-VSMY</v>
      </c>
      <c r="K529" s="43">
        <f>ROUND(K539,2)</f>
        <v>0</v>
      </c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x14ac:dyDescent="0.25">
      <c r="A530" s="9" t="s">
        <v>111</v>
      </c>
      <c r="K530" s="44"/>
    </row>
    <row r="531" spans="1:26" x14ac:dyDescent="0.25">
      <c r="A531" t="s">
        <v>125</v>
      </c>
      <c r="B531" t="s">
        <v>113</v>
      </c>
      <c r="C531" t="s">
        <v>126</v>
      </c>
      <c r="D531" s="40">
        <v>0.25</v>
      </c>
      <c r="E531" t="s">
        <v>115</v>
      </c>
      <c r="F531" t="s">
        <v>116</v>
      </c>
      <c r="G531" s="41">
        <f>VLOOKUP(A531,'T-SMP'!$D$10:$E$223,2,0)</f>
        <v>0</v>
      </c>
      <c r="H531" t="s">
        <v>117</v>
      </c>
      <c r="I531" s="15">
        <f>ROUND(D531/H529* G531,5)</f>
        <v>0</v>
      </c>
      <c r="J531" s="15"/>
      <c r="K531" s="45"/>
    </row>
    <row r="532" spans="1:26" x14ac:dyDescent="0.25">
      <c r="C532" s="16" t="s">
        <v>118</v>
      </c>
      <c r="D532" s="42"/>
      <c r="G532" s="42"/>
      <c r="K532" s="45">
        <f>SUM(I531:I531)</f>
        <v>0</v>
      </c>
    </row>
    <row r="533" spans="1:26" x14ac:dyDescent="0.25">
      <c r="A533" s="9" t="s">
        <v>119</v>
      </c>
      <c r="D533" s="42"/>
      <c r="G533" s="42"/>
      <c r="K533" s="45"/>
    </row>
    <row r="534" spans="1:26" ht="60" x14ac:dyDescent="0.25">
      <c r="A534" t="s">
        <v>225</v>
      </c>
      <c r="B534" t="s">
        <v>19</v>
      </c>
      <c r="C534" s="35" t="s">
        <v>226</v>
      </c>
      <c r="D534" s="40">
        <v>1</v>
      </c>
      <c r="F534" t="s">
        <v>116</v>
      </c>
      <c r="G534" s="41">
        <f>VLOOKUP(A534,'T-SMP'!$D$10:$E$223,2,0)</f>
        <v>0</v>
      </c>
      <c r="H534" t="s">
        <v>117</v>
      </c>
      <c r="I534" s="15">
        <f>ROUND(D534* G534,5)</f>
        <v>0</v>
      </c>
      <c r="J534" s="15"/>
      <c r="K534" s="45"/>
    </row>
    <row r="535" spans="1:26" x14ac:dyDescent="0.25">
      <c r="C535" s="16" t="s">
        <v>122</v>
      </c>
      <c r="D535" s="42"/>
      <c r="G535" s="42"/>
      <c r="K535" s="45">
        <f>SUM(I534:I534)</f>
        <v>0</v>
      </c>
    </row>
    <row r="536" spans="1:26" x14ac:dyDescent="0.25">
      <c r="D536" s="42"/>
      <c r="G536" s="42"/>
      <c r="K536" s="45"/>
    </row>
    <row r="537" spans="1:26" x14ac:dyDescent="0.25">
      <c r="C537" s="16" t="s">
        <v>131</v>
      </c>
      <c r="D537" s="42"/>
      <c r="G537" s="42">
        <v>1.5</v>
      </c>
      <c r="H537" t="s">
        <v>132</v>
      </c>
      <c r="I537">
        <f>ROUND(G537/100*K532,5)</f>
        <v>0</v>
      </c>
      <c r="K537" s="45"/>
    </row>
    <row r="538" spans="1:26" x14ac:dyDescent="0.25">
      <c r="C538" s="16" t="s">
        <v>123</v>
      </c>
      <c r="D538" s="42"/>
      <c r="G538" s="42"/>
      <c r="K538" s="46">
        <f>SUM(I530:I537)</f>
        <v>0</v>
      </c>
    </row>
    <row r="539" spans="1:26" x14ac:dyDescent="0.25">
      <c r="C539" s="16" t="s">
        <v>124</v>
      </c>
      <c r="D539" s="42"/>
      <c r="G539" s="42"/>
      <c r="K539" s="46">
        <f>SUM(K538:K538)</f>
        <v>0</v>
      </c>
    </row>
    <row r="540" spans="1:26" x14ac:dyDescent="0.25">
      <c r="A540" s="37"/>
      <c r="B540" s="38"/>
      <c r="C540" s="38"/>
      <c r="D540" s="38"/>
      <c r="E540" s="38"/>
      <c r="F540" s="38"/>
      <c r="G540" s="38"/>
      <c r="H540" s="38"/>
      <c r="I540" s="38"/>
      <c r="J540" s="38"/>
      <c r="K540" s="47"/>
    </row>
    <row r="541" spans="1:26" s="9" customFormat="1" ht="45" customHeight="1" x14ac:dyDescent="0.25">
      <c r="A541" s="13" t="s">
        <v>102</v>
      </c>
      <c r="B541" s="13" t="s">
        <v>68</v>
      </c>
      <c r="C541" s="66" t="s">
        <v>103</v>
      </c>
      <c r="D541" s="67"/>
      <c r="E541" s="67"/>
      <c r="F541" s="13"/>
      <c r="G541" s="14" t="s">
        <v>110</v>
      </c>
      <c r="H541" s="68">
        <v>1</v>
      </c>
      <c r="I541" s="69"/>
      <c r="J541" s="39" t="str">
        <f>+A541</f>
        <v>PR2G-10QSY</v>
      </c>
      <c r="K541" s="43">
        <f>ROUND(K550,2)</f>
        <v>0</v>
      </c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x14ac:dyDescent="0.25">
      <c r="A542" s="9" t="s">
        <v>111</v>
      </c>
      <c r="K542" s="44"/>
    </row>
    <row r="543" spans="1:26" x14ac:dyDescent="0.25">
      <c r="A543" t="s">
        <v>227</v>
      </c>
      <c r="B543" t="s">
        <v>113</v>
      </c>
      <c r="C543" t="s">
        <v>228</v>
      </c>
      <c r="D543" s="40">
        <v>0.01</v>
      </c>
      <c r="E543" t="s">
        <v>115</v>
      </c>
      <c r="F543" t="s">
        <v>116</v>
      </c>
      <c r="G543" s="41">
        <f>VLOOKUP(A543,'T-SMP'!$D$10:$E$223,2,0)</f>
        <v>0</v>
      </c>
      <c r="H543" t="s">
        <v>117</v>
      </c>
      <c r="I543" s="15">
        <f>ROUND(D543/H541* G543,5)</f>
        <v>0</v>
      </c>
      <c r="J543" s="15"/>
      <c r="K543" s="45"/>
    </row>
    <row r="544" spans="1:26" x14ac:dyDescent="0.25">
      <c r="C544" s="16" t="s">
        <v>118</v>
      </c>
      <c r="D544" s="42"/>
      <c r="G544" s="42"/>
      <c r="K544" s="45">
        <f>SUM(I543:I543)</f>
        <v>0</v>
      </c>
    </row>
    <row r="545" spans="1:11" x14ac:dyDescent="0.25">
      <c r="A545" s="9" t="s">
        <v>229</v>
      </c>
      <c r="D545" s="42"/>
      <c r="G545" s="42"/>
      <c r="K545" s="45"/>
    </row>
    <row r="546" spans="1:11" ht="60" x14ac:dyDescent="0.25">
      <c r="A546" t="s">
        <v>230</v>
      </c>
      <c r="B546" t="s">
        <v>113</v>
      </c>
      <c r="C546" s="35" t="s">
        <v>231</v>
      </c>
      <c r="D546" s="40">
        <v>4.4999999999999998E-2</v>
      </c>
      <c r="E546" t="s">
        <v>115</v>
      </c>
      <c r="F546" t="s">
        <v>116</v>
      </c>
      <c r="G546" s="41">
        <f>VLOOKUP(A546,'T-SMP'!$D$10:$E$223,2,0)</f>
        <v>0</v>
      </c>
      <c r="H546" t="s">
        <v>117</v>
      </c>
      <c r="I546" s="15">
        <f>ROUND(D546/H541* G546,5)</f>
        <v>0</v>
      </c>
      <c r="J546" s="15"/>
      <c r="K546" s="45"/>
    </row>
    <row r="547" spans="1:11" x14ac:dyDescent="0.25">
      <c r="D547" s="42"/>
      <c r="G547" s="42"/>
      <c r="K547" s="45"/>
    </row>
    <row r="548" spans="1:11" x14ac:dyDescent="0.25">
      <c r="C548" s="16" t="s">
        <v>131</v>
      </c>
      <c r="D548" s="42"/>
      <c r="G548" s="42">
        <v>1.5</v>
      </c>
      <c r="H548" t="s">
        <v>132</v>
      </c>
      <c r="I548">
        <f>ROUND(G548/100*K544,5)</f>
        <v>0</v>
      </c>
      <c r="K548" s="45"/>
    </row>
    <row r="549" spans="1:11" x14ac:dyDescent="0.25">
      <c r="C549" s="16" t="s">
        <v>123</v>
      </c>
      <c r="D549" s="42"/>
      <c r="G549" s="42"/>
      <c r="K549" s="46">
        <f>SUM(I542:I548)</f>
        <v>0</v>
      </c>
    </row>
    <row r="550" spans="1:11" x14ac:dyDescent="0.25">
      <c r="C550" s="16" t="s">
        <v>124</v>
      </c>
      <c r="D550" s="42"/>
      <c r="G550" s="42"/>
      <c r="K550" s="46">
        <f>SUM(K549:K549)</f>
        <v>0</v>
      </c>
    </row>
  </sheetData>
  <sheetProtection algorithmName="SHA-512" hashValue="a6zL9mrG+sULQhHOFhiwxVLcyRxyaRniWjrdPsMeKIJ5Jx9y/v/b6izd6TD6+xkkEQk6VYDzSnFwe9u/9RX0Kw==" saltValue="0PqXkw1Pyl5ZrS2QM+c80w==" spinCount="100000" sheet="1" objects="1" scenarios="1"/>
  <mergeCells count="89">
    <mergeCell ref="A2:K2"/>
    <mergeCell ref="A3:K3"/>
    <mergeCell ref="A4:K4"/>
    <mergeCell ref="A6:K6"/>
    <mergeCell ref="A1:F1"/>
    <mergeCell ref="C11:E11"/>
    <mergeCell ref="H11:I11"/>
    <mergeCell ref="C21:E21"/>
    <mergeCell ref="H21:I21"/>
    <mergeCell ref="C31:E31"/>
    <mergeCell ref="H31:I31"/>
    <mergeCell ref="C44:E44"/>
    <mergeCell ref="H44:I44"/>
    <mergeCell ref="C57:E57"/>
    <mergeCell ref="H57:I57"/>
    <mergeCell ref="C70:E70"/>
    <mergeCell ref="H70:I70"/>
    <mergeCell ref="C83:E83"/>
    <mergeCell ref="H83:I83"/>
    <mergeCell ref="C96:E96"/>
    <mergeCell ref="H96:I96"/>
    <mergeCell ref="C111:E111"/>
    <mergeCell ref="H111:I111"/>
    <mergeCell ref="C121:E121"/>
    <mergeCell ref="H121:I121"/>
    <mergeCell ref="C135:E135"/>
    <mergeCell ref="H135:I135"/>
    <mergeCell ref="C149:E149"/>
    <mergeCell ref="H149:I149"/>
    <mergeCell ref="C163:E163"/>
    <mergeCell ref="H163:I163"/>
    <mergeCell ref="C177:E177"/>
    <mergeCell ref="H177:I177"/>
    <mergeCell ref="C191:E191"/>
    <mergeCell ref="H191:I191"/>
    <mergeCell ref="C205:E205"/>
    <mergeCell ref="H205:I205"/>
    <mergeCell ref="C219:E219"/>
    <mergeCell ref="H219:I219"/>
    <mergeCell ref="C231:E231"/>
    <mergeCell ref="H231:I231"/>
    <mergeCell ref="C243:E243"/>
    <mergeCell ref="H243:I243"/>
    <mergeCell ref="C255:E255"/>
    <mergeCell ref="H255:I255"/>
    <mergeCell ref="C267:E267"/>
    <mergeCell ref="H267:I267"/>
    <mergeCell ref="C281:E281"/>
    <mergeCell ref="H281:I281"/>
    <mergeCell ref="C295:E295"/>
    <mergeCell ref="H295:I295"/>
    <mergeCell ref="C309:E309"/>
    <mergeCell ref="H309:I309"/>
    <mergeCell ref="C323:E323"/>
    <mergeCell ref="H323:I323"/>
    <mergeCell ref="C337:E337"/>
    <mergeCell ref="H337:I337"/>
    <mergeCell ref="C351:E351"/>
    <mergeCell ref="H351:I351"/>
    <mergeCell ref="C365:E365"/>
    <mergeCell ref="H365:I365"/>
    <mergeCell ref="C379:E379"/>
    <mergeCell ref="H379:I379"/>
    <mergeCell ref="C393:E393"/>
    <mergeCell ref="H393:I393"/>
    <mergeCell ref="C407:E407"/>
    <mergeCell ref="H407:I407"/>
    <mergeCell ref="C421:E421"/>
    <mergeCell ref="H421:I421"/>
    <mergeCell ref="C433:E433"/>
    <mergeCell ref="H433:I433"/>
    <mergeCell ref="C445:E445"/>
    <mergeCell ref="H445:I445"/>
    <mergeCell ref="C457:E457"/>
    <mergeCell ref="H457:I457"/>
    <mergeCell ref="C469:E469"/>
    <mergeCell ref="H469:I469"/>
    <mergeCell ref="C481:E481"/>
    <mergeCell ref="H481:I481"/>
    <mergeCell ref="C493:E493"/>
    <mergeCell ref="H493:I493"/>
    <mergeCell ref="C505:E505"/>
    <mergeCell ref="H505:I505"/>
    <mergeCell ref="C517:E517"/>
    <mergeCell ref="H517:I517"/>
    <mergeCell ref="C529:E529"/>
    <mergeCell ref="H529:I529"/>
    <mergeCell ref="C541:E541"/>
    <mergeCell ref="H541:I541"/>
  </mergeCells>
  <pageMargins left="0.25" right="0.25" top="0.75" bottom="0.75" header="0.3" footer="0.3"/>
  <pageSetup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3"/>
  <sheetViews>
    <sheetView workbookViewId="0">
      <pane ySplit="8" topLeftCell="A9" activePane="bottomLeft" state="frozenSplit"/>
      <selection pane="bottomLeft" activeCell="B1" sqref="B1"/>
    </sheetView>
  </sheetViews>
  <sheetFormatPr defaultRowHeight="15" x14ac:dyDescent="0.25"/>
  <cols>
    <col min="1" max="1" width="3.42578125" customWidth="1"/>
    <col min="2" max="2" width="13.7109375" customWidth="1"/>
    <col min="3" max="3" width="4.42578125" customWidth="1"/>
    <col min="4" max="4" width="48.7109375" customWidth="1"/>
    <col min="5" max="6" width="12.7109375" customWidth="1"/>
    <col min="7" max="7" width="13.7109375" customWidth="1"/>
  </cols>
  <sheetData>
    <row r="1" spans="1:7" x14ac:dyDescent="0.25">
      <c r="B1" s="11" t="s">
        <v>586</v>
      </c>
      <c r="C1" s="11"/>
      <c r="D1" s="11"/>
      <c r="E1" s="11"/>
      <c r="F1" s="11"/>
      <c r="G1" s="11"/>
    </row>
    <row r="2" spans="1:7" x14ac:dyDescent="0.25">
      <c r="D2" s="71"/>
      <c r="E2" s="71"/>
      <c r="F2" s="71"/>
      <c r="G2" s="71"/>
    </row>
    <row r="3" spans="1:7" x14ac:dyDescent="0.25">
      <c r="D3" s="71"/>
      <c r="E3" s="71"/>
      <c r="F3" s="71"/>
      <c r="G3" s="71"/>
    </row>
    <row r="4" spans="1:7" x14ac:dyDescent="0.25">
      <c r="D4" s="71"/>
      <c r="E4" s="71"/>
      <c r="F4" s="71"/>
      <c r="G4" s="71"/>
    </row>
    <row r="6" spans="1:7" ht="18.75" x14ac:dyDescent="0.3">
      <c r="B6" s="3"/>
      <c r="C6" s="3"/>
      <c r="D6" s="4" t="s">
        <v>1</v>
      </c>
      <c r="E6" s="3"/>
      <c r="F6" s="3"/>
      <c r="G6" s="3"/>
    </row>
    <row r="8" spans="1:7" x14ac:dyDescent="0.25">
      <c r="E8" s="5" t="s">
        <v>2</v>
      </c>
      <c r="F8" s="5" t="s">
        <v>3</v>
      </c>
      <c r="G8" s="5" t="s">
        <v>4</v>
      </c>
    </row>
    <row r="10" spans="1:7" x14ac:dyDescent="0.25">
      <c r="B10" s="6" t="s">
        <v>5</v>
      </c>
      <c r="C10" s="7" t="s">
        <v>6</v>
      </c>
      <c r="D10" s="6" t="s">
        <v>7</v>
      </c>
    </row>
    <row r="11" spans="1:7" x14ac:dyDescent="0.25">
      <c r="B11" s="6" t="s">
        <v>8</v>
      </c>
      <c r="C11" s="7" t="s">
        <v>6</v>
      </c>
      <c r="D11" s="6" t="s">
        <v>9</v>
      </c>
    </row>
    <row r="13" spans="1:7" ht="57" x14ac:dyDescent="0.25">
      <c r="A13" s="48">
        <v>1</v>
      </c>
      <c r="B13" s="48" t="s">
        <v>10</v>
      </c>
      <c r="C13" s="49" t="s">
        <v>11</v>
      </c>
      <c r="D13" s="50" t="s">
        <v>12</v>
      </c>
      <c r="E13" s="51">
        <f>VLOOKUP(B13,PREU_FEINA!$J$11:$K$550,2,0)</f>
        <v>0</v>
      </c>
      <c r="F13" s="52">
        <v>20250.2</v>
      </c>
      <c r="G13" s="53">
        <f>ROUND(ROUND(E13,2)*ROUND(F13,3),2)</f>
        <v>0</v>
      </c>
    </row>
    <row r="14" spans="1:7" ht="57" x14ac:dyDescent="0.25">
      <c r="A14" s="48">
        <v>2</v>
      </c>
      <c r="B14" s="48" t="s">
        <v>13</v>
      </c>
      <c r="C14" s="49" t="s">
        <v>11</v>
      </c>
      <c r="D14" s="50" t="s">
        <v>14</v>
      </c>
      <c r="E14" s="51">
        <f>VLOOKUP(B14,PREU_FEINA!$J$11:$K$550,2,0)</f>
        <v>0</v>
      </c>
      <c r="F14" s="52">
        <v>11799.25</v>
      </c>
      <c r="G14" s="53">
        <f>ROUND(ROUND(E14,2)*ROUND(F14,3),2)</f>
        <v>0</v>
      </c>
    </row>
    <row r="15" spans="1:7" x14ac:dyDescent="0.25">
      <c r="D15" s="6" t="s">
        <v>15</v>
      </c>
      <c r="E15" s="6"/>
      <c r="F15" s="6"/>
      <c r="G15" s="8">
        <f>SUM(G13:G14)</f>
        <v>0</v>
      </c>
    </row>
    <row r="17" spans="1:7" x14ac:dyDescent="0.25">
      <c r="B17" s="6" t="s">
        <v>5</v>
      </c>
      <c r="C17" s="7" t="s">
        <v>6</v>
      </c>
      <c r="D17" s="6" t="s">
        <v>7</v>
      </c>
    </row>
    <row r="18" spans="1:7" x14ac:dyDescent="0.25">
      <c r="B18" s="6" t="s">
        <v>8</v>
      </c>
      <c r="C18" s="7" t="s">
        <v>16</v>
      </c>
      <c r="D18" s="6" t="s">
        <v>17</v>
      </c>
    </row>
    <row r="20" spans="1:7" ht="45.75" x14ac:dyDescent="0.25">
      <c r="A20" s="48">
        <v>1</v>
      </c>
      <c r="B20" s="48" t="s">
        <v>18</v>
      </c>
      <c r="C20" s="49" t="s">
        <v>19</v>
      </c>
      <c r="D20" s="50" t="s">
        <v>20</v>
      </c>
      <c r="E20" s="51">
        <f>VLOOKUP(B20,PREU_FEINA!$J$11:$K$550,2,0)</f>
        <v>0</v>
      </c>
      <c r="F20" s="52">
        <v>41</v>
      </c>
      <c r="G20" s="53">
        <f>ROUND(ROUND(E20,2)*ROUND(F20,3),2)</f>
        <v>0</v>
      </c>
    </row>
    <row r="21" spans="1:7" ht="45.75" x14ac:dyDescent="0.25">
      <c r="A21" s="48">
        <v>2</v>
      </c>
      <c r="B21" s="48" t="s">
        <v>21</v>
      </c>
      <c r="C21" s="49" t="s">
        <v>19</v>
      </c>
      <c r="D21" s="50" t="s">
        <v>22</v>
      </c>
      <c r="E21" s="51">
        <f>VLOOKUP(B21,PREU_FEINA!$J$11:$K$550,2,0)</f>
        <v>0</v>
      </c>
      <c r="F21" s="52">
        <v>25</v>
      </c>
      <c r="G21" s="53">
        <f>ROUND(ROUND(E21,2)*ROUND(F21,3),2)</f>
        <v>0</v>
      </c>
    </row>
    <row r="22" spans="1:7" ht="45.75" x14ac:dyDescent="0.25">
      <c r="A22" s="48">
        <v>3</v>
      </c>
      <c r="B22" s="48" t="s">
        <v>23</v>
      </c>
      <c r="C22" s="49" t="s">
        <v>19</v>
      </c>
      <c r="D22" s="50" t="s">
        <v>24</v>
      </c>
      <c r="E22" s="51">
        <f>VLOOKUP(B22,PREU_FEINA!$J$11:$K$550,2,0)</f>
        <v>0</v>
      </c>
      <c r="F22" s="52">
        <v>17</v>
      </c>
      <c r="G22" s="53">
        <f>ROUND(ROUND(E22,2)*ROUND(F22,3),2)</f>
        <v>0</v>
      </c>
    </row>
    <row r="23" spans="1:7" ht="45.75" x14ac:dyDescent="0.25">
      <c r="A23" s="48">
        <v>4</v>
      </c>
      <c r="B23" s="48" t="s">
        <v>25</v>
      </c>
      <c r="C23" s="49" t="s">
        <v>19</v>
      </c>
      <c r="D23" s="50" t="s">
        <v>26</v>
      </c>
      <c r="E23" s="51">
        <f>VLOOKUP(B23,PREU_FEINA!$J$11:$K$550,2,0)</f>
        <v>0</v>
      </c>
      <c r="F23" s="52">
        <v>4</v>
      </c>
      <c r="G23" s="53">
        <f>ROUND(ROUND(E23,2)*ROUND(F23,3),2)</f>
        <v>0</v>
      </c>
    </row>
    <row r="24" spans="1:7" x14ac:dyDescent="0.25">
      <c r="D24" s="6" t="s">
        <v>15</v>
      </c>
      <c r="E24" s="6"/>
      <c r="F24" s="6"/>
      <c r="G24" s="8">
        <f>SUM(G20:G23)</f>
        <v>0</v>
      </c>
    </row>
    <row r="26" spans="1:7" x14ac:dyDescent="0.25">
      <c r="B26" s="6" t="s">
        <v>5</v>
      </c>
      <c r="C26" s="7" t="s">
        <v>6</v>
      </c>
      <c r="D26" s="6" t="s">
        <v>7</v>
      </c>
    </row>
    <row r="27" spans="1:7" x14ac:dyDescent="0.25">
      <c r="B27" s="6" t="s">
        <v>8</v>
      </c>
      <c r="C27" s="7" t="s">
        <v>27</v>
      </c>
      <c r="D27" s="6" t="s">
        <v>28</v>
      </c>
    </row>
    <row r="29" spans="1:7" ht="34.5" x14ac:dyDescent="0.25">
      <c r="A29" s="48">
        <v>1</v>
      </c>
      <c r="B29" s="48" t="s">
        <v>29</v>
      </c>
      <c r="C29" s="49" t="s">
        <v>19</v>
      </c>
      <c r="D29" s="50" t="s">
        <v>30</v>
      </c>
      <c r="E29" s="51">
        <f>VLOOKUP(B29,PREU_FEINA!$J$11:$K$550,2,0)</f>
        <v>0</v>
      </c>
      <c r="F29" s="52">
        <v>1</v>
      </c>
      <c r="G29" s="53">
        <f t="shared" ref="G29:G66" si="0">ROUND(ROUND(E29,2)*ROUND(F29,3),2)</f>
        <v>0</v>
      </c>
    </row>
    <row r="30" spans="1:7" ht="34.5" x14ac:dyDescent="0.25">
      <c r="A30" s="48">
        <v>2</v>
      </c>
      <c r="B30" s="48" t="s">
        <v>31</v>
      </c>
      <c r="C30" s="49" t="s">
        <v>19</v>
      </c>
      <c r="D30" s="50" t="s">
        <v>32</v>
      </c>
      <c r="E30" s="51">
        <f>VLOOKUP(B30,PREU_FEINA!$J$11:$K$550,2,0)</f>
        <v>0</v>
      </c>
      <c r="F30" s="52">
        <v>1</v>
      </c>
      <c r="G30" s="53">
        <f t="shared" si="0"/>
        <v>0</v>
      </c>
    </row>
    <row r="31" spans="1:7" ht="68.25" customHeight="1" x14ac:dyDescent="0.25">
      <c r="A31" s="48">
        <v>3</v>
      </c>
      <c r="B31" s="48" t="s">
        <v>33</v>
      </c>
      <c r="C31" s="49" t="s">
        <v>19</v>
      </c>
      <c r="D31" s="50" t="s">
        <v>34</v>
      </c>
      <c r="E31" s="51">
        <f>VLOOKUP(B31,PREU_FEINA!$J$11:$K$550,2,0)</f>
        <v>0</v>
      </c>
      <c r="F31" s="52">
        <v>1</v>
      </c>
      <c r="G31" s="53">
        <f t="shared" si="0"/>
        <v>0</v>
      </c>
    </row>
    <row r="32" spans="1:7" ht="45.75" x14ac:dyDescent="0.25">
      <c r="A32" s="48">
        <v>4</v>
      </c>
      <c r="B32" s="48" t="s">
        <v>35</v>
      </c>
      <c r="C32" s="49" t="s">
        <v>19</v>
      </c>
      <c r="D32" s="50" t="s">
        <v>36</v>
      </c>
      <c r="E32" s="51">
        <f>VLOOKUP(B32,PREU_FEINA!$J$11:$K$550,2,0)</f>
        <v>0</v>
      </c>
      <c r="F32" s="52">
        <v>5</v>
      </c>
      <c r="G32" s="53">
        <f t="shared" si="0"/>
        <v>0</v>
      </c>
    </row>
    <row r="33" spans="1:7" ht="45.75" x14ac:dyDescent="0.25">
      <c r="A33" s="48">
        <v>5</v>
      </c>
      <c r="B33" s="48" t="s">
        <v>37</v>
      </c>
      <c r="C33" s="49" t="s">
        <v>19</v>
      </c>
      <c r="D33" s="50" t="s">
        <v>38</v>
      </c>
      <c r="E33" s="51">
        <f>VLOOKUP(B33,PREU_FEINA!$J$11:$K$550,2,0)</f>
        <v>0</v>
      </c>
      <c r="F33" s="52">
        <v>5</v>
      </c>
      <c r="G33" s="53">
        <f t="shared" si="0"/>
        <v>0</v>
      </c>
    </row>
    <row r="34" spans="1:7" ht="45.75" x14ac:dyDescent="0.25">
      <c r="A34" s="48">
        <v>6</v>
      </c>
      <c r="B34" s="48" t="s">
        <v>39</v>
      </c>
      <c r="C34" s="49" t="s">
        <v>19</v>
      </c>
      <c r="D34" s="50" t="s">
        <v>40</v>
      </c>
      <c r="E34" s="51">
        <f>VLOOKUP(B34,PREU_FEINA!$J$11:$K$550,2,0)</f>
        <v>0</v>
      </c>
      <c r="F34" s="52">
        <v>5</v>
      </c>
      <c r="G34" s="53">
        <f t="shared" si="0"/>
        <v>0</v>
      </c>
    </row>
    <row r="35" spans="1:7" ht="45.75" x14ac:dyDescent="0.25">
      <c r="A35" s="48">
        <v>7</v>
      </c>
      <c r="B35" s="48" t="s">
        <v>41</v>
      </c>
      <c r="C35" s="49" t="s">
        <v>19</v>
      </c>
      <c r="D35" s="50" t="s">
        <v>42</v>
      </c>
      <c r="E35" s="51">
        <f>VLOOKUP(B35,PREU_FEINA!$J$11:$K$550,2,0)</f>
        <v>0</v>
      </c>
      <c r="F35" s="52">
        <v>1</v>
      </c>
      <c r="G35" s="53">
        <f t="shared" si="0"/>
        <v>0</v>
      </c>
    </row>
    <row r="36" spans="1:7" ht="45.75" x14ac:dyDescent="0.25">
      <c r="A36" s="48">
        <v>8</v>
      </c>
      <c r="B36" s="48" t="s">
        <v>21</v>
      </c>
      <c r="C36" s="49" t="s">
        <v>19</v>
      </c>
      <c r="D36" s="50" t="s">
        <v>22</v>
      </c>
      <c r="E36" s="51">
        <f>VLOOKUP(B36,PREU_FEINA!$J$11:$K$550,2,0)</f>
        <v>0</v>
      </c>
      <c r="F36" s="52">
        <v>1</v>
      </c>
      <c r="G36" s="53">
        <f t="shared" si="0"/>
        <v>0</v>
      </c>
    </row>
    <row r="37" spans="1:7" ht="45.75" x14ac:dyDescent="0.25">
      <c r="A37" s="48">
        <v>9</v>
      </c>
      <c r="B37" s="48" t="s">
        <v>23</v>
      </c>
      <c r="C37" s="49" t="s">
        <v>19</v>
      </c>
      <c r="D37" s="50" t="s">
        <v>24</v>
      </c>
      <c r="E37" s="51">
        <f>VLOOKUP(B37,PREU_FEINA!$J$11:$K$550,2,0)</f>
        <v>0</v>
      </c>
      <c r="F37" s="52">
        <v>2</v>
      </c>
      <c r="G37" s="53">
        <f t="shared" si="0"/>
        <v>0</v>
      </c>
    </row>
    <row r="38" spans="1:7" ht="45.75" x14ac:dyDescent="0.25">
      <c r="A38" s="48">
        <v>10</v>
      </c>
      <c r="B38" s="48" t="s">
        <v>18</v>
      </c>
      <c r="C38" s="49" t="s">
        <v>19</v>
      </c>
      <c r="D38" s="50" t="s">
        <v>20</v>
      </c>
      <c r="E38" s="51">
        <f>VLOOKUP(B38,PREU_FEINA!$J$11:$K$550,2,0)</f>
        <v>0</v>
      </c>
      <c r="F38" s="52">
        <v>3</v>
      </c>
      <c r="G38" s="53">
        <f t="shared" si="0"/>
        <v>0</v>
      </c>
    </row>
    <row r="39" spans="1:7" ht="45.75" x14ac:dyDescent="0.25">
      <c r="A39" s="48">
        <v>11</v>
      </c>
      <c r="B39" s="48" t="s">
        <v>25</v>
      </c>
      <c r="C39" s="49" t="s">
        <v>19</v>
      </c>
      <c r="D39" s="50" t="s">
        <v>26</v>
      </c>
      <c r="E39" s="51">
        <f>VLOOKUP(B39,PREU_FEINA!$J$11:$K$550,2,0)</f>
        <v>0</v>
      </c>
      <c r="F39" s="52">
        <v>2</v>
      </c>
      <c r="G39" s="53">
        <f t="shared" si="0"/>
        <v>0</v>
      </c>
    </row>
    <row r="40" spans="1:7" ht="45.75" x14ac:dyDescent="0.25">
      <c r="A40" s="48">
        <v>12</v>
      </c>
      <c r="B40" s="48" t="s">
        <v>43</v>
      </c>
      <c r="C40" s="49" t="s">
        <v>19</v>
      </c>
      <c r="D40" s="50" t="s">
        <v>44</v>
      </c>
      <c r="E40" s="51">
        <f>VLOOKUP(B40,PREU_FEINA!$J$11:$K$550,2,0)</f>
        <v>0</v>
      </c>
      <c r="F40" s="52">
        <v>10</v>
      </c>
      <c r="G40" s="53">
        <f t="shared" si="0"/>
        <v>0</v>
      </c>
    </row>
    <row r="41" spans="1:7" ht="23.25" x14ac:dyDescent="0.25">
      <c r="A41" s="48">
        <v>13</v>
      </c>
      <c r="B41" s="48" t="s">
        <v>45</v>
      </c>
      <c r="C41" s="49" t="s">
        <v>19</v>
      </c>
      <c r="D41" s="50" t="s">
        <v>46</v>
      </c>
      <c r="E41" s="51">
        <f>VLOOKUP(B41,PREU_FEINA!$J$11:$K$550,2,0)</f>
        <v>0</v>
      </c>
      <c r="F41" s="52">
        <v>1</v>
      </c>
      <c r="G41" s="53">
        <f t="shared" si="0"/>
        <v>0</v>
      </c>
    </row>
    <row r="42" spans="1:7" ht="45.75" x14ac:dyDescent="0.25">
      <c r="A42" s="48">
        <v>14</v>
      </c>
      <c r="B42" s="48" t="s">
        <v>47</v>
      </c>
      <c r="C42" s="49" t="s">
        <v>19</v>
      </c>
      <c r="D42" s="50" t="s">
        <v>48</v>
      </c>
      <c r="E42" s="51">
        <f>VLOOKUP(B42,PREU_FEINA!$J$11:$K$550,2,0)</f>
        <v>0</v>
      </c>
      <c r="F42" s="52">
        <v>10</v>
      </c>
      <c r="G42" s="53">
        <f t="shared" si="0"/>
        <v>0</v>
      </c>
    </row>
    <row r="43" spans="1:7" ht="45.75" x14ac:dyDescent="0.25">
      <c r="A43" s="48">
        <v>15</v>
      </c>
      <c r="B43" s="48" t="s">
        <v>49</v>
      </c>
      <c r="C43" s="49" t="s">
        <v>19</v>
      </c>
      <c r="D43" s="50" t="s">
        <v>50</v>
      </c>
      <c r="E43" s="51">
        <f>VLOOKUP(B43,PREU_FEINA!$J$11:$K$550,2,0)</f>
        <v>0</v>
      </c>
      <c r="F43" s="52">
        <v>10</v>
      </c>
      <c r="G43" s="53">
        <f t="shared" si="0"/>
        <v>0</v>
      </c>
    </row>
    <row r="44" spans="1:7" ht="45.75" x14ac:dyDescent="0.25">
      <c r="A44" s="48">
        <v>16</v>
      </c>
      <c r="B44" s="48" t="s">
        <v>51</v>
      </c>
      <c r="C44" s="49" t="s">
        <v>19</v>
      </c>
      <c r="D44" s="50" t="s">
        <v>52</v>
      </c>
      <c r="E44" s="51">
        <f>VLOOKUP(B44,PREU_FEINA!$J$11:$K$550,2,0)</f>
        <v>0</v>
      </c>
      <c r="F44" s="52">
        <v>10</v>
      </c>
      <c r="G44" s="53">
        <f t="shared" si="0"/>
        <v>0</v>
      </c>
    </row>
    <row r="45" spans="1:7" ht="45.75" x14ac:dyDescent="0.25">
      <c r="A45" s="48">
        <v>17</v>
      </c>
      <c r="B45" s="48" t="s">
        <v>53</v>
      </c>
      <c r="C45" s="49" t="s">
        <v>19</v>
      </c>
      <c r="D45" s="50" t="s">
        <v>54</v>
      </c>
      <c r="E45" s="51">
        <f>VLOOKUP(B45,PREU_FEINA!$J$11:$K$550,2,0)</f>
        <v>0</v>
      </c>
      <c r="F45" s="52">
        <v>10</v>
      </c>
      <c r="G45" s="53">
        <f t="shared" si="0"/>
        <v>0</v>
      </c>
    </row>
    <row r="46" spans="1:7" ht="45.75" x14ac:dyDescent="0.25">
      <c r="A46" s="48">
        <v>18</v>
      </c>
      <c r="B46" s="48" t="s">
        <v>55</v>
      </c>
      <c r="C46" s="49" t="s">
        <v>19</v>
      </c>
      <c r="D46" s="50" t="s">
        <v>56</v>
      </c>
      <c r="E46" s="51">
        <f>VLOOKUP(B46,PREU_FEINA!$J$11:$K$550,2,0)</f>
        <v>0</v>
      </c>
      <c r="F46" s="52">
        <v>5</v>
      </c>
      <c r="G46" s="53">
        <f t="shared" si="0"/>
        <v>0</v>
      </c>
    </row>
    <row r="47" spans="1:7" ht="45.75" x14ac:dyDescent="0.25">
      <c r="A47" s="48">
        <v>19</v>
      </c>
      <c r="B47" s="48" t="s">
        <v>57</v>
      </c>
      <c r="C47" s="49" t="s">
        <v>19</v>
      </c>
      <c r="D47" s="50" t="s">
        <v>58</v>
      </c>
      <c r="E47" s="51">
        <f>VLOOKUP(B47,PREU_FEINA!$J$11:$K$550,2,0)</f>
        <v>0</v>
      </c>
      <c r="F47" s="52">
        <v>5</v>
      </c>
      <c r="G47" s="53">
        <f t="shared" si="0"/>
        <v>0</v>
      </c>
    </row>
    <row r="48" spans="1:7" ht="57" x14ac:dyDescent="0.25">
      <c r="A48" s="48">
        <v>20</v>
      </c>
      <c r="B48" s="48" t="s">
        <v>59</v>
      </c>
      <c r="C48" s="49" t="s">
        <v>19</v>
      </c>
      <c r="D48" s="50" t="s">
        <v>60</v>
      </c>
      <c r="E48" s="51">
        <f>VLOOKUP(B48,PREU_FEINA!$J$11:$K$550,2,0)</f>
        <v>0</v>
      </c>
      <c r="F48" s="52">
        <v>10</v>
      </c>
      <c r="G48" s="53">
        <f t="shared" si="0"/>
        <v>0</v>
      </c>
    </row>
    <row r="49" spans="1:7" ht="57" x14ac:dyDescent="0.25">
      <c r="A49" s="48">
        <v>21</v>
      </c>
      <c r="B49" s="48" t="s">
        <v>61</v>
      </c>
      <c r="C49" s="49" t="s">
        <v>19</v>
      </c>
      <c r="D49" s="50" t="s">
        <v>62</v>
      </c>
      <c r="E49" s="51">
        <f>VLOOKUP(B49,PREU_FEINA!$J$11:$K$550,2,0)</f>
        <v>0</v>
      </c>
      <c r="F49" s="52">
        <v>10</v>
      </c>
      <c r="G49" s="53">
        <f t="shared" si="0"/>
        <v>0</v>
      </c>
    </row>
    <row r="50" spans="1:7" ht="57" x14ac:dyDescent="0.25">
      <c r="A50" s="48">
        <v>22</v>
      </c>
      <c r="B50" s="48" t="s">
        <v>63</v>
      </c>
      <c r="C50" s="49" t="s">
        <v>19</v>
      </c>
      <c r="D50" s="50" t="s">
        <v>64</v>
      </c>
      <c r="E50" s="51">
        <f>VLOOKUP(B50,PREU_FEINA!$J$11:$K$550,2,0)</f>
        <v>0</v>
      </c>
      <c r="F50" s="52">
        <v>10</v>
      </c>
      <c r="G50" s="53">
        <f t="shared" si="0"/>
        <v>0</v>
      </c>
    </row>
    <row r="51" spans="1:7" ht="57" x14ac:dyDescent="0.25">
      <c r="A51" s="48">
        <v>23</v>
      </c>
      <c r="B51" s="48" t="s">
        <v>65</v>
      </c>
      <c r="C51" s="49" t="s">
        <v>19</v>
      </c>
      <c r="D51" s="50" t="s">
        <v>66</v>
      </c>
      <c r="E51" s="51">
        <f>VLOOKUP(B51,PREU_FEINA!$J$11:$K$550,2,0)</f>
        <v>0</v>
      </c>
      <c r="F51" s="52">
        <v>10</v>
      </c>
      <c r="G51" s="53">
        <f t="shared" si="0"/>
        <v>0</v>
      </c>
    </row>
    <row r="52" spans="1:7" ht="45.75" x14ac:dyDescent="0.25">
      <c r="A52" s="48">
        <v>24</v>
      </c>
      <c r="B52" s="48" t="s">
        <v>67</v>
      </c>
      <c r="C52" s="49" t="s">
        <v>68</v>
      </c>
      <c r="D52" s="50" t="s">
        <v>69</v>
      </c>
      <c r="E52" s="51">
        <f>VLOOKUP(B52,PREU_FEINA!$J$11:$K$550,2,0)</f>
        <v>0</v>
      </c>
      <c r="F52" s="52">
        <v>200</v>
      </c>
      <c r="G52" s="53">
        <f t="shared" si="0"/>
        <v>0</v>
      </c>
    </row>
    <row r="53" spans="1:7" ht="57" x14ac:dyDescent="0.25">
      <c r="A53" s="48">
        <v>25</v>
      </c>
      <c r="B53" s="48" t="s">
        <v>70</v>
      </c>
      <c r="C53" s="49" t="s">
        <v>19</v>
      </c>
      <c r="D53" s="50" t="s">
        <v>71</v>
      </c>
      <c r="E53" s="51">
        <f>VLOOKUP(B53,PREU_FEINA!$J$11:$K$550,2,0)</f>
        <v>0</v>
      </c>
      <c r="F53" s="52">
        <v>10</v>
      </c>
      <c r="G53" s="53">
        <f t="shared" si="0"/>
        <v>0</v>
      </c>
    </row>
    <row r="54" spans="1:7" ht="57" x14ac:dyDescent="0.25">
      <c r="A54" s="48">
        <v>26</v>
      </c>
      <c r="B54" s="48" t="s">
        <v>72</v>
      </c>
      <c r="C54" s="49" t="s">
        <v>19</v>
      </c>
      <c r="D54" s="50" t="s">
        <v>73</v>
      </c>
      <c r="E54" s="51">
        <f>VLOOKUP(B54,PREU_FEINA!$J$11:$K$550,2,0)</f>
        <v>0</v>
      </c>
      <c r="F54" s="52">
        <v>10</v>
      </c>
      <c r="G54" s="53">
        <f t="shared" si="0"/>
        <v>0</v>
      </c>
    </row>
    <row r="55" spans="1:7" ht="48" customHeight="1" x14ac:dyDescent="0.25">
      <c r="A55" s="48">
        <v>27</v>
      </c>
      <c r="B55" s="48" t="s">
        <v>74</v>
      </c>
      <c r="C55" s="49" t="s">
        <v>19</v>
      </c>
      <c r="D55" s="50" t="s">
        <v>75</v>
      </c>
      <c r="E55" s="51">
        <f>VLOOKUP(B55,PREU_FEINA!$J$11:$K$550,2,0)</f>
        <v>0</v>
      </c>
      <c r="F55" s="52">
        <v>1</v>
      </c>
      <c r="G55" s="53">
        <f t="shared" si="0"/>
        <v>0</v>
      </c>
    </row>
    <row r="56" spans="1:7" ht="46.5" customHeight="1" x14ac:dyDescent="0.25">
      <c r="A56" s="48">
        <v>28</v>
      </c>
      <c r="B56" s="48" t="s">
        <v>76</v>
      </c>
      <c r="C56" s="49" t="s">
        <v>19</v>
      </c>
      <c r="D56" s="50" t="s">
        <v>77</v>
      </c>
      <c r="E56" s="51">
        <f>VLOOKUP(B56,PREU_FEINA!$J$11:$K$550,2,0)</f>
        <v>0</v>
      </c>
      <c r="F56" s="52">
        <v>1</v>
      </c>
      <c r="G56" s="53">
        <f t="shared" si="0"/>
        <v>0</v>
      </c>
    </row>
    <row r="57" spans="1:7" ht="23.25" x14ac:dyDescent="0.25">
      <c r="A57" s="48">
        <v>29</v>
      </c>
      <c r="B57" s="48" t="s">
        <v>78</v>
      </c>
      <c r="C57" s="49" t="s">
        <v>19</v>
      </c>
      <c r="D57" s="50" t="s">
        <v>79</v>
      </c>
      <c r="E57" s="51">
        <f>VLOOKUP(B57,PREU_FEINA!$J$11:$K$550,2,0)</f>
        <v>0</v>
      </c>
      <c r="F57" s="52">
        <v>1</v>
      </c>
      <c r="G57" s="53">
        <f t="shared" si="0"/>
        <v>0</v>
      </c>
    </row>
    <row r="58" spans="1:7" ht="23.25" x14ac:dyDescent="0.25">
      <c r="A58" s="48">
        <v>30</v>
      </c>
      <c r="B58" s="48" t="s">
        <v>80</v>
      </c>
      <c r="C58" s="49" t="s">
        <v>19</v>
      </c>
      <c r="D58" s="50" t="s">
        <v>81</v>
      </c>
      <c r="E58" s="51">
        <f>VLOOKUP(B58,PREU_FEINA!$J$11:$K$550,2,0)</f>
        <v>0</v>
      </c>
      <c r="F58" s="52">
        <v>0</v>
      </c>
      <c r="G58" s="53">
        <f t="shared" si="0"/>
        <v>0</v>
      </c>
    </row>
    <row r="59" spans="1:7" ht="23.25" x14ac:dyDescent="0.25">
      <c r="A59" s="48">
        <v>31</v>
      </c>
      <c r="B59" s="48" t="s">
        <v>82</v>
      </c>
      <c r="C59" s="49" t="s">
        <v>19</v>
      </c>
      <c r="D59" s="50" t="s">
        <v>83</v>
      </c>
      <c r="E59" s="51">
        <f>VLOOKUP(B59,PREU_FEINA!$J$11:$K$550,2,0)</f>
        <v>0</v>
      </c>
      <c r="F59" s="52">
        <v>1</v>
      </c>
      <c r="G59" s="53">
        <f t="shared" si="0"/>
        <v>0</v>
      </c>
    </row>
    <row r="60" spans="1:7" ht="23.25" x14ac:dyDescent="0.25">
      <c r="A60" s="48">
        <v>32</v>
      </c>
      <c r="B60" s="48" t="s">
        <v>84</v>
      </c>
      <c r="C60" s="49" t="s">
        <v>19</v>
      </c>
      <c r="D60" s="50" t="s">
        <v>85</v>
      </c>
      <c r="E60" s="51">
        <f>VLOOKUP(B60,PREU_FEINA!$J$11:$K$550,2,0)</f>
        <v>0</v>
      </c>
      <c r="F60" s="52">
        <v>1</v>
      </c>
      <c r="G60" s="53">
        <f t="shared" si="0"/>
        <v>0</v>
      </c>
    </row>
    <row r="61" spans="1:7" ht="23.25" x14ac:dyDescent="0.25">
      <c r="A61" s="48">
        <v>33</v>
      </c>
      <c r="B61" s="48" t="s">
        <v>86</v>
      </c>
      <c r="C61" s="49" t="s">
        <v>19</v>
      </c>
      <c r="D61" s="50" t="s">
        <v>87</v>
      </c>
      <c r="E61" s="51">
        <f>VLOOKUP(B61,PREU_FEINA!$J$11:$K$550,2,0)</f>
        <v>0</v>
      </c>
      <c r="F61" s="52">
        <v>1</v>
      </c>
      <c r="G61" s="53">
        <f t="shared" si="0"/>
        <v>0</v>
      </c>
    </row>
    <row r="62" spans="1:7" ht="23.25" x14ac:dyDescent="0.25">
      <c r="A62" s="48">
        <v>34</v>
      </c>
      <c r="B62" s="48" t="s">
        <v>88</v>
      </c>
      <c r="C62" s="49" t="s">
        <v>19</v>
      </c>
      <c r="D62" s="50" t="s">
        <v>89</v>
      </c>
      <c r="E62" s="51">
        <f>VLOOKUP(B62,PREU_FEINA!$J$11:$K$550,2,0)</f>
        <v>0</v>
      </c>
      <c r="F62" s="52">
        <v>0</v>
      </c>
      <c r="G62" s="53">
        <f t="shared" si="0"/>
        <v>0</v>
      </c>
    </row>
    <row r="63" spans="1:7" ht="23.25" x14ac:dyDescent="0.25">
      <c r="A63" s="48">
        <v>35</v>
      </c>
      <c r="B63" s="48" t="s">
        <v>90</v>
      </c>
      <c r="C63" s="49" t="s">
        <v>19</v>
      </c>
      <c r="D63" s="50" t="s">
        <v>91</v>
      </c>
      <c r="E63" s="51">
        <f>VLOOKUP(B63,PREU_FEINA!$J$11:$K$550,2,0)</f>
        <v>0</v>
      </c>
      <c r="F63" s="52">
        <v>0</v>
      </c>
      <c r="G63" s="53">
        <f t="shared" si="0"/>
        <v>0</v>
      </c>
    </row>
    <row r="64" spans="1:7" ht="23.25" x14ac:dyDescent="0.25">
      <c r="A64" s="48">
        <v>36</v>
      </c>
      <c r="B64" s="48" t="s">
        <v>92</v>
      </c>
      <c r="C64" s="49" t="s">
        <v>19</v>
      </c>
      <c r="D64" s="50" t="s">
        <v>93</v>
      </c>
      <c r="E64" s="51">
        <f>VLOOKUP(B64,PREU_FEINA!$J$11:$K$550,2,0)</f>
        <v>0</v>
      </c>
      <c r="F64" s="52">
        <v>0</v>
      </c>
      <c r="G64" s="53">
        <f t="shared" si="0"/>
        <v>0</v>
      </c>
    </row>
    <row r="65" spans="1:7" ht="23.25" x14ac:dyDescent="0.25">
      <c r="A65" s="48">
        <v>37</v>
      </c>
      <c r="B65" s="48" t="s">
        <v>94</v>
      </c>
      <c r="C65" s="49" t="s">
        <v>19</v>
      </c>
      <c r="D65" s="50" t="s">
        <v>95</v>
      </c>
      <c r="E65" s="51">
        <f>VLOOKUP(B65,PREU_FEINA!$J$11:$K$550,2,0)</f>
        <v>0</v>
      </c>
      <c r="F65" s="52">
        <v>0</v>
      </c>
      <c r="G65" s="53">
        <f t="shared" si="0"/>
        <v>0</v>
      </c>
    </row>
    <row r="66" spans="1:7" ht="23.25" x14ac:dyDescent="0.25">
      <c r="A66" s="48">
        <v>38</v>
      </c>
      <c r="B66" s="48" t="s">
        <v>96</v>
      </c>
      <c r="C66" s="49" t="s">
        <v>19</v>
      </c>
      <c r="D66" s="50" t="s">
        <v>97</v>
      </c>
      <c r="E66" s="51">
        <f>VLOOKUP(B66,PREU_FEINA!$J$11:$K$550,2,0)</f>
        <v>0</v>
      </c>
      <c r="F66" s="52">
        <v>1</v>
      </c>
      <c r="G66" s="53">
        <f t="shared" si="0"/>
        <v>0</v>
      </c>
    </row>
    <row r="67" spans="1:7" x14ac:dyDescent="0.25">
      <c r="D67" s="6" t="s">
        <v>15</v>
      </c>
      <c r="E67" s="6"/>
      <c r="F67" s="6"/>
      <c r="G67" s="8">
        <f>SUM(G29:G66)</f>
        <v>0</v>
      </c>
    </row>
    <row r="69" spans="1:7" x14ac:dyDescent="0.25">
      <c r="B69" s="6" t="s">
        <v>5</v>
      </c>
      <c r="C69" s="7" t="s">
        <v>6</v>
      </c>
      <c r="D69" s="6" t="s">
        <v>7</v>
      </c>
    </row>
    <row r="70" spans="1:7" x14ac:dyDescent="0.25">
      <c r="B70" s="6" t="s">
        <v>8</v>
      </c>
      <c r="C70" s="7" t="s">
        <v>98</v>
      </c>
      <c r="D70" s="6" t="s">
        <v>99</v>
      </c>
    </row>
    <row r="72" spans="1:7" ht="45.75" x14ac:dyDescent="0.25">
      <c r="A72" s="48">
        <v>1</v>
      </c>
      <c r="B72" s="48" t="s">
        <v>35</v>
      </c>
      <c r="C72" s="49" t="s">
        <v>19</v>
      </c>
      <c r="D72" s="50" t="s">
        <v>36</v>
      </c>
      <c r="E72" s="51">
        <f>VLOOKUP(B72,PREU_FEINA!$J$11:$K$550,2,0)</f>
        <v>0</v>
      </c>
      <c r="F72" s="52">
        <v>5</v>
      </c>
      <c r="G72" s="53">
        <f t="shared" ref="G72:G110" si="1">ROUND(ROUND(E72,2)*ROUND(F72,3),2)</f>
        <v>0</v>
      </c>
    </row>
    <row r="73" spans="1:7" ht="45.75" x14ac:dyDescent="0.25">
      <c r="A73" s="48">
        <v>2</v>
      </c>
      <c r="B73" s="48" t="s">
        <v>37</v>
      </c>
      <c r="C73" s="49" t="s">
        <v>19</v>
      </c>
      <c r="D73" s="50" t="s">
        <v>38</v>
      </c>
      <c r="E73" s="51">
        <f>VLOOKUP(B73,PREU_FEINA!$J$11:$K$550,2,0)</f>
        <v>0</v>
      </c>
      <c r="F73" s="52">
        <v>5</v>
      </c>
      <c r="G73" s="53">
        <f t="shared" si="1"/>
        <v>0</v>
      </c>
    </row>
    <row r="74" spans="1:7" ht="45.75" x14ac:dyDescent="0.25">
      <c r="A74" s="48">
        <v>3</v>
      </c>
      <c r="B74" s="48" t="s">
        <v>39</v>
      </c>
      <c r="C74" s="49" t="s">
        <v>19</v>
      </c>
      <c r="D74" s="50" t="s">
        <v>40</v>
      </c>
      <c r="E74" s="51">
        <f>VLOOKUP(B74,PREU_FEINA!$J$11:$K$550,2,0)</f>
        <v>0</v>
      </c>
      <c r="F74" s="52">
        <v>5</v>
      </c>
      <c r="G74" s="53">
        <f t="shared" si="1"/>
        <v>0</v>
      </c>
    </row>
    <row r="75" spans="1:7" ht="45.75" x14ac:dyDescent="0.25">
      <c r="A75" s="48">
        <v>4</v>
      </c>
      <c r="B75" s="48" t="s">
        <v>41</v>
      </c>
      <c r="C75" s="49" t="s">
        <v>19</v>
      </c>
      <c r="D75" s="50" t="s">
        <v>42</v>
      </c>
      <c r="E75" s="51">
        <f>VLOOKUP(B75,PREU_FEINA!$J$11:$K$550,2,0)</f>
        <v>0</v>
      </c>
      <c r="F75" s="52">
        <v>1</v>
      </c>
      <c r="G75" s="53">
        <f t="shared" si="1"/>
        <v>0</v>
      </c>
    </row>
    <row r="76" spans="1:7" ht="45.75" x14ac:dyDescent="0.25">
      <c r="A76" s="48">
        <v>5</v>
      </c>
      <c r="B76" s="48" t="s">
        <v>21</v>
      </c>
      <c r="C76" s="49" t="s">
        <v>19</v>
      </c>
      <c r="D76" s="50" t="s">
        <v>22</v>
      </c>
      <c r="E76" s="51">
        <f>VLOOKUP(B76,PREU_FEINA!$J$11:$K$550,2,0)</f>
        <v>0</v>
      </c>
      <c r="F76" s="52">
        <v>1</v>
      </c>
      <c r="G76" s="53">
        <f t="shared" si="1"/>
        <v>0</v>
      </c>
    </row>
    <row r="77" spans="1:7" ht="45.75" x14ac:dyDescent="0.25">
      <c r="A77" s="48">
        <v>6</v>
      </c>
      <c r="B77" s="48" t="s">
        <v>23</v>
      </c>
      <c r="C77" s="49" t="s">
        <v>19</v>
      </c>
      <c r="D77" s="50" t="s">
        <v>24</v>
      </c>
      <c r="E77" s="51">
        <f>VLOOKUP(B77,PREU_FEINA!$J$11:$K$550,2,0)</f>
        <v>0</v>
      </c>
      <c r="F77" s="52">
        <v>2</v>
      </c>
      <c r="G77" s="53">
        <f t="shared" si="1"/>
        <v>0</v>
      </c>
    </row>
    <row r="78" spans="1:7" ht="45.75" x14ac:dyDescent="0.25">
      <c r="A78" s="48">
        <v>7</v>
      </c>
      <c r="B78" s="48" t="s">
        <v>18</v>
      </c>
      <c r="C78" s="49" t="s">
        <v>19</v>
      </c>
      <c r="D78" s="50" t="s">
        <v>20</v>
      </c>
      <c r="E78" s="51">
        <f>VLOOKUP(B78,PREU_FEINA!$J$11:$K$550,2,0)</f>
        <v>0</v>
      </c>
      <c r="F78" s="52">
        <v>3</v>
      </c>
      <c r="G78" s="53">
        <f t="shared" si="1"/>
        <v>0</v>
      </c>
    </row>
    <row r="79" spans="1:7" ht="45.75" x14ac:dyDescent="0.25">
      <c r="A79" s="48">
        <v>8</v>
      </c>
      <c r="B79" s="48" t="s">
        <v>25</v>
      </c>
      <c r="C79" s="49" t="s">
        <v>19</v>
      </c>
      <c r="D79" s="50" t="s">
        <v>26</v>
      </c>
      <c r="E79" s="51">
        <f>VLOOKUP(B79,PREU_FEINA!$J$11:$K$550,2,0)</f>
        <v>0</v>
      </c>
      <c r="F79" s="52">
        <v>2</v>
      </c>
      <c r="G79" s="53">
        <f t="shared" si="1"/>
        <v>0</v>
      </c>
    </row>
    <row r="80" spans="1:7" ht="45.75" x14ac:dyDescent="0.25">
      <c r="A80" s="48">
        <v>9</v>
      </c>
      <c r="B80" s="48" t="s">
        <v>67</v>
      </c>
      <c r="C80" s="49" t="s">
        <v>68</v>
      </c>
      <c r="D80" s="50" t="s">
        <v>69</v>
      </c>
      <c r="E80" s="51">
        <f>VLOOKUP(B80,PREU_FEINA!$J$11:$K$550,2,0)</f>
        <v>0</v>
      </c>
      <c r="F80" s="52">
        <v>200</v>
      </c>
      <c r="G80" s="53">
        <f t="shared" si="1"/>
        <v>0</v>
      </c>
    </row>
    <row r="81" spans="1:7" ht="23.25" x14ac:dyDescent="0.25">
      <c r="A81" s="48">
        <v>10</v>
      </c>
      <c r="B81" s="48" t="s">
        <v>96</v>
      </c>
      <c r="C81" s="49" t="s">
        <v>19</v>
      </c>
      <c r="D81" s="50" t="s">
        <v>97</v>
      </c>
      <c r="E81" s="51">
        <f>VLOOKUP(B81,PREU_FEINA!$J$11:$K$550,2,0)</f>
        <v>0</v>
      </c>
      <c r="F81" s="52">
        <v>1</v>
      </c>
      <c r="G81" s="53">
        <f t="shared" si="1"/>
        <v>0</v>
      </c>
    </row>
    <row r="82" spans="1:7" ht="45.75" x14ac:dyDescent="0.25">
      <c r="A82" s="48">
        <v>11</v>
      </c>
      <c r="B82" s="48" t="s">
        <v>43</v>
      </c>
      <c r="C82" s="49" t="s">
        <v>19</v>
      </c>
      <c r="D82" s="50" t="s">
        <v>44</v>
      </c>
      <c r="E82" s="51">
        <f>VLOOKUP(B82,PREU_FEINA!$J$11:$K$550,2,0)</f>
        <v>0</v>
      </c>
      <c r="F82" s="52">
        <v>10</v>
      </c>
      <c r="G82" s="53">
        <f t="shared" si="1"/>
        <v>0</v>
      </c>
    </row>
    <row r="83" spans="1:7" ht="45.75" x14ac:dyDescent="0.25">
      <c r="A83" s="48">
        <v>12</v>
      </c>
      <c r="B83" s="48" t="s">
        <v>47</v>
      </c>
      <c r="C83" s="49" t="s">
        <v>19</v>
      </c>
      <c r="D83" s="50" t="s">
        <v>48</v>
      </c>
      <c r="E83" s="51">
        <f>VLOOKUP(B83,PREU_FEINA!$J$11:$K$550,2,0)</f>
        <v>0</v>
      </c>
      <c r="F83" s="52">
        <v>10</v>
      </c>
      <c r="G83" s="53">
        <f t="shared" si="1"/>
        <v>0</v>
      </c>
    </row>
    <row r="84" spans="1:7" ht="23.25" x14ac:dyDescent="0.25">
      <c r="A84" s="48">
        <v>13</v>
      </c>
      <c r="B84" s="48" t="s">
        <v>100</v>
      </c>
      <c r="C84" s="49" t="s">
        <v>19</v>
      </c>
      <c r="D84" s="50" t="s">
        <v>101</v>
      </c>
      <c r="E84" s="51">
        <f>VLOOKUP(B84,PREU_FEINA!$J$11:$K$550,2,0)</f>
        <v>0</v>
      </c>
      <c r="F84" s="52">
        <v>1</v>
      </c>
      <c r="G84" s="53">
        <f t="shared" si="1"/>
        <v>0</v>
      </c>
    </row>
    <row r="85" spans="1:7" ht="45.75" x14ac:dyDescent="0.25">
      <c r="A85" s="48">
        <v>14</v>
      </c>
      <c r="B85" s="48" t="s">
        <v>49</v>
      </c>
      <c r="C85" s="49" t="s">
        <v>19</v>
      </c>
      <c r="D85" s="50" t="s">
        <v>50</v>
      </c>
      <c r="E85" s="51">
        <f>VLOOKUP(B85,PREU_FEINA!$J$11:$K$550,2,0)</f>
        <v>0</v>
      </c>
      <c r="F85" s="52">
        <v>10</v>
      </c>
      <c r="G85" s="53">
        <f t="shared" si="1"/>
        <v>0</v>
      </c>
    </row>
    <row r="86" spans="1:7" ht="45.75" x14ac:dyDescent="0.25">
      <c r="A86" s="48">
        <v>15</v>
      </c>
      <c r="B86" s="48" t="s">
        <v>51</v>
      </c>
      <c r="C86" s="49" t="s">
        <v>19</v>
      </c>
      <c r="D86" s="50" t="s">
        <v>52</v>
      </c>
      <c r="E86" s="51">
        <f>VLOOKUP(B86,PREU_FEINA!$J$11:$K$550,2,0)</f>
        <v>0</v>
      </c>
      <c r="F86" s="52">
        <v>10</v>
      </c>
      <c r="G86" s="53">
        <f t="shared" si="1"/>
        <v>0</v>
      </c>
    </row>
    <row r="87" spans="1:7" ht="45.75" x14ac:dyDescent="0.25">
      <c r="A87" s="48">
        <v>16</v>
      </c>
      <c r="B87" s="48" t="s">
        <v>53</v>
      </c>
      <c r="C87" s="49" t="s">
        <v>19</v>
      </c>
      <c r="D87" s="50" t="s">
        <v>54</v>
      </c>
      <c r="E87" s="51">
        <f>VLOOKUP(B87,PREU_FEINA!$J$11:$K$550,2,0)</f>
        <v>0</v>
      </c>
      <c r="F87" s="52">
        <v>10</v>
      </c>
      <c r="G87" s="53">
        <f t="shared" si="1"/>
        <v>0</v>
      </c>
    </row>
    <row r="88" spans="1:7" ht="45.75" x14ac:dyDescent="0.25">
      <c r="A88" s="48">
        <v>17</v>
      </c>
      <c r="B88" s="48" t="s">
        <v>55</v>
      </c>
      <c r="C88" s="49" t="s">
        <v>19</v>
      </c>
      <c r="D88" s="50" t="s">
        <v>56</v>
      </c>
      <c r="E88" s="51">
        <f>VLOOKUP(B88,PREU_FEINA!$J$11:$K$550,2,0)</f>
        <v>0</v>
      </c>
      <c r="F88" s="52">
        <v>10</v>
      </c>
      <c r="G88" s="53">
        <f t="shared" si="1"/>
        <v>0</v>
      </c>
    </row>
    <row r="89" spans="1:7" ht="45.75" x14ac:dyDescent="0.25">
      <c r="A89" s="48">
        <v>18</v>
      </c>
      <c r="B89" s="48" t="s">
        <v>57</v>
      </c>
      <c r="C89" s="49" t="s">
        <v>19</v>
      </c>
      <c r="D89" s="50" t="s">
        <v>58</v>
      </c>
      <c r="E89" s="51">
        <f>VLOOKUP(B89,PREU_FEINA!$J$11:$K$550,2,0)</f>
        <v>0</v>
      </c>
      <c r="F89" s="52">
        <v>5</v>
      </c>
      <c r="G89" s="53">
        <f t="shared" si="1"/>
        <v>0</v>
      </c>
    </row>
    <row r="90" spans="1:7" ht="70.5" customHeight="1" x14ac:dyDescent="0.25">
      <c r="A90" s="48">
        <v>19</v>
      </c>
      <c r="B90" s="48" t="s">
        <v>33</v>
      </c>
      <c r="C90" s="49" t="s">
        <v>19</v>
      </c>
      <c r="D90" s="50" t="s">
        <v>34</v>
      </c>
      <c r="E90" s="51">
        <f>VLOOKUP(B90,PREU_FEINA!$J$11:$K$550,2,0)</f>
        <v>0</v>
      </c>
      <c r="F90" s="52">
        <v>1</v>
      </c>
      <c r="G90" s="53">
        <f t="shared" si="1"/>
        <v>0</v>
      </c>
    </row>
    <row r="91" spans="1:7" ht="57" x14ac:dyDescent="0.25">
      <c r="A91" s="48">
        <v>20</v>
      </c>
      <c r="B91" s="48" t="s">
        <v>59</v>
      </c>
      <c r="C91" s="49" t="s">
        <v>19</v>
      </c>
      <c r="D91" s="50" t="s">
        <v>60</v>
      </c>
      <c r="E91" s="51">
        <f>VLOOKUP(B91,PREU_FEINA!$J$11:$K$550,2,0)</f>
        <v>0</v>
      </c>
      <c r="F91" s="52">
        <v>10</v>
      </c>
      <c r="G91" s="53">
        <f t="shared" si="1"/>
        <v>0</v>
      </c>
    </row>
    <row r="92" spans="1:7" ht="57" x14ac:dyDescent="0.25">
      <c r="A92" s="48">
        <v>21</v>
      </c>
      <c r="B92" s="48" t="s">
        <v>61</v>
      </c>
      <c r="C92" s="49" t="s">
        <v>19</v>
      </c>
      <c r="D92" s="50" t="s">
        <v>62</v>
      </c>
      <c r="E92" s="51">
        <f>VLOOKUP(B92,PREU_FEINA!$J$11:$K$550,2,0)</f>
        <v>0</v>
      </c>
      <c r="F92" s="52">
        <v>10</v>
      </c>
      <c r="G92" s="53">
        <f t="shared" si="1"/>
        <v>0</v>
      </c>
    </row>
    <row r="93" spans="1:7" ht="57" x14ac:dyDescent="0.25">
      <c r="A93" s="48">
        <v>22</v>
      </c>
      <c r="B93" s="48" t="s">
        <v>63</v>
      </c>
      <c r="C93" s="49" t="s">
        <v>19</v>
      </c>
      <c r="D93" s="50" t="s">
        <v>64</v>
      </c>
      <c r="E93" s="51">
        <f>VLOOKUP(B93,PREU_FEINA!$J$11:$K$550,2,0)</f>
        <v>0</v>
      </c>
      <c r="F93" s="52">
        <v>10</v>
      </c>
      <c r="G93" s="53">
        <f t="shared" si="1"/>
        <v>0</v>
      </c>
    </row>
    <row r="94" spans="1:7" ht="57" x14ac:dyDescent="0.25">
      <c r="A94" s="48">
        <v>23</v>
      </c>
      <c r="B94" s="48" t="s">
        <v>65</v>
      </c>
      <c r="C94" s="49" t="s">
        <v>19</v>
      </c>
      <c r="D94" s="50" t="s">
        <v>66</v>
      </c>
      <c r="E94" s="51">
        <f>VLOOKUP(B94,PREU_FEINA!$J$11:$K$550,2,0)</f>
        <v>0</v>
      </c>
      <c r="F94" s="52">
        <v>10</v>
      </c>
      <c r="G94" s="53">
        <f t="shared" si="1"/>
        <v>0</v>
      </c>
    </row>
    <row r="95" spans="1:7" ht="57" x14ac:dyDescent="0.25">
      <c r="A95" s="48">
        <v>24</v>
      </c>
      <c r="B95" s="48" t="s">
        <v>70</v>
      </c>
      <c r="C95" s="49" t="s">
        <v>19</v>
      </c>
      <c r="D95" s="50" t="s">
        <v>71</v>
      </c>
      <c r="E95" s="51">
        <f>VLOOKUP(B95,PREU_FEINA!$J$11:$K$550,2,0)</f>
        <v>0</v>
      </c>
      <c r="F95" s="52">
        <v>10</v>
      </c>
      <c r="G95" s="53">
        <f t="shared" si="1"/>
        <v>0</v>
      </c>
    </row>
    <row r="96" spans="1:7" ht="57" x14ac:dyDescent="0.25">
      <c r="A96" s="48">
        <v>25</v>
      </c>
      <c r="B96" s="48" t="s">
        <v>72</v>
      </c>
      <c r="C96" s="49" t="s">
        <v>19</v>
      </c>
      <c r="D96" s="50" t="s">
        <v>73</v>
      </c>
      <c r="E96" s="51">
        <f>VLOOKUP(B96,PREU_FEINA!$J$11:$K$550,2,0)</f>
        <v>0</v>
      </c>
      <c r="F96" s="52">
        <v>10</v>
      </c>
      <c r="G96" s="53">
        <f t="shared" si="1"/>
        <v>0</v>
      </c>
    </row>
    <row r="97" spans="1:7" ht="57" x14ac:dyDescent="0.25">
      <c r="A97" s="48">
        <v>26</v>
      </c>
      <c r="B97" s="48" t="s">
        <v>74</v>
      </c>
      <c r="C97" s="49" t="s">
        <v>19</v>
      </c>
      <c r="D97" s="50" t="s">
        <v>75</v>
      </c>
      <c r="E97" s="51">
        <f>VLOOKUP(B97,PREU_FEINA!$J$11:$K$550,2,0)</f>
        <v>0</v>
      </c>
      <c r="F97" s="52">
        <v>1</v>
      </c>
      <c r="G97" s="53">
        <f t="shared" si="1"/>
        <v>0</v>
      </c>
    </row>
    <row r="98" spans="1:7" ht="57" x14ac:dyDescent="0.25">
      <c r="A98" s="48">
        <v>27</v>
      </c>
      <c r="B98" s="48" t="s">
        <v>76</v>
      </c>
      <c r="C98" s="49" t="s">
        <v>19</v>
      </c>
      <c r="D98" s="50" t="s">
        <v>77</v>
      </c>
      <c r="E98" s="51">
        <f>VLOOKUP(B98,PREU_FEINA!$J$11:$K$550,2,0)</f>
        <v>0</v>
      </c>
      <c r="F98" s="52">
        <v>1</v>
      </c>
      <c r="G98" s="53">
        <f t="shared" si="1"/>
        <v>0</v>
      </c>
    </row>
    <row r="99" spans="1:7" ht="34.5" x14ac:dyDescent="0.25">
      <c r="A99" s="48">
        <v>28</v>
      </c>
      <c r="B99" s="48" t="s">
        <v>29</v>
      </c>
      <c r="C99" s="49" t="s">
        <v>19</v>
      </c>
      <c r="D99" s="50" t="s">
        <v>30</v>
      </c>
      <c r="E99" s="51">
        <f>VLOOKUP(B99,PREU_FEINA!$J$11:$K$550,2,0)</f>
        <v>0</v>
      </c>
      <c r="F99" s="52">
        <v>1</v>
      </c>
      <c r="G99" s="53">
        <f t="shared" si="1"/>
        <v>0</v>
      </c>
    </row>
    <row r="100" spans="1:7" ht="34.5" x14ac:dyDescent="0.25">
      <c r="A100" s="48">
        <v>29</v>
      </c>
      <c r="B100" s="48" t="s">
        <v>31</v>
      </c>
      <c r="C100" s="49" t="s">
        <v>19</v>
      </c>
      <c r="D100" s="50" t="s">
        <v>32</v>
      </c>
      <c r="E100" s="51">
        <f>VLOOKUP(B100,PREU_FEINA!$J$11:$K$550,2,0)</f>
        <v>0</v>
      </c>
      <c r="F100" s="52">
        <v>1</v>
      </c>
      <c r="G100" s="53">
        <f t="shared" si="1"/>
        <v>0</v>
      </c>
    </row>
    <row r="101" spans="1:7" ht="23.25" x14ac:dyDescent="0.25">
      <c r="A101" s="48">
        <v>30</v>
      </c>
      <c r="B101" s="48" t="s">
        <v>45</v>
      </c>
      <c r="C101" s="49" t="s">
        <v>19</v>
      </c>
      <c r="D101" s="50" t="s">
        <v>46</v>
      </c>
      <c r="E101" s="51">
        <f>VLOOKUP(B101,PREU_FEINA!$J$11:$K$550,2,0)</f>
        <v>0</v>
      </c>
      <c r="F101" s="52">
        <v>1</v>
      </c>
      <c r="G101" s="53">
        <f t="shared" si="1"/>
        <v>0</v>
      </c>
    </row>
    <row r="102" spans="1:7" ht="23.25" x14ac:dyDescent="0.25">
      <c r="A102" s="48">
        <v>31</v>
      </c>
      <c r="B102" s="48" t="s">
        <v>80</v>
      </c>
      <c r="C102" s="49" t="s">
        <v>19</v>
      </c>
      <c r="D102" s="50" t="s">
        <v>81</v>
      </c>
      <c r="E102" s="51">
        <f>VLOOKUP(B102,PREU_FEINA!$J$11:$K$550,2,0)</f>
        <v>0</v>
      </c>
      <c r="F102" s="52">
        <v>0</v>
      </c>
      <c r="G102" s="53">
        <f t="shared" si="1"/>
        <v>0</v>
      </c>
    </row>
    <row r="103" spans="1:7" ht="23.25" x14ac:dyDescent="0.25">
      <c r="A103" s="48">
        <v>32</v>
      </c>
      <c r="B103" s="48" t="s">
        <v>88</v>
      </c>
      <c r="C103" s="49" t="s">
        <v>19</v>
      </c>
      <c r="D103" s="50" t="s">
        <v>89</v>
      </c>
      <c r="E103" s="51">
        <f>VLOOKUP(B103,PREU_FEINA!$J$11:$K$550,2,0)</f>
        <v>0</v>
      </c>
      <c r="F103" s="52">
        <v>0</v>
      </c>
      <c r="G103" s="53">
        <f t="shared" si="1"/>
        <v>0</v>
      </c>
    </row>
    <row r="104" spans="1:7" ht="23.25" x14ac:dyDescent="0.25">
      <c r="A104" s="48">
        <v>33</v>
      </c>
      <c r="B104" s="48" t="s">
        <v>90</v>
      </c>
      <c r="C104" s="49" t="s">
        <v>19</v>
      </c>
      <c r="D104" s="50" t="s">
        <v>91</v>
      </c>
      <c r="E104" s="51">
        <f>VLOOKUP(B104,PREU_FEINA!$J$11:$K$550,2,0)</f>
        <v>0</v>
      </c>
      <c r="F104" s="52">
        <v>0</v>
      </c>
      <c r="G104" s="53">
        <f t="shared" si="1"/>
        <v>0</v>
      </c>
    </row>
    <row r="105" spans="1:7" ht="23.25" x14ac:dyDescent="0.25">
      <c r="A105" s="48">
        <v>34</v>
      </c>
      <c r="B105" s="48" t="s">
        <v>92</v>
      </c>
      <c r="C105" s="49" t="s">
        <v>19</v>
      </c>
      <c r="D105" s="50" t="s">
        <v>93</v>
      </c>
      <c r="E105" s="51">
        <f>VLOOKUP(B105,PREU_FEINA!$J$11:$K$550,2,0)</f>
        <v>0</v>
      </c>
      <c r="F105" s="52">
        <v>0</v>
      </c>
      <c r="G105" s="53">
        <f t="shared" si="1"/>
        <v>0</v>
      </c>
    </row>
    <row r="106" spans="1:7" ht="23.25" x14ac:dyDescent="0.25">
      <c r="A106" s="48">
        <v>35</v>
      </c>
      <c r="B106" s="48" t="s">
        <v>94</v>
      </c>
      <c r="C106" s="49" t="s">
        <v>19</v>
      </c>
      <c r="D106" s="50" t="s">
        <v>95</v>
      </c>
      <c r="E106" s="51">
        <f>VLOOKUP(B106,PREU_FEINA!$J$11:$K$550,2,0)</f>
        <v>0</v>
      </c>
      <c r="F106" s="52">
        <v>1</v>
      </c>
      <c r="G106" s="53">
        <f t="shared" si="1"/>
        <v>0</v>
      </c>
    </row>
    <row r="107" spans="1:7" ht="23.25" x14ac:dyDescent="0.25">
      <c r="A107" s="48">
        <v>36</v>
      </c>
      <c r="B107" s="48" t="s">
        <v>78</v>
      </c>
      <c r="C107" s="49" t="s">
        <v>19</v>
      </c>
      <c r="D107" s="50" t="s">
        <v>79</v>
      </c>
      <c r="E107" s="51">
        <f>VLOOKUP(B107,PREU_FEINA!$J$11:$K$550,2,0)</f>
        <v>0</v>
      </c>
      <c r="F107" s="52">
        <v>1</v>
      </c>
      <c r="G107" s="53">
        <f t="shared" si="1"/>
        <v>0</v>
      </c>
    </row>
    <row r="108" spans="1:7" ht="23.25" x14ac:dyDescent="0.25">
      <c r="A108" s="48">
        <v>37</v>
      </c>
      <c r="B108" s="48" t="s">
        <v>82</v>
      </c>
      <c r="C108" s="49" t="s">
        <v>19</v>
      </c>
      <c r="D108" s="50" t="s">
        <v>83</v>
      </c>
      <c r="E108" s="51">
        <f>VLOOKUP(B108,PREU_FEINA!$J$11:$K$550,2,0)</f>
        <v>0</v>
      </c>
      <c r="F108" s="52">
        <v>1</v>
      </c>
      <c r="G108" s="53">
        <f t="shared" si="1"/>
        <v>0</v>
      </c>
    </row>
    <row r="109" spans="1:7" ht="23.25" x14ac:dyDescent="0.25">
      <c r="A109" s="48">
        <v>38</v>
      </c>
      <c r="B109" s="48" t="s">
        <v>84</v>
      </c>
      <c r="C109" s="49" t="s">
        <v>19</v>
      </c>
      <c r="D109" s="50" t="s">
        <v>85</v>
      </c>
      <c r="E109" s="51">
        <f>VLOOKUP(B109,PREU_FEINA!$J$11:$K$550,2,0)</f>
        <v>0</v>
      </c>
      <c r="F109" s="52">
        <v>1</v>
      </c>
      <c r="G109" s="53">
        <f t="shared" si="1"/>
        <v>0</v>
      </c>
    </row>
    <row r="110" spans="1:7" ht="23.25" x14ac:dyDescent="0.25">
      <c r="A110" s="48">
        <v>39</v>
      </c>
      <c r="B110" s="48" t="s">
        <v>102</v>
      </c>
      <c r="C110" s="49" t="s">
        <v>68</v>
      </c>
      <c r="D110" s="50" t="s">
        <v>103</v>
      </c>
      <c r="E110" s="51">
        <f>VLOOKUP(B110,PREU_FEINA!$J$11:$K$550,2,0)</f>
        <v>0</v>
      </c>
      <c r="F110" s="52">
        <v>200</v>
      </c>
      <c r="G110" s="53">
        <f t="shared" si="1"/>
        <v>0</v>
      </c>
    </row>
    <row r="111" spans="1:7" x14ac:dyDescent="0.25">
      <c r="D111" s="6" t="s">
        <v>15</v>
      </c>
      <c r="E111" s="6"/>
      <c r="F111" s="6"/>
      <c r="G111" s="8">
        <f>SUM(G72:G110)</f>
        <v>0</v>
      </c>
    </row>
    <row r="113" spans="4:7" x14ac:dyDescent="0.25">
      <c r="D113" s="9" t="s">
        <v>104</v>
      </c>
      <c r="G113" s="10">
        <f>SUM(G9:G112)/2</f>
        <v>0</v>
      </c>
    </row>
  </sheetData>
  <sheetProtection algorithmName="SHA-512" hashValue="HmueAuZdkS4kNCT8L466YnjQb1Dh+Vr0J5YUhwaG8B1HlNwKFyZ7+0MiYXcYg8QXWKUNs22Mbs0C62o91g7Ijw==" saltValue="u6ur6YyMpfiT2Xn2O8UuVQ==" spinCount="100000" sheet="1" objects="1" scenarios="1"/>
  <mergeCells count="3">
    <mergeCell ref="D2:G2"/>
    <mergeCell ref="D3:G3"/>
    <mergeCell ref="D4:G4"/>
  </mergeCells>
  <pageMargins left="0.25" right="0.25" top="0.75" bottom="0.75" header="0.3" footer="0.3"/>
  <pageSetup scale="9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5"/>
  <sheetViews>
    <sheetView workbookViewId="0">
      <selection activeCell="H33" sqref="H33"/>
    </sheetView>
  </sheetViews>
  <sheetFormatPr defaultRowHeight="15" x14ac:dyDescent="0.25"/>
  <cols>
    <col min="3" max="3" width="4.5703125" customWidth="1"/>
    <col min="4" max="4" width="14.85546875" customWidth="1"/>
    <col min="8" max="8" width="17.140625" customWidth="1"/>
  </cols>
  <sheetData>
    <row r="1" spans="2:9" x14ac:dyDescent="0.25">
      <c r="B1" s="72" t="s">
        <v>586</v>
      </c>
      <c r="C1" s="72"/>
      <c r="D1" s="72"/>
      <c r="E1" s="72"/>
      <c r="F1" s="72"/>
      <c r="G1" s="72"/>
      <c r="H1" s="72"/>
      <c r="I1" s="72"/>
    </row>
    <row r="3" spans="2:9" ht="18.75" x14ac:dyDescent="0.3">
      <c r="B3" s="73" t="str">
        <f>+'[1]T-SMP'!D3</f>
        <v>Nom empresa</v>
      </c>
      <c r="C3" s="73"/>
      <c r="D3" s="73"/>
      <c r="E3" s="73"/>
    </row>
    <row r="6" spans="2:9" x14ac:dyDescent="0.25">
      <c r="C6" s="58" t="s">
        <v>6</v>
      </c>
      <c r="D6" s="9" t="s">
        <v>9</v>
      </c>
      <c r="E6" s="36"/>
      <c r="F6" s="36"/>
      <c r="G6" s="36"/>
      <c r="H6" s="44">
        <f>+PRESSUPOST!G15</f>
        <v>0</v>
      </c>
    </row>
    <row r="7" spans="2:9" x14ac:dyDescent="0.25">
      <c r="C7" s="58" t="s">
        <v>16</v>
      </c>
      <c r="D7" s="9" t="s">
        <v>17</v>
      </c>
      <c r="E7" s="36"/>
      <c r="F7" s="36"/>
      <c r="G7" s="36"/>
      <c r="H7" s="44">
        <f>+PRESSUPOST!G24</f>
        <v>0</v>
      </c>
    </row>
    <row r="8" spans="2:9" x14ac:dyDescent="0.25">
      <c r="C8" s="58" t="s">
        <v>27</v>
      </c>
      <c r="D8" s="9" t="s">
        <v>28</v>
      </c>
      <c r="E8" s="36"/>
      <c r="F8" s="36"/>
      <c r="G8" s="36"/>
      <c r="H8" s="44">
        <f>+PRESSUPOST!G67</f>
        <v>0</v>
      </c>
    </row>
    <row r="9" spans="2:9" x14ac:dyDescent="0.25">
      <c r="C9" s="58" t="s">
        <v>98</v>
      </c>
      <c r="D9" s="9" t="s">
        <v>99</v>
      </c>
      <c r="E9" s="36"/>
      <c r="F9" s="36"/>
      <c r="G9" s="36"/>
      <c r="H9" s="44">
        <f>+PRESSUPOST!G111</f>
        <v>0</v>
      </c>
    </row>
    <row r="11" spans="2:9" x14ac:dyDescent="0.25">
      <c r="G11" s="16" t="s">
        <v>588</v>
      </c>
      <c r="H11" s="54">
        <f>SUM(H6:H9)</f>
        <v>0</v>
      </c>
    </row>
    <row r="12" spans="2:9" x14ac:dyDescent="0.25">
      <c r="G12" s="16" t="s">
        <v>589</v>
      </c>
      <c r="H12" s="44">
        <f>+H11*0.05</f>
        <v>0</v>
      </c>
    </row>
    <row r="13" spans="2:9" x14ac:dyDescent="0.25">
      <c r="G13" s="16"/>
      <c r="H13" s="44"/>
    </row>
    <row r="14" spans="2:9" x14ac:dyDescent="0.25">
      <c r="G14" s="16" t="s">
        <v>590</v>
      </c>
      <c r="H14" s="44">
        <f>+H12+H11</f>
        <v>0</v>
      </c>
    </row>
    <row r="15" spans="2:9" x14ac:dyDescent="0.25">
      <c r="H15" s="44"/>
    </row>
    <row r="16" spans="2:9" x14ac:dyDescent="0.25">
      <c r="G16" s="16" t="s">
        <v>591</v>
      </c>
      <c r="H16" s="44">
        <f>+H14*0.05</f>
        <v>0</v>
      </c>
    </row>
    <row r="17" spans="4:8" x14ac:dyDescent="0.25">
      <c r="D17" s="38"/>
      <c r="E17" s="38"/>
      <c r="F17" s="38"/>
      <c r="G17" s="55" t="s">
        <v>592</v>
      </c>
      <c r="H17" s="47">
        <f>+H14*0.06</f>
        <v>0</v>
      </c>
    </row>
    <row r="18" spans="4:8" x14ac:dyDescent="0.25">
      <c r="G18" s="16"/>
      <c r="H18" s="44">
        <f>+H17+H16+H14</f>
        <v>0</v>
      </c>
    </row>
    <row r="19" spans="4:8" x14ac:dyDescent="0.25">
      <c r="G19" s="16"/>
      <c r="H19" s="44"/>
    </row>
    <row r="20" spans="4:8" x14ac:dyDescent="0.25">
      <c r="D20" s="38"/>
      <c r="E20" s="38"/>
      <c r="F20" s="38"/>
      <c r="G20" s="55" t="s">
        <v>593</v>
      </c>
      <c r="H20" s="47">
        <f>+H18*0.21</f>
        <v>0</v>
      </c>
    </row>
    <row r="21" spans="4:8" x14ac:dyDescent="0.25">
      <c r="G21" s="56" t="s">
        <v>15</v>
      </c>
      <c r="H21" s="57">
        <f>+H20+H18</f>
        <v>0</v>
      </c>
    </row>
    <row r="24" spans="4:8" ht="15.75" x14ac:dyDescent="0.25">
      <c r="G24" s="59" t="s">
        <v>594</v>
      </c>
      <c r="H24" s="60">
        <f>+H18</f>
        <v>0</v>
      </c>
    </row>
    <row r="25" spans="4:8" ht="15.75" x14ac:dyDescent="0.25">
      <c r="G25" s="59" t="s">
        <v>595</v>
      </c>
      <c r="H25" s="60">
        <f>+H21</f>
        <v>0</v>
      </c>
    </row>
  </sheetData>
  <sheetProtection algorithmName="SHA-512" hashValue="y57juVHTMb9+qfBN5PIMMmnxWALl2spLUQyeoZ31BqjvfPvl6xvk1wiQRkp/Ef4vFkhy/z1xHG7jYYlOBtGJgA==" saltValue="fKBNYU6X9x1aCavx8Ev0tA==" spinCount="100000" sheet="1" objects="1" scenarios="1"/>
  <mergeCells count="2">
    <mergeCell ref="B1:I1"/>
    <mergeCell ref="B3:E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INSTRUCCIONS</vt:lpstr>
      <vt:lpstr>T-SMP</vt:lpstr>
      <vt:lpstr>PREU_FEINA</vt:lpstr>
      <vt:lpstr>PRESSUPOST</vt:lpstr>
      <vt:lpstr>RESUM PRESSUPOST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Rosdevall Biosca, Marc</cp:lastModifiedBy>
  <cp:lastPrinted>2026-06-17T11:10:27Z</cp:lastPrinted>
  <dcterms:created xsi:type="dcterms:W3CDTF">2026-06-16T07:06:08Z</dcterms:created>
  <dcterms:modified xsi:type="dcterms:W3CDTF">2026-06-17T11:13:55Z</dcterms:modified>
</cp:coreProperties>
</file>