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tragsaes-my.sharepoint.com/personal/afern171_tragsa_es/Documents/06.PRESUPUESTO/MERCADO/20260309_MERCADO_V5 - con excel/"/>
    </mc:Choice>
  </mc:AlternateContent>
  <bookViews>
    <workbookView xWindow="0" yWindow="0" windowWidth="28800" windowHeight="12945"/>
  </bookViews>
  <sheets>
    <sheet name="Hoja1" sheetId="1" r:id="rId1"/>
  </sheet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0" i="1" l="1"/>
  <c r="L251" i="1"/>
  <c r="J253" i="1"/>
  <c r="K254" i="1" s="1"/>
  <c r="K237" i="1"/>
  <c r="L243" i="1"/>
  <c r="J245" i="1"/>
  <c r="K246" i="1" s="1"/>
  <c r="L238" i="1"/>
  <c r="J240" i="1"/>
  <c r="K241" i="1" s="1"/>
  <c r="K224" i="1"/>
  <c r="L230" i="1"/>
  <c r="J232" i="1"/>
  <c r="K233" i="1" s="1"/>
  <c r="L225" i="1"/>
  <c r="J227" i="1"/>
  <c r="K228" i="1" s="1"/>
  <c r="K211" i="1"/>
  <c r="L217" i="1"/>
  <c r="J219" i="1"/>
  <c r="K220" i="1" s="1"/>
  <c r="L212" i="1"/>
  <c r="J214" i="1"/>
  <c r="K215" i="1" s="1"/>
  <c r="K193" i="1"/>
  <c r="L204" i="1"/>
  <c r="J206" i="1"/>
  <c r="K207" i="1" s="1"/>
  <c r="L199" i="1"/>
  <c r="J201" i="1"/>
  <c r="K202" i="1" s="1"/>
  <c r="L194" i="1"/>
  <c r="J196" i="1"/>
  <c r="K197" i="1" s="1"/>
  <c r="K161" i="1"/>
  <c r="L186" i="1"/>
  <c r="J188" i="1"/>
  <c r="K189" i="1" s="1"/>
  <c r="L181" i="1"/>
  <c r="J183" i="1"/>
  <c r="K184" i="1" s="1"/>
  <c r="L176" i="1"/>
  <c r="J178" i="1"/>
  <c r="K179" i="1" s="1"/>
  <c r="L162" i="1"/>
  <c r="J169" i="1"/>
  <c r="J168" i="1"/>
  <c r="J167" i="1"/>
  <c r="J166" i="1"/>
  <c r="J165" i="1"/>
  <c r="J164" i="1"/>
  <c r="K174" i="1" s="1"/>
  <c r="K93" i="1"/>
  <c r="L150" i="1"/>
  <c r="J156" i="1"/>
  <c r="J155" i="1"/>
  <c r="J154" i="1"/>
  <c r="J153" i="1"/>
  <c r="J152" i="1"/>
  <c r="K157" i="1" s="1"/>
  <c r="L141" i="1"/>
  <c r="J147" i="1"/>
  <c r="J146" i="1"/>
  <c r="J145" i="1"/>
  <c r="J144" i="1"/>
  <c r="J143" i="1"/>
  <c r="K148" i="1" s="1"/>
  <c r="L132" i="1"/>
  <c r="J138" i="1"/>
  <c r="J137" i="1"/>
  <c r="J136" i="1"/>
  <c r="J135" i="1"/>
  <c r="J134" i="1"/>
  <c r="K139" i="1" s="1"/>
  <c r="L123" i="1"/>
  <c r="J129" i="1"/>
  <c r="J128" i="1"/>
  <c r="J127" i="1"/>
  <c r="J126" i="1"/>
  <c r="J125" i="1"/>
  <c r="K130" i="1" s="1"/>
  <c r="L117" i="1"/>
  <c r="J120" i="1"/>
  <c r="J119" i="1"/>
  <c r="K121" i="1" s="1"/>
  <c r="L112" i="1"/>
  <c r="J114" i="1"/>
  <c r="K115" i="1" s="1"/>
  <c r="L103" i="1"/>
  <c r="J109" i="1"/>
  <c r="J108" i="1"/>
  <c r="J107" i="1"/>
  <c r="J106" i="1"/>
  <c r="J105" i="1"/>
  <c r="K110" i="1" s="1"/>
  <c r="L94" i="1"/>
  <c r="J100" i="1"/>
  <c r="J99" i="1"/>
  <c r="J98" i="1"/>
  <c r="J97" i="1"/>
  <c r="J96" i="1"/>
  <c r="K101" i="1" s="1"/>
  <c r="K60" i="1"/>
  <c r="L82" i="1"/>
  <c r="J88" i="1"/>
  <c r="J87" i="1"/>
  <c r="J86" i="1"/>
  <c r="J85" i="1"/>
  <c r="J84" i="1"/>
  <c r="K89" i="1" s="1"/>
  <c r="L76" i="1"/>
  <c r="J79" i="1"/>
  <c r="J78" i="1"/>
  <c r="K80" i="1" s="1"/>
  <c r="L71" i="1"/>
  <c r="J73" i="1"/>
  <c r="K74" i="1" s="1"/>
  <c r="L61" i="1"/>
  <c r="J68" i="1"/>
  <c r="J67" i="1"/>
  <c r="J66" i="1"/>
  <c r="J65" i="1"/>
  <c r="J64" i="1"/>
  <c r="J63" i="1"/>
  <c r="K69" i="1" s="1"/>
  <c r="K4" i="1"/>
  <c r="L53" i="1"/>
  <c r="J55" i="1"/>
  <c r="K56" i="1" s="1"/>
  <c r="L48" i="1"/>
  <c r="J50" i="1"/>
  <c r="K51" i="1" s="1"/>
  <c r="L43" i="1"/>
  <c r="J45" i="1"/>
  <c r="K46" i="1" s="1"/>
  <c r="L38" i="1"/>
  <c r="J40" i="1"/>
  <c r="K41" i="1" s="1"/>
  <c r="L33" i="1"/>
  <c r="J35" i="1"/>
  <c r="K36" i="1" s="1"/>
  <c r="L26" i="1"/>
  <c r="J30" i="1"/>
  <c r="J29" i="1"/>
  <c r="J28" i="1"/>
  <c r="K31" i="1" s="1"/>
  <c r="L19" i="1"/>
  <c r="J23" i="1"/>
  <c r="J22" i="1"/>
  <c r="K24" i="1" s="1"/>
  <c r="J21" i="1"/>
  <c r="L12" i="1"/>
  <c r="J16" i="1"/>
  <c r="J15" i="1"/>
  <c r="J14" i="1"/>
  <c r="K17" i="1" s="1"/>
  <c r="L5" i="1"/>
  <c r="J9" i="1"/>
  <c r="J8" i="1"/>
  <c r="J7" i="1"/>
  <c r="K10" i="1" s="1"/>
  <c r="K5" i="1" l="1"/>
  <c r="M10" i="1"/>
  <c r="M5" i="1" s="1"/>
  <c r="M74" i="1"/>
  <c r="M71" i="1" s="1"/>
  <c r="K71" i="1"/>
  <c r="M80" i="1"/>
  <c r="M76" i="1" s="1"/>
  <c r="K76" i="1"/>
  <c r="M202" i="1"/>
  <c r="M199" i="1" s="1"/>
  <c r="K199" i="1"/>
  <c r="K204" i="1"/>
  <c r="M207" i="1"/>
  <c r="M204" i="1" s="1"/>
  <c r="K26" i="1"/>
  <c r="M31" i="1"/>
  <c r="M26" i="1" s="1"/>
  <c r="K212" i="1"/>
  <c r="M215" i="1"/>
  <c r="M212" i="1" s="1"/>
  <c r="L222" i="1" s="1"/>
  <c r="K33" i="1"/>
  <c r="M36" i="1"/>
  <c r="M33" i="1" s="1"/>
  <c r="K38" i="1"/>
  <c r="M41" i="1"/>
  <c r="M38" i="1" s="1"/>
  <c r="M233" i="1"/>
  <c r="M230" i="1" s="1"/>
  <c r="K230" i="1"/>
  <c r="K238" i="1"/>
  <c r="M241" i="1"/>
  <c r="M238" i="1" s="1"/>
  <c r="M246" i="1"/>
  <c r="M243" i="1" s="1"/>
  <c r="K243" i="1"/>
  <c r="K112" i="1"/>
  <c r="M115" i="1"/>
  <c r="M112" i="1" s="1"/>
  <c r="K251" i="1"/>
  <c r="M254" i="1"/>
  <c r="M251" i="1" s="1"/>
  <c r="L256" i="1" s="1"/>
  <c r="M179" i="1"/>
  <c r="M176" i="1" s="1"/>
  <c r="K176" i="1"/>
  <c r="M17" i="1"/>
  <c r="M12" i="1" s="1"/>
  <c r="K12" i="1"/>
  <c r="K194" i="1"/>
  <c r="M197" i="1"/>
  <c r="M194" i="1" s="1"/>
  <c r="M148" i="1"/>
  <c r="M141" i="1" s="1"/>
  <c r="K141" i="1"/>
  <c r="M101" i="1"/>
  <c r="M94" i="1" s="1"/>
  <c r="K94" i="1"/>
  <c r="K217" i="1"/>
  <c r="M220" i="1"/>
  <c r="M217" i="1" s="1"/>
  <c r="K225" i="1"/>
  <c r="M228" i="1"/>
  <c r="M225" i="1" s="1"/>
  <c r="M110" i="1"/>
  <c r="M103" i="1" s="1"/>
  <c r="K103" i="1"/>
  <c r="M56" i="1"/>
  <c r="M53" i="1" s="1"/>
  <c r="K53" i="1"/>
  <c r="M69" i="1"/>
  <c r="M61" i="1" s="1"/>
  <c r="K61" i="1"/>
  <c r="K123" i="1"/>
  <c r="M130" i="1"/>
  <c r="M123" i="1" s="1"/>
  <c r="M184" i="1"/>
  <c r="M181" i="1" s="1"/>
  <c r="K181" i="1"/>
  <c r="M189" i="1"/>
  <c r="M186" i="1" s="1"/>
  <c r="K186" i="1"/>
  <c r="K132" i="1"/>
  <c r="M139" i="1"/>
  <c r="M132" i="1" s="1"/>
  <c r="K82" i="1"/>
  <c r="M89" i="1"/>
  <c r="M82" i="1" s="1"/>
  <c r="M24" i="1"/>
  <c r="M19" i="1" s="1"/>
  <c r="K19" i="1"/>
  <c r="K150" i="1"/>
  <c r="M157" i="1"/>
  <c r="M150" i="1" s="1"/>
  <c r="K43" i="1"/>
  <c r="M46" i="1"/>
  <c r="M43" i="1" s="1"/>
  <c r="M51" i="1"/>
  <c r="M48" i="1" s="1"/>
  <c r="K48" i="1"/>
  <c r="K162" i="1"/>
  <c r="M174" i="1"/>
  <c r="M162" i="1" s="1"/>
  <c r="M121" i="1"/>
  <c r="M117" i="1" s="1"/>
  <c r="K117" i="1"/>
  <c r="L250" i="1" l="1"/>
  <c r="M256" i="1"/>
  <c r="M250" i="1" s="1"/>
  <c r="L211" i="1"/>
  <c r="M222" i="1"/>
  <c r="M211" i="1" s="1"/>
  <c r="L159" i="1"/>
  <c r="L209" i="1"/>
  <c r="L58" i="1"/>
  <c r="L248" i="1"/>
  <c r="L91" i="1"/>
  <c r="L235" i="1"/>
  <c r="L191" i="1"/>
  <c r="M235" i="1" l="1"/>
  <c r="M224" i="1" s="1"/>
  <c r="L224" i="1"/>
  <c r="L93" i="1"/>
  <c r="M159" i="1"/>
  <c r="M93" i="1" s="1"/>
  <c r="L60" i="1"/>
  <c r="M91" i="1"/>
  <c r="M60" i="1" s="1"/>
  <c r="L237" i="1"/>
  <c r="M248" i="1"/>
  <c r="M237" i="1" s="1"/>
  <c r="M209" i="1"/>
  <c r="M193" i="1" s="1"/>
  <c r="L193" i="1"/>
  <c r="L161" i="1"/>
  <c r="M191" i="1"/>
  <c r="M161" i="1" s="1"/>
  <c r="L4" i="1"/>
  <c r="M58" i="1"/>
  <c r="M4" i="1" s="1"/>
  <c r="L258" i="1" l="1"/>
  <c r="M258" i="1" s="1"/>
</calcChain>
</file>

<file path=xl/comments1.xml><?xml version="1.0" encoding="utf-8"?>
<comments xmlns="http://schemas.openxmlformats.org/spreadsheetml/2006/main">
  <authors>
    <author>Fernandez Sotillo, Alfonso</author>
  </authors>
  <commentList>
    <comment ref="A3" authorId="0" shapeId="0">
      <text>
        <r>
          <rPr>
            <b/>
            <sz val="9"/>
            <color indexed="81"/>
            <rFont val="Tahoma"/>
            <family val="2"/>
          </rPr>
          <t>Código del concepto. Ver colores en "Entorno de trabajo: Apariencia"</t>
        </r>
      </text>
    </comment>
    <comment ref="B3" authorId="0" shapeId="0">
      <text>
        <r>
          <rPr>
            <b/>
            <sz val="9"/>
            <color indexed="81"/>
            <rFont val="Tahoma"/>
            <family val="2"/>
          </rPr>
          <t>Naturaleza o tipo de concepto, ver valores de cada naturaleza en la ayuda del menú contextual</t>
        </r>
      </text>
    </comment>
    <comment ref="C3" authorId="0" shapeId="0">
      <text>
        <r>
          <rPr>
            <b/>
            <sz val="9"/>
            <color indexed="81"/>
            <rFont val="Tahoma"/>
            <family val="2"/>
          </rPr>
          <t>Unidad principal de medida del concepto</t>
        </r>
      </text>
    </comment>
    <comment ref="D3" authorId="0" shapeId="0">
      <text>
        <r>
          <rPr>
            <b/>
            <sz val="9"/>
            <color indexed="81"/>
            <rFont val="Tahoma"/>
            <family val="2"/>
          </rPr>
          <t>Descripción corta</t>
        </r>
      </text>
    </comment>
    <comment ref="E3" authorId="0" shapeId="0">
      <text>
        <r>
          <rPr>
            <b/>
            <sz val="9"/>
            <color indexed="81"/>
            <rFont val="Tahoma"/>
            <family val="2"/>
          </rPr>
          <t>Descripción corta de la línea de medición</t>
        </r>
      </text>
    </comment>
    <comment ref="F3" authorId="0" shapeId="0">
      <text>
        <r>
          <rPr>
            <b/>
            <sz val="9"/>
            <color indexed="81"/>
            <rFont val="Tahoma"/>
            <family val="2"/>
          </rPr>
          <t>Columna A: Número de unidades iguales de la línea de medición</t>
        </r>
      </text>
    </comment>
    <comment ref="G3" authorId="0" shapeId="0">
      <text>
        <r>
          <rPr>
            <b/>
            <sz val="9"/>
            <color indexed="81"/>
            <rFont val="Tahoma"/>
            <family val="2"/>
          </rPr>
          <t>Columna B: Longitud de la línea de medición</t>
        </r>
      </text>
    </comment>
    <comment ref="H3" authorId="0" shapeId="0">
      <text>
        <r>
          <rPr>
            <b/>
            <sz val="9"/>
            <color indexed="81"/>
            <rFont val="Tahoma"/>
            <family val="2"/>
          </rPr>
          <t>Columna C: Anchura de la línea de medición</t>
        </r>
      </text>
    </comment>
    <comment ref="I3" authorId="0" shapeId="0">
      <text>
        <r>
          <rPr>
            <b/>
            <sz val="9"/>
            <color indexed="81"/>
            <rFont val="Tahoma"/>
            <family val="2"/>
          </rPr>
          <t>Columna D: Altura de la línea de medición</t>
        </r>
      </text>
    </comment>
    <comment ref="J3" authorId="0" shapeId="0">
      <text>
        <r>
          <rPr>
            <b/>
            <sz val="9"/>
            <color indexed="81"/>
            <rFont val="Tahoma"/>
            <family val="2"/>
          </rPr>
          <t>Cantidad Verde: Referencia a otra partida Naranja: Fórmula de medición Azul: Expresión</t>
        </r>
      </text>
    </comment>
    <comment ref="K3" authorId="0" shapeId="0">
      <text>
        <r>
          <rPr>
            <b/>
            <sz val="9"/>
            <color indexed="81"/>
            <rFont val="Tahoma"/>
            <family val="2"/>
          </rPr>
          <t>Rendimiento o cantidad presupuestada</t>
        </r>
      </text>
    </comment>
    <comment ref="L3" authorId="0" shapeId="0">
      <text>
        <r>
          <rPr>
            <b/>
            <sz val="9"/>
            <color indexed="81"/>
            <rFont val="Tahoma"/>
            <family val="2"/>
          </rPr>
          <t>Precio unitario en el presupuesto</t>
        </r>
      </text>
    </comment>
    <comment ref="M3" authorId="0" shapeId="0">
      <text>
        <r>
          <rPr>
            <b/>
            <sz val="9"/>
            <color indexed="81"/>
            <rFont val="Tahoma"/>
            <family val="2"/>
          </rPr>
          <t>Importe del presupuesto</t>
        </r>
      </text>
    </comment>
  </commentList>
</comments>
</file>

<file path=xl/sharedStrings.xml><?xml version="1.0" encoding="utf-8"?>
<sst xmlns="http://schemas.openxmlformats.org/spreadsheetml/2006/main" count="362" uniqueCount="220">
  <si>
    <t>INSTALACION DE ELEMENTOS DE SOMBREADO EN PLAZA PÚBLICA</t>
  </si>
  <si>
    <t>Presupuesto</t>
  </si>
  <si>
    <t>Código</t>
  </si>
  <si>
    <t>Nat</t>
  </si>
  <si>
    <t>Ud</t>
  </si>
  <si>
    <t>Resumen</t>
  </si>
  <si>
    <t>Comentario</t>
  </si>
  <si>
    <t>N</t>
  </si>
  <si>
    <t>Longitud</t>
  </si>
  <si>
    <t>Anchura</t>
  </si>
  <si>
    <t>Altura</t>
  </si>
  <si>
    <t>Cantidad</t>
  </si>
  <si>
    <t>CanPres</t>
  </si>
  <si>
    <t>Pres</t>
  </si>
  <si>
    <t>ImpPres</t>
  </si>
  <si>
    <t>E01</t>
  </si>
  <si>
    <t>Capítulo</t>
  </si>
  <si>
    <t/>
  </si>
  <si>
    <t>ACTUACIONES PREVIAS</t>
  </si>
  <si>
    <t>DMX070</t>
  </si>
  <si>
    <t>Partida/Colaboraciones</t>
  </si>
  <si>
    <t>m²</t>
  </si>
  <si>
    <t>LEVANTADO DE PAVIMENTO EXT. LOSAS GRANITO CON RECUPERACÍON</t>
  </si>
  <si>
    <t>Levantado de pavimento de losas de granito o de material pétreo hasta 15 cm de espesor con recuperación , incluida capa de mortero, realizada por medios manuales y/o mecánico, incluido p/p de cortes rectilineos con medios mecánicos, sin deteriorar los elementos constructivos contiguos. Incluye recuperacción, limpieza del material de agarre,  acopio para su posterior colocación, y p/p de carga  de material sobrante sobre contenedor y/o camión, incluyendo transporte a acopio, a vertedero o planta de reciclaje, según  NTE ADD-10 y con p.p de medios auxiliares.</t>
  </si>
  <si>
    <t>Total DMX070</t>
  </si>
  <si>
    <t>U01AF090a</t>
  </si>
  <si>
    <t>m</t>
  </si>
  <si>
    <t>CORTE DE PAVIMENTO PROFUNDO</t>
  </si>
  <si>
    <t>Corte lineal mediante serrado del pavimento existente en toda su profundidad por medios mecánicos, incluso pasadores y hormigón de base, con replanteo, limpieza de la superficie descubierta y carga de escombros a contenedor, con parte proporcional de medios auxiliares, sin medidas de protección colectivas.</t>
  </si>
  <si>
    <t>Total U01AF090a</t>
  </si>
  <si>
    <t>DDS030_00</t>
  </si>
  <si>
    <t>m³</t>
  </si>
  <si>
    <t>DEMOLICIÓN DE CIMENTACIÓN DE HORMIGÓN_SIN CORTE DE ARMADURAS.</t>
  </si>
  <si>
    <t>Demolición de zapata corrida de hormigón armado, de hasta 1,5 m de profundidad máxima, con martillo neumático, y carga mecánica sobre camión o contenedor.
Incluye: Demolición del elemento. Fragmentación de los escombros en piezas manejables. Retirada y acopio de escombros. Limpieza de los restos de obra. Carga mecánica de escombros sobre camión o contenedor.
Criterio de medición de proyecto: Volumen medido según documentación gráfica de Proyecto.
Criterio de medición de obra: Se medirá el volumen realmente demolido, medido como diferencia entre los perfiles levantados antes de empezar la demolición y los levantados al finalizarla, aprobados por el director de la ejecución de la obra, según especificaciones de Proyecto.</t>
  </si>
  <si>
    <t>EJE B</t>
  </si>
  <si>
    <t>ZAPATA Po5 - Po8</t>
  </si>
  <si>
    <t>ZAPATA Po6 - Po7</t>
  </si>
  <si>
    <t>Total DDS030_00</t>
  </si>
  <si>
    <t>DMX090</t>
  </si>
  <si>
    <t>DEMOLICIÓN DE BORDILLO.</t>
  </si>
  <si>
    <t>Levantado de bordillo sobre base de hormigón, con medios manuales y recuperación, acopio y colocación del 80% del material en el mismo emplazamiento, sin deteriorar los elementos constructivos contiguos, y carga manual sobre camión o contenedor.
Criterio de valoración económica: El precio incluye el picado del material de agarre adherido a su superficie y al soporte.
Incluye: Levantado del elemento. Clasificación y etiquetado. Limpieza del reverso de las baldosas. Acopio de los materiales a reutilizar. Reposición del elemento. Retirada y acopio de los restos de obra. Limpieza de los restos de obra. Carga manual de escombros sobre camión o contenedor.
Criterio de medición de proyecto: Longitud medida según documentación gráfica de Proyecto.
Criterio de medición de obra: Se medirá la longitud realmente demolida según especificaciones de Proyecto.</t>
  </si>
  <si>
    <t>Total DMX090</t>
  </si>
  <si>
    <t>U01AC050a</t>
  </si>
  <si>
    <t>m3</t>
  </si>
  <si>
    <t>DEMOLICIÓN SOLERA HORMIGÓN CON MÁQUINA SIN TRANSPORTE</t>
  </si>
  <si>
    <t>Demolición de solera de hormigón armado o en masa, mediante maquina retroexcavadora, equipada con martillo hidráulico, medios mecánicos o a mano, hasta cualquier profundidad; incluso limpieza y carga de escombros a contenedor, sin transporte al vertedero y con parte proporcional de medios auxiliares, sin medidas de protección colectivas. Medición de volumen realmente ejecutado y parte proporcional de medidas y medios técnicos y humanos para corte, regulación y desvíos alternativos de tráfico rodado y peatonal. Se incluyen también las labores adicionales para completar la unidad en el caso de existencia de instalaciones o servicios enterrados. Conforme a ORDEN FOM/1382/2002-PG3-Art.301, RD 105/2008 y NTE-ADD.</t>
  </si>
  <si>
    <t>Total U01AC050a</t>
  </si>
  <si>
    <t>U13EP170</t>
  </si>
  <si>
    <t>u</t>
  </si>
  <si>
    <t>PROTECCIÓN TRONCO ÁRBOL OBRA CON TUBO FLEXIBLE</t>
  </si>
  <si>
    <t>Protección de tronco de árbol en obra con tubo flexible corrugado de polietileno de doble pared D=63 mm rojo . hasta 2.0 m de altura.</t>
  </si>
  <si>
    <t>Total U13EP170</t>
  </si>
  <si>
    <t>PN_U13EP170</t>
  </si>
  <si>
    <t>IDENTIFICACIÓN, CLASIFI. ESTADO FITOSANITARIO/ESTRUCTURAL ARBOL</t>
  </si>
  <si>
    <t>Identificación y clasificación técnica, así como el análisis del estado fitosanitario y estructural, y la poda controlada de ejemplar arboreo de porte diverso, atendiendo a sus características morfológicas, edad, dimensiones y entorno inmediato.
Las actuaciones de poda se ejecutarán conforme a criterios de arboricultura urbana, garantizando la conservación de la estructura natural del árbol, la mejora de su estabilidad mecánica, la eliminación de ramas secas, dañadas o con riesgo de rotura, y la prevención de interferencias con infraestructuras, servicios existentes y con las estructuras de sombreo proyectadas.
Previamente a la intervención, se realizará una evaluación individualizada de cada ejemplar, a fin de determinar el tipo de poda más adecuado (formación, mantenimiento, saneamiento o seguridad), así como de dirigir las intervenciones para elevar la copa natural del árbol, evitando interferencias con la estructura propuesta. Asimismo, se definirán, en su caso, las medidas complementarias de protección, señalización y control durante la ejecución de los trabajos, todo ello conforme a la normativa vigente y a las buenas prácticas de la arboricultura</t>
  </si>
  <si>
    <t>Total PN_U13EP170</t>
  </si>
  <si>
    <t>PNR03DM010A</t>
  </si>
  <si>
    <t>REUBICACIÓN DE PAPELERA</t>
  </si>
  <si>
    <t>Desmontaje de papelera empotrada o atornillada al pavimento para su posterior recolocación; incluyendo la rotura del pavimento, nueva fijación y la retirada de materiales hasta contenedor  para su posterior tratamiento y retirada de los mismos, sin incluir transporte a almacén. Máquinas y herramientas con marcado CE según Directiva 2006/42/CE.</t>
  </si>
  <si>
    <t>Total PNR03DM010A</t>
  </si>
  <si>
    <t>R03DUM010a</t>
  </si>
  <si>
    <t>REUBICACIÓN DE BANCO</t>
  </si>
  <si>
    <t>Desmontaje de banco empotrado o atornillado al pavimento para su posterior recolocación; incluyendo la rotura del pavimento, nueva fijación y la retirada de materiales hasta contenedor  para su posterior tratamiento y retirada de los mismos, sin incluir transporte a almacén. Máquinas y herramientas con marcado CE según Directiva 2006/42/CE.</t>
  </si>
  <si>
    <t>Total R03DUM010a</t>
  </si>
  <si>
    <t>Total E01</t>
  </si>
  <si>
    <t>E02</t>
  </si>
  <si>
    <t>ACONDICIONAMIENTO DEL TERRENO</t>
  </si>
  <si>
    <t>ADE002</t>
  </si>
  <si>
    <t>EXCAVACIÓN A CIELO ABIERTO, CON MEDIOS MECÁNICOS.</t>
  </si>
  <si>
    <t>Excavación a cielo abierto, en cualquier tipo de terreno, con medios mecánicos, y carga a camión.
Criterio de valoración económica: El precio no incluye el transporte de los materiales excavados.
Incluye: Replanteo general y fijación de los puntos y niveles de referencia. Colocación de las camillas en las esquinas y extremos de las alineaciones. Excavación en sucesivas franjas horizontales y extracción de tierras. Refinado de fondos y laterales a mano, con extracción de las tierras. Carga a camión de los materiales excavados.
Criterio de medición de proyecto: Volumen medido sobre las secciones teóricas de la excavación, según documentación gráfica de Proyecto.
Criterio de medición de obra: Se medirá el volumen teórico ejecutado según especificaciones de Proyecto, sin incluir los incrementos por excesos de excavación no autorizados, ni el relleno necesario para reconstruir la sección teórica por defectos imputables al Contratista. Se medirá la excavación una vez realizada y antes de que sobre ella se efectúe ningún tipo de relleno. Si el Contratista cerrase la excavación antes de conformada la medición, se entenderá que se aviene a lo que unilateralmente determine el director de la ejecución de la obra.</t>
  </si>
  <si>
    <t>EJE A</t>
  </si>
  <si>
    <t>Po1 - Po2 - Po3 - P04</t>
  </si>
  <si>
    <t>Total ADE002</t>
  </si>
  <si>
    <t>ADR025</t>
  </si>
  <si>
    <t>RELLENO EN TRASDÓS DE ELEMENTOS DE CIMENTACIÓN.</t>
  </si>
  <si>
    <t>Relleno en trasdós de elementos de cimentación, con tierra seleccionada procedente de la propia excavación con medios manuales, y compactación en tongadas sucesivas de 30 cm de espesor máximo con pisón vibrante de guiado manual, hasta alcanzar una densidad seca no inferior al 95% de la máxima obtenida en el ensayo Proctor Modificado, realizado según UNE 103501.
Criterio de valoración económica: El precio no incluye la realización del ensayo Proctor Modificado.
Incluye: Transporte y descarga del material de relleno a pie de tajo. Extendido del material de relleno en tongadas de espesor uniforme. Humectación o desecación de cada tongada. Compactación.
Criterio de medición de proyecto: Volumen medido sobre las secciones teóricas de la excavación, según documentación gráfica de Proyecto.
Criterio de medición de obra: Se medirá, en perfil compactado, el volumen realmente ejecutado según especificaciones de Proyecto, sin incluir los incrementos por excesos de excavación no autorizados.</t>
  </si>
  <si>
    <t>Medición excavación x 0.8</t>
  </si>
  <si>
    <t>Total ADR025</t>
  </si>
  <si>
    <t>ADR030</t>
  </si>
  <si>
    <t>RELLENO PARA BASE DE PAVIMENTO.</t>
  </si>
  <si>
    <t>Base de pavimento realizada mediante relleno a cielo abierto, con tierra seleccionada procedente de la propia excavación, y compactación en tongadas sucesivas de 30 cm de espesor máximo con bandeja vibrante de guiado manual, hasta alcanzar una densidad seca no inferior al 95% de la máxima obtenida en el ensayo Proctor Modificado, realizado según UNE 103501.
Criterio de valoración económica: El precio no incluye la realización del ensayo Proctor Modificado.
Incluye: Transporte y descarga del material de relleno a pie de tajo. Extendido del material de relleno en tongadas de espesor uniforme. Humectación o desecación de cada tongada. Compactación.
Criterio de medición de proyecto: Volumen medido sobre los planos de perfiles transversales del Proyecto, que definen el movimiento de tierras a realizar en obra.
Criterio de medición de obra: Se medirá, en perfil compactado, el volumen realmente ejecutado según especificaciones de Proyecto, sin incluir los incrementos por excesos de excavación no autorizados.</t>
  </si>
  <si>
    <t>Medición excavación x 0.2</t>
  </si>
  <si>
    <t>Total ADR030</t>
  </si>
  <si>
    <t>ADE010</t>
  </si>
  <si>
    <t>EXCAVACIÓN DE ZANJAS Y POZOS.</t>
  </si>
  <si>
    <t>Excavación de zanjas para cimentaciones hasta una profundidad de 2 m, en suelo de arcilla semidura, con medios mecánicos, y carga a camión.
Criterio de valoración económica: El precio no incluye el transporte de los materiales excavados.
Incluye: Replanteo general y fijación de los puntos y niveles de referencia. Colocación de las camillas en las esquinas y extremos de las alineaciones. Excavación en sucesivas franjas horizontales y extracción de tierras. Refinado de fondos y laterales a mano, con extracción de las tierras. Carga a camión de los materiales excavados.
Criterio de medición de proyecto: Volumen medido sobre las secciones teóricas de la excavación, según documentación gráfica de Proyecto, sin duplicar esquinas ni encuentros.
Criterio de medición de obra: Se medirá el volumen teórico ejecutado según especificaciones de Proyecto, sin duplicar esquinas ni encuentros y sin incluir los incrementos por excesos de excavación no autorizados, ni el relleno necesario para reconstruir la sección teórica por defectos imputables al Contratista. Se medirá la excavación una vez realizada y antes de que sobre ella se efectúe ningún tipo de relleno. Si el Contratista cerrase la excavación antes de conformada la medición, se entenderá que se aviene a lo que unilateralmente determine el director de la ejecución de la obra.</t>
  </si>
  <si>
    <t>Po1 - Po2 - Po3 - P04 (con H. Limpieza)</t>
  </si>
  <si>
    <t>ZAPATA Po5 - Po8 (con H. Limpieza)</t>
  </si>
  <si>
    <t>ZAPATA Po6 - Po7 (con H. Limpieza)</t>
  </si>
  <si>
    <t>Total ADE010</t>
  </si>
  <si>
    <t>Total E02</t>
  </si>
  <si>
    <t>E03</t>
  </si>
  <si>
    <t>CIMENTACIONES</t>
  </si>
  <si>
    <t>CHH005</t>
  </si>
  <si>
    <t>HORMIGÓN DE LIMPIEZA.</t>
  </si>
  <si>
    <t>Hormigón HL-200/B/20, fabricado en central y vertido desde camión, para formación de capa de hormigón de limpieza y nivelado de fondos de cimentación, en el fondo de la excavación previamente realizada.
Incluye: Replanteo. Colocación de toques y/o formación de maestras. Vertido y compactación del hormigón. Coronación y enrase del hormigón.
Criterio de medición de proyecto: Volumen teórico, según documentación gráfica de Proyecto.
Criterio de medición de obra: Se medirá el volumen teórico ejecutado según especificaciones de Proyecto, sin incluir los incrementos por excesos de excavación no autorizados.</t>
  </si>
  <si>
    <t>Total CHH005</t>
  </si>
  <si>
    <t>CSZ010</t>
  </si>
  <si>
    <t>ZAPATA DE CIMENTACIÓN DE HORMIGÓN ARMADO.</t>
  </si>
  <si>
    <t>Zapata de cimentación de hormigón armado, realizada con hormigón HA-35/B/20/XS3+XA1 fabricado en central, con cemento SR, y vertido desde camión, y acero UNE-EN 10080 B 500 S, con una cuantía aproximada de 50 kg/m³. Incluso armaduras de espera del pilar, alambre de atar, y separadores.
Criterio de valoración económica: El precio incluye la elaboración de la ferralla (corte, doblado y conformado de elementos) en taller industrial y el montaje en el lugar definitivo de su colocación en obra, pero no incluye el encofrado.
Incluye: Replanteo y trazado de las zapatas y de los pilares u otros elementos estructurales que apoyen en las mismas. Colocación de separadores y fijación de las armaduras. Vertido y compactación del hormigón. Coronación y enrase de cimientos. Curado del hormigón.
Criterio de medición de proyecto: Volumen medido sobre las secciones teóricas de la excavación, según documentación gráfica de Proyecto.
Criterio de medición de obra: Se medirá el volumen teórico ejecutado según especificaciones de Proyecto, sin incluir los incrementos por excesos de excavación no autorizados.</t>
  </si>
  <si>
    <t>Total CSZ010</t>
  </si>
  <si>
    <t>EAS005</t>
  </si>
  <si>
    <t>PLACA DE ANCLAJE DE ACERO, CON PERNOS DE ROSCA</t>
  </si>
  <si>
    <t>Placa de anclaje de acero UNE-EN 10025 S275JR en perfil plano, con rigidizadores y taladro central biselado, de 400x400 mm y espesor 15 mm, con 8 pernos roscados, de acero corrugado UNE-EN 10080 B 500 SD de 16 mm de diámetro y 70 cm de longitud total.
Criterio de valoración económica: El precio incluye los cortes, los despuntes, la preparación de bordes, las pletinas, las piezas especiales y los elementos auxiliares de montaje.
Incluye: Limpieza y preparación del plano de apoyo. Replanteo y marcado de los ejes. Colocación y fijación provisional de la placa. Aplomado y nivelación.
Criterio de medición de proyecto: Número de unidades previstas, según documentación gráfica de Proyecto.
Criterio de medición de obra: Se medirá el número de unidades realmente ejecutadas según especificaciones de Proyecto.</t>
  </si>
  <si>
    <t>Total EAS005</t>
  </si>
  <si>
    <t>EHS010</t>
  </si>
  <si>
    <t>PILAR RECTANGULAR O CUADRADO DE HORMIGÓN ARMADO.</t>
  </si>
  <si>
    <t>Pilar de sección rectangular o cuadrada de hormigón armado, de 50x50 cm de sección media, realizado con hormigón HA-35/B/20/XS3+XA1 fabricado en central, con cemento SR, y vertido con cubilote, y acero UNE-EN 10080 B 500 S, con una cuantía aproximada de 120 kg/m³; montaje y desmontaje de sistema de encofrado, con acabado tipo industrial para revestir, en planta de entre 3 y 4 m de altura libre, formado por: superficie encofrante de paneles metálicos, amortizables en 75 usos y estructura soporte vertical de puntales metálicos, amortizables en 150 usos. Incluso alambre de atar, separadores y líquido desencofrante para evitar la adherencia del hormigón al encofrado.
Criterio de valoración económica: El precio incluye la elaboración de la ferralla (corte, doblado y conformado de elementos) en taller industrial y el montaje en el lugar definitivo de su colocación en obra.
Incluye: Replanteo. Colocación de las armaduras con separadores homologados. Montaje del sistema de encofrado. Vertido y compactación del hormigón. Desmontaje del sistema de encofrado. Curado del hormigón.
Criterio de medición de proyecto: Volumen medido según documentación gráfica de Proyecto.
Criterio de medición de obra: Se medirá el volumen realmente ejecutado según especificaciones de Proyecto.</t>
  </si>
  <si>
    <t>Total EHS010</t>
  </si>
  <si>
    <t>EHV010</t>
  </si>
  <si>
    <t>VIGA DE HORMIGÓN ARMADO.</t>
  </si>
  <si>
    <t>Viga descolgada, recta, de hormigón armado, de 50x50 cm, realizada con hormigón HA-40/F/20/XC2+XA1 fabricado en central, con cemento SR, y vertido con cubilote, y acero UNE-EN 10080 B 500 S, con una cuantía aproximada de 150 kg/m³; montaje y desmontaje del sistema de encofrado, con acabado tipo industrial para revestir, en planta de hasta 3 m de altura libre, formado por: superficie encofrante de tableros de madera tratada, reforzados con varillas y perfiles, amortizables en 25 usos; estructura soporte horizontal de sopandas metálicas y accesorios de montaje, amortizables en 150 usos y estructura soporte vertical de puntales metálicos, amortizables en 150 usos. Incluso alambre de atar, separadores y líquido desencofrante, para evitar la adherencia del hormigón al encofrado.
Criterio de valoración económica: El precio incluye la elaboración de la ferralla (corte, doblado y conformado de elementos) en taller industrial y el montaje en el lugar definitivo de su colocación en obra.
Incluye: Replanteo. Montaje del sistema de encofrado. Colocación de las armaduras con separadores homologados. Vertido y compactación del hormigón. Curado del hormigón. Desmontaje del sistema de encofrado.
Criterio de medición de proyecto: Volumen medido según documentación gráfica de Proyecto.
Criterio de medición de obra: Se medirá el volumen realmente ejecutado según especificaciones de Proyecto.</t>
  </si>
  <si>
    <t>Po1</t>
  </si>
  <si>
    <t>Po2</t>
  </si>
  <si>
    <t>Po3</t>
  </si>
  <si>
    <t>Po4</t>
  </si>
  <si>
    <t>Total EHV010</t>
  </si>
  <si>
    <t>E05NB451</t>
  </si>
  <si>
    <t>ANCLAJE DE RESINA DE POLIÉSTER SIKA ANCHORFIX-1</t>
  </si>
  <si>
    <t>Aplicación de un adhesivo de curado rápido a base de resina de poliéster, con espesor de capa máximo de 3 mm, Resistencia a compresión de 60 MPa (según ASTMD 695), módulo elástico de 3500 N/mm2 (según la ASTM D 695), tipo Sika AnchorFix®-1, (según ETAG 029 y ATEG 001-1&amp;5), aplicado manualmente con cartucho y pistola. Incluso limpieza del taladro y de las varillas mediante cepillos y bombas de soplado, la inyección del adhesivo en el mismo y la inserción del anclaje deseado.</t>
  </si>
  <si>
    <t>EJE A (VIGAS COTA FORJADO)</t>
  </si>
  <si>
    <t>Total E05NB451</t>
  </si>
  <si>
    <t>E04AB040</t>
  </si>
  <si>
    <t>kg</t>
  </si>
  <si>
    <t>ACERO CORRUGADO ELABORADO / ARMADO B 500 S/SD</t>
  </si>
  <si>
    <t>Acero corrugado B 500 S o B 500 SD conforme a UNE 36068:2011, UNE 36065:2011 y UNE-EN 10080:2006, suministrado de manera elaborada o armada (preformada) de taller, y colocado en obra. Totalmente montado; i/p.p. de despuntes y alambre de atado. Conforme a Código Estructural y CTE DB-SE-A. Barras de acero con marcado CE y DdP (Declaración de prestaciones) según Reglamento Europeo (UE) 305/2011.</t>
  </si>
  <si>
    <t>EJE B r16</t>
  </si>
  <si>
    <t>EJE Z (VIGAS COTA FORJADO</t>
  </si>
  <si>
    <t>Total E04AB040</t>
  </si>
  <si>
    <t>R06HS021_00</t>
  </si>
  <si>
    <t>m2</t>
  </si>
  <si>
    <t>PEGADO MORTERO FRESCO S/SOPORTE ENDURECIDO Würth UNIEPOX</t>
  </si>
  <si>
    <t>Pegado y unión de hormigón o mortero fresco sobre soporte endurecido, mediante un adhesivo dos componentes a base de resina epoxi sin disolventes, reforzadas con polisulfuros para proporcionar una buena adherencia, tipo Sikadur®-32 Fix o similar, con marcado CE según UNE EN 1504 - 4, con resistencia a tracción superior a 3 MPa (según UNE-EN 12636 y EN 1504-4) y módulo elástico superior a 2,3 GPa (según EN-13412), con un consumo de 0,5 kg/m2  aplicado a mano mediante brocha, rodillo o espátula de goma, siguiendo las indicaciones de las Hojas Técnicas de los producto, incluyendo suministro de materiales, aplicación, medios auxiliares y eliminación de residuos a vertedero. incluso preparación del soporte, limpieza a presión y aspiración de polvo, así como preparación de la mezcla con batidora eléctrica.</t>
  </si>
  <si>
    <t>Total R06HS021_00</t>
  </si>
  <si>
    <t>Total E03</t>
  </si>
  <si>
    <t>E04</t>
  </si>
  <si>
    <t>ESTRUCTURAS Y CUBRICIÓN</t>
  </si>
  <si>
    <t>EAS011</t>
  </si>
  <si>
    <t>ACERO EN PILARES LACADOS.</t>
  </si>
  <si>
    <t>Acero UNE-EN 10025 S275JR, en pilares formados por piezas simples de perfiles laminados en caliente de las series IPN, IPE, HEB, HEA, HEM o UPN, acabado con imprimación antioxidante, colocado con uniones soldadas en obra, a una altura de hasta 3 m.
Criterio de valoración económica: El precio incluye las soldaduras, los cortes, los despuntes, las piezas especiales, las placas de arranque y de transición de pilar inferior a superior, los casquillos y los elementos auxiliares de montaje.
Incluye: Limpieza y preparación del plano de apoyo. Replanteo y marcado de los ejes. Colocación y fijación provisional del pilar. Aplomado y nivelación. Ejecución de las uniones soldadas y medios auxiliares y de elevación
Criterio de medición de proyecto: Peso nominal medido según documentación gráfica de Proyecto.
Criterio de medición de obra: Se determinará, a partir del peso obtenido en báscula oficial de las unidades llegadas a obra, el peso de las unidades realmente ejecutadas según especificaciones de Proyecto.
Ø168,3x10,97mm acero galvanizado en caliente 
Lacado al horno Pintura RAL a definir por la direccion facultativa</t>
  </si>
  <si>
    <t>CHS 244.5X6.0</t>
  </si>
  <si>
    <t>CHS 244.5X12.0</t>
  </si>
  <si>
    <t>SHS 140X6.0</t>
  </si>
  <si>
    <t>0.785 8.00,0.52,27.50,1.50</t>
  </si>
  <si>
    <t>0.785</t>
  </si>
  <si>
    <t>0.785 4.00,0.30,30.00,1.50</t>
  </si>
  <si>
    <t>0.785 8.00,0.25,7.00,1.50</t>
  </si>
  <si>
    <t>0.785 4.00,0.25,30.00,1.50</t>
  </si>
  <si>
    <t>Total EAS011</t>
  </si>
  <si>
    <t>PNEAS000</t>
  </si>
  <si>
    <t>CABLE 1×19 AISI 316Ø8 MMRESISTENCIA NOMINAL HILOS: 1570 N/MM²RES</t>
  </si>
  <si>
    <t>Suministro y colocación de cable de acero inoxidable, tipo rígido compactado 1x19, Ø10 mm, incluyendo p.p. de anclajes, terminales, tensado y elementos de fijación necesarios, totalmente instalado según planos de detalle y especificaciones de la Dirección Facultativa. Resistencia nominal hilos: 1570 N/mm². Resistencia segura (fabricante): 52,8 kN, incluso parte proporcional de soluciones de anclaje a elementos portantes.
Cable 1×19 AISI 316 Ø10 mm. Resistencia nominal hilos: 1570 N/mm². Resistencia segura (fabricante): 52,8 kN, incluso parte proporcional de soluciones de anclaje a elementos portantes
TC1570I Ø8, 1x19, AISI 316
TC1570I Ø10, 1x19, AISI 316
Extremo A: Terminal Espárrago M16
Extremo B: Terminal Espárrago M16
Carga de Rotura: 7560.00 kg / 74.14 kN</t>
  </si>
  <si>
    <t>Total PNEAS000</t>
  </si>
  <si>
    <t>E04.04</t>
  </si>
  <si>
    <t>VELA TENSADA HDPE "FERRARI SOLTIS 92" O EQUIVALENTE CON RECOGIDA</t>
  </si>
  <si>
    <t>Fabricación, suministro y montaje de vela textil realizado por uniones de paños por soldadura de alta frecuencia, perimetro reforzado con cincha de 3,8mm soldable y ojales inoxidable 12mm diametro cada 40cm en sus laterales. Sistema producto tipo profile. Incluye bolsas 11u por cada carril de lonas. totales 33bolsas para 6 lonas de 23,81m de largo y 3,35m de ancho. Lonas sistema camosail profile alojando tubular de 40x2mm en acero. Unidos mediante a tapones inoxidable con rosca para horquilla tensor náutoco M8. unidiones de laterales a cables paralelos mediante a bridas termincas Hellerman de 12mm cada 40cm desde ojales a cables M8 estructurales. Con sistema de recogida de emergencia, conectado a central metereologica.
Tejido comportamiento al fuego M1. según ficha técnia 
Propiedades Clasificación
Peso total 410 g/m 2 EN ISO 2286-2
Ancho de rollo 300 cm
Largo de pieza 60 m
Factor de apertura ca. 3 % PA 12.03 (interno)
Espesor ca. 0,42 mm DIN EN ISO 2286-3
Clase de recubrimiento y acabado Clasificación
Clase de recubrimiento PVC
Acabado Lacado ambas caras
Tratamiento fungicida
Gofrado acabado mate
Material / Hilo Polyester / 550 dtex DIN EN ISO 2076 / DIN EN ISO 2060
Especificaciones técnicas Clasificación
Resistencia a la rotura cadena 2400 N/50 mm DIN EN ISO 1421/V1
Resistencia a la rotura trama 1700 N/50 mm DIN EN ISO 1421/V1
Resistencia al desgarro urdimbre 300 N DIN 53363
Resistencia al desgarro trama 150 N DIN 53363
Adherencia 14 N/cm PA 09.03 (interno)
Resistencia al frío -30 ºC EN 1876-1 (interno)
Resistencia al calor +70 ºC PA 07.04 (interno)
Solidez a la luz &gt;6 EN ISO 105 B02
Resistencia de la costura 1500 N/50 mm EN ISO 1421/V1
Comportamiento al fuego B1 DIN 4102
M1 NFP 92507
B-s2-d0 EN 13501-1
NFPA 701 Test 2
Class A
color a definir por direccion facultativa. Ver ANEXO 1.1.
sistema fabricado según planos completamente instalado.
Tejido terminado en cortes regulares de diseño Geometrc, con aperturas según patron de corte Geometric®, ofreciendiendo un factor de sombra del 80%. Ofrece cortes con apertura suficiente para no acumular afua ni granizo.</t>
  </si>
  <si>
    <t>Total E04.04</t>
  </si>
  <si>
    <t>E05NQ020</t>
  </si>
  <si>
    <t>ANCLAJE QUÍMICO HILTI HIT-HY 200 HIT-Z M16x155 CON SISTEMA SAFEs</t>
  </si>
  <si>
    <t>Anclaje químico diseñado para transmitir grandes cargas al hormigón cómo material base y máxima fiabilidad al omitir la limpieza. En primer lugar se realizará un taladro, con martillo a rotopercusión, de 125 mm de profundidad y 18 mm de diámetro en el elemento de hormigón de espesor mínimo 215 mm. Sin necesidad de limpiar el taladro introducir la varilla HIT-Z M16x155 para verificar si entra hasta la profundidad deseada (100 mm). Posteriormente inyectar la resina Hilti HIT-HY 200 hasta los 2/3 de la profundidad del taladro. Posteriormente se introducirá la varilla roscada Hilti HIT-Z M16x155 con un leve movimiento de rotación. Se esperará el tiempo de fraguado correspondiente. Para finalizar se colocará la pieza a fijar y se dará el par de apriete correspondiente según la ficha técnica del producto. Este anclaje se calcula según la normativa europea EC2-4. Anclajes con marcado CE según Reglamento (UE) 305/2011.</t>
  </si>
  <si>
    <t>Total E05NQ020</t>
  </si>
  <si>
    <t>Total E04</t>
  </si>
  <si>
    <t>E05</t>
  </si>
  <si>
    <t>ALBAÑILERIA</t>
  </si>
  <si>
    <t>UXH010</t>
  </si>
  <si>
    <t>PAVIMENTO EXTERIOR, DE PIEZAS PREFABRICADAS DE HORMIGÓN.</t>
  </si>
  <si>
    <t>Pavimento exterior, de piezas prefabricadas de hormigón bicapa, 20x20x6 cm, acabado liso, color gris, clase resistente a flexión T, clase resistente según la carga de rotura 4, clase de desgaste por abrasión H, según UNE-EN 1339, con resistencia al deslizamiento Rd&gt;45 según UNE-EN 16165 y resbaladicidad clase 3 según CTE, colocadas a pique de maceta con mortero de cemento M-5 de 3 cm de espesor, dejando entre ellas una junta de separación de entre 1,5 y 3 mm. Incluso juntas estructurales y de dilatación, cortes a realizar para ajustarlas a los bordes del confinamiento o a las intrusiones existentes en el pavimento y relleno de juntas con arena silícea de tamaño 0/2 mm.
Criterio de valoración económica: El precio no incluye la base soporte.
Incluye: Replanteo de maestras y niveles. Extendido de la capa de mortero. Humectación de las piezas a colocar. Colocación individual, a pique de maceta, de las piezas. Formación de juntas y encuentros. Limpieza del pavimento y las juntas. Relleno de las juntas con arena seca, mediante cepillado. Eliminación del material sobrante de la superficie, mediante barrido.
Criterio de medición de proyecto: Superficie medida en proyección horizontal, según documentación gráfica de Proyecto, deduciendo los huecos de superficie mayor de 1,5 m². No se han tenido en cuenta los retaceos como factor de influencia para incrementar la medición, toda vez que en la descomposición se ha considerado el tanto por cien de roturas general.
Criterio de medición de obra: Se medirá, en proyección horizontal, la superficie realmente ejecutada según especificaciones de Proyecto, deduciendo los huecos de superficie mayor de 1,5 m².</t>
  </si>
  <si>
    <t>Total UXH010</t>
  </si>
  <si>
    <t>UXB020</t>
  </si>
  <si>
    <t>BORDILLO PREFABRICADO DE HORMIGÓN.</t>
  </si>
  <si>
    <t>Piezas de bordillo recto de hormigón, monocapa, con sección normalizada peatonal A1 (20x14) cm, clase climática B (absorción &lt;=6%), clase resistente a la abrasión H (huella &lt;=23 mm) y clase resistente a flexión S (R-3,5 N/mm²), de 50 cm de longitud, según UNE-EN 1340 y UNE 127340, colocadas sobre base de hormigón en masa (HM-20/P/20/X0) de espesor uniforme de 20 cm y 10 cm de anchura a cada lado del bordillo, vertido desde camión, extendido y vibrado, con acabado maestreado, según pendientes del proyecto y colocado sobre explanada con índice CBR &gt; 5 (California Bearing Ratio), no incluida en este precio; posterior rejuntado de anchura máxima 5 mm con mortero de cemento, industrial, M-5. Incluso topes o contrafuertes de 1/3 y 2/3 de la altura del bordillo, del lado de la calzada y al dorso respectivamente, con un mínimo de 10 cm, salvo en el caso de pavimentos flexibles.
Incluye: Replanteo de alineaciones y niveles. Vertido y extendido del hormigón en cama de apoyo. Colocación, recibido y nivelación de las piezas, incluyendo topes o contrafuertes. Relleno de juntas con mortero de cemento.
Criterio de medición de proyecto: Longitud medida según documentación gráfica de Proyecto.
Criterio de medición de obra: Se medirá la longitud realmente ejecutada según especificaciones de Proyecto.</t>
  </si>
  <si>
    <t>Total UXB020</t>
  </si>
  <si>
    <t>UXB010</t>
  </si>
  <si>
    <t>BORDILLO PARA JARDÍN.</t>
  </si>
  <si>
    <t>Suministro y colocación de piezas de bordillo prefabricado de hormigón, 40x20x10 cm, para jardín, con cara superior redondeada o achaflanada. Todo ello realizado sobre firme compuesto por base de hormigón en masa HM-20/P/20/X0, de 10 cm de espesor, ejecutada según pendientes del proyecto y colocada sobre explanada, no incluida en este precio. Incluso excavación, rejuntado con mortero de cemento, industrial, M-5 y limpieza.
Incluye: Replanteo de alineaciones y niveles. Vertido y extendido del hormigón. Colocación de las piezas. Relleno de juntas con mortero. Asentado y nivelación.
Criterio de medición de proyecto: Longitud medida según documentación gráfica de Proyecto.
Criterio de medición de obra: Se medirá la longitud realmente ejecutada según especificaciones de Proyecto.</t>
  </si>
  <si>
    <t>Total UXB010</t>
  </si>
  <si>
    <t>Total E05</t>
  </si>
  <si>
    <t>E06</t>
  </si>
  <si>
    <t>INSTALACIONES</t>
  </si>
  <si>
    <t>m23U01T080</t>
  </si>
  <si>
    <t>ud</t>
  </si>
  <si>
    <t>TRASLADO DE BACULO</t>
  </si>
  <si>
    <t>Traslado de báculo municipal, incluida obra civil, cimentacion, zanja, tubos, cableado y demas elementos para su completa reposición i/ p.p. de medios auxiliares</t>
  </si>
  <si>
    <t>Total m23U01T080</t>
  </si>
  <si>
    <t>PN_GEBT01</t>
  </si>
  <si>
    <t>ESTACIÓN METEREOLÓGICA A VIENTO</t>
  </si>
  <si>
    <t>estación metereológica con sensor de viento ajustable hasta 70 km/h</t>
  </si>
  <si>
    <t>Total PN_GEBT01</t>
  </si>
  <si>
    <t>Total E06</t>
  </si>
  <si>
    <t>E07</t>
  </si>
  <si>
    <t>CONTROL DE CALIDAD</t>
  </si>
  <si>
    <t>XEH010</t>
  </si>
  <si>
    <t>ENSAYO DE CONSISTENCIA Y RESISTENCIA DEL HORMIGÓN</t>
  </si>
  <si>
    <t>Ensayo a realizar en laboratorio acreditado en el área técnica correspondiente, sobre una muestra de hormigón fresco, tomada en obra según UNE-EN 12350-1, para la determinación de las siguientes características: consistencia del hormigón fresco mediante el método de asentamiento del cono de Abrams según UNE-EN 12350-2 y resistencia característica a compresión del hormigón endurecido mediante control estadístico con fabricación y curado de cuatro probetas cilíndricas de 15x30 cm del mismo lote según UNE-EN 12390-2, refrentado y rotura a compresión de las mismas según UNE-EN 12390-3.
Incluye: Desplazamiento a obra. Toma de muestras. Realización de ensayos. Redacción de informe de los resultados de los ensayos realizados.
Criterio de medición de proyecto: Ensayo a realizar, según documentación del Plan de control de calidad.</t>
  </si>
  <si>
    <t>Total XEH010</t>
  </si>
  <si>
    <t>XMS020</t>
  </si>
  <si>
    <t>ENSAYO NO DESTRUCTIVO DE SOLDADURAS EN ESTRUCTURAS METÁLICAS.</t>
  </si>
  <si>
    <t>Ensayo no destructivo a realizar por laboratorio acreditado en el área técnica correspondiente, sobre una unión soldada en estructura metálica, mediante partículas magnéticas para la determinación de las imperfecciones superficiales de la unión, según UNE-EN ISO 17638, líquidos penetrantes para la determinación de las imperfecciones superficiales de la unión, según UNE-EN ISO 3452-1.
Incluye: Desplazamiento a obra. Realización del ensayo. Redacción de informe del resultado del ensayo realizado.
Criterio de medición de proyecto: Ensayo a realizar, según documentación del Plan de control de calidad.
Criterio de medición de obra: Se medirá el número de ensayos realizados por laboratorio acreditado según especificaciones de Proyecto.</t>
  </si>
  <si>
    <t>Total XMS020</t>
  </si>
  <si>
    <t>Total E07</t>
  </si>
  <si>
    <t>E08</t>
  </si>
  <si>
    <t>GESTION DE RESIDUOS</t>
  </si>
  <si>
    <t>R03TD090a</t>
  </si>
  <si>
    <t>TRANSPORTE ESCOMBROS Y TIERRAS A VERTEDERO CAMIÓN</t>
  </si>
  <si>
    <t>Transporte de escombros a vertedero autorizado en camión basculante ,sin carga; i/p.p. de canon de vertido y personal auxiliar de maniobra.</t>
  </si>
  <si>
    <t>Excavación, coef exponjamiento 0.25</t>
  </si>
  <si>
    <t>Total R03TD090a</t>
  </si>
  <si>
    <t>G02B030a</t>
  </si>
  <si>
    <t>CANON VERTEDERO TIERRAS</t>
  </si>
  <si>
    <t>Canon de vertedero y gestión de residuos de tierras en planta de reciclaje autorizada (por la Consejería de Medio Ambiente de la comunidad autónoma correspondiente). Según Real Decreto 105/2008, de 1 de febrero por el que se regula la producción y gestión de los residuos de construcción y demolición. Incluso gestión y emisión de documentos acreditativos de la correcta gestión de los residuos.</t>
  </si>
  <si>
    <t>Total G02B030a</t>
  </si>
  <si>
    <t>Total E08</t>
  </si>
  <si>
    <t>E09</t>
  </si>
  <si>
    <t>SEGURIDAD Y SALUD</t>
  </si>
  <si>
    <t>E10.01</t>
  </si>
  <si>
    <t>PA</t>
  </si>
  <si>
    <t>Medidas preventivas en cumplimiento con el RD1627/1997</t>
  </si>
  <si>
    <t>Total E10.01</t>
  </si>
  <si>
    <t>Total E09</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</si>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</sst>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00FF"/>
      <name val="Calibri"/>
      <family val="2"/>
      <scheme val="minor"/>
    </font>
    <font>
      <sz val="8"/>
      <color theme="1"/>
      <name val="Calibri"/>
      <family val="2"/>
      <scheme val="minor"/>
    </font>
    <font>
      <sz val="8"/>
      <color rgb="FFFF00FF"/>
      <name val="Calibri"/>
      <family val="2"/>
      <scheme val="minor"/>
    </font>
  </fonts>
  <fills count="5">
    <fill>
      <patternFill patternType="none"/>
    </fill>
    <fill>
      <patternFill patternType="gray125"/>
    </fill>
    <fill>
      <patternFill patternType="solid">
        <fgColor rgb="FFB4CBE0"/>
        <bgColor indexed="64"/>
      </patternFill>
    </fill>
    <fill>
      <patternFill patternType="solid">
        <fgColor rgb="FFF0F0F0"/>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4">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7" fillId="3"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4" borderId="0" xfId="0" applyFont="1" applyFill="1" applyAlignment="1">
      <alignment vertical="top"/>
    </xf>
    <xf numFmtId="49" fontId="7" fillId="0" borderId="0" xfId="0" applyNumberFormat="1" applyFont="1" applyAlignment="1">
      <alignment vertical="top" wrapText="1"/>
    </xf>
    <xf numFmtId="3" fontId="7" fillId="0" borderId="0" xfId="0" applyNumberFormat="1" applyFont="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0" fontId="7" fillId="0" borderId="0" xfId="0" applyFont="1" applyAlignment="1">
      <alignment vertical="top" wrapText="1"/>
    </xf>
    <xf numFmtId="0" fontId="7"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59"/>
  <sheetViews>
    <sheetView tabSelected="1"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5" x14ac:dyDescent="0.25"/>
  <cols>
    <col min="1" max="1" width="11.140625" customWidth="1"/>
    <col min="2" max="2" width="17.28515625" bestFit="1" customWidth="1"/>
    <col min="3" max="3" width="3.7109375" customWidth="1"/>
    <col min="4" max="4" width="32.85546875" customWidth="1"/>
    <col min="5" max="5" width="26.140625" bestFit="1" customWidth="1"/>
    <col min="6" max="6" width="12.5703125" bestFit="1" customWidth="1"/>
    <col min="7" max="7" width="8.5703125" customWidth="1"/>
    <col min="8" max="8" width="8.140625" customWidth="1"/>
    <col min="9" max="9" width="6.5703125" customWidth="1"/>
    <col min="10" max="10" width="15" bestFit="1" customWidth="1"/>
    <col min="11" max="11" width="7.85546875" customWidth="1"/>
    <col min="12" max="13" width="8.7109375" customWidth="1"/>
  </cols>
  <sheetData>
    <row r="1" spans="1:13" x14ac:dyDescent="0.25">
      <c r="A1" s="1" t="s">
        <v>0</v>
      </c>
      <c r="B1" s="2"/>
      <c r="C1" s="2"/>
      <c r="D1" s="2"/>
      <c r="E1" s="2"/>
      <c r="F1" s="2"/>
      <c r="G1" s="2"/>
      <c r="H1" s="2"/>
      <c r="I1" s="2"/>
      <c r="J1" s="2"/>
      <c r="K1" s="2"/>
      <c r="L1" s="2"/>
      <c r="M1" s="2"/>
    </row>
    <row r="2" spans="1:13" ht="18.75" x14ac:dyDescent="0.25">
      <c r="A2" s="3" t="s">
        <v>1</v>
      </c>
      <c r="B2" s="2"/>
      <c r="C2" s="2"/>
      <c r="D2" s="2"/>
      <c r="E2" s="2"/>
      <c r="F2" s="2"/>
      <c r="G2" s="2"/>
      <c r="H2" s="2"/>
      <c r="I2" s="2"/>
      <c r="J2" s="2"/>
      <c r="K2" s="2"/>
      <c r="L2" s="2"/>
      <c r="M2" s="2"/>
    </row>
    <row r="3" spans="1:13" x14ac:dyDescent="0.25">
      <c r="A3" s="4" t="s">
        <v>2</v>
      </c>
      <c r="B3" s="4" t="s">
        <v>3</v>
      </c>
      <c r="C3" s="4" t="s">
        <v>4</v>
      </c>
      <c r="D3" s="20" t="s">
        <v>5</v>
      </c>
      <c r="E3" s="4" t="s">
        <v>6</v>
      </c>
      <c r="F3" s="4" t="s">
        <v>7</v>
      </c>
      <c r="G3" s="4" t="s">
        <v>8</v>
      </c>
      <c r="H3" s="4" t="s">
        <v>9</v>
      </c>
      <c r="I3" s="4" t="s">
        <v>10</v>
      </c>
      <c r="J3" s="4" t="s">
        <v>11</v>
      </c>
      <c r="K3" s="4" t="s">
        <v>12</v>
      </c>
      <c r="L3" s="4" t="s">
        <v>13</v>
      </c>
      <c r="M3" s="4" t="s">
        <v>14</v>
      </c>
    </row>
    <row r="4" spans="1:13" x14ac:dyDescent="0.25">
      <c r="A4" s="5" t="s">
        <v>15</v>
      </c>
      <c r="B4" s="5" t="s">
        <v>16</v>
      </c>
      <c r="C4" s="5" t="s">
        <v>17</v>
      </c>
      <c r="D4" s="21" t="s">
        <v>18</v>
      </c>
      <c r="E4" s="6"/>
      <c r="F4" s="6"/>
      <c r="G4" s="6"/>
      <c r="H4" s="6"/>
      <c r="I4" s="6"/>
      <c r="J4" s="6"/>
      <c r="K4" s="7">
        <f>K58</f>
        <v>1</v>
      </c>
      <c r="L4" s="8">
        <f>L58</f>
        <v>3193.44</v>
      </c>
      <c r="M4" s="8">
        <f>M58</f>
        <v>3193.44</v>
      </c>
    </row>
    <row r="5" spans="1:13" ht="22.5" x14ac:dyDescent="0.25">
      <c r="A5" s="9" t="s">
        <v>19</v>
      </c>
      <c r="B5" s="10" t="s">
        <v>20</v>
      </c>
      <c r="C5" s="10" t="s">
        <v>21</v>
      </c>
      <c r="D5" s="18" t="s">
        <v>22</v>
      </c>
      <c r="E5" s="11"/>
      <c r="F5" s="11"/>
      <c r="G5" s="11"/>
      <c r="H5" s="11"/>
      <c r="I5" s="11"/>
      <c r="J5" s="11"/>
      <c r="K5" s="12">
        <f>K10</f>
        <v>34.54</v>
      </c>
      <c r="L5" s="12">
        <f>L10</f>
        <v>9.5500000000000007</v>
      </c>
      <c r="M5" s="12">
        <f>M10</f>
        <v>329.86</v>
      </c>
    </row>
    <row r="6" spans="1:13" ht="157.5" x14ac:dyDescent="0.25">
      <c r="A6" s="11"/>
      <c r="B6" s="11"/>
      <c r="C6" s="11"/>
      <c r="D6" s="18" t="s">
        <v>23</v>
      </c>
      <c r="E6" s="11"/>
      <c r="F6" s="11"/>
      <c r="G6" s="11"/>
      <c r="H6" s="11"/>
      <c r="I6" s="11"/>
      <c r="J6" s="11"/>
      <c r="K6" s="11"/>
      <c r="L6" s="11"/>
      <c r="M6" s="11"/>
    </row>
    <row r="7" spans="1:13" x14ac:dyDescent="0.25">
      <c r="A7" s="11"/>
      <c r="B7" s="11"/>
      <c r="C7" s="11"/>
      <c r="D7" s="22"/>
      <c r="E7" s="10" t="s">
        <v>17</v>
      </c>
      <c r="F7" s="13">
        <v>1</v>
      </c>
      <c r="G7" s="14">
        <v>4.5</v>
      </c>
      <c r="H7" s="14">
        <v>3.2</v>
      </c>
      <c r="I7" s="14">
        <v>0</v>
      </c>
      <c r="J7" s="12">
        <f>OR(F7&lt;&gt;0,G7&lt;&gt;0,H7&lt;&gt;0,I7&lt;&gt;0)*(F7 + (F7 = 0))*(G7 + (G7 = 0))*(H7 + (H7 = 0))*(I7 + (I7 = 0))</f>
        <v>14.4</v>
      </c>
      <c r="K7" s="11"/>
      <c r="L7" s="11"/>
      <c r="M7" s="11"/>
    </row>
    <row r="8" spans="1:13" x14ac:dyDescent="0.25">
      <c r="A8" s="11"/>
      <c r="B8" s="11"/>
      <c r="C8" s="11"/>
      <c r="D8" s="22"/>
      <c r="E8" s="10" t="s">
        <v>17</v>
      </c>
      <c r="F8" s="13">
        <v>1</v>
      </c>
      <c r="G8" s="14">
        <v>4.5999999999999996</v>
      </c>
      <c r="H8" s="14">
        <v>1.9</v>
      </c>
      <c r="I8" s="14">
        <v>0</v>
      </c>
      <c r="J8" s="12">
        <f>OR(F8&lt;&gt;0,G8&lt;&gt;0,H8&lt;&gt;0,I8&lt;&gt;0)*(F8 + (F8 = 0))*(G8 + (G8 = 0))*(H8 + (H8 = 0))*(I8 + (I8 = 0))</f>
        <v>8.74</v>
      </c>
      <c r="K8" s="11"/>
      <c r="L8" s="11"/>
      <c r="M8" s="11"/>
    </row>
    <row r="9" spans="1:13" x14ac:dyDescent="0.25">
      <c r="A9" s="11"/>
      <c r="B9" s="11"/>
      <c r="C9" s="11"/>
      <c r="D9" s="22"/>
      <c r="E9" s="10" t="s">
        <v>17</v>
      </c>
      <c r="F9" s="13">
        <v>1</v>
      </c>
      <c r="G9" s="14">
        <v>6</v>
      </c>
      <c r="H9" s="14">
        <v>1.9</v>
      </c>
      <c r="I9" s="14">
        <v>0</v>
      </c>
      <c r="J9" s="12">
        <f>OR(F9&lt;&gt;0,G9&lt;&gt;0,H9&lt;&gt;0,I9&lt;&gt;0)*(F9 + (F9 = 0))*(G9 + (G9 = 0))*(H9 + (H9 = 0))*(I9 + (I9 = 0))</f>
        <v>11.4</v>
      </c>
      <c r="K9" s="11"/>
      <c r="L9" s="11"/>
      <c r="M9" s="11"/>
    </row>
    <row r="10" spans="1:13" x14ac:dyDescent="0.25">
      <c r="A10" s="11"/>
      <c r="B10" s="11"/>
      <c r="C10" s="11"/>
      <c r="D10" s="22"/>
      <c r="E10" s="11"/>
      <c r="F10" s="11"/>
      <c r="G10" s="11"/>
      <c r="H10" s="11"/>
      <c r="I10" s="11"/>
      <c r="J10" s="15" t="s">
        <v>24</v>
      </c>
      <c r="K10" s="16">
        <f>SUM(J7:J9)*1</f>
        <v>34.54</v>
      </c>
      <c r="L10" s="14">
        <v>9.5500000000000007</v>
      </c>
      <c r="M10" s="16">
        <f>ROUND(K10*L10,2)</f>
        <v>329.86</v>
      </c>
    </row>
    <row r="11" spans="1:13" ht="0.95" customHeight="1" x14ac:dyDescent="0.25">
      <c r="A11" s="17"/>
      <c r="B11" s="17"/>
      <c r="C11" s="17"/>
      <c r="D11" s="23"/>
      <c r="E11" s="17"/>
      <c r="F11" s="17"/>
      <c r="G11" s="17"/>
      <c r="H11" s="17"/>
      <c r="I11" s="17"/>
      <c r="J11" s="17"/>
      <c r="K11" s="17"/>
      <c r="L11" s="17"/>
      <c r="M11" s="17"/>
    </row>
    <row r="12" spans="1:13" x14ac:dyDescent="0.25">
      <c r="A12" s="9" t="s">
        <v>25</v>
      </c>
      <c r="B12" s="10" t="s">
        <v>20</v>
      </c>
      <c r="C12" s="10" t="s">
        <v>26</v>
      </c>
      <c r="D12" s="18" t="s">
        <v>27</v>
      </c>
      <c r="E12" s="11"/>
      <c r="F12" s="11"/>
      <c r="G12" s="11"/>
      <c r="H12" s="11"/>
      <c r="I12" s="11"/>
      <c r="J12" s="11"/>
      <c r="K12" s="12">
        <f>K17</f>
        <v>17.5</v>
      </c>
      <c r="L12" s="12">
        <f>L17</f>
        <v>7.91</v>
      </c>
      <c r="M12" s="12">
        <f>M17</f>
        <v>138.43</v>
      </c>
    </row>
    <row r="13" spans="1:13" ht="90" x14ac:dyDescent="0.25">
      <c r="A13" s="11"/>
      <c r="B13" s="11"/>
      <c r="C13" s="11"/>
      <c r="D13" s="18" t="s">
        <v>28</v>
      </c>
      <c r="E13" s="11"/>
      <c r="F13" s="11"/>
      <c r="G13" s="11"/>
      <c r="H13" s="11"/>
      <c r="I13" s="11"/>
      <c r="J13" s="11"/>
      <c r="K13" s="11"/>
      <c r="L13" s="11"/>
      <c r="M13" s="11"/>
    </row>
    <row r="14" spans="1:13" x14ac:dyDescent="0.25">
      <c r="A14" s="11"/>
      <c r="B14" s="11"/>
      <c r="C14" s="11"/>
      <c r="D14" s="22"/>
      <c r="E14" s="10" t="s">
        <v>17</v>
      </c>
      <c r="F14" s="13">
        <v>2</v>
      </c>
      <c r="G14" s="14">
        <v>4.5</v>
      </c>
      <c r="H14" s="14">
        <v>0</v>
      </c>
      <c r="I14" s="14">
        <v>0</v>
      </c>
      <c r="J14" s="12">
        <f>OR(F14&lt;&gt;0,G14&lt;&gt;0,H14&lt;&gt;0,I14&lt;&gt;0)*(F14 + (F14 = 0))*(G14 + (G14 = 0))*(H14 + (H14 = 0))*(I14 + (I14 = 0))</f>
        <v>9</v>
      </c>
      <c r="K14" s="11"/>
      <c r="L14" s="11"/>
      <c r="M14" s="11"/>
    </row>
    <row r="15" spans="1:13" x14ac:dyDescent="0.25">
      <c r="A15" s="11"/>
      <c r="B15" s="11"/>
      <c r="C15" s="11"/>
      <c r="D15" s="22"/>
      <c r="E15" s="10" t="s">
        <v>17</v>
      </c>
      <c r="F15" s="13">
        <v>2</v>
      </c>
      <c r="G15" s="14">
        <v>3</v>
      </c>
      <c r="H15" s="14">
        <v>0</v>
      </c>
      <c r="I15" s="14">
        <v>0</v>
      </c>
      <c r="J15" s="12">
        <f>OR(F15&lt;&gt;0,G15&lt;&gt;0,H15&lt;&gt;0,I15&lt;&gt;0)*(F15 + (F15 = 0))*(G15 + (G15 = 0))*(H15 + (H15 = 0))*(I15 + (I15 = 0))</f>
        <v>6</v>
      </c>
      <c r="K15" s="11"/>
      <c r="L15" s="11"/>
      <c r="M15" s="11"/>
    </row>
    <row r="16" spans="1:13" x14ac:dyDescent="0.25">
      <c r="A16" s="11"/>
      <c r="B16" s="11"/>
      <c r="C16" s="11"/>
      <c r="D16" s="22"/>
      <c r="E16" s="10" t="s">
        <v>17</v>
      </c>
      <c r="F16" s="13">
        <v>1</v>
      </c>
      <c r="G16" s="14">
        <v>2.5</v>
      </c>
      <c r="H16" s="14">
        <v>0</v>
      </c>
      <c r="I16" s="14">
        <v>0</v>
      </c>
      <c r="J16" s="12">
        <f>OR(F16&lt;&gt;0,G16&lt;&gt;0,H16&lt;&gt;0,I16&lt;&gt;0)*(F16 + (F16 = 0))*(G16 + (G16 = 0))*(H16 + (H16 = 0))*(I16 + (I16 = 0))</f>
        <v>2.5</v>
      </c>
      <c r="K16" s="11"/>
      <c r="L16" s="11"/>
      <c r="M16" s="11"/>
    </row>
    <row r="17" spans="1:13" x14ac:dyDescent="0.25">
      <c r="A17" s="11"/>
      <c r="B17" s="11"/>
      <c r="C17" s="11"/>
      <c r="D17" s="22"/>
      <c r="E17" s="11"/>
      <c r="F17" s="11"/>
      <c r="G17" s="11"/>
      <c r="H17" s="11"/>
      <c r="I17" s="11"/>
      <c r="J17" s="15" t="s">
        <v>29</v>
      </c>
      <c r="K17" s="16">
        <f>SUM(J14:J16)*1</f>
        <v>17.5</v>
      </c>
      <c r="L17" s="14">
        <v>7.91</v>
      </c>
      <c r="M17" s="16">
        <f>ROUND(K17*L17,2)</f>
        <v>138.43</v>
      </c>
    </row>
    <row r="18" spans="1:13" ht="0.95" customHeight="1" x14ac:dyDescent="0.25">
      <c r="A18" s="17"/>
      <c r="B18" s="17"/>
      <c r="C18" s="17"/>
      <c r="D18" s="23"/>
      <c r="E18" s="17"/>
      <c r="F18" s="17"/>
      <c r="G18" s="17"/>
      <c r="H18" s="17"/>
      <c r="I18" s="17"/>
      <c r="J18" s="17"/>
      <c r="K18" s="17"/>
      <c r="L18" s="17"/>
      <c r="M18" s="17"/>
    </row>
    <row r="19" spans="1:13" ht="22.5" x14ac:dyDescent="0.25">
      <c r="A19" s="9" t="s">
        <v>30</v>
      </c>
      <c r="B19" s="10" t="s">
        <v>20</v>
      </c>
      <c r="C19" s="10" t="s">
        <v>31</v>
      </c>
      <c r="D19" s="18" t="s">
        <v>32</v>
      </c>
      <c r="E19" s="11"/>
      <c r="F19" s="11"/>
      <c r="G19" s="11"/>
      <c r="H19" s="11"/>
      <c r="I19" s="11"/>
      <c r="J19" s="11"/>
      <c r="K19" s="12">
        <f>K24</f>
        <v>2.6</v>
      </c>
      <c r="L19" s="12">
        <f>L24</f>
        <v>104.21</v>
      </c>
      <c r="M19" s="12">
        <f>M24</f>
        <v>270.95</v>
      </c>
    </row>
    <row r="20" spans="1:13" ht="225" x14ac:dyDescent="0.25">
      <c r="A20" s="11"/>
      <c r="B20" s="11"/>
      <c r="C20" s="11"/>
      <c r="D20" s="18" t="s">
        <v>33</v>
      </c>
      <c r="E20" s="11"/>
      <c r="F20" s="11"/>
      <c r="G20" s="11"/>
      <c r="H20" s="11"/>
      <c r="I20" s="11"/>
      <c r="J20" s="11"/>
      <c r="K20" s="11"/>
      <c r="L20" s="11"/>
      <c r="M20" s="11"/>
    </row>
    <row r="21" spans="1:13" x14ac:dyDescent="0.25">
      <c r="A21" s="11"/>
      <c r="B21" s="11"/>
      <c r="C21" s="11"/>
      <c r="D21" s="22"/>
      <c r="E21" s="10" t="s">
        <v>34</v>
      </c>
      <c r="F21" s="13"/>
      <c r="G21" s="14"/>
      <c r="H21" s="14"/>
      <c r="I21" s="14"/>
      <c r="J21" s="12">
        <f>OR(F21&lt;&gt;0,G21&lt;&gt;0,H21&lt;&gt;0,I21&lt;&gt;0)*(F21 + (F21 = 0))*(G21 + (G21 = 0))*(H21 + (H21 = 0))*(I21 + (I21 = 0))</f>
        <v>0</v>
      </c>
      <c r="K21" s="11"/>
      <c r="L21" s="11"/>
      <c r="M21" s="11"/>
    </row>
    <row r="22" spans="1:13" x14ac:dyDescent="0.25">
      <c r="A22" s="11"/>
      <c r="B22" s="11"/>
      <c r="C22" s="11"/>
      <c r="D22" s="22"/>
      <c r="E22" s="10" t="s">
        <v>35</v>
      </c>
      <c r="F22" s="13">
        <v>2</v>
      </c>
      <c r="G22" s="14">
        <v>2.2999999999999998</v>
      </c>
      <c r="H22" s="14">
        <v>0.35</v>
      </c>
      <c r="I22" s="14">
        <v>0.7</v>
      </c>
      <c r="J22" s="12">
        <f>OR(F22&lt;&gt;0,G22&lt;&gt;0,H22&lt;&gt;0,I22&lt;&gt;0)*(F22 + (F22 = 0))*(G22 + (G22 = 0))*(H22 + (H22 = 0))*(I22 + (I22 = 0))</f>
        <v>1.1299999999999999</v>
      </c>
      <c r="K22" s="11"/>
      <c r="L22" s="11"/>
      <c r="M22" s="11"/>
    </row>
    <row r="23" spans="1:13" x14ac:dyDescent="0.25">
      <c r="A23" s="11"/>
      <c r="B23" s="11"/>
      <c r="C23" s="11"/>
      <c r="D23" s="22"/>
      <c r="E23" s="10" t="s">
        <v>36</v>
      </c>
      <c r="F23" s="13">
        <v>2</v>
      </c>
      <c r="G23" s="14">
        <v>3</v>
      </c>
      <c r="H23" s="14">
        <v>0.35</v>
      </c>
      <c r="I23" s="14">
        <v>0.7</v>
      </c>
      <c r="J23" s="12">
        <f>OR(F23&lt;&gt;0,G23&lt;&gt;0,H23&lt;&gt;0,I23&lt;&gt;0)*(F23 + (F23 = 0))*(G23 + (G23 = 0))*(H23 + (H23 = 0))*(I23 + (I23 = 0))</f>
        <v>1.47</v>
      </c>
      <c r="K23" s="11"/>
      <c r="L23" s="11"/>
      <c r="M23" s="11"/>
    </row>
    <row r="24" spans="1:13" x14ac:dyDescent="0.25">
      <c r="A24" s="11"/>
      <c r="B24" s="11"/>
      <c r="C24" s="11"/>
      <c r="D24" s="22"/>
      <c r="E24" s="11"/>
      <c r="F24" s="11"/>
      <c r="G24" s="11"/>
      <c r="H24" s="11"/>
      <c r="I24" s="11"/>
      <c r="J24" s="15" t="s">
        <v>37</v>
      </c>
      <c r="K24" s="16">
        <f>SUM(J21:J23)*1</f>
        <v>2.6</v>
      </c>
      <c r="L24" s="14">
        <v>104.21</v>
      </c>
      <c r="M24" s="16">
        <f>ROUND(K24*L24,2)</f>
        <v>270.95</v>
      </c>
    </row>
    <row r="25" spans="1:13" ht="0.95" customHeight="1" x14ac:dyDescent="0.25">
      <c r="A25" s="17"/>
      <c r="B25" s="17"/>
      <c r="C25" s="17"/>
      <c r="D25" s="23"/>
      <c r="E25" s="17"/>
      <c r="F25" s="17"/>
      <c r="G25" s="17"/>
      <c r="H25" s="17"/>
      <c r="I25" s="17"/>
      <c r="J25" s="17"/>
      <c r="K25" s="17"/>
      <c r="L25" s="17"/>
      <c r="M25" s="17"/>
    </row>
    <row r="26" spans="1:13" x14ac:dyDescent="0.25">
      <c r="A26" s="9" t="s">
        <v>38</v>
      </c>
      <c r="B26" s="10" t="s">
        <v>20</v>
      </c>
      <c r="C26" s="10" t="s">
        <v>26</v>
      </c>
      <c r="D26" s="18" t="s">
        <v>39</v>
      </c>
      <c r="E26" s="11"/>
      <c r="F26" s="11"/>
      <c r="G26" s="11"/>
      <c r="H26" s="11"/>
      <c r="I26" s="11"/>
      <c r="J26" s="11"/>
      <c r="K26" s="12">
        <f>K31</f>
        <v>17</v>
      </c>
      <c r="L26" s="12">
        <f>L31</f>
        <v>33.36</v>
      </c>
      <c r="M26" s="12">
        <f>M31</f>
        <v>567.12</v>
      </c>
    </row>
    <row r="27" spans="1:13" ht="258.75" x14ac:dyDescent="0.25">
      <c r="A27" s="11"/>
      <c r="B27" s="11"/>
      <c r="C27" s="11"/>
      <c r="D27" s="18" t="s">
        <v>40</v>
      </c>
      <c r="E27" s="11"/>
      <c r="F27" s="11"/>
      <c r="G27" s="11"/>
      <c r="H27" s="11"/>
      <c r="I27" s="11"/>
      <c r="J27" s="11"/>
      <c r="K27" s="11"/>
      <c r="L27" s="11"/>
      <c r="M27" s="11"/>
    </row>
    <row r="28" spans="1:13" x14ac:dyDescent="0.25">
      <c r="A28" s="11"/>
      <c r="B28" s="11"/>
      <c r="C28" s="11"/>
      <c r="D28" s="22"/>
      <c r="E28" s="10" t="s">
        <v>17</v>
      </c>
      <c r="F28" s="13">
        <v>1</v>
      </c>
      <c r="G28" s="14">
        <v>6.4</v>
      </c>
      <c r="H28" s="14">
        <v>0</v>
      </c>
      <c r="I28" s="14">
        <v>0</v>
      </c>
      <c r="J28" s="12">
        <f>OR(F28&lt;&gt;0,G28&lt;&gt;0,H28&lt;&gt;0,I28&lt;&gt;0)*(F28 + (F28 = 0))*(G28 + (G28 = 0))*(H28 + (H28 = 0))*(I28 + (I28 = 0))</f>
        <v>6.4</v>
      </c>
      <c r="K28" s="11"/>
      <c r="L28" s="11"/>
      <c r="M28" s="11"/>
    </row>
    <row r="29" spans="1:13" x14ac:dyDescent="0.25">
      <c r="A29" s="11"/>
      <c r="B29" s="11"/>
      <c r="C29" s="11"/>
      <c r="D29" s="22"/>
      <c r="E29" s="10" t="s">
        <v>17</v>
      </c>
      <c r="F29" s="13">
        <v>1</v>
      </c>
      <c r="G29" s="14">
        <v>4.5999999999999996</v>
      </c>
      <c r="H29" s="14">
        <v>0</v>
      </c>
      <c r="I29" s="14">
        <v>0</v>
      </c>
      <c r="J29" s="12">
        <f>OR(F29&lt;&gt;0,G29&lt;&gt;0,H29&lt;&gt;0,I29&lt;&gt;0)*(F29 + (F29 = 0))*(G29 + (G29 = 0))*(H29 + (H29 = 0))*(I29 + (I29 = 0))</f>
        <v>4.5999999999999996</v>
      </c>
      <c r="K29" s="11"/>
      <c r="L29" s="11"/>
      <c r="M29" s="11"/>
    </row>
    <row r="30" spans="1:13" x14ac:dyDescent="0.25">
      <c r="A30" s="11"/>
      <c r="B30" s="11"/>
      <c r="C30" s="11"/>
      <c r="D30" s="22"/>
      <c r="E30" s="10" t="s">
        <v>17</v>
      </c>
      <c r="F30" s="13">
        <v>1</v>
      </c>
      <c r="G30" s="14">
        <v>6</v>
      </c>
      <c r="H30" s="14">
        <v>0</v>
      </c>
      <c r="I30" s="14">
        <v>0</v>
      </c>
      <c r="J30" s="12">
        <f>OR(F30&lt;&gt;0,G30&lt;&gt;0,H30&lt;&gt;0,I30&lt;&gt;0)*(F30 + (F30 = 0))*(G30 + (G30 = 0))*(H30 + (H30 = 0))*(I30 + (I30 = 0))</f>
        <v>6</v>
      </c>
      <c r="K30" s="11"/>
      <c r="L30" s="11"/>
      <c r="M30" s="11"/>
    </row>
    <row r="31" spans="1:13" x14ac:dyDescent="0.25">
      <c r="A31" s="11"/>
      <c r="B31" s="11"/>
      <c r="C31" s="11"/>
      <c r="D31" s="22"/>
      <c r="E31" s="11"/>
      <c r="F31" s="11"/>
      <c r="G31" s="11"/>
      <c r="H31" s="11"/>
      <c r="I31" s="11"/>
      <c r="J31" s="15" t="s">
        <v>41</v>
      </c>
      <c r="K31" s="16">
        <f>SUM(J28:J30)*1</f>
        <v>17</v>
      </c>
      <c r="L31" s="14">
        <v>33.36</v>
      </c>
      <c r="M31" s="16">
        <f>ROUND(K31*L31,2)</f>
        <v>567.12</v>
      </c>
    </row>
    <row r="32" spans="1:13" ht="0.95" customHeight="1" x14ac:dyDescent="0.25">
      <c r="A32" s="17"/>
      <c r="B32" s="17"/>
      <c r="C32" s="17"/>
      <c r="D32" s="23"/>
      <c r="E32" s="17"/>
      <c r="F32" s="17"/>
      <c r="G32" s="17"/>
      <c r="H32" s="17"/>
      <c r="I32" s="17"/>
      <c r="J32" s="17"/>
      <c r="K32" s="17"/>
      <c r="L32" s="17"/>
      <c r="M32" s="17"/>
    </row>
    <row r="33" spans="1:13" ht="22.5" x14ac:dyDescent="0.25">
      <c r="A33" s="9" t="s">
        <v>42</v>
      </c>
      <c r="B33" s="10" t="s">
        <v>20</v>
      </c>
      <c r="C33" s="10" t="s">
        <v>43</v>
      </c>
      <c r="D33" s="18" t="s">
        <v>44</v>
      </c>
      <c r="E33" s="11"/>
      <c r="F33" s="11"/>
      <c r="G33" s="11"/>
      <c r="H33" s="11"/>
      <c r="I33" s="11"/>
      <c r="J33" s="11"/>
      <c r="K33" s="12">
        <f>K36</f>
        <v>6.91</v>
      </c>
      <c r="L33" s="12">
        <f>L36</f>
        <v>85.95</v>
      </c>
      <c r="M33" s="12">
        <f>M36</f>
        <v>593.91</v>
      </c>
    </row>
    <row r="34" spans="1:13" ht="202.5" x14ac:dyDescent="0.25">
      <c r="A34" s="11"/>
      <c r="B34" s="11"/>
      <c r="C34" s="11"/>
      <c r="D34" s="18" t="s">
        <v>45</v>
      </c>
      <c r="E34" s="11"/>
      <c r="F34" s="11"/>
      <c r="G34" s="11"/>
      <c r="H34" s="11"/>
      <c r="I34" s="11"/>
      <c r="J34" s="11"/>
      <c r="K34" s="11"/>
      <c r="L34" s="11"/>
      <c r="M34" s="11"/>
    </row>
    <row r="35" spans="1:13" x14ac:dyDescent="0.25">
      <c r="A35" s="11"/>
      <c r="B35" s="11"/>
      <c r="C35" s="11"/>
      <c r="D35" s="22"/>
      <c r="E35" s="10" t="s">
        <v>17</v>
      </c>
      <c r="F35" s="13">
        <v>6.9080000000000004</v>
      </c>
      <c r="G35" s="14">
        <v>0</v>
      </c>
      <c r="H35" s="14">
        <v>0</v>
      </c>
      <c r="I35" s="14">
        <v>0</v>
      </c>
      <c r="J35" s="12">
        <f>OR(F35&lt;&gt;0,G35&lt;&gt;0,H35&lt;&gt;0,I35&lt;&gt;0)*(F35 + (F35 = 0))*(G35 + (G35 = 0))*(H35 + (H35 = 0))*(I35 + (I35 = 0))</f>
        <v>6.91</v>
      </c>
      <c r="K35" s="11"/>
      <c r="L35" s="11"/>
      <c r="M35" s="11"/>
    </row>
    <row r="36" spans="1:13" x14ac:dyDescent="0.25">
      <c r="A36" s="11"/>
      <c r="B36" s="11"/>
      <c r="C36" s="11"/>
      <c r="D36" s="22"/>
      <c r="E36" s="11"/>
      <c r="F36" s="11"/>
      <c r="G36" s="11"/>
      <c r="H36" s="11"/>
      <c r="I36" s="11"/>
      <c r="J36" s="15" t="s">
        <v>46</v>
      </c>
      <c r="K36" s="16">
        <f>J35*1</f>
        <v>6.91</v>
      </c>
      <c r="L36" s="14">
        <v>85.95</v>
      </c>
      <c r="M36" s="16">
        <f>ROUND(K36*L36,2)</f>
        <v>593.91</v>
      </c>
    </row>
    <row r="37" spans="1:13" ht="0.95" customHeight="1" x14ac:dyDescent="0.25">
      <c r="A37" s="17"/>
      <c r="B37" s="17"/>
      <c r="C37" s="17"/>
      <c r="D37" s="23"/>
      <c r="E37" s="17"/>
      <c r="F37" s="17"/>
      <c r="G37" s="17"/>
      <c r="H37" s="17"/>
      <c r="I37" s="17"/>
      <c r="J37" s="17"/>
      <c r="K37" s="17"/>
      <c r="L37" s="17"/>
      <c r="M37" s="17"/>
    </row>
    <row r="38" spans="1:13" ht="22.5" x14ac:dyDescent="0.25">
      <c r="A38" s="9" t="s">
        <v>47</v>
      </c>
      <c r="B38" s="10" t="s">
        <v>20</v>
      </c>
      <c r="C38" s="10" t="s">
        <v>48</v>
      </c>
      <c r="D38" s="18" t="s">
        <v>49</v>
      </c>
      <c r="E38" s="11"/>
      <c r="F38" s="11"/>
      <c r="G38" s="11"/>
      <c r="H38" s="11"/>
      <c r="I38" s="11"/>
      <c r="J38" s="11"/>
      <c r="K38" s="12">
        <f>K41</f>
        <v>12</v>
      </c>
      <c r="L38" s="12">
        <f>L41</f>
        <v>42.32</v>
      </c>
      <c r="M38" s="12">
        <f>M41</f>
        <v>507.84</v>
      </c>
    </row>
    <row r="39" spans="1:13" ht="45" x14ac:dyDescent="0.25">
      <c r="A39" s="11"/>
      <c r="B39" s="11"/>
      <c r="C39" s="11"/>
      <c r="D39" s="18" t="s">
        <v>50</v>
      </c>
      <c r="E39" s="11"/>
      <c r="F39" s="11"/>
      <c r="G39" s="11"/>
      <c r="H39" s="11"/>
      <c r="I39" s="11"/>
      <c r="J39" s="11"/>
      <c r="K39" s="11"/>
      <c r="L39" s="11"/>
      <c r="M39" s="11"/>
    </row>
    <row r="40" spans="1:13" x14ac:dyDescent="0.25">
      <c r="A40" s="11"/>
      <c r="B40" s="11"/>
      <c r="C40" s="11"/>
      <c r="D40" s="22"/>
      <c r="E40" s="10" t="s">
        <v>17</v>
      </c>
      <c r="F40" s="13">
        <v>12</v>
      </c>
      <c r="G40" s="14">
        <v>0</v>
      </c>
      <c r="H40" s="14">
        <v>0</v>
      </c>
      <c r="I40" s="14">
        <v>0</v>
      </c>
      <c r="J40" s="12">
        <f>OR(F40&lt;&gt;0,G40&lt;&gt;0,H40&lt;&gt;0,I40&lt;&gt;0)*(F40 + (F40 = 0))*(G40 + (G40 = 0))*(H40 + (H40 = 0))*(I40 + (I40 = 0))</f>
        <v>12</v>
      </c>
      <c r="K40" s="11"/>
      <c r="L40" s="11"/>
      <c r="M40" s="11"/>
    </row>
    <row r="41" spans="1:13" x14ac:dyDescent="0.25">
      <c r="A41" s="11"/>
      <c r="B41" s="11"/>
      <c r="C41" s="11"/>
      <c r="D41" s="22"/>
      <c r="E41" s="11"/>
      <c r="F41" s="11"/>
      <c r="G41" s="11"/>
      <c r="H41" s="11"/>
      <c r="I41" s="11"/>
      <c r="J41" s="15" t="s">
        <v>51</v>
      </c>
      <c r="K41" s="16">
        <f>J40*1</f>
        <v>12</v>
      </c>
      <c r="L41" s="14">
        <v>42.32</v>
      </c>
      <c r="M41" s="16">
        <f>ROUND(K41*L41,2)</f>
        <v>507.84</v>
      </c>
    </row>
    <row r="42" spans="1:13" ht="0.95" customHeight="1" x14ac:dyDescent="0.25">
      <c r="A42" s="17"/>
      <c r="B42" s="17"/>
      <c r="C42" s="17"/>
      <c r="D42" s="23"/>
      <c r="E42" s="17"/>
      <c r="F42" s="17"/>
      <c r="G42" s="17"/>
      <c r="H42" s="17"/>
      <c r="I42" s="17"/>
      <c r="J42" s="17"/>
      <c r="K42" s="17"/>
      <c r="L42" s="17"/>
      <c r="M42" s="17"/>
    </row>
    <row r="43" spans="1:13" ht="22.5" x14ac:dyDescent="0.25">
      <c r="A43" s="9" t="s">
        <v>52</v>
      </c>
      <c r="B43" s="10" t="s">
        <v>20</v>
      </c>
      <c r="C43" s="10" t="s">
        <v>48</v>
      </c>
      <c r="D43" s="18" t="s">
        <v>53</v>
      </c>
      <c r="E43" s="11"/>
      <c r="F43" s="11"/>
      <c r="G43" s="11"/>
      <c r="H43" s="11"/>
      <c r="I43" s="11"/>
      <c r="J43" s="11"/>
      <c r="K43" s="12">
        <f>K46</f>
        <v>12</v>
      </c>
      <c r="L43" s="12">
        <f>L46</f>
        <v>56.29</v>
      </c>
      <c r="M43" s="12">
        <f>M46</f>
        <v>675.48</v>
      </c>
    </row>
    <row r="44" spans="1:13" ht="326.25" x14ac:dyDescent="0.25">
      <c r="A44" s="11"/>
      <c r="B44" s="11"/>
      <c r="C44" s="11"/>
      <c r="D44" s="18" t="s">
        <v>54</v>
      </c>
      <c r="E44" s="11"/>
      <c r="F44" s="11"/>
      <c r="G44" s="11"/>
      <c r="H44" s="11"/>
      <c r="I44" s="11"/>
      <c r="J44" s="11"/>
      <c r="K44" s="11"/>
      <c r="L44" s="11"/>
      <c r="M44" s="11"/>
    </row>
    <row r="45" spans="1:13" x14ac:dyDescent="0.25">
      <c r="A45" s="11"/>
      <c r="B45" s="11"/>
      <c r="C45" s="11"/>
      <c r="D45" s="22"/>
      <c r="E45" s="10" t="s">
        <v>17</v>
      </c>
      <c r="F45" s="13">
        <v>12</v>
      </c>
      <c r="G45" s="14">
        <v>0</v>
      </c>
      <c r="H45" s="14">
        <v>0</v>
      </c>
      <c r="I45" s="14">
        <v>0</v>
      </c>
      <c r="J45" s="12">
        <f>OR(F45&lt;&gt;0,G45&lt;&gt;0,H45&lt;&gt;0,I45&lt;&gt;0)*(F45 + (F45 = 0))*(G45 + (G45 = 0))*(H45 + (H45 = 0))*(I45 + (I45 = 0))</f>
        <v>12</v>
      </c>
      <c r="K45" s="11"/>
      <c r="L45" s="11"/>
      <c r="M45" s="11"/>
    </row>
    <row r="46" spans="1:13" x14ac:dyDescent="0.25">
      <c r="A46" s="11"/>
      <c r="B46" s="11"/>
      <c r="C46" s="11"/>
      <c r="D46" s="22"/>
      <c r="E46" s="11"/>
      <c r="F46" s="11"/>
      <c r="G46" s="11"/>
      <c r="H46" s="11"/>
      <c r="I46" s="11"/>
      <c r="J46" s="15" t="s">
        <v>55</v>
      </c>
      <c r="K46" s="16">
        <f>J45*1</f>
        <v>12</v>
      </c>
      <c r="L46" s="14">
        <v>56.29</v>
      </c>
      <c r="M46" s="16">
        <f>ROUND(K46*L46,2)</f>
        <v>675.48</v>
      </c>
    </row>
    <row r="47" spans="1:13" ht="0.95" customHeight="1" x14ac:dyDescent="0.25">
      <c r="A47" s="17"/>
      <c r="B47" s="17"/>
      <c r="C47" s="17"/>
      <c r="D47" s="23"/>
      <c r="E47" s="17"/>
      <c r="F47" s="17"/>
      <c r="G47" s="17"/>
      <c r="H47" s="17"/>
      <c r="I47" s="17"/>
      <c r="J47" s="17"/>
      <c r="K47" s="17"/>
      <c r="L47" s="17"/>
      <c r="M47" s="17"/>
    </row>
    <row r="48" spans="1:13" x14ac:dyDescent="0.25">
      <c r="A48" s="9" t="s">
        <v>56</v>
      </c>
      <c r="B48" s="10" t="s">
        <v>20</v>
      </c>
      <c r="C48" s="10" t="s">
        <v>48</v>
      </c>
      <c r="D48" s="18" t="s">
        <v>57</v>
      </c>
      <c r="E48" s="11"/>
      <c r="F48" s="11"/>
      <c r="G48" s="11"/>
      <c r="H48" s="11"/>
      <c r="I48" s="11"/>
      <c r="J48" s="11"/>
      <c r="K48" s="12">
        <f>K51</f>
        <v>1</v>
      </c>
      <c r="L48" s="12">
        <f>L51</f>
        <v>21.97</v>
      </c>
      <c r="M48" s="12">
        <f>M51</f>
        <v>21.97</v>
      </c>
    </row>
    <row r="49" spans="1:13" ht="101.25" x14ac:dyDescent="0.25">
      <c r="A49" s="11"/>
      <c r="B49" s="11"/>
      <c r="C49" s="11"/>
      <c r="D49" s="18" t="s">
        <v>58</v>
      </c>
      <c r="E49" s="11"/>
      <c r="F49" s="11"/>
      <c r="G49" s="11"/>
      <c r="H49" s="11"/>
      <c r="I49" s="11"/>
      <c r="J49" s="11"/>
      <c r="K49" s="11"/>
      <c r="L49" s="11"/>
      <c r="M49" s="11"/>
    </row>
    <row r="50" spans="1:13" x14ac:dyDescent="0.25">
      <c r="A50" s="11"/>
      <c r="B50" s="11"/>
      <c r="C50" s="11"/>
      <c r="D50" s="22"/>
      <c r="E50" s="10" t="s">
        <v>17</v>
      </c>
      <c r="F50" s="13">
        <v>1</v>
      </c>
      <c r="G50" s="14">
        <v>0</v>
      </c>
      <c r="H50" s="14">
        <v>0</v>
      </c>
      <c r="I50" s="14">
        <v>0</v>
      </c>
      <c r="J50" s="12">
        <f>OR(F50&lt;&gt;0,G50&lt;&gt;0,H50&lt;&gt;0,I50&lt;&gt;0)*(F50 + (F50 = 0))*(G50 + (G50 = 0))*(H50 + (H50 = 0))*(I50 + (I50 = 0))</f>
        <v>1</v>
      </c>
      <c r="K50" s="11"/>
      <c r="L50" s="11"/>
      <c r="M50" s="11"/>
    </row>
    <row r="51" spans="1:13" x14ac:dyDescent="0.25">
      <c r="A51" s="11"/>
      <c r="B51" s="11"/>
      <c r="C51" s="11"/>
      <c r="D51" s="22"/>
      <c r="E51" s="11"/>
      <c r="F51" s="11"/>
      <c r="G51" s="11"/>
      <c r="H51" s="11"/>
      <c r="I51" s="11"/>
      <c r="J51" s="15" t="s">
        <v>59</v>
      </c>
      <c r="K51" s="16">
        <f>J50*1</f>
        <v>1</v>
      </c>
      <c r="L51" s="14">
        <v>21.97</v>
      </c>
      <c r="M51" s="16">
        <f>ROUND(K51*L51,2)</f>
        <v>21.97</v>
      </c>
    </row>
    <row r="52" spans="1:13" ht="0.95" customHeight="1" x14ac:dyDescent="0.25">
      <c r="A52" s="17"/>
      <c r="B52" s="17"/>
      <c r="C52" s="17"/>
      <c r="D52" s="23"/>
      <c r="E52" s="17"/>
      <c r="F52" s="17"/>
      <c r="G52" s="17"/>
      <c r="H52" s="17"/>
      <c r="I52" s="17"/>
      <c r="J52" s="17"/>
      <c r="K52" s="17"/>
      <c r="L52" s="17"/>
      <c r="M52" s="17"/>
    </row>
    <row r="53" spans="1:13" x14ac:dyDescent="0.25">
      <c r="A53" s="9" t="s">
        <v>60</v>
      </c>
      <c r="B53" s="10" t="s">
        <v>20</v>
      </c>
      <c r="C53" s="10" t="s">
        <v>48</v>
      </c>
      <c r="D53" s="18" t="s">
        <v>61</v>
      </c>
      <c r="E53" s="11"/>
      <c r="F53" s="11"/>
      <c r="G53" s="11"/>
      <c r="H53" s="11"/>
      <c r="I53" s="11"/>
      <c r="J53" s="11"/>
      <c r="K53" s="12">
        <f>K56</f>
        <v>4</v>
      </c>
      <c r="L53" s="12">
        <f>L56</f>
        <v>21.97</v>
      </c>
      <c r="M53" s="12">
        <f>M56</f>
        <v>87.88</v>
      </c>
    </row>
    <row r="54" spans="1:13" ht="101.25" x14ac:dyDescent="0.25">
      <c r="A54" s="11"/>
      <c r="B54" s="11"/>
      <c r="C54" s="11"/>
      <c r="D54" s="18" t="s">
        <v>62</v>
      </c>
      <c r="E54" s="11"/>
      <c r="F54" s="11"/>
      <c r="G54" s="11"/>
      <c r="H54" s="11"/>
      <c r="I54" s="11"/>
      <c r="J54" s="11"/>
      <c r="K54" s="11"/>
      <c r="L54" s="11"/>
      <c r="M54" s="11"/>
    </row>
    <row r="55" spans="1:13" x14ac:dyDescent="0.25">
      <c r="A55" s="11"/>
      <c r="B55" s="11"/>
      <c r="C55" s="11"/>
      <c r="D55" s="22"/>
      <c r="E55" s="10" t="s">
        <v>17</v>
      </c>
      <c r="F55" s="13">
        <v>4</v>
      </c>
      <c r="G55" s="14">
        <v>0</v>
      </c>
      <c r="H55" s="14">
        <v>0</v>
      </c>
      <c r="I55" s="14">
        <v>0</v>
      </c>
      <c r="J55" s="12">
        <f>OR(F55&lt;&gt;0,G55&lt;&gt;0,H55&lt;&gt;0,I55&lt;&gt;0)*(F55 + (F55 = 0))*(G55 + (G55 = 0))*(H55 + (H55 = 0))*(I55 + (I55 = 0))</f>
        <v>4</v>
      </c>
      <c r="K55" s="11"/>
      <c r="L55" s="11"/>
      <c r="M55" s="11"/>
    </row>
    <row r="56" spans="1:13" x14ac:dyDescent="0.25">
      <c r="A56" s="11"/>
      <c r="B56" s="11"/>
      <c r="C56" s="11"/>
      <c r="D56" s="22"/>
      <c r="E56" s="11"/>
      <c r="F56" s="11"/>
      <c r="G56" s="11"/>
      <c r="H56" s="11"/>
      <c r="I56" s="11"/>
      <c r="J56" s="15" t="s">
        <v>63</v>
      </c>
      <c r="K56" s="16">
        <f>J55*1</f>
        <v>4</v>
      </c>
      <c r="L56" s="14">
        <v>21.97</v>
      </c>
      <c r="M56" s="16">
        <f>ROUND(K56*L56,2)</f>
        <v>87.88</v>
      </c>
    </row>
    <row r="57" spans="1:13" ht="0.95" customHeight="1" x14ac:dyDescent="0.25">
      <c r="A57" s="17"/>
      <c r="B57" s="17"/>
      <c r="C57" s="17"/>
      <c r="D57" s="23"/>
      <c r="E57" s="17"/>
      <c r="F57" s="17"/>
      <c r="G57" s="17"/>
      <c r="H57" s="17"/>
      <c r="I57" s="17"/>
      <c r="J57" s="17"/>
      <c r="K57" s="17"/>
      <c r="L57" s="17"/>
      <c r="M57" s="17"/>
    </row>
    <row r="58" spans="1:13" x14ac:dyDescent="0.25">
      <c r="A58" s="11"/>
      <c r="B58" s="11"/>
      <c r="C58" s="11"/>
      <c r="D58" s="22"/>
      <c r="E58" s="11"/>
      <c r="F58" s="11"/>
      <c r="G58" s="11"/>
      <c r="H58" s="11"/>
      <c r="I58" s="11"/>
      <c r="J58" s="15" t="s">
        <v>64</v>
      </c>
      <c r="K58" s="19">
        <v>1</v>
      </c>
      <c r="L58" s="16">
        <f>M5+M12+M19+M26+M33+M38+M43+M48+M53</f>
        <v>3193.44</v>
      </c>
      <c r="M58" s="16">
        <f>ROUND(K58*L58,2)</f>
        <v>3193.44</v>
      </c>
    </row>
    <row r="59" spans="1:13" ht="0.95" customHeight="1" x14ac:dyDescent="0.25">
      <c r="A59" s="17"/>
      <c r="B59" s="17"/>
      <c r="C59" s="17"/>
      <c r="D59" s="23"/>
      <c r="E59" s="17"/>
      <c r="F59" s="17"/>
      <c r="G59" s="17"/>
      <c r="H59" s="17"/>
      <c r="I59" s="17"/>
      <c r="J59" s="17"/>
      <c r="K59" s="17"/>
      <c r="L59" s="17"/>
      <c r="M59" s="17"/>
    </row>
    <row r="60" spans="1:13" x14ac:dyDescent="0.25">
      <c r="A60" s="5" t="s">
        <v>65</v>
      </c>
      <c r="B60" s="5" t="s">
        <v>16</v>
      </c>
      <c r="C60" s="5" t="s">
        <v>17</v>
      </c>
      <c r="D60" s="21" t="s">
        <v>66</v>
      </c>
      <c r="E60" s="6"/>
      <c r="F60" s="6"/>
      <c r="G60" s="6"/>
      <c r="H60" s="6"/>
      <c r="I60" s="6"/>
      <c r="J60" s="6"/>
      <c r="K60" s="7">
        <f>K91</f>
        <v>1</v>
      </c>
      <c r="L60" s="8">
        <f>L91</f>
        <v>6657.66</v>
      </c>
      <c r="M60" s="8">
        <f>M91</f>
        <v>6657.66</v>
      </c>
    </row>
    <row r="61" spans="1:13" ht="22.5" x14ac:dyDescent="0.25">
      <c r="A61" s="9" t="s">
        <v>67</v>
      </c>
      <c r="B61" s="10" t="s">
        <v>20</v>
      </c>
      <c r="C61" s="10" t="s">
        <v>31</v>
      </c>
      <c r="D61" s="18" t="s">
        <v>68</v>
      </c>
      <c r="E61" s="11"/>
      <c r="F61" s="11"/>
      <c r="G61" s="11"/>
      <c r="H61" s="11"/>
      <c r="I61" s="11"/>
      <c r="J61" s="11"/>
      <c r="K61" s="12">
        <f>K69</f>
        <v>219.44</v>
      </c>
      <c r="L61" s="12">
        <f>L69</f>
        <v>6.85</v>
      </c>
      <c r="M61" s="12">
        <f>M69</f>
        <v>1503.16</v>
      </c>
    </row>
    <row r="62" spans="1:13" ht="348.75" x14ac:dyDescent="0.25">
      <c r="A62" s="11"/>
      <c r="B62" s="11"/>
      <c r="C62" s="11"/>
      <c r="D62" s="18" t="s">
        <v>69</v>
      </c>
      <c r="E62" s="11"/>
      <c r="F62" s="11"/>
      <c r="G62" s="11"/>
      <c r="H62" s="11"/>
      <c r="I62" s="11"/>
      <c r="J62" s="11"/>
      <c r="K62" s="11"/>
      <c r="L62" s="11"/>
      <c r="M62" s="11"/>
    </row>
    <row r="63" spans="1:13" x14ac:dyDescent="0.25">
      <c r="A63" s="11"/>
      <c r="B63" s="11"/>
      <c r="C63" s="11"/>
      <c r="D63" s="22"/>
      <c r="E63" s="10" t="s">
        <v>70</v>
      </c>
      <c r="F63" s="13"/>
      <c r="G63" s="14"/>
      <c r="H63" s="14"/>
      <c r="I63" s="14"/>
      <c r="J63" s="12">
        <f>OR(F63&lt;&gt;0,G63&lt;&gt;0,H63&lt;&gt;0,I63&lt;&gt;0)*(F63 + (F63 = 0))*(G63 + (G63 = 0))*(H63 + (H63 = 0))*(I63 + (I63 = 0))</f>
        <v>0</v>
      </c>
      <c r="K63" s="11"/>
      <c r="L63" s="11"/>
      <c r="M63" s="11"/>
    </row>
    <row r="64" spans="1:13" x14ac:dyDescent="0.25">
      <c r="A64" s="11"/>
      <c r="B64" s="11"/>
      <c r="C64" s="11"/>
      <c r="D64" s="22"/>
      <c r="E64" s="10" t="s">
        <v>71</v>
      </c>
      <c r="F64" s="13">
        <v>4</v>
      </c>
      <c r="G64" s="14">
        <v>4.5</v>
      </c>
      <c r="H64" s="14">
        <v>3.2</v>
      </c>
      <c r="I64" s="14">
        <v>3.6</v>
      </c>
      <c r="J64" s="12">
        <f>OR(F64&lt;&gt;0,G64&lt;&gt;0,H64&lt;&gt;0,I64&lt;&gt;0)*(F64 + (F64 = 0))*(G64 + (G64 = 0))*(H64 + (H64 = 0))*(I64 + (I64 = 0))</f>
        <v>207.36</v>
      </c>
      <c r="K64" s="11"/>
      <c r="L64" s="11"/>
      <c r="M64" s="11"/>
    </row>
    <row r="65" spans="1:13" x14ac:dyDescent="0.25">
      <c r="A65" s="11"/>
      <c r="B65" s="11"/>
      <c r="C65" s="11"/>
      <c r="D65" s="22"/>
      <c r="E65" s="10" t="s">
        <v>34</v>
      </c>
      <c r="F65" s="13"/>
      <c r="G65" s="14"/>
      <c r="H65" s="14"/>
      <c r="I65" s="14"/>
      <c r="J65" s="12">
        <f>OR(F65&lt;&gt;0,G65&lt;&gt;0,H65&lt;&gt;0,I65&lt;&gt;0)*(F65 + (F65 = 0))*(G65 + (G65 = 0))*(H65 + (H65 = 0))*(I65 + (I65 = 0))</f>
        <v>0</v>
      </c>
      <c r="K65" s="11"/>
      <c r="L65" s="11"/>
      <c r="M65" s="11"/>
    </row>
    <row r="66" spans="1:13" x14ac:dyDescent="0.25">
      <c r="A66" s="11"/>
      <c r="B66" s="11"/>
      <c r="C66" s="11"/>
      <c r="D66" s="22"/>
      <c r="E66" s="10" t="s">
        <v>35</v>
      </c>
      <c r="F66" s="13">
        <v>2</v>
      </c>
      <c r="G66" s="14">
        <v>4.5999999999999996</v>
      </c>
      <c r="H66" s="14">
        <v>1.9</v>
      </c>
      <c r="I66" s="14">
        <v>0.3</v>
      </c>
      <c r="J66" s="12">
        <f>OR(F66&lt;&gt;0,G66&lt;&gt;0,H66&lt;&gt;0,I66&lt;&gt;0)*(F66 + (F66 = 0))*(G66 + (G66 = 0))*(H66 + (H66 = 0))*(I66 + (I66 = 0))</f>
        <v>5.24</v>
      </c>
      <c r="K66" s="11"/>
      <c r="L66" s="11"/>
      <c r="M66" s="11"/>
    </row>
    <row r="67" spans="1:13" x14ac:dyDescent="0.25">
      <c r="A67" s="11"/>
      <c r="B67" s="11"/>
      <c r="C67" s="11"/>
      <c r="D67" s="22"/>
      <c r="E67" s="10" t="s">
        <v>36</v>
      </c>
      <c r="F67" s="13">
        <v>2</v>
      </c>
      <c r="G67" s="14">
        <v>6</v>
      </c>
      <c r="H67" s="14">
        <v>1.9</v>
      </c>
      <c r="I67" s="14">
        <v>0.3</v>
      </c>
      <c r="J67" s="12">
        <f>OR(F67&lt;&gt;0,G67&lt;&gt;0,H67&lt;&gt;0,I67&lt;&gt;0)*(F67 + (F67 = 0))*(G67 + (G67 = 0))*(H67 + (H67 = 0))*(I67 + (I67 = 0))</f>
        <v>6.84</v>
      </c>
      <c r="K67" s="11"/>
      <c r="L67" s="11"/>
      <c r="M67" s="11"/>
    </row>
    <row r="68" spans="1:13" x14ac:dyDescent="0.25">
      <c r="A68" s="11"/>
      <c r="B68" s="11"/>
      <c r="C68" s="11"/>
      <c r="D68" s="22"/>
      <c r="E68" s="10" t="s">
        <v>17</v>
      </c>
      <c r="F68" s="13"/>
      <c r="G68" s="14"/>
      <c r="H68" s="14"/>
      <c r="I68" s="14"/>
      <c r="J68" s="12">
        <f>OR(F68&lt;&gt;0,G68&lt;&gt;0,H68&lt;&gt;0,I68&lt;&gt;0)*(F68 + (F68 = 0))*(G68 + (G68 = 0))*(H68 + (H68 = 0))*(I68 + (I68 = 0))</f>
        <v>0</v>
      </c>
      <c r="K68" s="11"/>
      <c r="L68" s="11"/>
      <c r="M68" s="11"/>
    </row>
    <row r="69" spans="1:13" x14ac:dyDescent="0.25">
      <c r="A69" s="11"/>
      <c r="B69" s="11"/>
      <c r="C69" s="11"/>
      <c r="D69" s="22"/>
      <c r="E69" s="11"/>
      <c r="F69" s="11"/>
      <c r="G69" s="11"/>
      <c r="H69" s="11"/>
      <c r="I69" s="11"/>
      <c r="J69" s="15" t="s">
        <v>72</v>
      </c>
      <c r="K69" s="16">
        <f>SUM(J63:J68)*1</f>
        <v>219.44</v>
      </c>
      <c r="L69" s="14">
        <v>6.85</v>
      </c>
      <c r="M69" s="16">
        <f>ROUND(K69*L69,2)</f>
        <v>1503.16</v>
      </c>
    </row>
    <row r="70" spans="1:13" ht="0.95" customHeight="1" x14ac:dyDescent="0.25">
      <c r="A70" s="17"/>
      <c r="B70" s="17"/>
      <c r="C70" s="17"/>
      <c r="D70" s="23"/>
      <c r="E70" s="17"/>
      <c r="F70" s="17"/>
      <c r="G70" s="17"/>
      <c r="H70" s="17"/>
      <c r="I70" s="17"/>
      <c r="J70" s="17"/>
      <c r="K70" s="17"/>
      <c r="L70" s="17"/>
      <c r="M70" s="17"/>
    </row>
    <row r="71" spans="1:13" ht="22.5" x14ac:dyDescent="0.25">
      <c r="A71" s="9" t="s">
        <v>73</v>
      </c>
      <c r="B71" s="10" t="s">
        <v>20</v>
      </c>
      <c r="C71" s="10" t="s">
        <v>31</v>
      </c>
      <c r="D71" s="18" t="s">
        <v>74</v>
      </c>
      <c r="E71" s="11"/>
      <c r="F71" s="11"/>
      <c r="G71" s="11"/>
      <c r="H71" s="11"/>
      <c r="I71" s="11"/>
      <c r="J71" s="11"/>
      <c r="K71" s="12">
        <f>K74</f>
        <v>175.55</v>
      </c>
      <c r="L71" s="12">
        <f>L74</f>
        <v>25.27</v>
      </c>
      <c r="M71" s="12">
        <f>M74</f>
        <v>4436.1499999999996</v>
      </c>
    </row>
    <row r="72" spans="1:13" ht="303.75" x14ac:dyDescent="0.25">
      <c r="A72" s="11"/>
      <c r="B72" s="11"/>
      <c r="C72" s="11"/>
      <c r="D72" s="18" t="s">
        <v>75</v>
      </c>
      <c r="E72" s="11"/>
      <c r="F72" s="11"/>
      <c r="G72" s="11"/>
      <c r="H72" s="11"/>
      <c r="I72" s="11"/>
      <c r="J72" s="11"/>
      <c r="K72" s="11"/>
      <c r="L72" s="11"/>
      <c r="M72" s="11"/>
    </row>
    <row r="73" spans="1:13" x14ac:dyDescent="0.25">
      <c r="A73" s="11"/>
      <c r="B73" s="11"/>
      <c r="C73" s="11"/>
      <c r="D73" s="22"/>
      <c r="E73" s="10" t="s">
        <v>76</v>
      </c>
      <c r="F73" s="13">
        <v>0.8</v>
      </c>
      <c r="G73" s="14">
        <v>219.44</v>
      </c>
      <c r="H73" s="14">
        <v>0</v>
      </c>
      <c r="I73" s="14">
        <v>0</v>
      </c>
      <c r="J73" s="12">
        <f>OR(F73&lt;&gt;0,G73&lt;&gt;0,H73&lt;&gt;0,I73&lt;&gt;0)*(F73 + (F73 = 0))*(G73 + (G73 = 0))*(H73 + (H73 = 0))*(I73 + (I73 = 0))</f>
        <v>175.55</v>
      </c>
      <c r="K73" s="11"/>
      <c r="L73" s="11"/>
      <c r="M73" s="11"/>
    </row>
    <row r="74" spans="1:13" x14ac:dyDescent="0.25">
      <c r="A74" s="11"/>
      <c r="B74" s="11"/>
      <c r="C74" s="11"/>
      <c r="D74" s="22"/>
      <c r="E74" s="11"/>
      <c r="F74" s="11"/>
      <c r="G74" s="11"/>
      <c r="H74" s="11"/>
      <c r="I74" s="11"/>
      <c r="J74" s="15" t="s">
        <v>77</v>
      </c>
      <c r="K74" s="16">
        <f>J73*1</f>
        <v>175.55</v>
      </c>
      <c r="L74" s="14">
        <v>25.27</v>
      </c>
      <c r="M74" s="16">
        <f>ROUND(K74*L74,2)</f>
        <v>4436.1499999999996</v>
      </c>
    </row>
    <row r="75" spans="1:13" ht="0.95" customHeight="1" x14ac:dyDescent="0.25">
      <c r="A75" s="17"/>
      <c r="B75" s="17"/>
      <c r="C75" s="17"/>
      <c r="D75" s="23"/>
      <c r="E75" s="17"/>
      <c r="F75" s="17"/>
      <c r="G75" s="17"/>
      <c r="H75" s="17"/>
      <c r="I75" s="17"/>
      <c r="J75" s="17"/>
      <c r="K75" s="17"/>
      <c r="L75" s="17"/>
      <c r="M75" s="17"/>
    </row>
    <row r="76" spans="1:13" x14ac:dyDescent="0.25">
      <c r="A76" s="9" t="s">
        <v>78</v>
      </c>
      <c r="B76" s="10" t="s">
        <v>20</v>
      </c>
      <c r="C76" s="10" t="s">
        <v>31</v>
      </c>
      <c r="D76" s="18" t="s">
        <v>79</v>
      </c>
      <c r="E76" s="11"/>
      <c r="F76" s="11"/>
      <c r="G76" s="11"/>
      <c r="H76" s="11"/>
      <c r="I76" s="11"/>
      <c r="J76" s="11"/>
      <c r="K76" s="12">
        <f>K80</f>
        <v>43.89</v>
      </c>
      <c r="L76" s="12">
        <f>L80</f>
        <v>6.03</v>
      </c>
      <c r="M76" s="12">
        <f>M80</f>
        <v>264.66000000000003</v>
      </c>
    </row>
    <row r="77" spans="1:13" ht="292.5" x14ac:dyDescent="0.25">
      <c r="A77" s="11"/>
      <c r="B77" s="11"/>
      <c r="C77" s="11"/>
      <c r="D77" s="18" t="s">
        <v>80</v>
      </c>
      <c r="E77" s="11"/>
      <c r="F77" s="11"/>
      <c r="G77" s="11"/>
      <c r="H77" s="11"/>
      <c r="I77" s="11"/>
      <c r="J77" s="11"/>
      <c r="K77" s="11"/>
      <c r="L77" s="11"/>
      <c r="M77" s="11"/>
    </row>
    <row r="78" spans="1:13" x14ac:dyDescent="0.25">
      <c r="A78" s="11"/>
      <c r="B78" s="11"/>
      <c r="C78" s="11"/>
      <c r="D78" s="22"/>
      <c r="E78" s="10" t="s">
        <v>81</v>
      </c>
      <c r="F78" s="13">
        <v>0.2</v>
      </c>
      <c r="G78" s="14">
        <v>219.44</v>
      </c>
      <c r="H78" s="14">
        <v>0</v>
      </c>
      <c r="I78" s="14">
        <v>0</v>
      </c>
      <c r="J78" s="12">
        <f>OR(F78&lt;&gt;0,G78&lt;&gt;0,H78&lt;&gt;0,I78&lt;&gt;0)*(F78 + (F78 = 0))*(G78 + (G78 = 0))*(H78 + (H78 = 0))*(I78 + (I78 = 0))</f>
        <v>43.89</v>
      </c>
      <c r="K78" s="11"/>
      <c r="L78" s="11"/>
      <c r="M78" s="11"/>
    </row>
    <row r="79" spans="1:13" x14ac:dyDescent="0.25">
      <c r="A79" s="11"/>
      <c r="B79" s="11"/>
      <c r="C79" s="11"/>
      <c r="D79" s="22"/>
      <c r="E79" s="10" t="s">
        <v>17</v>
      </c>
      <c r="F79" s="13"/>
      <c r="G79" s="14"/>
      <c r="H79" s="14"/>
      <c r="I79" s="14"/>
      <c r="J79" s="12">
        <f>OR(F79&lt;&gt;0,G79&lt;&gt;0,H79&lt;&gt;0,I79&lt;&gt;0)*(F79 + (F79 = 0))*(G79 + (G79 = 0))*(H79 + (H79 = 0))*(I79 + (I79 = 0))</f>
        <v>0</v>
      </c>
      <c r="K79" s="11"/>
      <c r="L79" s="11"/>
      <c r="M79" s="11"/>
    </row>
    <row r="80" spans="1:13" x14ac:dyDescent="0.25">
      <c r="A80" s="11"/>
      <c r="B80" s="11"/>
      <c r="C80" s="11"/>
      <c r="D80" s="22"/>
      <c r="E80" s="11"/>
      <c r="F80" s="11"/>
      <c r="G80" s="11"/>
      <c r="H80" s="11"/>
      <c r="I80" s="11"/>
      <c r="J80" s="15" t="s">
        <v>82</v>
      </c>
      <c r="K80" s="16">
        <f>SUM(J78:J79)*1</f>
        <v>43.89</v>
      </c>
      <c r="L80" s="14">
        <v>6.03</v>
      </c>
      <c r="M80" s="16">
        <f>ROUND(K80*L80,2)</f>
        <v>264.66000000000003</v>
      </c>
    </row>
    <row r="81" spans="1:13" ht="0.95" customHeight="1" x14ac:dyDescent="0.25">
      <c r="A81" s="17"/>
      <c r="B81" s="17"/>
      <c r="C81" s="17"/>
      <c r="D81" s="23"/>
      <c r="E81" s="17"/>
      <c r="F81" s="17"/>
      <c r="G81" s="17"/>
      <c r="H81" s="17"/>
      <c r="I81" s="17"/>
      <c r="J81" s="17"/>
      <c r="K81" s="17"/>
      <c r="L81" s="17"/>
      <c r="M81" s="17"/>
    </row>
    <row r="82" spans="1:13" x14ac:dyDescent="0.25">
      <c r="A82" s="9" t="s">
        <v>83</v>
      </c>
      <c r="B82" s="10" t="s">
        <v>20</v>
      </c>
      <c r="C82" s="10" t="s">
        <v>31</v>
      </c>
      <c r="D82" s="18" t="s">
        <v>84</v>
      </c>
      <c r="E82" s="11"/>
      <c r="F82" s="11"/>
      <c r="G82" s="11"/>
      <c r="H82" s="11"/>
      <c r="I82" s="11"/>
      <c r="J82" s="11"/>
      <c r="K82" s="12">
        <f>K89</f>
        <v>15.24</v>
      </c>
      <c r="L82" s="12">
        <f>L89</f>
        <v>29.77</v>
      </c>
      <c r="M82" s="12">
        <f>M89</f>
        <v>453.69</v>
      </c>
    </row>
    <row r="83" spans="1:13" ht="371.25" x14ac:dyDescent="0.25">
      <c r="A83" s="11"/>
      <c r="B83" s="11"/>
      <c r="C83" s="11"/>
      <c r="D83" s="18" t="s">
        <v>85</v>
      </c>
      <c r="E83" s="11"/>
      <c r="F83" s="11"/>
      <c r="G83" s="11"/>
      <c r="H83" s="11"/>
      <c r="I83" s="11"/>
      <c r="J83" s="11"/>
      <c r="K83" s="11"/>
      <c r="L83" s="11"/>
      <c r="M83" s="11"/>
    </row>
    <row r="84" spans="1:13" x14ac:dyDescent="0.25">
      <c r="A84" s="11"/>
      <c r="B84" s="11"/>
      <c r="C84" s="11"/>
      <c r="D84" s="22"/>
      <c r="E84" s="10" t="s">
        <v>70</v>
      </c>
      <c r="F84" s="13"/>
      <c r="G84" s="14"/>
      <c r="H84" s="14"/>
      <c r="I84" s="14"/>
      <c r="J84" s="12">
        <f>OR(F84&lt;&gt;0,G84&lt;&gt;0,H84&lt;&gt;0,I84&lt;&gt;0)*(F84 + (F84 = 0))*(G84 + (G84 = 0))*(H84 + (H84 = 0))*(I84 + (I84 = 0))</f>
        <v>0</v>
      </c>
      <c r="K84" s="11"/>
      <c r="L84" s="11"/>
      <c r="M84" s="11"/>
    </row>
    <row r="85" spans="1:13" x14ac:dyDescent="0.25">
      <c r="A85" s="11"/>
      <c r="B85" s="11"/>
      <c r="C85" s="11"/>
      <c r="D85" s="22"/>
      <c r="E85" s="10" t="s">
        <v>86</v>
      </c>
      <c r="F85" s="13">
        <v>4</v>
      </c>
      <c r="G85" s="14">
        <v>1.6</v>
      </c>
      <c r="H85" s="14">
        <v>1.6</v>
      </c>
      <c r="I85" s="14">
        <v>0.8</v>
      </c>
      <c r="J85" s="12">
        <f>OR(F85&lt;&gt;0,G85&lt;&gt;0,H85&lt;&gt;0,I85&lt;&gt;0)*(F85 + (F85 = 0))*(G85 + (G85 = 0))*(H85 + (H85 = 0))*(I85 + (I85 = 0))</f>
        <v>8.19</v>
      </c>
      <c r="K85" s="11"/>
      <c r="L85" s="11"/>
      <c r="M85" s="11"/>
    </row>
    <row r="86" spans="1:13" x14ac:dyDescent="0.25">
      <c r="A86" s="11"/>
      <c r="B86" s="11"/>
      <c r="C86" s="11"/>
      <c r="D86" s="22"/>
      <c r="E86" s="10" t="s">
        <v>34</v>
      </c>
      <c r="F86" s="13"/>
      <c r="G86" s="14"/>
      <c r="H86" s="14"/>
      <c r="I86" s="14"/>
      <c r="J86" s="12">
        <f>OR(F86&lt;&gt;0,G86&lt;&gt;0,H86&lt;&gt;0,I86&lt;&gt;0)*(F86 + (F86 = 0))*(G86 + (G86 = 0))*(H86 + (H86 = 0))*(I86 + (I86 = 0))</f>
        <v>0</v>
      </c>
      <c r="K86" s="11"/>
      <c r="L86" s="11"/>
      <c r="M86" s="11"/>
    </row>
    <row r="87" spans="1:13" x14ac:dyDescent="0.25">
      <c r="A87" s="11"/>
      <c r="B87" s="11"/>
      <c r="C87" s="11"/>
      <c r="D87" s="22"/>
      <c r="E87" s="10" t="s">
        <v>87</v>
      </c>
      <c r="F87" s="13">
        <v>2</v>
      </c>
      <c r="G87" s="14">
        <v>2.2999999999999998</v>
      </c>
      <c r="H87" s="14">
        <v>0.95</v>
      </c>
      <c r="I87" s="14">
        <v>0.7</v>
      </c>
      <c r="J87" s="12">
        <f>OR(F87&lt;&gt;0,G87&lt;&gt;0,H87&lt;&gt;0,I87&lt;&gt;0)*(F87 + (F87 = 0))*(G87 + (G87 = 0))*(H87 + (H87 = 0))*(I87 + (I87 = 0))</f>
        <v>3.06</v>
      </c>
      <c r="K87" s="11"/>
      <c r="L87" s="11"/>
      <c r="M87" s="11"/>
    </row>
    <row r="88" spans="1:13" x14ac:dyDescent="0.25">
      <c r="A88" s="11"/>
      <c r="B88" s="11"/>
      <c r="C88" s="11"/>
      <c r="D88" s="22"/>
      <c r="E88" s="10" t="s">
        <v>88</v>
      </c>
      <c r="F88" s="13">
        <v>2</v>
      </c>
      <c r="G88" s="14">
        <v>3</v>
      </c>
      <c r="H88" s="14">
        <v>0.95</v>
      </c>
      <c r="I88" s="14">
        <v>0.7</v>
      </c>
      <c r="J88" s="12">
        <f>OR(F88&lt;&gt;0,G88&lt;&gt;0,H88&lt;&gt;0,I88&lt;&gt;0)*(F88 + (F88 = 0))*(G88 + (G88 = 0))*(H88 + (H88 = 0))*(I88 + (I88 = 0))</f>
        <v>3.99</v>
      </c>
      <c r="K88" s="11"/>
      <c r="L88" s="11"/>
      <c r="M88" s="11"/>
    </row>
    <row r="89" spans="1:13" x14ac:dyDescent="0.25">
      <c r="A89" s="11"/>
      <c r="B89" s="11"/>
      <c r="C89" s="11"/>
      <c r="D89" s="22"/>
      <c r="E89" s="11"/>
      <c r="F89" s="11"/>
      <c r="G89" s="11"/>
      <c r="H89" s="11"/>
      <c r="I89" s="11"/>
      <c r="J89" s="15" t="s">
        <v>89</v>
      </c>
      <c r="K89" s="16">
        <f>SUM(J84:J88)*1</f>
        <v>15.24</v>
      </c>
      <c r="L89" s="14">
        <v>29.77</v>
      </c>
      <c r="M89" s="16">
        <f>ROUND(K89*L89,2)</f>
        <v>453.69</v>
      </c>
    </row>
    <row r="90" spans="1:13" ht="0.95" customHeight="1" x14ac:dyDescent="0.25">
      <c r="A90" s="17"/>
      <c r="B90" s="17"/>
      <c r="C90" s="17"/>
      <c r="D90" s="23"/>
      <c r="E90" s="17"/>
      <c r="F90" s="17"/>
      <c r="G90" s="17"/>
      <c r="H90" s="17"/>
      <c r="I90" s="17"/>
      <c r="J90" s="17"/>
      <c r="K90" s="17"/>
      <c r="L90" s="17"/>
      <c r="M90" s="17"/>
    </row>
    <row r="91" spans="1:13" x14ac:dyDescent="0.25">
      <c r="A91" s="11"/>
      <c r="B91" s="11"/>
      <c r="C91" s="11"/>
      <c r="D91" s="22"/>
      <c r="E91" s="11"/>
      <c r="F91" s="11"/>
      <c r="G91" s="11"/>
      <c r="H91" s="11"/>
      <c r="I91" s="11"/>
      <c r="J91" s="15" t="s">
        <v>90</v>
      </c>
      <c r="K91" s="19">
        <v>1</v>
      </c>
      <c r="L91" s="16">
        <f>M61+M71+M76+M82</f>
        <v>6657.66</v>
      </c>
      <c r="M91" s="16">
        <f>ROUND(K91*L91,2)</f>
        <v>6657.66</v>
      </c>
    </row>
    <row r="92" spans="1:13" ht="0.95" customHeight="1" x14ac:dyDescent="0.25">
      <c r="A92" s="17"/>
      <c r="B92" s="17"/>
      <c r="C92" s="17"/>
      <c r="D92" s="23"/>
      <c r="E92" s="17"/>
      <c r="F92" s="17"/>
      <c r="G92" s="17"/>
      <c r="H92" s="17"/>
      <c r="I92" s="17"/>
      <c r="J92" s="17"/>
      <c r="K92" s="17"/>
      <c r="L92" s="17"/>
      <c r="M92" s="17"/>
    </row>
    <row r="93" spans="1:13" x14ac:dyDescent="0.25">
      <c r="A93" s="5" t="s">
        <v>91</v>
      </c>
      <c r="B93" s="5" t="s">
        <v>16</v>
      </c>
      <c r="C93" s="5" t="s">
        <v>17</v>
      </c>
      <c r="D93" s="21" t="s">
        <v>92</v>
      </c>
      <c r="E93" s="6"/>
      <c r="F93" s="6"/>
      <c r="G93" s="6"/>
      <c r="H93" s="6"/>
      <c r="I93" s="6"/>
      <c r="J93" s="6"/>
      <c r="K93" s="7">
        <f>K159</f>
        <v>1</v>
      </c>
      <c r="L93" s="8">
        <f>L159</f>
        <v>13048.45</v>
      </c>
      <c r="M93" s="8">
        <f>M159</f>
        <v>13048.45</v>
      </c>
    </row>
    <row r="94" spans="1:13" x14ac:dyDescent="0.25">
      <c r="A94" s="9" t="s">
        <v>93</v>
      </c>
      <c r="B94" s="10" t="s">
        <v>20</v>
      </c>
      <c r="C94" s="10" t="s">
        <v>31</v>
      </c>
      <c r="D94" s="18" t="s">
        <v>94</v>
      </c>
      <c r="E94" s="11"/>
      <c r="F94" s="11"/>
      <c r="G94" s="11"/>
      <c r="H94" s="11"/>
      <c r="I94" s="11"/>
      <c r="J94" s="11"/>
      <c r="K94" s="12">
        <f>K101</f>
        <v>2.0299999999999998</v>
      </c>
      <c r="L94" s="12">
        <f>L101</f>
        <v>94.88</v>
      </c>
      <c r="M94" s="12">
        <f>M101</f>
        <v>192.61</v>
      </c>
    </row>
    <row r="95" spans="1:13" ht="191.25" x14ac:dyDescent="0.25">
      <c r="A95" s="11"/>
      <c r="B95" s="11"/>
      <c r="C95" s="11"/>
      <c r="D95" s="18" t="s">
        <v>95</v>
      </c>
      <c r="E95" s="11"/>
      <c r="F95" s="11"/>
      <c r="G95" s="11"/>
      <c r="H95" s="11"/>
      <c r="I95" s="11"/>
      <c r="J95" s="11"/>
      <c r="K95" s="11"/>
      <c r="L95" s="11"/>
      <c r="M95" s="11"/>
    </row>
    <row r="96" spans="1:13" x14ac:dyDescent="0.25">
      <c r="A96" s="11"/>
      <c r="B96" s="11"/>
      <c r="C96" s="11"/>
      <c r="D96" s="22"/>
      <c r="E96" s="10" t="s">
        <v>70</v>
      </c>
      <c r="F96" s="13"/>
      <c r="G96" s="14"/>
      <c r="H96" s="14"/>
      <c r="I96" s="14"/>
      <c r="J96" s="12">
        <f>OR(F96&lt;&gt;0,G96&lt;&gt;0,H96&lt;&gt;0,I96&lt;&gt;0)*(F96 + (F96 = 0))*(G96 + (G96 = 0))*(H96 + (H96 = 0))*(I96 + (I96 = 0))</f>
        <v>0</v>
      </c>
      <c r="K96" s="11"/>
      <c r="L96" s="11"/>
      <c r="M96" s="11"/>
    </row>
    <row r="97" spans="1:13" x14ac:dyDescent="0.25">
      <c r="A97" s="11"/>
      <c r="B97" s="11"/>
      <c r="C97" s="11"/>
      <c r="D97" s="22"/>
      <c r="E97" s="10" t="s">
        <v>71</v>
      </c>
      <c r="F97" s="13">
        <v>4</v>
      </c>
      <c r="G97" s="14">
        <v>1.6</v>
      </c>
      <c r="H97" s="14">
        <v>1.6</v>
      </c>
      <c r="I97" s="14">
        <v>0.1</v>
      </c>
      <c r="J97" s="12">
        <f>OR(F97&lt;&gt;0,G97&lt;&gt;0,H97&lt;&gt;0,I97&lt;&gt;0)*(F97 + (F97 = 0))*(G97 + (G97 = 0))*(H97 + (H97 = 0))*(I97 + (I97 = 0))</f>
        <v>1.02</v>
      </c>
      <c r="K97" s="11"/>
      <c r="L97" s="11"/>
      <c r="M97" s="11"/>
    </row>
    <row r="98" spans="1:13" x14ac:dyDescent="0.25">
      <c r="A98" s="11"/>
      <c r="B98" s="11"/>
      <c r="C98" s="11"/>
      <c r="D98" s="22"/>
      <c r="E98" s="10" t="s">
        <v>34</v>
      </c>
      <c r="F98" s="13"/>
      <c r="G98" s="14"/>
      <c r="H98" s="14"/>
      <c r="I98" s="14"/>
      <c r="J98" s="12">
        <f>OR(F98&lt;&gt;0,G98&lt;&gt;0,H98&lt;&gt;0,I98&lt;&gt;0)*(F98 + (F98 = 0))*(G98 + (G98 = 0))*(H98 + (H98 = 0))*(I98 + (I98 = 0))</f>
        <v>0</v>
      </c>
      <c r="K98" s="11"/>
      <c r="L98" s="11"/>
      <c r="M98" s="11"/>
    </row>
    <row r="99" spans="1:13" x14ac:dyDescent="0.25">
      <c r="A99" s="11"/>
      <c r="B99" s="11"/>
      <c r="C99" s="11"/>
      <c r="D99" s="22"/>
      <c r="E99" s="10" t="s">
        <v>35</v>
      </c>
      <c r="F99" s="13">
        <v>2</v>
      </c>
      <c r="G99" s="14">
        <v>2.2999999999999998</v>
      </c>
      <c r="H99" s="14">
        <v>0.95</v>
      </c>
      <c r="I99" s="14">
        <v>0.1</v>
      </c>
      <c r="J99" s="12">
        <f>OR(F99&lt;&gt;0,G99&lt;&gt;0,H99&lt;&gt;0,I99&lt;&gt;0)*(F99 + (F99 = 0))*(G99 + (G99 = 0))*(H99 + (H99 = 0))*(I99 + (I99 = 0))</f>
        <v>0.44</v>
      </c>
      <c r="K99" s="11"/>
      <c r="L99" s="11"/>
      <c r="M99" s="11"/>
    </row>
    <row r="100" spans="1:13" x14ac:dyDescent="0.25">
      <c r="A100" s="11"/>
      <c r="B100" s="11"/>
      <c r="C100" s="11"/>
      <c r="D100" s="22"/>
      <c r="E100" s="10" t="s">
        <v>36</v>
      </c>
      <c r="F100" s="13">
        <v>2</v>
      </c>
      <c r="G100" s="14">
        <v>3</v>
      </c>
      <c r="H100" s="14">
        <v>0.95</v>
      </c>
      <c r="I100" s="14">
        <v>0.1</v>
      </c>
      <c r="J100" s="12">
        <f>OR(F100&lt;&gt;0,G100&lt;&gt;0,H100&lt;&gt;0,I100&lt;&gt;0)*(F100 + (F100 = 0))*(G100 + (G100 = 0))*(H100 + (H100 = 0))*(I100 + (I100 = 0))</f>
        <v>0.56999999999999995</v>
      </c>
      <c r="K100" s="11"/>
      <c r="L100" s="11"/>
      <c r="M100" s="11"/>
    </row>
    <row r="101" spans="1:13" x14ac:dyDescent="0.25">
      <c r="A101" s="11"/>
      <c r="B101" s="11"/>
      <c r="C101" s="11"/>
      <c r="D101" s="22"/>
      <c r="E101" s="11"/>
      <c r="F101" s="11"/>
      <c r="G101" s="11"/>
      <c r="H101" s="11"/>
      <c r="I101" s="11"/>
      <c r="J101" s="15" t="s">
        <v>96</v>
      </c>
      <c r="K101" s="16">
        <f>SUM(J96:J100)*1</f>
        <v>2.0299999999999998</v>
      </c>
      <c r="L101" s="14">
        <v>94.88</v>
      </c>
      <c r="M101" s="16">
        <f>ROUND(K101*L101,2)</f>
        <v>192.61</v>
      </c>
    </row>
    <row r="102" spans="1:13" ht="0.95" customHeight="1" x14ac:dyDescent="0.25">
      <c r="A102" s="17"/>
      <c r="B102" s="17"/>
      <c r="C102" s="17"/>
      <c r="D102" s="23"/>
      <c r="E102" s="17"/>
      <c r="F102" s="17"/>
      <c r="G102" s="17"/>
      <c r="H102" s="17"/>
      <c r="I102" s="17"/>
      <c r="J102" s="17"/>
      <c r="K102" s="17"/>
      <c r="L102" s="17"/>
      <c r="M102" s="17"/>
    </row>
    <row r="103" spans="1:13" ht="22.5" x14ac:dyDescent="0.25">
      <c r="A103" s="9" t="s">
        <v>97</v>
      </c>
      <c r="B103" s="10" t="s">
        <v>20</v>
      </c>
      <c r="C103" s="10" t="s">
        <v>31</v>
      </c>
      <c r="D103" s="18" t="s">
        <v>98</v>
      </c>
      <c r="E103" s="11"/>
      <c r="F103" s="11"/>
      <c r="G103" s="11"/>
      <c r="H103" s="11"/>
      <c r="I103" s="11"/>
      <c r="J103" s="11"/>
      <c r="K103" s="12">
        <f>K110</f>
        <v>13.19</v>
      </c>
      <c r="L103" s="12">
        <f>L110</f>
        <v>243.24</v>
      </c>
      <c r="M103" s="12">
        <f>M110</f>
        <v>3208.34</v>
      </c>
    </row>
    <row r="104" spans="1:13" ht="326.25" x14ac:dyDescent="0.25">
      <c r="A104" s="11"/>
      <c r="B104" s="11"/>
      <c r="C104" s="11"/>
      <c r="D104" s="18" t="s">
        <v>99</v>
      </c>
      <c r="E104" s="11"/>
      <c r="F104" s="11"/>
      <c r="G104" s="11"/>
      <c r="H104" s="11"/>
      <c r="I104" s="11"/>
      <c r="J104" s="11"/>
      <c r="K104" s="11"/>
      <c r="L104" s="11"/>
      <c r="M104" s="11"/>
    </row>
    <row r="105" spans="1:13" x14ac:dyDescent="0.25">
      <c r="A105" s="11"/>
      <c r="B105" s="11"/>
      <c r="C105" s="11"/>
      <c r="D105" s="22"/>
      <c r="E105" s="10" t="s">
        <v>70</v>
      </c>
      <c r="F105" s="13"/>
      <c r="G105" s="14"/>
      <c r="H105" s="14"/>
      <c r="I105" s="14"/>
      <c r="J105" s="12">
        <f>OR(F105&lt;&gt;0,G105&lt;&gt;0,H105&lt;&gt;0,I105&lt;&gt;0)*(F105 + (F105 = 0))*(G105 + (G105 = 0))*(H105 + (H105 = 0))*(I105 + (I105 = 0))</f>
        <v>0</v>
      </c>
      <c r="K105" s="11"/>
      <c r="L105" s="11"/>
      <c r="M105" s="11"/>
    </row>
    <row r="106" spans="1:13" x14ac:dyDescent="0.25">
      <c r="A106" s="11"/>
      <c r="B106" s="11"/>
      <c r="C106" s="11"/>
      <c r="D106" s="22"/>
      <c r="E106" s="10" t="s">
        <v>71</v>
      </c>
      <c r="F106" s="13">
        <v>4</v>
      </c>
      <c r="G106" s="14">
        <v>1.6</v>
      </c>
      <c r="H106" s="14">
        <v>1.6</v>
      </c>
      <c r="I106" s="14">
        <v>0.6</v>
      </c>
      <c r="J106" s="12">
        <f>OR(F106&lt;&gt;0,G106&lt;&gt;0,H106&lt;&gt;0,I106&lt;&gt;0)*(F106 + (F106 = 0))*(G106 + (G106 = 0))*(H106 + (H106 = 0))*(I106 + (I106 = 0))</f>
        <v>6.14</v>
      </c>
      <c r="K106" s="11"/>
      <c r="L106" s="11"/>
      <c r="M106" s="11"/>
    </row>
    <row r="107" spans="1:13" x14ac:dyDescent="0.25">
      <c r="A107" s="11"/>
      <c r="B107" s="11"/>
      <c r="C107" s="11"/>
      <c r="D107" s="22"/>
      <c r="E107" s="10" t="s">
        <v>34</v>
      </c>
      <c r="F107" s="13"/>
      <c r="G107" s="14"/>
      <c r="H107" s="14"/>
      <c r="I107" s="14"/>
      <c r="J107" s="12">
        <f>OR(F107&lt;&gt;0,G107&lt;&gt;0,H107&lt;&gt;0,I107&lt;&gt;0)*(F107 + (F107 = 0))*(G107 + (G107 = 0))*(H107 + (H107 = 0))*(I107 + (I107 = 0))</f>
        <v>0</v>
      </c>
      <c r="K107" s="11"/>
      <c r="L107" s="11"/>
      <c r="M107" s="11"/>
    </row>
    <row r="108" spans="1:13" x14ac:dyDescent="0.25">
      <c r="A108" s="11"/>
      <c r="B108" s="11"/>
      <c r="C108" s="11"/>
      <c r="D108" s="22"/>
      <c r="E108" s="10" t="s">
        <v>35</v>
      </c>
      <c r="F108" s="13">
        <v>2</v>
      </c>
      <c r="G108" s="14">
        <v>2.2999999999999998</v>
      </c>
      <c r="H108" s="14">
        <v>0.95</v>
      </c>
      <c r="I108" s="14">
        <v>0.7</v>
      </c>
      <c r="J108" s="12">
        <f>OR(F108&lt;&gt;0,G108&lt;&gt;0,H108&lt;&gt;0,I108&lt;&gt;0)*(F108 + (F108 = 0))*(G108 + (G108 = 0))*(H108 + (H108 = 0))*(I108 + (I108 = 0))</f>
        <v>3.06</v>
      </c>
      <c r="K108" s="11"/>
      <c r="L108" s="11"/>
      <c r="M108" s="11"/>
    </row>
    <row r="109" spans="1:13" x14ac:dyDescent="0.25">
      <c r="A109" s="11"/>
      <c r="B109" s="11"/>
      <c r="C109" s="11"/>
      <c r="D109" s="22"/>
      <c r="E109" s="10" t="s">
        <v>36</v>
      </c>
      <c r="F109" s="13">
        <v>2</v>
      </c>
      <c r="G109" s="14">
        <v>3</v>
      </c>
      <c r="H109" s="14">
        <v>0.95</v>
      </c>
      <c r="I109" s="14">
        <v>0.7</v>
      </c>
      <c r="J109" s="12">
        <f>OR(F109&lt;&gt;0,G109&lt;&gt;0,H109&lt;&gt;0,I109&lt;&gt;0)*(F109 + (F109 = 0))*(G109 + (G109 = 0))*(H109 + (H109 = 0))*(I109 + (I109 = 0))</f>
        <v>3.99</v>
      </c>
      <c r="K109" s="11"/>
      <c r="L109" s="11"/>
      <c r="M109" s="11"/>
    </row>
    <row r="110" spans="1:13" x14ac:dyDescent="0.25">
      <c r="A110" s="11"/>
      <c r="B110" s="11"/>
      <c r="C110" s="11"/>
      <c r="D110" s="22"/>
      <c r="E110" s="11"/>
      <c r="F110" s="11"/>
      <c r="G110" s="11"/>
      <c r="H110" s="11"/>
      <c r="I110" s="11"/>
      <c r="J110" s="15" t="s">
        <v>100</v>
      </c>
      <c r="K110" s="16">
        <f>SUM(J105:J109)*1</f>
        <v>13.19</v>
      </c>
      <c r="L110" s="14">
        <v>243.24</v>
      </c>
      <c r="M110" s="16">
        <f>ROUND(K110*L110,2)</f>
        <v>3208.34</v>
      </c>
    </row>
    <row r="111" spans="1:13" ht="0.95" customHeight="1" x14ac:dyDescent="0.25">
      <c r="A111" s="17"/>
      <c r="B111" s="17"/>
      <c r="C111" s="17"/>
      <c r="D111" s="23"/>
      <c r="E111" s="17"/>
      <c r="F111" s="17"/>
      <c r="G111" s="17"/>
      <c r="H111" s="17"/>
      <c r="I111" s="17"/>
      <c r="J111" s="17"/>
      <c r="K111" s="17"/>
      <c r="L111" s="17"/>
      <c r="M111" s="17"/>
    </row>
    <row r="112" spans="1:13" ht="22.5" x14ac:dyDescent="0.25">
      <c r="A112" s="9" t="s">
        <v>101</v>
      </c>
      <c r="B112" s="10" t="s">
        <v>20</v>
      </c>
      <c r="C112" s="10" t="s">
        <v>4</v>
      </c>
      <c r="D112" s="18" t="s">
        <v>102</v>
      </c>
      <c r="E112" s="11"/>
      <c r="F112" s="11"/>
      <c r="G112" s="11"/>
      <c r="H112" s="11"/>
      <c r="I112" s="11"/>
      <c r="J112" s="11"/>
      <c r="K112" s="12">
        <f>K115</f>
        <v>8</v>
      </c>
      <c r="L112" s="12">
        <f>L115</f>
        <v>189.87</v>
      </c>
      <c r="M112" s="12">
        <f>M115</f>
        <v>1518.96</v>
      </c>
    </row>
    <row r="113" spans="1:13" ht="236.25" x14ac:dyDescent="0.25">
      <c r="A113" s="11"/>
      <c r="B113" s="11"/>
      <c r="C113" s="11"/>
      <c r="D113" s="18" t="s">
        <v>103</v>
      </c>
      <c r="E113" s="11"/>
      <c r="F113" s="11"/>
      <c r="G113" s="11"/>
      <c r="H113" s="11"/>
      <c r="I113" s="11"/>
      <c r="J113" s="11"/>
      <c r="K113" s="11"/>
      <c r="L113" s="11"/>
      <c r="M113" s="11"/>
    </row>
    <row r="114" spans="1:13" x14ac:dyDescent="0.25">
      <c r="A114" s="11"/>
      <c r="B114" s="11"/>
      <c r="C114" s="11"/>
      <c r="D114" s="22"/>
      <c r="E114" s="10" t="s">
        <v>17</v>
      </c>
      <c r="F114" s="13">
        <v>8</v>
      </c>
      <c r="G114" s="14">
        <v>0</v>
      </c>
      <c r="H114" s="14">
        <v>0</v>
      </c>
      <c r="I114" s="14">
        <v>0</v>
      </c>
      <c r="J114" s="12">
        <f>OR(F114&lt;&gt;0,G114&lt;&gt;0,H114&lt;&gt;0,I114&lt;&gt;0)*(F114 + (F114 = 0))*(G114 + (G114 = 0))*(H114 + (H114 = 0))*(I114 + (I114 = 0))</f>
        <v>8</v>
      </c>
      <c r="K114" s="11"/>
      <c r="L114" s="11"/>
      <c r="M114" s="11"/>
    </row>
    <row r="115" spans="1:13" x14ac:dyDescent="0.25">
      <c r="A115" s="11"/>
      <c r="B115" s="11"/>
      <c r="C115" s="11"/>
      <c r="D115" s="22"/>
      <c r="E115" s="11"/>
      <c r="F115" s="11"/>
      <c r="G115" s="11"/>
      <c r="H115" s="11"/>
      <c r="I115" s="11"/>
      <c r="J115" s="15" t="s">
        <v>104</v>
      </c>
      <c r="K115" s="16">
        <f>J114*1</f>
        <v>8</v>
      </c>
      <c r="L115" s="14">
        <v>189.87</v>
      </c>
      <c r="M115" s="16">
        <f>ROUND(K115*L115,2)</f>
        <v>1518.96</v>
      </c>
    </row>
    <row r="116" spans="1:13" ht="0.95" customHeight="1" x14ac:dyDescent="0.25">
      <c r="A116" s="17"/>
      <c r="B116" s="17"/>
      <c r="C116" s="17"/>
      <c r="D116" s="23"/>
      <c r="E116" s="17"/>
      <c r="F116" s="17"/>
      <c r="G116" s="17"/>
      <c r="H116" s="17"/>
      <c r="I116" s="17"/>
      <c r="J116" s="17"/>
      <c r="K116" s="17"/>
      <c r="L116" s="17"/>
      <c r="M116" s="17"/>
    </row>
    <row r="117" spans="1:13" ht="22.5" x14ac:dyDescent="0.25">
      <c r="A117" s="9" t="s">
        <v>105</v>
      </c>
      <c r="B117" s="10" t="s">
        <v>20</v>
      </c>
      <c r="C117" s="10" t="s">
        <v>31</v>
      </c>
      <c r="D117" s="18" t="s">
        <v>106</v>
      </c>
      <c r="E117" s="11"/>
      <c r="F117" s="11"/>
      <c r="G117" s="11"/>
      <c r="H117" s="11"/>
      <c r="I117" s="11"/>
      <c r="J117" s="11"/>
      <c r="K117" s="12">
        <f>K121</f>
        <v>3.6</v>
      </c>
      <c r="L117" s="12">
        <f>L121</f>
        <v>691.7</v>
      </c>
      <c r="M117" s="12">
        <f>M121</f>
        <v>2490.12</v>
      </c>
    </row>
    <row r="118" spans="1:13" ht="371.25" x14ac:dyDescent="0.25">
      <c r="A118" s="11"/>
      <c r="B118" s="11"/>
      <c r="C118" s="11"/>
      <c r="D118" s="18" t="s">
        <v>107</v>
      </c>
      <c r="E118" s="11"/>
      <c r="F118" s="11"/>
      <c r="G118" s="11"/>
      <c r="H118" s="11"/>
      <c r="I118" s="11"/>
      <c r="J118" s="11"/>
      <c r="K118" s="11"/>
      <c r="L118" s="11"/>
      <c r="M118" s="11"/>
    </row>
    <row r="119" spans="1:13" x14ac:dyDescent="0.25">
      <c r="A119" s="11"/>
      <c r="B119" s="11"/>
      <c r="C119" s="11"/>
      <c r="D119" s="22"/>
      <c r="E119" s="10" t="s">
        <v>70</v>
      </c>
      <c r="F119" s="13"/>
      <c r="G119" s="14"/>
      <c r="H119" s="14"/>
      <c r="I119" s="14"/>
      <c r="J119" s="12">
        <f>OR(F119&lt;&gt;0,G119&lt;&gt;0,H119&lt;&gt;0,I119&lt;&gt;0)*(F119 + (F119 = 0))*(G119 + (G119 = 0))*(H119 + (H119 = 0))*(I119 + (I119 = 0))</f>
        <v>0</v>
      </c>
      <c r="K119" s="11"/>
      <c r="L119" s="11"/>
      <c r="M119" s="11"/>
    </row>
    <row r="120" spans="1:13" x14ac:dyDescent="0.25">
      <c r="A120" s="11"/>
      <c r="B120" s="11"/>
      <c r="C120" s="11"/>
      <c r="D120" s="22"/>
      <c r="E120" s="10" t="s">
        <v>71</v>
      </c>
      <c r="F120" s="13">
        <v>4</v>
      </c>
      <c r="G120" s="14">
        <v>0.5</v>
      </c>
      <c r="H120" s="14">
        <v>0.5</v>
      </c>
      <c r="I120" s="14">
        <v>3.6</v>
      </c>
      <c r="J120" s="12">
        <f>OR(F120&lt;&gt;0,G120&lt;&gt;0,H120&lt;&gt;0,I120&lt;&gt;0)*(F120 + (F120 = 0))*(G120 + (G120 = 0))*(H120 + (H120 = 0))*(I120 + (I120 = 0))</f>
        <v>3.6</v>
      </c>
      <c r="K120" s="11"/>
      <c r="L120" s="11"/>
      <c r="M120" s="11"/>
    </row>
    <row r="121" spans="1:13" x14ac:dyDescent="0.25">
      <c r="A121" s="11"/>
      <c r="B121" s="11"/>
      <c r="C121" s="11"/>
      <c r="D121" s="22"/>
      <c r="E121" s="11"/>
      <c r="F121" s="11"/>
      <c r="G121" s="11"/>
      <c r="H121" s="11"/>
      <c r="I121" s="11"/>
      <c r="J121" s="15" t="s">
        <v>108</v>
      </c>
      <c r="K121" s="16">
        <f>SUM(J119:J120)*1</f>
        <v>3.6</v>
      </c>
      <c r="L121" s="14">
        <v>691.7</v>
      </c>
      <c r="M121" s="16">
        <f>ROUND(K121*L121,2)</f>
        <v>2490.12</v>
      </c>
    </row>
    <row r="122" spans="1:13" ht="0.95" customHeight="1" x14ac:dyDescent="0.25">
      <c r="A122" s="17"/>
      <c r="B122" s="17"/>
      <c r="C122" s="17"/>
      <c r="D122" s="23"/>
      <c r="E122" s="17"/>
      <c r="F122" s="17"/>
      <c r="G122" s="17"/>
      <c r="H122" s="17"/>
      <c r="I122" s="17"/>
      <c r="J122" s="17"/>
      <c r="K122" s="17"/>
      <c r="L122" s="17"/>
      <c r="M122" s="17"/>
    </row>
    <row r="123" spans="1:13" x14ac:dyDescent="0.25">
      <c r="A123" s="9" t="s">
        <v>109</v>
      </c>
      <c r="B123" s="10" t="s">
        <v>20</v>
      </c>
      <c r="C123" s="10" t="s">
        <v>31</v>
      </c>
      <c r="D123" s="18" t="s">
        <v>110</v>
      </c>
      <c r="E123" s="11"/>
      <c r="F123" s="11"/>
      <c r="G123" s="11"/>
      <c r="H123" s="11"/>
      <c r="I123" s="11"/>
      <c r="J123" s="11"/>
      <c r="K123" s="12">
        <f>K130</f>
        <v>2.78</v>
      </c>
      <c r="L123" s="12">
        <f>L130</f>
        <v>691.21</v>
      </c>
      <c r="M123" s="12">
        <f>M130</f>
        <v>1921.56</v>
      </c>
    </row>
    <row r="124" spans="1:13" ht="405" x14ac:dyDescent="0.25">
      <c r="A124" s="11"/>
      <c r="B124" s="11"/>
      <c r="C124" s="11"/>
      <c r="D124" s="18" t="s">
        <v>111</v>
      </c>
      <c r="E124" s="11"/>
      <c r="F124" s="11"/>
      <c r="G124" s="11"/>
      <c r="H124" s="11"/>
      <c r="I124" s="11"/>
      <c r="J124" s="11"/>
      <c r="K124" s="11"/>
      <c r="L124" s="11"/>
      <c r="M124" s="11"/>
    </row>
    <row r="125" spans="1:13" x14ac:dyDescent="0.25">
      <c r="A125" s="11"/>
      <c r="B125" s="11"/>
      <c r="C125" s="11"/>
      <c r="D125" s="22"/>
      <c r="E125" s="10" t="s">
        <v>70</v>
      </c>
      <c r="F125" s="13"/>
      <c r="G125" s="14"/>
      <c r="H125" s="14"/>
      <c r="I125" s="14"/>
      <c r="J125" s="12">
        <f>OR(F125&lt;&gt;0,G125&lt;&gt;0,H125&lt;&gt;0,I125&lt;&gt;0)*(F125 + (F125 = 0))*(G125 + (G125 = 0))*(H125 + (H125 = 0))*(I125 + (I125 = 0))</f>
        <v>0</v>
      </c>
      <c r="K125" s="11"/>
      <c r="L125" s="11"/>
      <c r="M125" s="11"/>
    </row>
    <row r="126" spans="1:13" x14ac:dyDescent="0.25">
      <c r="A126" s="11"/>
      <c r="B126" s="11"/>
      <c r="C126" s="11"/>
      <c r="D126" s="22"/>
      <c r="E126" s="10" t="s">
        <v>112</v>
      </c>
      <c r="F126" s="13">
        <v>1</v>
      </c>
      <c r="G126" s="14">
        <v>1.6</v>
      </c>
      <c r="H126" s="14">
        <v>0.5</v>
      </c>
      <c r="I126" s="14">
        <v>0.5</v>
      </c>
      <c r="J126" s="12">
        <f>OR(F126&lt;&gt;0,G126&lt;&gt;0,H126&lt;&gt;0,I126&lt;&gt;0)*(F126 + (F126 = 0))*(G126 + (G126 = 0))*(H126 + (H126 = 0))*(I126 + (I126 = 0))</f>
        <v>0.4</v>
      </c>
      <c r="K126" s="11"/>
      <c r="L126" s="11"/>
      <c r="M126" s="11"/>
    </row>
    <row r="127" spans="1:13" x14ac:dyDescent="0.25">
      <c r="A127" s="11"/>
      <c r="B127" s="11"/>
      <c r="C127" s="11"/>
      <c r="D127" s="22"/>
      <c r="E127" s="10" t="s">
        <v>113</v>
      </c>
      <c r="F127" s="13">
        <v>1</v>
      </c>
      <c r="G127" s="14">
        <v>2.4</v>
      </c>
      <c r="H127" s="14">
        <v>0.5</v>
      </c>
      <c r="I127" s="14">
        <v>0.5</v>
      </c>
      <c r="J127" s="12">
        <f>OR(F127&lt;&gt;0,G127&lt;&gt;0,H127&lt;&gt;0,I127&lt;&gt;0)*(F127 + (F127 = 0))*(G127 + (G127 = 0))*(H127 + (H127 = 0))*(I127 + (I127 = 0))</f>
        <v>0.6</v>
      </c>
      <c r="K127" s="11"/>
      <c r="L127" s="11"/>
      <c r="M127" s="11"/>
    </row>
    <row r="128" spans="1:13" x14ac:dyDescent="0.25">
      <c r="A128" s="11"/>
      <c r="B128" s="11"/>
      <c r="C128" s="11"/>
      <c r="D128" s="22"/>
      <c r="E128" s="10" t="s">
        <v>114</v>
      </c>
      <c r="F128" s="13">
        <v>1</v>
      </c>
      <c r="G128" s="14">
        <v>3.2</v>
      </c>
      <c r="H128" s="14">
        <v>0.5</v>
      </c>
      <c r="I128" s="14">
        <v>0.5</v>
      </c>
      <c r="J128" s="12">
        <f>OR(F128&lt;&gt;0,G128&lt;&gt;0,H128&lt;&gt;0,I128&lt;&gt;0)*(F128 + (F128 = 0))*(G128 + (G128 = 0))*(H128 + (H128 = 0))*(I128 + (I128 = 0))</f>
        <v>0.8</v>
      </c>
      <c r="K128" s="11"/>
      <c r="L128" s="11"/>
      <c r="M128" s="11"/>
    </row>
    <row r="129" spans="1:13" x14ac:dyDescent="0.25">
      <c r="A129" s="11"/>
      <c r="B129" s="11"/>
      <c r="C129" s="11"/>
      <c r="D129" s="22"/>
      <c r="E129" s="10" t="s">
        <v>115</v>
      </c>
      <c r="F129" s="13">
        <v>1</v>
      </c>
      <c r="G129" s="14">
        <v>3.9</v>
      </c>
      <c r="H129" s="14">
        <v>0.5</v>
      </c>
      <c r="I129" s="14">
        <v>0.5</v>
      </c>
      <c r="J129" s="12">
        <f>OR(F129&lt;&gt;0,G129&lt;&gt;0,H129&lt;&gt;0,I129&lt;&gt;0)*(F129 + (F129 = 0))*(G129 + (G129 = 0))*(H129 + (H129 = 0))*(I129 + (I129 = 0))</f>
        <v>0.98</v>
      </c>
      <c r="K129" s="11"/>
      <c r="L129" s="11"/>
      <c r="M129" s="11"/>
    </row>
    <row r="130" spans="1:13" x14ac:dyDescent="0.25">
      <c r="A130" s="11"/>
      <c r="B130" s="11"/>
      <c r="C130" s="11"/>
      <c r="D130" s="22"/>
      <c r="E130" s="11"/>
      <c r="F130" s="11"/>
      <c r="G130" s="11"/>
      <c r="H130" s="11"/>
      <c r="I130" s="11"/>
      <c r="J130" s="15" t="s">
        <v>116</v>
      </c>
      <c r="K130" s="16">
        <f>SUM(J125:J129)*1</f>
        <v>2.78</v>
      </c>
      <c r="L130" s="14">
        <v>691.21</v>
      </c>
      <c r="M130" s="16">
        <f>ROUND(K130*L130,2)</f>
        <v>1921.56</v>
      </c>
    </row>
    <row r="131" spans="1:13" ht="0.95" customHeight="1" x14ac:dyDescent="0.25">
      <c r="A131" s="17"/>
      <c r="B131" s="17"/>
      <c r="C131" s="17"/>
      <c r="D131" s="23"/>
      <c r="E131" s="17"/>
      <c r="F131" s="17"/>
      <c r="G131" s="17"/>
      <c r="H131" s="17"/>
      <c r="I131" s="17"/>
      <c r="J131" s="17"/>
      <c r="K131" s="17"/>
      <c r="L131" s="17"/>
      <c r="M131" s="17"/>
    </row>
    <row r="132" spans="1:13" ht="22.5" x14ac:dyDescent="0.25">
      <c r="A132" s="9" t="s">
        <v>117</v>
      </c>
      <c r="B132" s="10" t="s">
        <v>20</v>
      </c>
      <c r="C132" s="10" t="s">
        <v>48</v>
      </c>
      <c r="D132" s="18" t="s">
        <v>118</v>
      </c>
      <c r="E132" s="11"/>
      <c r="F132" s="11"/>
      <c r="G132" s="11"/>
      <c r="H132" s="11"/>
      <c r="I132" s="11"/>
      <c r="J132" s="11"/>
      <c r="K132" s="12">
        <f>K139</f>
        <v>156</v>
      </c>
      <c r="L132" s="12">
        <f>L139</f>
        <v>17.73</v>
      </c>
      <c r="M132" s="12">
        <f>M139</f>
        <v>2765.88</v>
      </c>
    </row>
    <row r="133" spans="1:13" ht="135" x14ac:dyDescent="0.25">
      <c r="A133" s="11"/>
      <c r="B133" s="11"/>
      <c r="C133" s="11"/>
      <c r="D133" s="18" t="s">
        <v>119</v>
      </c>
      <c r="E133" s="11"/>
      <c r="F133" s="11"/>
      <c r="G133" s="11"/>
      <c r="H133" s="11"/>
      <c r="I133" s="11"/>
      <c r="J133" s="11"/>
      <c r="K133" s="11"/>
      <c r="L133" s="11"/>
      <c r="M133" s="11"/>
    </row>
    <row r="134" spans="1:13" x14ac:dyDescent="0.25">
      <c r="A134" s="11"/>
      <c r="B134" s="11"/>
      <c r="C134" s="11"/>
      <c r="D134" s="22"/>
      <c r="E134" s="10" t="s">
        <v>120</v>
      </c>
      <c r="F134" s="13"/>
      <c r="G134" s="14"/>
      <c r="H134" s="14"/>
      <c r="I134" s="14"/>
      <c r="J134" s="12">
        <f>OR(F134&lt;&gt;0,G134&lt;&gt;0,H134&lt;&gt;0,I134&lt;&gt;0)*(F134 + (F134 = 0))*(G134 + (G134 = 0))*(H134 + (H134 = 0))*(I134 + (I134 = 0))</f>
        <v>0</v>
      </c>
      <c r="K134" s="11"/>
      <c r="L134" s="11"/>
      <c r="M134" s="11"/>
    </row>
    <row r="135" spans="1:13" x14ac:dyDescent="0.25">
      <c r="A135" s="11"/>
      <c r="B135" s="11"/>
      <c r="C135" s="11"/>
      <c r="D135" s="22"/>
      <c r="E135" s="10" t="s">
        <v>71</v>
      </c>
      <c r="F135" s="13">
        <v>4</v>
      </c>
      <c r="G135" s="14">
        <v>8</v>
      </c>
      <c r="H135" s="14">
        <v>0</v>
      </c>
      <c r="I135" s="14">
        <v>0</v>
      </c>
      <c r="J135" s="12">
        <f>OR(F135&lt;&gt;0,G135&lt;&gt;0,H135&lt;&gt;0,I135&lt;&gt;0)*(F135 + (F135 = 0))*(G135 + (G135 = 0))*(H135 + (H135 = 0))*(I135 + (I135 = 0))</f>
        <v>32</v>
      </c>
      <c r="K135" s="11"/>
      <c r="L135" s="11"/>
      <c r="M135" s="11"/>
    </row>
    <row r="136" spans="1:13" x14ac:dyDescent="0.25">
      <c r="A136" s="11"/>
      <c r="B136" s="11"/>
      <c r="C136" s="11"/>
      <c r="D136" s="22"/>
      <c r="E136" s="10" t="s">
        <v>34</v>
      </c>
      <c r="F136" s="13"/>
      <c r="G136" s="14"/>
      <c r="H136" s="14"/>
      <c r="I136" s="14"/>
      <c r="J136" s="12">
        <f>OR(F136&lt;&gt;0,G136&lt;&gt;0,H136&lt;&gt;0,I136&lt;&gt;0)*(F136 + (F136 = 0))*(G136 + (G136 = 0))*(H136 + (H136 = 0))*(I136 + (I136 = 0))</f>
        <v>0</v>
      </c>
      <c r="K136" s="11"/>
      <c r="L136" s="11"/>
      <c r="M136" s="11"/>
    </row>
    <row r="137" spans="1:13" x14ac:dyDescent="0.25">
      <c r="A137" s="11"/>
      <c r="B137" s="11"/>
      <c r="C137" s="11"/>
      <c r="D137" s="22"/>
      <c r="E137" s="10" t="s">
        <v>35</v>
      </c>
      <c r="F137" s="13">
        <v>2</v>
      </c>
      <c r="G137" s="14">
        <v>28</v>
      </c>
      <c r="H137" s="14">
        <v>0</v>
      </c>
      <c r="I137" s="14">
        <v>0</v>
      </c>
      <c r="J137" s="12">
        <f>OR(F137&lt;&gt;0,G137&lt;&gt;0,H137&lt;&gt;0,I137&lt;&gt;0)*(F137 + (F137 = 0))*(G137 + (G137 = 0))*(H137 + (H137 = 0))*(I137 + (I137 = 0))</f>
        <v>56</v>
      </c>
      <c r="K137" s="11"/>
      <c r="L137" s="11"/>
      <c r="M137" s="11"/>
    </row>
    <row r="138" spans="1:13" x14ac:dyDescent="0.25">
      <c r="A138" s="11"/>
      <c r="B138" s="11"/>
      <c r="C138" s="11"/>
      <c r="D138" s="22"/>
      <c r="E138" s="10" t="s">
        <v>36</v>
      </c>
      <c r="F138" s="13">
        <v>2</v>
      </c>
      <c r="G138" s="14">
        <v>34</v>
      </c>
      <c r="H138" s="14">
        <v>0</v>
      </c>
      <c r="I138" s="14">
        <v>0</v>
      </c>
      <c r="J138" s="12">
        <f>OR(F138&lt;&gt;0,G138&lt;&gt;0,H138&lt;&gt;0,I138&lt;&gt;0)*(F138 + (F138 = 0))*(G138 + (G138 = 0))*(H138 + (H138 = 0))*(I138 + (I138 = 0))</f>
        <v>68</v>
      </c>
      <c r="K138" s="11"/>
      <c r="L138" s="11"/>
      <c r="M138" s="11"/>
    </row>
    <row r="139" spans="1:13" x14ac:dyDescent="0.25">
      <c r="A139" s="11"/>
      <c r="B139" s="11"/>
      <c r="C139" s="11"/>
      <c r="D139" s="22"/>
      <c r="E139" s="11"/>
      <c r="F139" s="11"/>
      <c r="G139" s="11"/>
      <c r="H139" s="11"/>
      <c r="I139" s="11"/>
      <c r="J139" s="15" t="s">
        <v>121</v>
      </c>
      <c r="K139" s="16">
        <f>SUM(J134:J138)*1</f>
        <v>156</v>
      </c>
      <c r="L139" s="14">
        <v>17.73</v>
      </c>
      <c r="M139" s="16">
        <f>ROUND(K139*L139,2)</f>
        <v>2765.88</v>
      </c>
    </row>
    <row r="140" spans="1:13" ht="0.95" customHeight="1" x14ac:dyDescent="0.25">
      <c r="A140" s="17"/>
      <c r="B140" s="17"/>
      <c r="C140" s="17"/>
      <c r="D140" s="23"/>
      <c r="E140" s="17"/>
      <c r="F140" s="17"/>
      <c r="G140" s="17"/>
      <c r="H140" s="17"/>
      <c r="I140" s="17"/>
      <c r="J140" s="17"/>
      <c r="K140" s="17"/>
      <c r="L140" s="17"/>
      <c r="M140" s="17"/>
    </row>
    <row r="141" spans="1:13" ht="22.5" x14ac:dyDescent="0.25">
      <c r="A141" s="9" t="s">
        <v>122</v>
      </c>
      <c r="B141" s="10" t="s">
        <v>20</v>
      </c>
      <c r="C141" s="10" t="s">
        <v>123</v>
      </c>
      <c r="D141" s="18" t="s">
        <v>124</v>
      </c>
      <c r="E141" s="11"/>
      <c r="F141" s="11"/>
      <c r="G141" s="11"/>
      <c r="H141" s="11"/>
      <c r="I141" s="11"/>
      <c r="J141" s="11"/>
      <c r="K141" s="12">
        <f>K148</f>
        <v>178</v>
      </c>
      <c r="L141" s="12">
        <f>L148</f>
        <v>3.16</v>
      </c>
      <c r="M141" s="12">
        <f>M148</f>
        <v>562.48</v>
      </c>
    </row>
    <row r="142" spans="1:13" ht="112.5" x14ac:dyDescent="0.25">
      <c r="A142" s="11"/>
      <c r="B142" s="11"/>
      <c r="C142" s="11"/>
      <c r="D142" s="18" t="s">
        <v>125</v>
      </c>
      <c r="E142" s="11"/>
      <c r="F142" s="11"/>
      <c r="G142" s="11"/>
      <c r="H142" s="11"/>
      <c r="I142" s="11"/>
      <c r="J142" s="11"/>
      <c r="K142" s="11"/>
      <c r="L142" s="11"/>
      <c r="M142" s="11"/>
    </row>
    <row r="143" spans="1:13" x14ac:dyDescent="0.25">
      <c r="A143" s="11"/>
      <c r="B143" s="11"/>
      <c r="C143" s="11"/>
      <c r="D143" s="22"/>
      <c r="E143" s="10" t="s">
        <v>126</v>
      </c>
      <c r="F143" s="13"/>
      <c r="G143" s="14"/>
      <c r="H143" s="14"/>
      <c r="I143" s="14"/>
      <c r="J143" s="12">
        <f>OR(F143&lt;&gt;0,G143&lt;&gt;0,H143&lt;&gt;0,I143&lt;&gt;0)*(F143 + (F143 = 0))*(G143 + (G143 = 0))*(H143 + (H143 = 0))*(I143 + (I143 = 0))</f>
        <v>0</v>
      </c>
      <c r="K143" s="11"/>
      <c r="L143" s="11"/>
      <c r="M143" s="11"/>
    </row>
    <row r="144" spans="1:13" x14ac:dyDescent="0.25">
      <c r="A144" s="11"/>
      <c r="B144" s="11"/>
      <c r="C144" s="11"/>
      <c r="D144" s="22"/>
      <c r="E144" s="10" t="s">
        <v>35</v>
      </c>
      <c r="F144" s="13">
        <v>2</v>
      </c>
      <c r="G144" s="14">
        <v>28</v>
      </c>
      <c r="H144" s="14">
        <v>0.7</v>
      </c>
      <c r="I144" s="14">
        <v>1.63</v>
      </c>
      <c r="J144" s="12">
        <f>OR(F144&lt;&gt;0,G144&lt;&gt;0,H144&lt;&gt;0,I144&lt;&gt;0)*(F144 + (F144 = 0))*(G144 + (G144 = 0))*(H144 + (H144 = 0))*(I144 + (I144 = 0))</f>
        <v>63.9</v>
      </c>
      <c r="K144" s="11"/>
      <c r="L144" s="11"/>
      <c r="M144" s="11"/>
    </row>
    <row r="145" spans="1:13" x14ac:dyDescent="0.25">
      <c r="A145" s="11"/>
      <c r="B145" s="11"/>
      <c r="C145" s="11"/>
      <c r="D145" s="22"/>
      <c r="E145" s="10" t="s">
        <v>36</v>
      </c>
      <c r="F145" s="13">
        <v>2</v>
      </c>
      <c r="G145" s="14">
        <v>34</v>
      </c>
      <c r="H145" s="14">
        <v>0.7</v>
      </c>
      <c r="I145" s="14">
        <v>1.63</v>
      </c>
      <c r="J145" s="12">
        <f>OR(F145&lt;&gt;0,G145&lt;&gt;0,H145&lt;&gt;0,I145&lt;&gt;0)*(F145 + (F145 = 0))*(G145 + (G145 = 0))*(H145 + (H145 = 0))*(I145 + (I145 = 0))</f>
        <v>77.59</v>
      </c>
      <c r="K145" s="11"/>
      <c r="L145" s="11"/>
      <c r="M145" s="11"/>
    </row>
    <row r="146" spans="1:13" x14ac:dyDescent="0.25">
      <c r="A146" s="11"/>
      <c r="B146" s="11"/>
      <c r="C146" s="11"/>
      <c r="D146" s="22"/>
      <c r="E146" s="10" t="s">
        <v>127</v>
      </c>
      <c r="F146" s="13"/>
      <c r="G146" s="14"/>
      <c r="H146" s="14"/>
      <c r="I146" s="14"/>
      <c r="J146" s="12">
        <f>OR(F146&lt;&gt;0,G146&lt;&gt;0,H146&lt;&gt;0,I146&lt;&gt;0)*(F146 + (F146 = 0))*(G146 + (G146 = 0))*(H146 + (H146 = 0))*(I146 + (I146 = 0))</f>
        <v>0</v>
      </c>
      <c r="K146" s="11"/>
      <c r="L146" s="11"/>
      <c r="M146" s="11"/>
    </row>
    <row r="147" spans="1:13" x14ac:dyDescent="0.25">
      <c r="A147" s="11"/>
      <c r="B147" s="11"/>
      <c r="C147" s="11"/>
      <c r="D147" s="22"/>
      <c r="E147" s="10" t="s">
        <v>71</v>
      </c>
      <c r="F147" s="13">
        <v>4</v>
      </c>
      <c r="G147" s="14">
        <v>8</v>
      </c>
      <c r="H147" s="14">
        <v>0.7</v>
      </c>
      <c r="I147" s="14">
        <v>1.63</v>
      </c>
      <c r="J147" s="12">
        <f>OR(F147&lt;&gt;0,G147&lt;&gt;0,H147&lt;&gt;0,I147&lt;&gt;0)*(F147 + (F147 = 0))*(G147 + (G147 = 0))*(H147 + (H147 = 0))*(I147 + (I147 = 0))</f>
        <v>36.51</v>
      </c>
      <c r="K147" s="11"/>
      <c r="L147" s="11"/>
      <c r="M147" s="11"/>
    </row>
    <row r="148" spans="1:13" x14ac:dyDescent="0.25">
      <c r="A148" s="11"/>
      <c r="B148" s="11"/>
      <c r="C148" s="11"/>
      <c r="D148" s="22"/>
      <c r="E148" s="11"/>
      <c r="F148" s="11"/>
      <c r="G148" s="11"/>
      <c r="H148" s="11"/>
      <c r="I148" s="11"/>
      <c r="J148" s="15" t="s">
        <v>128</v>
      </c>
      <c r="K148" s="16">
        <f>SUM(J143:J147)*1</f>
        <v>178</v>
      </c>
      <c r="L148" s="14">
        <v>3.16</v>
      </c>
      <c r="M148" s="16">
        <f>ROUND(K148*L148,2)</f>
        <v>562.48</v>
      </c>
    </row>
    <row r="149" spans="1:13" ht="0.95" customHeight="1" x14ac:dyDescent="0.25">
      <c r="A149" s="17"/>
      <c r="B149" s="17"/>
      <c r="C149" s="17"/>
      <c r="D149" s="23"/>
      <c r="E149" s="17"/>
      <c r="F149" s="17"/>
      <c r="G149" s="17"/>
      <c r="H149" s="17"/>
      <c r="I149" s="17"/>
      <c r="J149" s="17"/>
      <c r="K149" s="17"/>
      <c r="L149" s="17"/>
      <c r="M149" s="17"/>
    </row>
    <row r="150" spans="1:13" ht="22.5" x14ac:dyDescent="0.25">
      <c r="A150" s="9" t="s">
        <v>129</v>
      </c>
      <c r="B150" s="10" t="s">
        <v>20</v>
      </c>
      <c r="C150" s="10" t="s">
        <v>130</v>
      </c>
      <c r="D150" s="18" t="s">
        <v>131</v>
      </c>
      <c r="E150" s="11"/>
      <c r="F150" s="11"/>
      <c r="G150" s="11"/>
      <c r="H150" s="11"/>
      <c r="I150" s="11"/>
      <c r="J150" s="11"/>
      <c r="K150" s="12">
        <f>K157</f>
        <v>10.52</v>
      </c>
      <c r="L150" s="12">
        <f>L157</f>
        <v>36.93</v>
      </c>
      <c r="M150" s="12">
        <f>M157</f>
        <v>388.5</v>
      </c>
    </row>
    <row r="151" spans="1:13" ht="225" x14ac:dyDescent="0.25">
      <c r="A151" s="11"/>
      <c r="B151" s="11"/>
      <c r="C151" s="11"/>
      <c r="D151" s="18" t="s">
        <v>132</v>
      </c>
      <c r="E151" s="11"/>
      <c r="F151" s="11"/>
      <c r="G151" s="11"/>
      <c r="H151" s="11"/>
      <c r="I151" s="11"/>
      <c r="J151" s="11"/>
      <c r="K151" s="11"/>
      <c r="L151" s="11"/>
      <c r="M151" s="11"/>
    </row>
    <row r="152" spans="1:13" x14ac:dyDescent="0.25">
      <c r="A152" s="11"/>
      <c r="B152" s="11"/>
      <c r="C152" s="11"/>
      <c r="D152" s="22"/>
      <c r="E152" s="10" t="s">
        <v>126</v>
      </c>
      <c r="F152" s="13"/>
      <c r="G152" s="14"/>
      <c r="H152" s="14"/>
      <c r="I152" s="14"/>
      <c r="J152" s="12">
        <f>OR(F152&lt;&gt;0,G152&lt;&gt;0,H152&lt;&gt;0,I152&lt;&gt;0)*(F152 + (F152 = 0))*(G152 + (G152 = 0))*(H152 + (H152 = 0))*(I152 + (I152 = 0))</f>
        <v>0</v>
      </c>
      <c r="K152" s="11"/>
      <c r="L152" s="11"/>
      <c r="M152" s="11"/>
    </row>
    <row r="153" spans="1:13" x14ac:dyDescent="0.25">
      <c r="A153" s="11"/>
      <c r="B153" s="11"/>
      <c r="C153" s="11"/>
      <c r="D153" s="22"/>
      <c r="E153" s="10" t="s">
        <v>35</v>
      </c>
      <c r="F153" s="13">
        <v>2</v>
      </c>
      <c r="G153" s="14">
        <v>3.05</v>
      </c>
      <c r="H153" s="14">
        <v>0</v>
      </c>
      <c r="I153" s="14">
        <v>0.7</v>
      </c>
      <c r="J153" s="12">
        <f>OR(F153&lt;&gt;0,G153&lt;&gt;0,H153&lt;&gt;0,I153&lt;&gt;0)*(F153 + (F153 = 0))*(G153 + (G153 = 0))*(H153 + (H153 = 0))*(I153 + (I153 = 0))</f>
        <v>4.2699999999999996</v>
      </c>
      <c r="K153" s="11"/>
      <c r="L153" s="11"/>
      <c r="M153" s="11"/>
    </row>
    <row r="154" spans="1:13" x14ac:dyDescent="0.25">
      <c r="A154" s="11"/>
      <c r="B154" s="11"/>
      <c r="C154" s="11"/>
      <c r="D154" s="22"/>
      <c r="E154" s="10" t="s">
        <v>36</v>
      </c>
      <c r="F154" s="13">
        <v>2</v>
      </c>
      <c r="G154" s="14">
        <v>3.75</v>
      </c>
      <c r="H154" s="14">
        <v>0</v>
      </c>
      <c r="I154" s="14">
        <v>0.7</v>
      </c>
      <c r="J154" s="12">
        <f>OR(F154&lt;&gt;0,G154&lt;&gt;0,H154&lt;&gt;0,I154&lt;&gt;0)*(F154 + (F154 = 0))*(G154 + (G154 = 0))*(H154 + (H154 = 0))*(I154 + (I154 = 0))</f>
        <v>5.25</v>
      </c>
      <c r="K154" s="11"/>
      <c r="L154" s="11"/>
      <c r="M154" s="11"/>
    </row>
    <row r="155" spans="1:13" x14ac:dyDescent="0.25">
      <c r="A155" s="11"/>
      <c r="B155" s="11"/>
      <c r="C155" s="11"/>
      <c r="D155" s="22"/>
      <c r="E155" s="10" t="s">
        <v>127</v>
      </c>
      <c r="F155" s="13"/>
      <c r="G155" s="14"/>
      <c r="H155" s="14"/>
      <c r="I155" s="14"/>
      <c r="J155" s="12">
        <f>OR(F155&lt;&gt;0,G155&lt;&gt;0,H155&lt;&gt;0,I155&lt;&gt;0)*(F155 + (F155 = 0))*(G155 + (G155 = 0))*(H155 + (H155 = 0))*(I155 + (I155 = 0))</f>
        <v>0</v>
      </c>
      <c r="K155" s="11"/>
      <c r="L155" s="11"/>
      <c r="M155" s="11"/>
    </row>
    <row r="156" spans="1:13" x14ac:dyDescent="0.25">
      <c r="A156" s="11"/>
      <c r="B156" s="11"/>
      <c r="C156" s="11"/>
      <c r="D156" s="22"/>
      <c r="E156" s="10" t="s">
        <v>71</v>
      </c>
      <c r="F156" s="13">
        <v>4</v>
      </c>
      <c r="G156" s="14">
        <v>0.5</v>
      </c>
      <c r="H156" s="14">
        <v>0</v>
      </c>
      <c r="I156" s="14">
        <v>0.5</v>
      </c>
      <c r="J156" s="12">
        <f>OR(F156&lt;&gt;0,G156&lt;&gt;0,H156&lt;&gt;0,I156&lt;&gt;0)*(F156 + (F156 = 0))*(G156 + (G156 = 0))*(H156 + (H156 = 0))*(I156 + (I156 = 0))</f>
        <v>1</v>
      </c>
      <c r="K156" s="11"/>
      <c r="L156" s="11"/>
      <c r="M156" s="11"/>
    </row>
    <row r="157" spans="1:13" x14ac:dyDescent="0.25">
      <c r="A157" s="11"/>
      <c r="B157" s="11"/>
      <c r="C157" s="11"/>
      <c r="D157" s="22"/>
      <c r="E157" s="11"/>
      <c r="F157" s="11"/>
      <c r="G157" s="11"/>
      <c r="H157" s="11"/>
      <c r="I157" s="11"/>
      <c r="J157" s="15" t="s">
        <v>133</v>
      </c>
      <c r="K157" s="16">
        <f>SUM(J152:J156)*1</f>
        <v>10.52</v>
      </c>
      <c r="L157" s="14">
        <v>36.93</v>
      </c>
      <c r="M157" s="16">
        <f>ROUND(K157*L157,2)</f>
        <v>388.5</v>
      </c>
    </row>
    <row r="158" spans="1:13" ht="0.95" customHeight="1" x14ac:dyDescent="0.25">
      <c r="A158" s="17"/>
      <c r="B158" s="17"/>
      <c r="C158" s="17"/>
      <c r="D158" s="23"/>
      <c r="E158" s="17"/>
      <c r="F158" s="17"/>
      <c r="G158" s="17"/>
      <c r="H158" s="17"/>
      <c r="I158" s="17"/>
      <c r="J158" s="17"/>
      <c r="K158" s="17"/>
      <c r="L158" s="17"/>
      <c r="M158" s="17"/>
    </row>
    <row r="159" spans="1:13" x14ac:dyDescent="0.25">
      <c r="A159" s="11"/>
      <c r="B159" s="11"/>
      <c r="C159" s="11"/>
      <c r="D159" s="22"/>
      <c r="E159" s="11"/>
      <c r="F159" s="11"/>
      <c r="G159" s="11"/>
      <c r="H159" s="11"/>
      <c r="I159" s="11"/>
      <c r="J159" s="15" t="s">
        <v>134</v>
      </c>
      <c r="K159" s="19">
        <v>1</v>
      </c>
      <c r="L159" s="16">
        <f>M94+M103+M112+M117+M123+M132+M141+M150</f>
        <v>13048.45</v>
      </c>
      <c r="M159" s="16">
        <f>ROUND(K159*L159,2)</f>
        <v>13048.45</v>
      </c>
    </row>
    <row r="160" spans="1:13" ht="0.95" customHeight="1" x14ac:dyDescent="0.25">
      <c r="A160" s="17"/>
      <c r="B160" s="17"/>
      <c r="C160" s="17"/>
      <c r="D160" s="23"/>
      <c r="E160" s="17"/>
      <c r="F160" s="17"/>
      <c r="G160" s="17"/>
      <c r="H160" s="17"/>
      <c r="I160" s="17"/>
      <c r="J160" s="17"/>
      <c r="K160" s="17"/>
      <c r="L160" s="17"/>
      <c r="M160" s="17"/>
    </row>
    <row r="161" spans="1:13" x14ac:dyDescent="0.25">
      <c r="A161" s="5" t="s">
        <v>135</v>
      </c>
      <c r="B161" s="5" t="s">
        <v>16</v>
      </c>
      <c r="C161" s="5" t="s">
        <v>17</v>
      </c>
      <c r="D161" s="21" t="s">
        <v>136</v>
      </c>
      <c r="E161" s="6"/>
      <c r="F161" s="6"/>
      <c r="G161" s="6"/>
      <c r="H161" s="6"/>
      <c r="I161" s="6"/>
      <c r="J161" s="6"/>
      <c r="K161" s="7">
        <f>K191</f>
        <v>1</v>
      </c>
      <c r="L161" s="8">
        <f>L191</f>
        <v>80460.5</v>
      </c>
      <c r="M161" s="8">
        <f>M191</f>
        <v>80460.5</v>
      </c>
    </row>
    <row r="162" spans="1:13" x14ac:dyDescent="0.25">
      <c r="A162" s="9" t="s">
        <v>137</v>
      </c>
      <c r="B162" s="10" t="s">
        <v>20</v>
      </c>
      <c r="C162" s="10" t="s">
        <v>123</v>
      </c>
      <c r="D162" s="18" t="s">
        <v>138</v>
      </c>
      <c r="E162" s="11"/>
      <c r="F162" s="11"/>
      <c r="G162" s="11"/>
      <c r="H162" s="11"/>
      <c r="I162" s="11"/>
      <c r="J162" s="11"/>
      <c r="K162" s="12">
        <f>K174</f>
        <v>4143.78</v>
      </c>
      <c r="L162" s="12">
        <f>L174</f>
        <v>6.44</v>
      </c>
      <c r="M162" s="12">
        <f>M174</f>
        <v>26685.94</v>
      </c>
    </row>
    <row r="163" spans="1:13" ht="348.75" x14ac:dyDescent="0.25">
      <c r="A163" s="11"/>
      <c r="B163" s="11"/>
      <c r="C163" s="11"/>
      <c r="D163" s="18" t="s">
        <v>139</v>
      </c>
      <c r="E163" s="11"/>
      <c r="F163" s="11"/>
      <c r="G163" s="11"/>
      <c r="H163" s="11"/>
      <c r="I163" s="11"/>
      <c r="J163" s="11"/>
      <c r="K163" s="11"/>
      <c r="L163" s="11"/>
      <c r="M163" s="11"/>
    </row>
    <row r="164" spans="1:13" x14ac:dyDescent="0.25">
      <c r="A164" s="11"/>
      <c r="B164" s="11"/>
      <c r="C164" s="11"/>
      <c r="D164" s="22"/>
      <c r="E164" s="10" t="s">
        <v>140</v>
      </c>
      <c r="F164" s="13">
        <v>2</v>
      </c>
      <c r="G164" s="14">
        <v>5.72</v>
      </c>
      <c r="H164" s="14">
        <v>0</v>
      </c>
      <c r="I164" s="14">
        <v>35.29</v>
      </c>
      <c r="J164" s="12">
        <f>OR(F164&lt;&gt;0,G164&lt;&gt;0,H164&lt;&gt;0,I164&lt;&gt;0)*(F164 + (F164 = 0))*(G164 + (G164 = 0))*(H164 + (H164 = 0))*(I164 + (I164 = 0))</f>
        <v>403.72</v>
      </c>
      <c r="K164" s="11"/>
      <c r="L164" s="11"/>
      <c r="M164" s="11"/>
    </row>
    <row r="165" spans="1:13" x14ac:dyDescent="0.25">
      <c r="A165" s="11"/>
      <c r="B165" s="11"/>
      <c r="C165" s="11"/>
      <c r="D165" s="22"/>
      <c r="E165" s="10" t="s">
        <v>141</v>
      </c>
      <c r="F165" s="13">
        <v>2</v>
      </c>
      <c r="G165" s="14">
        <v>5.72</v>
      </c>
      <c r="H165" s="14">
        <v>0</v>
      </c>
      <c r="I165" s="14">
        <v>68.81</v>
      </c>
      <c r="J165" s="12">
        <f>OR(F165&lt;&gt;0,G165&lt;&gt;0,H165&lt;&gt;0,I165&lt;&gt;0)*(F165 + (F165 = 0))*(G165 + (G165 = 0))*(H165 + (H165 = 0))*(I165 + (I165 = 0))</f>
        <v>787.19</v>
      </c>
      <c r="K165" s="11"/>
      <c r="L165" s="11"/>
      <c r="M165" s="11"/>
    </row>
    <row r="166" spans="1:13" x14ac:dyDescent="0.25">
      <c r="A166" s="11"/>
      <c r="B166" s="11"/>
      <c r="C166" s="11"/>
      <c r="D166" s="22"/>
      <c r="E166" s="10" t="s">
        <v>140</v>
      </c>
      <c r="F166" s="13">
        <v>2</v>
      </c>
      <c r="G166" s="14">
        <v>9.07</v>
      </c>
      <c r="H166" s="14">
        <v>0</v>
      </c>
      <c r="I166" s="14">
        <v>35.29</v>
      </c>
      <c r="J166" s="12">
        <f>OR(F166&lt;&gt;0,G166&lt;&gt;0,H166&lt;&gt;0,I166&lt;&gt;0)*(F166 + (F166 = 0))*(G166 + (G166 = 0))*(H166 + (H166 = 0))*(I166 + (I166 = 0))</f>
        <v>640.16</v>
      </c>
      <c r="K166" s="11"/>
      <c r="L166" s="11"/>
      <c r="M166" s="11"/>
    </row>
    <row r="167" spans="1:13" x14ac:dyDescent="0.25">
      <c r="A167" s="11"/>
      <c r="B167" s="11"/>
      <c r="C167" s="11"/>
      <c r="D167" s="22"/>
      <c r="E167" s="10" t="s">
        <v>141</v>
      </c>
      <c r="F167" s="13">
        <v>2</v>
      </c>
      <c r="G167" s="14">
        <v>9.07</v>
      </c>
      <c r="H167" s="14">
        <v>0</v>
      </c>
      <c r="I167" s="14">
        <v>68.81</v>
      </c>
      <c r="J167" s="12">
        <f>OR(F167&lt;&gt;0,G167&lt;&gt;0,H167&lt;&gt;0,I167&lt;&gt;0)*(F167 + (F167 = 0))*(G167 + (G167 = 0))*(H167 + (H167 = 0))*(I167 + (I167 = 0))</f>
        <v>1248.21</v>
      </c>
      <c r="K167" s="11"/>
      <c r="L167" s="11"/>
      <c r="M167" s="11"/>
    </row>
    <row r="168" spans="1:13" x14ac:dyDescent="0.25">
      <c r="A168" s="11"/>
      <c r="B168" s="11"/>
      <c r="C168" s="11"/>
      <c r="D168" s="22"/>
      <c r="E168" s="10" t="s">
        <v>142</v>
      </c>
      <c r="F168" s="13">
        <v>3</v>
      </c>
      <c r="G168" s="14">
        <v>7.2</v>
      </c>
      <c r="H168" s="14">
        <v>0</v>
      </c>
      <c r="I168" s="14">
        <v>24.5</v>
      </c>
      <c r="J168" s="12">
        <f>OR(F168&lt;&gt;0,G168&lt;&gt;0,H168&lt;&gt;0,I168&lt;&gt;0)*(F168 + (F168 = 0))*(G168 + (G168 = 0))*(H168 + (H168 = 0))*(I168 + (I168 = 0))</f>
        <v>529.20000000000005</v>
      </c>
      <c r="K168" s="11"/>
      <c r="L168" s="11"/>
      <c r="M168" s="11"/>
    </row>
    <row r="169" spans="1:13" x14ac:dyDescent="0.25">
      <c r="A169" s="11"/>
      <c r="B169" s="11"/>
      <c r="C169" s="11"/>
      <c r="D169" s="22"/>
      <c r="E169" s="10" t="s">
        <v>142</v>
      </c>
      <c r="F169" s="13">
        <v>3</v>
      </c>
      <c r="G169" s="14">
        <v>7.24</v>
      </c>
      <c r="H169" s="14">
        <v>0</v>
      </c>
      <c r="I169" s="14">
        <v>24.5</v>
      </c>
      <c r="J169" s="12">
        <f>OR(F169&lt;&gt;0,G169&lt;&gt;0,H169&lt;&gt;0,I169&lt;&gt;0)*(F169 + (F169 = 0))*(G169 + (G169 = 0))*(H169 + (H169 = 0))*(I169 + (I169 = 0))</f>
        <v>532.14</v>
      </c>
      <c r="K169" s="11"/>
      <c r="L169" s="11"/>
      <c r="M169" s="11"/>
    </row>
    <row r="170" spans="1:13" x14ac:dyDescent="0.25">
      <c r="A170" s="11"/>
      <c r="B170" s="11"/>
      <c r="C170" s="11"/>
      <c r="D170" s="22"/>
      <c r="E170" s="10" t="s">
        <v>143</v>
      </c>
      <c r="F170" s="13">
        <v>0</v>
      </c>
      <c r="G170" s="14">
        <v>0</v>
      </c>
      <c r="H170" s="14">
        <v>0</v>
      </c>
      <c r="I170" s="14">
        <v>0</v>
      </c>
      <c r="J170" s="14">
        <v>0.79</v>
      </c>
      <c r="K170" s="10" t="s">
        <v>144</v>
      </c>
      <c r="L170" s="11"/>
      <c r="M170" s="11"/>
    </row>
    <row r="171" spans="1:13" x14ac:dyDescent="0.25">
      <c r="A171" s="11"/>
      <c r="B171" s="11"/>
      <c r="C171" s="11"/>
      <c r="D171" s="22"/>
      <c r="E171" s="10" t="s">
        <v>145</v>
      </c>
      <c r="F171" s="13">
        <v>0</v>
      </c>
      <c r="G171" s="14">
        <v>0</v>
      </c>
      <c r="H171" s="14">
        <v>0</v>
      </c>
      <c r="I171" s="14">
        <v>0</v>
      </c>
      <c r="J171" s="14">
        <v>0.79</v>
      </c>
      <c r="K171" s="10" t="s">
        <v>144</v>
      </c>
      <c r="L171" s="11"/>
      <c r="M171" s="11"/>
    </row>
    <row r="172" spans="1:13" x14ac:dyDescent="0.25">
      <c r="A172" s="11"/>
      <c r="B172" s="11"/>
      <c r="C172" s="11"/>
      <c r="D172" s="22"/>
      <c r="E172" s="10" t="s">
        <v>146</v>
      </c>
      <c r="F172" s="13">
        <v>0</v>
      </c>
      <c r="G172" s="14">
        <v>0</v>
      </c>
      <c r="H172" s="14">
        <v>0</v>
      </c>
      <c r="I172" s="14">
        <v>0</v>
      </c>
      <c r="J172" s="14">
        <v>0.79</v>
      </c>
      <c r="K172" s="10" t="s">
        <v>144</v>
      </c>
      <c r="L172" s="11"/>
      <c r="M172" s="11"/>
    </row>
    <row r="173" spans="1:13" x14ac:dyDescent="0.25">
      <c r="A173" s="11"/>
      <c r="B173" s="11"/>
      <c r="C173" s="11"/>
      <c r="D173" s="22"/>
      <c r="E173" s="10" t="s">
        <v>147</v>
      </c>
      <c r="F173" s="13">
        <v>0</v>
      </c>
      <c r="G173" s="14">
        <v>0</v>
      </c>
      <c r="H173" s="14">
        <v>0</v>
      </c>
      <c r="I173" s="14">
        <v>0</v>
      </c>
      <c r="J173" s="14">
        <v>0.79</v>
      </c>
      <c r="K173" s="10" t="s">
        <v>144</v>
      </c>
      <c r="L173" s="11"/>
      <c r="M173" s="11"/>
    </row>
    <row r="174" spans="1:13" x14ac:dyDescent="0.25">
      <c r="A174" s="11"/>
      <c r="B174" s="11"/>
      <c r="C174" s="11"/>
      <c r="D174" s="22"/>
      <c r="E174" s="11"/>
      <c r="F174" s="11"/>
      <c r="G174" s="11"/>
      <c r="H174" s="11"/>
      <c r="I174" s="11"/>
      <c r="J174" s="15" t="s">
        <v>148</v>
      </c>
      <c r="K174" s="16">
        <f>SUM(J164:J173)*1</f>
        <v>4143.78</v>
      </c>
      <c r="L174" s="14">
        <v>6.44</v>
      </c>
      <c r="M174" s="16">
        <f>ROUND(K174*L174,2)</f>
        <v>26685.94</v>
      </c>
    </row>
    <row r="175" spans="1:13" ht="0.95" customHeight="1" x14ac:dyDescent="0.25">
      <c r="A175" s="17"/>
      <c r="B175" s="17"/>
      <c r="C175" s="17"/>
      <c r="D175" s="23"/>
      <c r="E175" s="17"/>
      <c r="F175" s="17"/>
      <c r="G175" s="17"/>
      <c r="H175" s="17"/>
      <c r="I175" s="17"/>
      <c r="J175" s="17"/>
      <c r="K175" s="17"/>
      <c r="L175" s="17"/>
      <c r="M175" s="17"/>
    </row>
    <row r="176" spans="1:13" ht="22.5" x14ac:dyDescent="0.25">
      <c r="A176" s="9" t="s">
        <v>149</v>
      </c>
      <c r="B176" s="10" t="s">
        <v>20</v>
      </c>
      <c r="C176" s="10" t="s">
        <v>26</v>
      </c>
      <c r="D176" s="18" t="s">
        <v>150</v>
      </c>
      <c r="E176" s="11"/>
      <c r="F176" s="11"/>
      <c r="G176" s="11"/>
      <c r="H176" s="11"/>
      <c r="I176" s="11"/>
      <c r="J176" s="11"/>
      <c r="K176" s="12">
        <f>K179</f>
        <v>315</v>
      </c>
      <c r="L176" s="12">
        <f>L179</f>
        <v>13.52</v>
      </c>
      <c r="M176" s="12">
        <f>M179</f>
        <v>4258.8</v>
      </c>
    </row>
    <row r="177" spans="1:13" ht="225" x14ac:dyDescent="0.25">
      <c r="A177" s="11"/>
      <c r="B177" s="11"/>
      <c r="C177" s="11"/>
      <c r="D177" s="18" t="s">
        <v>151</v>
      </c>
      <c r="E177" s="11"/>
      <c r="F177" s="11"/>
      <c r="G177" s="11"/>
      <c r="H177" s="11"/>
      <c r="I177" s="11"/>
      <c r="J177" s="11"/>
      <c r="K177" s="11"/>
      <c r="L177" s="11"/>
      <c r="M177" s="11"/>
    </row>
    <row r="178" spans="1:13" x14ac:dyDescent="0.25">
      <c r="A178" s="11"/>
      <c r="B178" s="11"/>
      <c r="C178" s="11"/>
      <c r="D178" s="22"/>
      <c r="E178" s="10" t="s">
        <v>17</v>
      </c>
      <c r="F178" s="13">
        <v>9</v>
      </c>
      <c r="G178" s="14">
        <v>35</v>
      </c>
      <c r="H178" s="14">
        <v>0</v>
      </c>
      <c r="I178" s="14">
        <v>0</v>
      </c>
      <c r="J178" s="12">
        <f>OR(F178&lt;&gt;0,G178&lt;&gt;0,H178&lt;&gt;0,I178&lt;&gt;0)*(F178 + (F178 = 0))*(G178 + (G178 = 0))*(H178 + (H178 = 0))*(I178 + (I178 = 0))</f>
        <v>315</v>
      </c>
      <c r="K178" s="11"/>
      <c r="L178" s="11"/>
      <c r="M178" s="11"/>
    </row>
    <row r="179" spans="1:13" x14ac:dyDescent="0.25">
      <c r="A179" s="11"/>
      <c r="B179" s="11"/>
      <c r="C179" s="11"/>
      <c r="D179" s="22"/>
      <c r="E179" s="11"/>
      <c r="F179" s="11"/>
      <c r="G179" s="11"/>
      <c r="H179" s="11"/>
      <c r="I179" s="11"/>
      <c r="J179" s="15" t="s">
        <v>152</v>
      </c>
      <c r="K179" s="16">
        <f>J178*1</f>
        <v>315</v>
      </c>
      <c r="L179" s="14">
        <v>13.52</v>
      </c>
      <c r="M179" s="16">
        <f>ROUND(K179*L179,2)</f>
        <v>4258.8</v>
      </c>
    </row>
    <row r="180" spans="1:13" ht="0.95" customHeight="1" x14ac:dyDescent="0.25">
      <c r="A180" s="17"/>
      <c r="B180" s="17"/>
      <c r="C180" s="17"/>
      <c r="D180" s="23"/>
      <c r="E180" s="17"/>
      <c r="F180" s="17"/>
      <c r="G180" s="17"/>
      <c r="H180" s="17"/>
      <c r="I180" s="17"/>
      <c r="J180" s="17"/>
      <c r="K180" s="17"/>
      <c r="L180" s="17"/>
      <c r="M180" s="17"/>
    </row>
    <row r="181" spans="1:13" ht="22.5" x14ac:dyDescent="0.25">
      <c r="A181" s="9" t="s">
        <v>153</v>
      </c>
      <c r="B181" s="10" t="s">
        <v>20</v>
      </c>
      <c r="C181" s="10" t="s">
        <v>21</v>
      </c>
      <c r="D181" s="18" t="s">
        <v>154</v>
      </c>
      <c r="E181" s="11"/>
      <c r="F181" s="11"/>
      <c r="G181" s="11"/>
      <c r="H181" s="11"/>
      <c r="I181" s="11"/>
      <c r="J181" s="11"/>
      <c r="K181" s="12">
        <f>K184</f>
        <v>480</v>
      </c>
      <c r="L181" s="12">
        <f>L184</f>
        <v>102.84</v>
      </c>
      <c r="M181" s="12">
        <f>M184</f>
        <v>49363.199999999997</v>
      </c>
    </row>
    <row r="182" spans="1:13" ht="409.5" x14ac:dyDescent="0.25">
      <c r="A182" s="11"/>
      <c r="B182" s="11"/>
      <c r="C182" s="11"/>
      <c r="D182" s="18" t="s">
        <v>155</v>
      </c>
      <c r="E182" s="11"/>
      <c r="F182" s="11"/>
      <c r="G182" s="11"/>
      <c r="H182" s="11"/>
      <c r="I182" s="11"/>
      <c r="J182" s="11"/>
      <c r="K182" s="11"/>
      <c r="L182" s="11"/>
      <c r="M182" s="11"/>
    </row>
    <row r="183" spans="1:13" x14ac:dyDescent="0.25">
      <c r="A183" s="11"/>
      <c r="B183" s="11"/>
      <c r="C183" s="11"/>
      <c r="D183" s="22"/>
      <c r="E183" s="10" t="s">
        <v>17</v>
      </c>
      <c r="F183" s="13">
        <v>4</v>
      </c>
      <c r="G183" s="14">
        <v>120</v>
      </c>
      <c r="H183" s="14">
        <v>0</v>
      </c>
      <c r="I183" s="14">
        <v>0</v>
      </c>
      <c r="J183" s="12">
        <f>OR(F183&lt;&gt;0,G183&lt;&gt;0,H183&lt;&gt;0,I183&lt;&gt;0)*(F183 + (F183 = 0))*(G183 + (G183 = 0))*(H183 + (H183 = 0))*(I183 + (I183 = 0))</f>
        <v>480</v>
      </c>
      <c r="K183" s="11"/>
      <c r="L183" s="11"/>
      <c r="M183" s="11"/>
    </row>
    <row r="184" spans="1:13" x14ac:dyDescent="0.25">
      <c r="A184" s="11"/>
      <c r="B184" s="11"/>
      <c r="C184" s="11"/>
      <c r="D184" s="22"/>
      <c r="E184" s="11"/>
      <c r="F184" s="11"/>
      <c r="G184" s="11"/>
      <c r="H184" s="11"/>
      <c r="I184" s="11"/>
      <c r="J184" s="15" t="s">
        <v>156</v>
      </c>
      <c r="K184" s="16">
        <f>J183*1</f>
        <v>480</v>
      </c>
      <c r="L184" s="14">
        <v>102.84</v>
      </c>
      <c r="M184" s="16">
        <f>ROUND(K184*L184,2)</f>
        <v>49363.199999999997</v>
      </c>
    </row>
    <row r="185" spans="1:13" ht="0.95" customHeight="1" x14ac:dyDescent="0.25">
      <c r="A185" s="17"/>
      <c r="B185" s="17"/>
      <c r="C185" s="17"/>
      <c r="D185" s="23"/>
      <c r="E185" s="17"/>
      <c r="F185" s="17"/>
      <c r="G185" s="17"/>
      <c r="H185" s="17"/>
      <c r="I185" s="17"/>
      <c r="J185" s="17"/>
      <c r="K185" s="17"/>
      <c r="L185" s="17"/>
      <c r="M185" s="17"/>
    </row>
    <row r="186" spans="1:13" ht="22.5" x14ac:dyDescent="0.25">
      <c r="A186" s="9" t="s">
        <v>157</v>
      </c>
      <c r="B186" s="10" t="s">
        <v>20</v>
      </c>
      <c r="C186" s="10" t="s">
        <v>48</v>
      </c>
      <c r="D186" s="18" t="s">
        <v>158</v>
      </c>
      <c r="E186" s="11"/>
      <c r="F186" s="11"/>
      <c r="G186" s="11"/>
      <c r="H186" s="11"/>
      <c r="I186" s="11"/>
      <c r="J186" s="11"/>
      <c r="K186" s="12">
        <f>K189</f>
        <v>8</v>
      </c>
      <c r="L186" s="12">
        <f>L189</f>
        <v>19.07</v>
      </c>
      <c r="M186" s="12">
        <f>M189</f>
        <v>152.56</v>
      </c>
    </row>
    <row r="187" spans="1:13" ht="247.5" x14ac:dyDescent="0.25">
      <c r="A187" s="11"/>
      <c r="B187" s="11"/>
      <c r="C187" s="11"/>
      <c r="D187" s="18" t="s">
        <v>159</v>
      </c>
      <c r="E187" s="11"/>
      <c r="F187" s="11"/>
      <c r="G187" s="11"/>
      <c r="H187" s="11"/>
      <c r="I187" s="11"/>
      <c r="J187" s="11"/>
      <c r="K187" s="11"/>
      <c r="L187" s="11"/>
      <c r="M187" s="11"/>
    </row>
    <row r="188" spans="1:13" x14ac:dyDescent="0.25">
      <c r="A188" s="11"/>
      <c r="B188" s="11"/>
      <c r="C188" s="11"/>
      <c r="D188" s="22"/>
      <c r="E188" s="10" t="s">
        <v>17</v>
      </c>
      <c r="F188" s="13">
        <v>8</v>
      </c>
      <c r="G188" s="14">
        <v>0</v>
      </c>
      <c r="H188" s="14">
        <v>0</v>
      </c>
      <c r="I188" s="14">
        <v>0</v>
      </c>
      <c r="J188" s="12">
        <f>OR(F188&lt;&gt;0,G188&lt;&gt;0,H188&lt;&gt;0,I188&lt;&gt;0)*(F188 + (F188 = 0))*(G188 + (G188 = 0))*(H188 + (H188 = 0))*(I188 + (I188 = 0))</f>
        <v>8</v>
      </c>
      <c r="K188" s="11"/>
      <c r="L188" s="11"/>
      <c r="M188" s="11"/>
    </row>
    <row r="189" spans="1:13" x14ac:dyDescent="0.25">
      <c r="A189" s="11"/>
      <c r="B189" s="11"/>
      <c r="C189" s="11"/>
      <c r="D189" s="22"/>
      <c r="E189" s="11"/>
      <c r="F189" s="11"/>
      <c r="G189" s="11"/>
      <c r="H189" s="11"/>
      <c r="I189" s="11"/>
      <c r="J189" s="15" t="s">
        <v>160</v>
      </c>
      <c r="K189" s="16">
        <f>J188*1</f>
        <v>8</v>
      </c>
      <c r="L189" s="14">
        <v>19.07</v>
      </c>
      <c r="M189" s="16">
        <f>ROUND(K189*L189,2)</f>
        <v>152.56</v>
      </c>
    </row>
    <row r="190" spans="1:13" ht="0.95" customHeight="1" x14ac:dyDescent="0.25">
      <c r="A190" s="17"/>
      <c r="B190" s="17"/>
      <c r="C190" s="17"/>
      <c r="D190" s="23"/>
      <c r="E190" s="17"/>
      <c r="F190" s="17"/>
      <c r="G190" s="17"/>
      <c r="H190" s="17"/>
      <c r="I190" s="17"/>
      <c r="J190" s="17"/>
      <c r="K190" s="17"/>
      <c r="L190" s="17"/>
      <c r="M190" s="17"/>
    </row>
    <row r="191" spans="1:13" x14ac:dyDescent="0.25">
      <c r="A191" s="11"/>
      <c r="B191" s="11"/>
      <c r="C191" s="11"/>
      <c r="D191" s="22"/>
      <c r="E191" s="11"/>
      <c r="F191" s="11"/>
      <c r="G191" s="11"/>
      <c r="H191" s="11"/>
      <c r="I191" s="11"/>
      <c r="J191" s="15" t="s">
        <v>161</v>
      </c>
      <c r="K191" s="19">
        <v>1</v>
      </c>
      <c r="L191" s="16">
        <f>M162+M176+M181+M186</f>
        <v>80460.5</v>
      </c>
      <c r="M191" s="16">
        <f>ROUND(K191*L191,2)</f>
        <v>80460.5</v>
      </c>
    </row>
    <row r="192" spans="1:13" ht="0.95" customHeight="1" x14ac:dyDescent="0.25">
      <c r="A192" s="17"/>
      <c r="B192" s="17"/>
      <c r="C192" s="17"/>
      <c r="D192" s="23"/>
      <c r="E192" s="17"/>
      <c r="F192" s="17"/>
      <c r="G192" s="17"/>
      <c r="H192" s="17"/>
      <c r="I192" s="17"/>
      <c r="J192" s="17"/>
      <c r="K192" s="17"/>
      <c r="L192" s="17"/>
      <c r="M192" s="17"/>
    </row>
    <row r="193" spans="1:13" x14ac:dyDescent="0.25">
      <c r="A193" s="5" t="s">
        <v>162</v>
      </c>
      <c r="B193" s="5" t="s">
        <v>16</v>
      </c>
      <c r="C193" s="5" t="s">
        <v>17</v>
      </c>
      <c r="D193" s="21" t="s">
        <v>163</v>
      </c>
      <c r="E193" s="6"/>
      <c r="F193" s="6"/>
      <c r="G193" s="6"/>
      <c r="H193" s="6"/>
      <c r="I193" s="6"/>
      <c r="J193" s="6"/>
      <c r="K193" s="7">
        <f>K209</f>
        <v>1</v>
      </c>
      <c r="L193" s="8">
        <f>L209</f>
        <v>2362.27</v>
      </c>
      <c r="M193" s="8">
        <f>M209</f>
        <v>2362.27</v>
      </c>
    </row>
    <row r="194" spans="1:13" ht="22.5" x14ac:dyDescent="0.25">
      <c r="A194" s="9" t="s">
        <v>164</v>
      </c>
      <c r="B194" s="10" t="s">
        <v>20</v>
      </c>
      <c r="C194" s="10" t="s">
        <v>21</v>
      </c>
      <c r="D194" s="18" t="s">
        <v>165</v>
      </c>
      <c r="E194" s="11"/>
      <c r="F194" s="11"/>
      <c r="G194" s="11"/>
      <c r="H194" s="11"/>
      <c r="I194" s="11"/>
      <c r="J194" s="11"/>
      <c r="K194" s="12">
        <f>K197</f>
        <v>34.54</v>
      </c>
      <c r="L194" s="12">
        <f>L197</f>
        <v>41.02</v>
      </c>
      <c r="M194" s="12">
        <f>M197</f>
        <v>1416.83</v>
      </c>
    </row>
    <row r="195" spans="1:13" ht="409.5" x14ac:dyDescent="0.25">
      <c r="A195" s="11"/>
      <c r="B195" s="11"/>
      <c r="C195" s="11"/>
      <c r="D195" s="18" t="s">
        <v>166</v>
      </c>
      <c r="E195" s="11"/>
      <c r="F195" s="11"/>
      <c r="G195" s="11"/>
      <c r="H195" s="11"/>
      <c r="I195" s="11"/>
      <c r="J195" s="11"/>
      <c r="K195" s="11"/>
      <c r="L195" s="11"/>
      <c r="M195" s="11"/>
    </row>
    <row r="196" spans="1:13" x14ac:dyDescent="0.25">
      <c r="A196" s="11"/>
      <c r="B196" s="11"/>
      <c r="C196" s="11"/>
      <c r="D196" s="22"/>
      <c r="E196" s="10" t="s">
        <v>17</v>
      </c>
      <c r="F196" s="13">
        <v>34.54</v>
      </c>
      <c r="G196" s="14">
        <v>0</v>
      </c>
      <c r="H196" s="14">
        <v>0</v>
      </c>
      <c r="I196" s="14">
        <v>0</v>
      </c>
      <c r="J196" s="12">
        <f>OR(F196&lt;&gt;0,G196&lt;&gt;0,H196&lt;&gt;0,I196&lt;&gt;0)*(F196 + (F196 = 0))*(G196 + (G196 = 0))*(H196 + (H196 = 0))*(I196 + (I196 = 0))</f>
        <v>34.54</v>
      </c>
      <c r="K196" s="11"/>
      <c r="L196" s="11"/>
      <c r="M196" s="11"/>
    </row>
    <row r="197" spans="1:13" x14ac:dyDescent="0.25">
      <c r="A197" s="11"/>
      <c r="B197" s="11"/>
      <c r="C197" s="11"/>
      <c r="D197" s="22"/>
      <c r="E197" s="11"/>
      <c r="F197" s="11"/>
      <c r="G197" s="11"/>
      <c r="H197" s="11"/>
      <c r="I197" s="11"/>
      <c r="J197" s="15" t="s">
        <v>167</v>
      </c>
      <c r="K197" s="16">
        <f>J196*1</f>
        <v>34.54</v>
      </c>
      <c r="L197" s="14">
        <v>41.02</v>
      </c>
      <c r="M197" s="16">
        <f>ROUND(K197*L197,2)</f>
        <v>1416.83</v>
      </c>
    </row>
    <row r="198" spans="1:13" ht="0.95" customHeight="1" x14ac:dyDescent="0.25">
      <c r="A198" s="17"/>
      <c r="B198" s="17"/>
      <c r="C198" s="17"/>
      <c r="D198" s="23"/>
      <c r="E198" s="17"/>
      <c r="F198" s="17"/>
      <c r="G198" s="17"/>
      <c r="H198" s="17"/>
      <c r="I198" s="17"/>
      <c r="J198" s="17"/>
      <c r="K198" s="17"/>
      <c r="L198" s="17"/>
      <c r="M198" s="17"/>
    </row>
    <row r="199" spans="1:13" x14ac:dyDescent="0.25">
      <c r="A199" s="9" t="s">
        <v>168</v>
      </c>
      <c r="B199" s="10" t="s">
        <v>20</v>
      </c>
      <c r="C199" s="10" t="s">
        <v>26</v>
      </c>
      <c r="D199" s="18" t="s">
        <v>169</v>
      </c>
      <c r="E199" s="11"/>
      <c r="F199" s="11"/>
      <c r="G199" s="11"/>
      <c r="H199" s="11"/>
      <c r="I199" s="11"/>
      <c r="J199" s="11"/>
      <c r="K199" s="12">
        <f>K202</f>
        <v>17</v>
      </c>
      <c r="L199" s="12">
        <f>L202</f>
        <v>34.96</v>
      </c>
      <c r="M199" s="12">
        <f>M202</f>
        <v>594.32000000000005</v>
      </c>
    </row>
    <row r="200" spans="1:13" ht="360" x14ac:dyDescent="0.25">
      <c r="A200" s="11"/>
      <c r="B200" s="11"/>
      <c r="C200" s="11"/>
      <c r="D200" s="18" t="s">
        <v>170</v>
      </c>
      <c r="E200" s="11"/>
      <c r="F200" s="11"/>
      <c r="G200" s="11"/>
      <c r="H200" s="11"/>
      <c r="I200" s="11"/>
      <c r="J200" s="11"/>
      <c r="K200" s="11"/>
      <c r="L200" s="11"/>
      <c r="M200" s="11"/>
    </row>
    <row r="201" spans="1:13" x14ac:dyDescent="0.25">
      <c r="A201" s="11"/>
      <c r="B201" s="11"/>
      <c r="C201" s="11"/>
      <c r="D201" s="22"/>
      <c r="E201" s="10" t="s">
        <v>17</v>
      </c>
      <c r="F201" s="13">
        <v>17</v>
      </c>
      <c r="G201" s="14">
        <v>0</v>
      </c>
      <c r="H201" s="14">
        <v>0</v>
      </c>
      <c r="I201" s="14">
        <v>0</v>
      </c>
      <c r="J201" s="12">
        <f>OR(F201&lt;&gt;0,G201&lt;&gt;0,H201&lt;&gt;0,I201&lt;&gt;0)*(F201 + (F201 = 0))*(G201 + (G201 = 0))*(H201 + (H201 = 0))*(I201 + (I201 = 0))</f>
        <v>17</v>
      </c>
      <c r="K201" s="11"/>
      <c r="L201" s="11"/>
      <c r="M201" s="11"/>
    </row>
    <row r="202" spans="1:13" x14ac:dyDescent="0.25">
      <c r="A202" s="11"/>
      <c r="B202" s="11"/>
      <c r="C202" s="11"/>
      <c r="D202" s="22"/>
      <c r="E202" s="11"/>
      <c r="F202" s="11"/>
      <c r="G202" s="11"/>
      <c r="H202" s="11"/>
      <c r="I202" s="11"/>
      <c r="J202" s="15" t="s">
        <v>171</v>
      </c>
      <c r="K202" s="16">
        <f>J201*1</f>
        <v>17</v>
      </c>
      <c r="L202" s="14">
        <v>34.96</v>
      </c>
      <c r="M202" s="16">
        <f>ROUND(K202*L202,2)</f>
        <v>594.32000000000005</v>
      </c>
    </row>
    <row r="203" spans="1:13" ht="0.95" customHeight="1" x14ac:dyDescent="0.25">
      <c r="A203" s="17"/>
      <c r="B203" s="17"/>
      <c r="C203" s="17"/>
      <c r="D203" s="23"/>
      <c r="E203" s="17"/>
      <c r="F203" s="17"/>
      <c r="G203" s="17"/>
      <c r="H203" s="17"/>
      <c r="I203" s="17"/>
      <c r="J203" s="17"/>
      <c r="K203" s="17"/>
      <c r="L203" s="17"/>
      <c r="M203" s="17"/>
    </row>
    <row r="204" spans="1:13" x14ac:dyDescent="0.25">
      <c r="A204" s="9" t="s">
        <v>172</v>
      </c>
      <c r="B204" s="10" t="s">
        <v>20</v>
      </c>
      <c r="C204" s="10" t="s">
        <v>26</v>
      </c>
      <c r="D204" s="18" t="s">
        <v>173</v>
      </c>
      <c r="E204" s="11"/>
      <c r="F204" s="11"/>
      <c r="G204" s="11"/>
      <c r="H204" s="11"/>
      <c r="I204" s="11"/>
      <c r="J204" s="11"/>
      <c r="K204" s="12">
        <f>K207</f>
        <v>12</v>
      </c>
      <c r="L204" s="12">
        <f>L207</f>
        <v>29.26</v>
      </c>
      <c r="M204" s="12">
        <f>M207</f>
        <v>351.12</v>
      </c>
    </row>
    <row r="205" spans="1:13" ht="225" x14ac:dyDescent="0.25">
      <c r="A205" s="11"/>
      <c r="B205" s="11"/>
      <c r="C205" s="11"/>
      <c r="D205" s="18" t="s">
        <v>174</v>
      </c>
      <c r="E205" s="11"/>
      <c r="F205" s="11"/>
      <c r="G205" s="11"/>
      <c r="H205" s="11"/>
      <c r="I205" s="11"/>
      <c r="J205" s="11"/>
      <c r="K205" s="11"/>
      <c r="L205" s="11"/>
      <c r="M205" s="11"/>
    </row>
    <row r="206" spans="1:13" x14ac:dyDescent="0.25">
      <c r="A206" s="11"/>
      <c r="B206" s="11"/>
      <c r="C206" s="11"/>
      <c r="D206" s="22"/>
      <c r="E206" s="10" t="s">
        <v>17</v>
      </c>
      <c r="F206" s="13">
        <v>4</v>
      </c>
      <c r="G206" s="14">
        <v>3</v>
      </c>
      <c r="H206" s="14">
        <v>0</v>
      </c>
      <c r="I206" s="14">
        <v>0</v>
      </c>
      <c r="J206" s="12">
        <f>OR(F206&lt;&gt;0,G206&lt;&gt;0,H206&lt;&gt;0,I206&lt;&gt;0)*(F206 + (F206 = 0))*(G206 + (G206 = 0))*(H206 + (H206 = 0))*(I206 + (I206 = 0))</f>
        <v>12</v>
      </c>
      <c r="K206" s="11"/>
      <c r="L206" s="11"/>
      <c r="M206" s="11"/>
    </row>
    <row r="207" spans="1:13" x14ac:dyDescent="0.25">
      <c r="A207" s="11"/>
      <c r="B207" s="11"/>
      <c r="C207" s="11"/>
      <c r="D207" s="22"/>
      <c r="E207" s="11"/>
      <c r="F207" s="11"/>
      <c r="G207" s="11"/>
      <c r="H207" s="11"/>
      <c r="I207" s="11"/>
      <c r="J207" s="15" t="s">
        <v>175</v>
      </c>
      <c r="K207" s="16">
        <f>J206*1</f>
        <v>12</v>
      </c>
      <c r="L207" s="14">
        <v>29.26</v>
      </c>
      <c r="M207" s="16">
        <f>ROUND(K207*L207,2)</f>
        <v>351.12</v>
      </c>
    </row>
    <row r="208" spans="1:13" ht="0.95" customHeight="1" x14ac:dyDescent="0.25">
      <c r="A208" s="17"/>
      <c r="B208" s="17"/>
      <c r="C208" s="17"/>
      <c r="D208" s="23"/>
      <c r="E208" s="17"/>
      <c r="F208" s="17"/>
      <c r="G208" s="17"/>
      <c r="H208" s="17"/>
      <c r="I208" s="17"/>
      <c r="J208" s="17"/>
      <c r="K208" s="17"/>
      <c r="L208" s="17"/>
      <c r="M208" s="17"/>
    </row>
    <row r="209" spans="1:13" x14ac:dyDescent="0.25">
      <c r="A209" s="11"/>
      <c r="B209" s="11"/>
      <c r="C209" s="11"/>
      <c r="D209" s="22"/>
      <c r="E209" s="11"/>
      <c r="F209" s="11"/>
      <c r="G209" s="11"/>
      <c r="H209" s="11"/>
      <c r="I209" s="11"/>
      <c r="J209" s="15" t="s">
        <v>176</v>
      </c>
      <c r="K209" s="19">
        <v>1</v>
      </c>
      <c r="L209" s="16">
        <f>M194+M199+M204</f>
        <v>2362.27</v>
      </c>
      <c r="M209" s="16">
        <f>ROUND(K209*L209,2)</f>
        <v>2362.27</v>
      </c>
    </row>
    <row r="210" spans="1:13" ht="0.95" customHeight="1" x14ac:dyDescent="0.25">
      <c r="A210" s="17"/>
      <c r="B210" s="17"/>
      <c r="C210" s="17"/>
      <c r="D210" s="23"/>
      <c r="E210" s="17"/>
      <c r="F210" s="17"/>
      <c r="G210" s="17"/>
      <c r="H210" s="17"/>
      <c r="I210" s="17"/>
      <c r="J210" s="17"/>
      <c r="K210" s="17"/>
      <c r="L210" s="17"/>
      <c r="M210" s="17"/>
    </row>
    <row r="211" spans="1:13" x14ac:dyDescent="0.25">
      <c r="A211" s="5" t="s">
        <v>177</v>
      </c>
      <c r="B211" s="5" t="s">
        <v>16</v>
      </c>
      <c r="C211" s="5" t="s">
        <v>17</v>
      </c>
      <c r="D211" s="21" t="s">
        <v>178</v>
      </c>
      <c r="E211" s="6"/>
      <c r="F211" s="6"/>
      <c r="G211" s="6"/>
      <c r="H211" s="6"/>
      <c r="I211" s="6"/>
      <c r="J211" s="6"/>
      <c r="K211" s="7">
        <f>K222</f>
        <v>1</v>
      </c>
      <c r="L211" s="8">
        <f>L222</f>
        <v>709.29</v>
      </c>
      <c r="M211" s="8">
        <f>M222</f>
        <v>709.29</v>
      </c>
    </row>
    <row r="212" spans="1:13" x14ac:dyDescent="0.25">
      <c r="A212" s="9" t="s">
        <v>179</v>
      </c>
      <c r="B212" s="10" t="s">
        <v>20</v>
      </c>
      <c r="C212" s="10" t="s">
        <v>180</v>
      </c>
      <c r="D212" s="18" t="s">
        <v>181</v>
      </c>
      <c r="E212" s="11"/>
      <c r="F212" s="11"/>
      <c r="G212" s="11"/>
      <c r="H212" s="11"/>
      <c r="I212" s="11"/>
      <c r="J212" s="11"/>
      <c r="K212" s="12">
        <f>K215</f>
        <v>1</v>
      </c>
      <c r="L212" s="12">
        <f>L215</f>
        <v>165.76</v>
      </c>
      <c r="M212" s="12">
        <f>M215</f>
        <v>165.76</v>
      </c>
    </row>
    <row r="213" spans="1:13" ht="45" x14ac:dyDescent="0.25">
      <c r="A213" s="11"/>
      <c r="B213" s="11"/>
      <c r="C213" s="11"/>
      <c r="D213" s="18" t="s">
        <v>182</v>
      </c>
      <c r="E213" s="11"/>
      <c r="F213" s="11"/>
      <c r="G213" s="11"/>
      <c r="H213" s="11"/>
      <c r="I213" s="11"/>
      <c r="J213" s="11"/>
      <c r="K213" s="11"/>
      <c r="L213" s="11"/>
      <c r="M213" s="11"/>
    </row>
    <row r="214" spans="1:13" x14ac:dyDescent="0.25">
      <c r="A214" s="11"/>
      <c r="B214" s="11"/>
      <c r="C214" s="11"/>
      <c r="D214" s="22"/>
      <c r="E214" s="10" t="s">
        <v>17</v>
      </c>
      <c r="F214" s="13">
        <v>1</v>
      </c>
      <c r="G214" s="14">
        <v>0</v>
      </c>
      <c r="H214" s="14">
        <v>0</v>
      </c>
      <c r="I214" s="14">
        <v>0</v>
      </c>
      <c r="J214" s="12">
        <f>OR(F214&lt;&gt;0,G214&lt;&gt;0,H214&lt;&gt;0,I214&lt;&gt;0)*(F214 + (F214 = 0))*(G214 + (G214 = 0))*(H214 + (H214 = 0))*(I214 + (I214 = 0))</f>
        <v>1</v>
      </c>
      <c r="K214" s="11"/>
      <c r="L214" s="11"/>
      <c r="M214" s="11"/>
    </row>
    <row r="215" spans="1:13" x14ac:dyDescent="0.25">
      <c r="A215" s="11"/>
      <c r="B215" s="11"/>
      <c r="C215" s="11"/>
      <c r="D215" s="22"/>
      <c r="E215" s="11"/>
      <c r="F215" s="11"/>
      <c r="G215" s="11"/>
      <c r="H215" s="11"/>
      <c r="I215" s="11"/>
      <c r="J215" s="15" t="s">
        <v>183</v>
      </c>
      <c r="K215" s="16">
        <f>J214*1</f>
        <v>1</v>
      </c>
      <c r="L215" s="14">
        <v>165.76</v>
      </c>
      <c r="M215" s="16">
        <f>ROUND(K215*L215,2)</f>
        <v>165.76</v>
      </c>
    </row>
    <row r="216" spans="1:13" ht="0.95" customHeight="1" x14ac:dyDescent="0.25">
      <c r="A216" s="17"/>
      <c r="B216" s="17"/>
      <c r="C216" s="17"/>
      <c r="D216" s="23"/>
      <c r="E216" s="17"/>
      <c r="F216" s="17"/>
      <c r="G216" s="17"/>
      <c r="H216" s="17"/>
      <c r="I216" s="17"/>
      <c r="J216" s="17"/>
      <c r="K216" s="17"/>
      <c r="L216" s="17"/>
      <c r="M216" s="17"/>
    </row>
    <row r="217" spans="1:13" x14ac:dyDescent="0.25">
      <c r="A217" s="9" t="s">
        <v>184</v>
      </c>
      <c r="B217" s="10" t="s">
        <v>20</v>
      </c>
      <c r="C217" s="10" t="s">
        <v>180</v>
      </c>
      <c r="D217" s="18" t="s">
        <v>185</v>
      </c>
      <c r="E217" s="11"/>
      <c r="F217" s="11"/>
      <c r="G217" s="11"/>
      <c r="H217" s="11"/>
      <c r="I217" s="11"/>
      <c r="J217" s="11"/>
      <c r="K217" s="12">
        <f>K220</f>
        <v>1</v>
      </c>
      <c r="L217" s="12">
        <f>L220</f>
        <v>543.53</v>
      </c>
      <c r="M217" s="12">
        <f>M220</f>
        <v>543.53</v>
      </c>
    </row>
    <row r="218" spans="1:13" ht="22.5" x14ac:dyDescent="0.25">
      <c r="A218" s="11"/>
      <c r="B218" s="11"/>
      <c r="C218" s="11"/>
      <c r="D218" s="18" t="s">
        <v>186</v>
      </c>
      <c r="E218" s="11"/>
      <c r="F218" s="11"/>
      <c r="G218" s="11"/>
      <c r="H218" s="11"/>
      <c r="I218" s="11"/>
      <c r="J218" s="11"/>
      <c r="K218" s="11"/>
      <c r="L218" s="11"/>
      <c r="M218" s="11"/>
    </row>
    <row r="219" spans="1:13" x14ac:dyDescent="0.25">
      <c r="A219" s="11"/>
      <c r="B219" s="11"/>
      <c r="C219" s="11"/>
      <c r="D219" s="22"/>
      <c r="E219" s="10" t="s">
        <v>17</v>
      </c>
      <c r="F219" s="13">
        <v>1</v>
      </c>
      <c r="G219" s="14">
        <v>0</v>
      </c>
      <c r="H219" s="14">
        <v>0</v>
      </c>
      <c r="I219" s="14">
        <v>0</v>
      </c>
      <c r="J219" s="12">
        <f>OR(F219&lt;&gt;0,G219&lt;&gt;0,H219&lt;&gt;0,I219&lt;&gt;0)*(F219 + (F219 = 0))*(G219 + (G219 = 0))*(H219 + (H219 = 0))*(I219 + (I219 = 0))</f>
        <v>1</v>
      </c>
      <c r="K219" s="11"/>
      <c r="L219" s="11"/>
      <c r="M219" s="11"/>
    </row>
    <row r="220" spans="1:13" x14ac:dyDescent="0.25">
      <c r="A220" s="11"/>
      <c r="B220" s="11"/>
      <c r="C220" s="11"/>
      <c r="D220" s="22"/>
      <c r="E220" s="11"/>
      <c r="F220" s="11"/>
      <c r="G220" s="11"/>
      <c r="H220" s="11"/>
      <c r="I220" s="11"/>
      <c r="J220" s="15" t="s">
        <v>187</v>
      </c>
      <c r="K220" s="16">
        <f>J219*1</f>
        <v>1</v>
      </c>
      <c r="L220" s="14">
        <v>543.53</v>
      </c>
      <c r="M220" s="16">
        <f>ROUND(K220*L220,2)</f>
        <v>543.53</v>
      </c>
    </row>
    <row r="221" spans="1:13" ht="0.95" customHeight="1" x14ac:dyDescent="0.25">
      <c r="A221" s="17"/>
      <c r="B221" s="17"/>
      <c r="C221" s="17"/>
      <c r="D221" s="23"/>
      <c r="E221" s="17"/>
      <c r="F221" s="17"/>
      <c r="G221" s="17"/>
      <c r="H221" s="17"/>
      <c r="I221" s="17"/>
      <c r="J221" s="17"/>
      <c r="K221" s="17"/>
      <c r="L221" s="17"/>
      <c r="M221" s="17"/>
    </row>
    <row r="222" spans="1:13" x14ac:dyDescent="0.25">
      <c r="A222" s="11"/>
      <c r="B222" s="11"/>
      <c r="C222" s="11"/>
      <c r="D222" s="22"/>
      <c r="E222" s="11"/>
      <c r="F222" s="11"/>
      <c r="G222" s="11"/>
      <c r="H222" s="11"/>
      <c r="I222" s="11"/>
      <c r="J222" s="15" t="s">
        <v>188</v>
      </c>
      <c r="K222" s="19">
        <v>1</v>
      </c>
      <c r="L222" s="16">
        <f>M212+M217</f>
        <v>709.29</v>
      </c>
      <c r="M222" s="16">
        <f>ROUND(K222*L222,2)</f>
        <v>709.29</v>
      </c>
    </row>
    <row r="223" spans="1:13" ht="0.95" customHeight="1" x14ac:dyDescent="0.25">
      <c r="A223" s="17"/>
      <c r="B223" s="17"/>
      <c r="C223" s="17"/>
      <c r="D223" s="23"/>
      <c r="E223" s="17"/>
      <c r="F223" s="17"/>
      <c r="G223" s="17"/>
      <c r="H223" s="17"/>
      <c r="I223" s="17"/>
      <c r="J223" s="17"/>
      <c r="K223" s="17"/>
      <c r="L223" s="17"/>
      <c r="M223" s="17"/>
    </row>
    <row r="224" spans="1:13" x14ac:dyDescent="0.25">
      <c r="A224" s="5" t="s">
        <v>189</v>
      </c>
      <c r="B224" s="5" t="s">
        <v>16</v>
      </c>
      <c r="C224" s="5" t="s">
        <v>17</v>
      </c>
      <c r="D224" s="21" t="s">
        <v>190</v>
      </c>
      <c r="E224" s="6"/>
      <c r="F224" s="6"/>
      <c r="G224" s="6"/>
      <c r="H224" s="6"/>
      <c r="I224" s="6"/>
      <c r="J224" s="6"/>
      <c r="K224" s="7">
        <f>K235</f>
        <v>1</v>
      </c>
      <c r="L224" s="8">
        <f>L235</f>
        <v>379.62</v>
      </c>
      <c r="M224" s="8">
        <f>M235</f>
        <v>379.62</v>
      </c>
    </row>
    <row r="225" spans="1:13" ht="22.5" x14ac:dyDescent="0.25">
      <c r="A225" s="9" t="s">
        <v>191</v>
      </c>
      <c r="B225" s="10" t="s">
        <v>20</v>
      </c>
      <c r="C225" s="10" t="s">
        <v>4</v>
      </c>
      <c r="D225" s="18" t="s">
        <v>192</v>
      </c>
      <c r="E225" s="11"/>
      <c r="F225" s="11"/>
      <c r="G225" s="11"/>
      <c r="H225" s="11"/>
      <c r="I225" s="11"/>
      <c r="J225" s="11"/>
      <c r="K225" s="12">
        <f>K228</f>
        <v>3</v>
      </c>
      <c r="L225" s="12">
        <f>L228</f>
        <v>63.06</v>
      </c>
      <c r="M225" s="12">
        <f>M228</f>
        <v>189.18</v>
      </c>
    </row>
    <row r="226" spans="1:13" ht="236.25" x14ac:dyDescent="0.25">
      <c r="A226" s="11"/>
      <c r="B226" s="11"/>
      <c r="C226" s="11"/>
      <c r="D226" s="18" t="s">
        <v>193</v>
      </c>
      <c r="E226" s="11"/>
      <c r="F226" s="11"/>
      <c r="G226" s="11"/>
      <c r="H226" s="11"/>
      <c r="I226" s="11"/>
      <c r="J226" s="11"/>
      <c r="K226" s="11"/>
      <c r="L226" s="11"/>
      <c r="M226" s="11"/>
    </row>
    <row r="227" spans="1:13" x14ac:dyDescent="0.25">
      <c r="A227" s="11"/>
      <c r="B227" s="11"/>
      <c r="C227" s="11"/>
      <c r="D227" s="22"/>
      <c r="E227" s="10" t="s">
        <v>17</v>
      </c>
      <c r="F227" s="13">
        <v>3</v>
      </c>
      <c r="G227" s="14">
        <v>0</v>
      </c>
      <c r="H227" s="14">
        <v>0</v>
      </c>
      <c r="I227" s="14">
        <v>0</v>
      </c>
      <c r="J227" s="12">
        <f>OR(F227&lt;&gt;0,G227&lt;&gt;0,H227&lt;&gt;0,I227&lt;&gt;0)*(F227 + (F227 = 0))*(G227 + (G227 = 0))*(H227 + (H227 = 0))*(I227 + (I227 = 0))</f>
        <v>3</v>
      </c>
      <c r="K227" s="11"/>
      <c r="L227" s="11"/>
      <c r="M227" s="11"/>
    </row>
    <row r="228" spans="1:13" x14ac:dyDescent="0.25">
      <c r="A228" s="11"/>
      <c r="B228" s="11"/>
      <c r="C228" s="11"/>
      <c r="D228" s="22"/>
      <c r="E228" s="11"/>
      <c r="F228" s="11"/>
      <c r="G228" s="11"/>
      <c r="H228" s="11"/>
      <c r="I228" s="11"/>
      <c r="J228" s="15" t="s">
        <v>194</v>
      </c>
      <c r="K228" s="16">
        <f>J227*1</f>
        <v>3</v>
      </c>
      <c r="L228" s="14">
        <v>63.06</v>
      </c>
      <c r="M228" s="16">
        <f>ROUND(K228*L228,2)</f>
        <v>189.18</v>
      </c>
    </row>
    <row r="229" spans="1:13" ht="0.95" customHeight="1" x14ac:dyDescent="0.25">
      <c r="A229" s="17"/>
      <c r="B229" s="17"/>
      <c r="C229" s="17"/>
      <c r="D229" s="23"/>
      <c r="E229" s="17"/>
      <c r="F229" s="17"/>
      <c r="G229" s="17"/>
      <c r="H229" s="17"/>
      <c r="I229" s="17"/>
      <c r="J229" s="17"/>
      <c r="K229" s="17"/>
      <c r="L229" s="17"/>
      <c r="M229" s="17"/>
    </row>
    <row r="230" spans="1:13" ht="22.5" x14ac:dyDescent="0.25">
      <c r="A230" s="9" t="s">
        <v>195</v>
      </c>
      <c r="B230" s="10" t="s">
        <v>20</v>
      </c>
      <c r="C230" s="10" t="s">
        <v>4</v>
      </c>
      <c r="D230" s="18" t="s">
        <v>196</v>
      </c>
      <c r="E230" s="11"/>
      <c r="F230" s="11"/>
      <c r="G230" s="11"/>
      <c r="H230" s="11"/>
      <c r="I230" s="11"/>
      <c r="J230" s="11"/>
      <c r="K230" s="12">
        <f>K233</f>
        <v>3</v>
      </c>
      <c r="L230" s="12">
        <f>L233</f>
        <v>63.48</v>
      </c>
      <c r="M230" s="12">
        <f>M233</f>
        <v>190.44</v>
      </c>
    </row>
    <row r="231" spans="1:13" ht="225" x14ac:dyDescent="0.25">
      <c r="A231" s="11"/>
      <c r="B231" s="11"/>
      <c r="C231" s="11"/>
      <c r="D231" s="18" t="s">
        <v>197</v>
      </c>
      <c r="E231" s="11"/>
      <c r="F231" s="11"/>
      <c r="G231" s="11"/>
      <c r="H231" s="11"/>
      <c r="I231" s="11"/>
      <c r="J231" s="11"/>
      <c r="K231" s="11"/>
      <c r="L231" s="11"/>
      <c r="M231" s="11"/>
    </row>
    <row r="232" spans="1:13" x14ac:dyDescent="0.25">
      <c r="A232" s="11"/>
      <c r="B232" s="11"/>
      <c r="C232" s="11"/>
      <c r="D232" s="22"/>
      <c r="E232" s="10" t="s">
        <v>17</v>
      </c>
      <c r="F232" s="13">
        <v>3</v>
      </c>
      <c r="G232" s="14">
        <v>0</v>
      </c>
      <c r="H232" s="14">
        <v>0</v>
      </c>
      <c r="I232" s="14">
        <v>0</v>
      </c>
      <c r="J232" s="12">
        <f>OR(F232&lt;&gt;0,G232&lt;&gt;0,H232&lt;&gt;0,I232&lt;&gt;0)*(F232 + (F232 = 0))*(G232 + (G232 = 0))*(H232 + (H232 = 0))*(I232 + (I232 = 0))</f>
        <v>3</v>
      </c>
      <c r="K232" s="11"/>
      <c r="L232" s="11"/>
      <c r="M232" s="11"/>
    </row>
    <row r="233" spans="1:13" x14ac:dyDescent="0.25">
      <c r="A233" s="11"/>
      <c r="B233" s="11"/>
      <c r="C233" s="11"/>
      <c r="D233" s="22"/>
      <c r="E233" s="11"/>
      <c r="F233" s="11"/>
      <c r="G233" s="11"/>
      <c r="H233" s="11"/>
      <c r="I233" s="11"/>
      <c r="J233" s="15" t="s">
        <v>198</v>
      </c>
      <c r="K233" s="16">
        <f>J232*1</f>
        <v>3</v>
      </c>
      <c r="L233" s="14">
        <v>63.48</v>
      </c>
      <c r="M233" s="16">
        <f>ROUND(K233*L233,2)</f>
        <v>190.44</v>
      </c>
    </row>
    <row r="234" spans="1:13" ht="0.95" customHeight="1" x14ac:dyDescent="0.25">
      <c r="A234" s="17"/>
      <c r="B234" s="17"/>
      <c r="C234" s="17"/>
      <c r="D234" s="23"/>
      <c r="E234" s="17"/>
      <c r="F234" s="17"/>
      <c r="G234" s="17"/>
      <c r="H234" s="17"/>
      <c r="I234" s="17"/>
      <c r="J234" s="17"/>
      <c r="K234" s="17"/>
      <c r="L234" s="17"/>
      <c r="M234" s="17"/>
    </row>
    <row r="235" spans="1:13" x14ac:dyDescent="0.25">
      <c r="A235" s="11"/>
      <c r="B235" s="11"/>
      <c r="C235" s="11"/>
      <c r="D235" s="22"/>
      <c r="E235" s="11"/>
      <c r="F235" s="11"/>
      <c r="G235" s="11"/>
      <c r="H235" s="11"/>
      <c r="I235" s="11"/>
      <c r="J235" s="15" t="s">
        <v>199</v>
      </c>
      <c r="K235" s="19">
        <v>1</v>
      </c>
      <c r="L235" s="16">
        <f>M225+M230</f>
        <v>379.62</v>
      </c>
      <c r="M235" s="16">
        <f>ROUND(K235*L235,2)</f>
        <v>379.62</v>
      </c>
    </row>
    <row r="236" spans="1:13" ht="0.95" customHeight="1" x14ac:dyDescent="0.25">
      <c r="A236" s="17"/>
      <c r="B236" s="17"/>
      <c r="C236" s="17"/>
      <c r="D236" s="23"/>
      <c r="E236" s="17"/>
      <c r="F236" s="17"/>
      <c r="G236" s="17"/>
      <c r="H236" s="17"/>
      <c r="I236" s="17"/>
      <c r="J236" s="17"/>
      <c r="K236" s="17"/>
      <c r="L236" s="17"/>
      <c r="M236" s="17"/>
    </row>
    <row r="237" spans="1:13" x14ac:dyDescent="0.25">
      <c r="A237" s="5" t="s">
        <v>200</v>
      </c>
      <c r="B237" s="5" t="s">
        <v>16</v>
      </c>
      <c r="C237" s="5" t="s">
        <v>17</v>
      </c>
      <c r="D237" s="21" t="s">
        <v>201</v>
      </c>
      <c r="E237" s="6"/>
      <c r="F237" s="6"/>
      <c r="G237" s="6"/>
      <c r="H237" s="6"/>
      <c r="I237" s="6"/>
      <c r="J237" s="6"/>
      <c r="K237" s="7">
        <f>K248</f>
        <v>1</v>
      </c>
      <c r="L237" s="8">
        <f>L248</f>
        <v>3557.67</v>
      </c>
      <c r="M237" s="8">
        <f>M248</f>
        <v>3557.67</v>
      </c>
    </row>
    <row r="238" spans="1:13" ht="22.5" x14ac:dyDescent="0.25">
      <c r="A238" s="9" t="s">
        <v>202</v>
      </c>
      <c r="B238" s="10" t="s">
        <v>20</v>
      </c>
      <c r="C238" s="10" t="s">
        <v>43</v>
      </c>
      <c r="D238" s="18" t="s">
        <v>203</v>
      </c>
      <c r="E238" s="11"/>
      <c r="F238" s="11"/>
      <c r="G238" s="11"/>
      <c r="H238" s="11"/>
      <c r="I238" s="11"/>
      <c r="J238" s="11"/>
      <c r="K238" s="12">
        <f>K241</f>
        <v>274.3</v>
      </c>
      <c r="L238" s="12">
        <f>L241</f>
        <v>4.6100000000000003</v>
      </c>
      <c r="M238" s="12">
        <f>M241</f>
        <v>1264.52</v>
      </c>
    </row>
    <row r="239" spans="1:13" ht="45" x14ac:dyDescent="0.25">
      <c r="A239" s="11"/>
      <c r="B239" s="11"/>
      <c r="C239" s="11"/>
      <c r="D239" s="18" t="s">
        <v>204</v>
      </c>
      <c r="E239" s="11"/>
      <c r="F239" s="11"/>
      <c r="G239" s="11"/>
      <c r="H239" s="11"/>
      <c r="I239" s="11"/>
      <c r="J239" s="11"/>
      <c r="K239" s="11"/>
      <c r="L239" s="11"/>
      <c r="M239" s="11"/>
    </row>
    <row r="240" spans="1:13" x14ac:dyDescent="0.25">
      <c r="A240" s="11"/>
      <c r="B240" s="11"/>
      <c r="C240" s="11"/>
      <c r="D240" s="22"/>
      <c r="E240" s="10" t="s">
        <v>205</v>
      </c>
      <c r="F240" s="13">
        <v>1.25</v>
      </c>
      <c r="G240" s="14">
        <v>219.44</v>
      </c>
      <c r="H240" s="14">
        <v>0</v>
      </c>
      <c r="I240" s="14">
        <v>0</v>
      </c>
      <c r="J240" s="12">
        <f>OR(F240&lt;&gt;0,G240&lt;&gt;0,H240&lt;&gt;0,I240&lt;&gt;0)*(F240 + (F240 = 0))*(G240 + (G240 = 0))*(H240 + (H240 = 0))*(I240 + (I240 = 0))</f>
        <v>274.3</v>
      </c>
      <c r="K240" s="11"/>
      <c r="L240" s="11"/>
      <c r="M240" s="11"/>
    </row>
    <row r="241" spans="1:13" x14ac:dyDescent="0.25">
      <c r="A241" s="11"/>
      <c r="B241" s="11"/>
      <c r="C241" s="11"/>
      <c r="D241" s="22"/>
      <c r="E241" s="11"/>
      <c r="F241" s="11"/>
      <c r="G241" s="11"/>
      <c r="H241" s="11"/>
      <c r="I241" s="11"/>
      <c r="J241" s="15" t="s">
        <v>206</v>
      </c>
      <c r="K241" s="16">
        <f>J240*1</f>
        <v>274.3</v>
      </c>
      <c r="L241" s="14">
        <v>4.6100000000000003</v>
      </c>
      <c r="M241" s="16">
        <f>ROUND(K241*L241,2)</f>
        <v>1264.52</v>
      </c>
    </row>
    <row r="242" spans="1:13" ht="0.95" customHeight="1" x14ac:dyDescent="0.25">
      <c r="A242" s="17"/>
      <c r="B242" s="17"/>
      <c r="C242" s="17"/>
      <c r="D242" s="23"/>
      <c r="E242" s="17"/>
      <c r="F242" s="17"/>
      <c r="G242" s="17"/>
      <c r="H242" s="17"/>
      <c r="I242" s="17"/>
      <c r="J242" s="17"/>
      <c r="K242" s="17"/>
      <c r="L242" s="17"/>
      <c r="M242" s="17"/>
    </row>
    <row r="243" spans="1:13" x14ac:dyDescent="0.25">
      <c r="A243" s="9" t="s">
        <v>207</v>
      </c>
      <c r="B243" s="10" t="s">
        <v>20</v>
      </c>
      <c r="C243" s="10" t="s">
        <v>43</v>
      </c>
      <c r="D243" s="18" t="s">
        <v>208</v>
      </c>
      <c r="E243" s="11"/>
      <c r="F243" s="11"/>
      <c r="G243" s="11"/>
      <c r="H243" s="11"/>
      <c r="I243" s="11"/>
      <c r="J243" s="11"/>
      <c r="K243" s="12">
        <f>K246</f>
        <v>274.3</v>
      </c>
      <c r="L243" s="12">
        <f>L246</f>
        <v>8.36</v>
      </c>
      <c r="M243" s="12">
        <f>M246</f>
        <v>2293.15</v>
      </c>
    </row>
    <row r="244" spans="1:13" ht="112.5" x14ac:dyDescent="0.25">
      <c r="A244" s="11"/>
      <c r="B244" s="11"/>
      <c r="C244" s="11"/>
      <c r="D244" s="18" t="s">
        <v>209</v>
      </c>
      <c r="E244" s="11"/>
      <c r="F244" s="11"/>
      <c r="G244" s="11"/>
      <c r="H244" s="11"/>
      <c r="I244" s="11"/>
      <c r="J244" s="11"/>
      <c r="K244" s="11"/>
      <c r="L244" s="11"/>
      <c r="M244" s="11"/>
    </row>
    <row r="245" spans="1:13" x14ac:dyDescent="0.25">
      <c r="A245" s="11"/>
      <c r="B245" s="11"/>
      <c r="C245" s="11"/>
      <c r="D245" s="22"/>
      <c r="E245" s="10" t="s">
        <v>17</v>
      </c>
      <c r="F245" s="13">
        <v>274.3</v>
      </c>
      <c r="G245" s="14">
        <v>0</v>
      </c>
      <c r="H245" s="14">
        <v>0</v>
      </c>
      <c r="I245" s="14">
        <v>0</v>
      </c>
      <c r="J245" s="12">
        <f>OR(F245&lt;&gt;0,G245&lt;&gt;0,H245&lt;&gt;0,I245&lt;&gt;0)*(F245 + (F245 = 0))*(G245 + (G245 = 0))*(H245 + (H245 = 0))*(I245 + (I245 = 0))</f>
        <v>274.3</v>
      </c>
      <c r="K245" s="11"/>
      <c r="L245" s="11"/>
      <c r="M245" s="11"/>
    </row>
    <row r="246" spans="1:13" x14ac:dyDescent="0.25">
      <c r="A246" s="11"/>
      <c r="B246" s="11"/>
      <c r="C246" s="11"/>
      <c r="D246" s="22"/>
      <c r="E246" s="11"/>
      <c r="F246" s="11"/>
      <c r="G246" s="11"/>
      <c r="H246" s="11"/>
      <c r="I246" s="11"/>
      <c r="J246" s="15" t="s">
        <v>210</v>
      </c>
      <c r="K246" s="16">
        <f>J245*1</f>
        <v>274.3</v>
      </c>
      <c r="L246" s="14">
        <v>8.36</v>
      </c>
      <c r="M246" s="16">
        <f>ROUND(K246*L246,2)</f>
        <v>2293.15</v>
      </c>
    </row>
    <row r="247" spans="1:13" ht="0.95" customHeight="1" x14ac:dyDescent="0.25">
      <c r="A247" s="17"/>
      <c r="B247" s="17"/>
      <c r="C247" s="17"/>
      <c r="D247" s="23"/>
      <c r="E247" s="17"/>
      <c r="F247" s="17"/>
      <c r="G247" s="17"/>
      <c r="H247" s="17"/>
      <c r="I247" s="17"/>
      <c r="J247" s="17"/>
      <c r="K247" s="17"/>
      <c r="L247" s="17"/>
      <c r="M247" s="17"/>
    </row>
    <row r="248" spans="1:13" x14ac:dyDescent="0.25">
      <c r="A248" s="11"/>
      <c r="B248" s="11"/>
      <c r="C248" s="11"/>
      <c r="D248" s="22"/>
      <c r="E248" s="11"/>
      <c r="F248" s="11"/>
      <c r="G248" s="11"/>
      <c r="H248" s="11"/>
      <c r="I248" s="11"/>
      <c r="J248" s="15" t="s">
        <v>211</v>
      </c>
      <c r="K248" s="19">
        <v>1</v>
      </c>
      <c r="L248" s="16">
        <f>M238+M243</f>
        <v>3557.67</v>
      </c>
      <c r="M248" s="16">
        <f>ROUND(K248*L248,2)</f>
        <v>3557.67</v>
      </c>
    </row>
    <row r="249" spans="1:13" ht="0.95" customHeight="1" x14ac:dyDescent="0.25">
      <c r="A249" s="17"/>
      <c r="B249" s="17"/>
      <c r="C249" s="17"/>
      <c r="D249" s="23"/>
      <c r="E249" s="17"/>
      <c r="F249" s="17"/>
      <c r="G249" s="17"/>
      <c r="H249" s="17"/>
      <c r="I249" s="17"/>
      <c r="J249" s="17"/>
      <c r="K249" s="17"/>
      <c r="L249" s="17"/>
      <c r="M249" s="17"/>
    </row>
    <row r="250" spans="1:13" x14ac:dyDescent="0.25">
      <c r="A250" s="5" t="s">
        <v>212</v>
      </c>
      <c r="B250" s="5" t="s">
        <v>16</v>
      </c>
      <c r="C250" s="5" t="s">
        <v>17</v>
      </c>
      <c r="D250" s="21" t="s">
        <v>213</v>
      </c>
      <c r="E250" s="6"/>
      <c r="F250" s="6"/>
      <c r="G250" s="6"/>
      <c r="H250" s="6"/>
      <c r="I250" s="6"/>
      <c r="J250" s="6"/>
      <c r="K250" s="7">
        <f>K256</f>
        <v>1</v>
      </c>
      <c r="L250" s="8">
        <f>L256</f>
        <v>1217.77</v>
      </c>
      <c r="M250" s="8">
        <f>M256</f>
        <v>1217.77</v>
      </c>
    </row>
    <row r="251" spans="1:13" x14ac:dyDescent="0.25">
      <c r="A251" s="9" t="s">
        <v>214</v>
      </c>
      <c r="B251" s="10" t="s">
        <v>20</v>
      </c>
      <c r="C251" s="10" t="s">
        <v>215</v>
      </c>
      <c r="D251" s="18" t="s">
        <v>213</v>
      </c>
      <c r="E251" s="11"/>
      <c r="F251" s="11"/>
      <c r="G251" s="11"/>
      <c r="H251" s="11"/>
      <c r="I251" s="11"/>
      <c r="J251" s="11"/>
      <c r="K251" s="12">
        <f>K254</f>
        <v>1</v>
      </c>
      <c r="L251" s="12">
        <f>L254</f>
        <v>1217.77</v>
      </c>
      <c r="M251" s="12">
        <f>M254</f>
        <v>1217.77</v>
      </c>
    </row>
    <row r="252" spans="1:13" ht="22.5" x14ac:dyDescent="0.25">
      <c r="A252" s="11"/>
      <c r="B252" s="11"/>
      <c r="C252" s="11"/>
      <c r="D252" s="18" t="s">
        <v>216</v>
      </c>
      <c r="E252" s="11"/>
      <c r="F252" s="11"/>
      <c r="G252" s="11"/>
      <c r="H252" s="11"/>
      <c r="I252" s="11"/>
      <c r="J252" s="11"/>
      <c r="K252" s="11"/>
      <c r="L252" s="11"/>
      <c r="M252" s="11"/>
    </row>
    <row r="253" spans="1:13" x14ac:dyDescent="0.25">
      <c r="A253" s="11"/>
      <c r="B253" s="11"/>
      <c r="C253" s="11"/>
      <c r="D253" s="22"/>
      <c r="E253" s="10" t="s">
        <v>17</v>
      </c>
      <c r="F253" s="13">
        <v>1</v>
      </c>
      <c r="G253" s="14">
        <v>0</v>
      </c>
      <c r="H253" s="14">
        <v>0</v>
      </c>
      <c r="I253" s="14">
        <v>0</v>
      </c>
      <c r="J253" s="12">
        <f>OR(F253&lt;&gt;0,G253&lt;&gt;0,H253&lt;&gt;0,I253&lt;&gt;0)*(F253 + (F253 = 0))*(G253 + (G253 = 0))*(H253 + (H253 = 0))*(I253 + (I253 = 0))</f>
        <v>1</v>
      </c>
      <c r="K253" s="11"/>
      <c r="L253" s="11"/>
      <c r="M253" s="11"/>
    </row>
    <row r="254" spans="1:13" x14ac:dyDescent="0.25">
      <c r="A254" s="11"/>
      <c r="B254" s="11"/>
      <c r="C254" s="11"/>
      <c r="D254" s="22"/>
      <c r="E254" s="11"/>
      <c r="F254" s="11"/>
      <c r="G254" s="11"/>
      <c r="H254" s="11"/>
      <c r="I254" s="11"/>
      <c r="J254" s="15" t="s">
        <v>217</v>
      </c>
      <c r="K254" s="16">
        <f>J253*1</f>
        <v>1</v>
      </c>
      <c r="L254" s="14">
        <v>1217.77</v>
      </c>
      <c r="M254" s="16">
        <f>ROUND(K254*L254,2)</f>
        <v>1217.77</v>
      </c>
    </row>
    <row r="255" spans="1:13" ht="0.95" customHeight="1" x14ac:dyDescent="0.25">
      <c r="A255" s="17"/>
      <c r="B255" s="17"/>
      <c r="C255" s="17"/>
      <c r="D255" s="23"/>
      <c r="E255" s="17"/>
      <c r="F255" s="17"/>
      <c r="G255" s="17"/>
      <c r="H255" s="17"/>
      <c r="I255" s="17"/>
      <c r="J255" s="17"/>
      <c r="K255" s="17"/>
      <c r="L255" s="17"/>
      <c r="M255" s="17"/>
    </row>
    <row r="256" spans="1:13" x14ac:dyDescent="0.25">
      <c r="A256" s="11"/>
      <c r="B256" s="11"/>
      <c r="C256" s="11"/>
      <c r="D256" s="22"/>
      <c r="E256" s="11"/>
      <c r="F256" s="11"/>
      <c r="G256" s="11"/>
      <c r="H256" s="11"/>
      <c r="I256" s="11"/>
      <c r="J256" s="15" t="s">
        <v>218</v>
      </c>
      <c r="K256" s="19">
        <v>1</v>
      </c>
      <c r="L256" s="16">
        <f>M251</f>
        <v>1217.77</v>
      </c>
      <c r="M256" s="16">
        <f>ROUND(K256*L256,2)</f>
        <v>1217.77</v>
      </c>
    </row>
    <row r="257" spans="1:13" ht="0.95" customHeight="1" x14ac:dyDescent="0.25">
      <c r="A257" s="17"/>
      <c r="B257" s="17"/>
      <c r="C257" s="17"/>
      <c r="D257" s="23"/>
      <c r="E257" s="17"/>
      <c r="F257" s="17"/>
      <c r="G257" s="17"/>
      <c r="H257" s="17"/>
      <c r="I257" s="17"/>
      <c r="J257" s="17"/>
      <c r="K257" s="17"/>
      <c r="L257" s="17"/>
      <c r="M257" s="17"/>
    </row>
    <row r="258" spans="1:13" x14ac:dyDescent="0.25">
      <c r="A258" s="11"/>
      <c r="B258" s="11"/>
      <c r="C258" s="11"/>
      <c r="D258" s="22"/>
      <c r="E258" s="11"/>
      <c r="F258" s="11"/>
      <c r="G258" s="11"/>
      <c r="H258" s="11"/>
      <c r="I258" s="11"/>
      <c r="J258" s="15" t="s">
        <v>219</v>
      </c>
      <c r="K258" s="19">
        <v>1</v>
      </c>
      <c r="L258" s="16">
        <f>M4+M60+M93+M161+M193+M211+M224+M237+M250</f>
        <v>111586.67</v>
      </c>
      <c r="M258" s="16">
        <f>ROUND(K258*L258,2)</f>
        <v>111586.67</v>
      </c>
    </row>
    <row r="259" spans="1:13" ht="0.95" customHeight="1" x14ac:dyDescent="0.25">
      <c r="A259" s="17"/>
      <c r="B259" s="17"/>
      <c r="C259" s="17"/>
      <c r="D259" s="23"/>
      <c r="E259" s="17"/>
      <c r="F259" s="17"/>
      <c r="G259" s="17"/>
      <c r="H259" s="17"/>
      <c r="I259" s="17"/>
      <c r="J259" s="17"/>
      <c r="K259" s="17"/>
      <c r="L259" s="17"/>
      <c r="M259" s="17"/>
    </row>
  </sheetData>
  <dataValidations count="1">
    <dataValidation type="list" allowBlank="1" showInputMessage="1" showErrorMessage="1" sqref="B4:B259">
      <formula1>"Capítulo,Partida/Colaboraciones,Mano de obra/Transportes,Maquinaria/Alquilada,Material/Tragsatec,Otros / Colaboración,Tarea,"</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TRAGSA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Fernandez Sotillo, Alfonso</dc:creator>
  <cp:lastModifiedBy>Fernandez Sotillo, Alfonso</cp:lastModifiedBy>
  <dcterms:created xsi:type="dcterms:W3CDTF">2026-04-16T21:12:46Z</dcterms:created>
  <dcterms:modified xsi:type="dcterms:W3CDTF">2026-04-16T21:13:22Z</dcterms:modified>
</cp:coreProperties>
</file>