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jmatarocat-my.sharepoint.com/personal/fgarcia_ajmataro_cat/Documents/AJUNTAMENT/AJUNTAMENT 2026/PLECS 2026/PARTICIPACIÓ POUM/"/>
    </mc:Choice>
  </mc:AlternateContent>
  <xr:revisionPtr revIDLastSave="0" documentId="8_{A5BFFB54-B904-49ED-8CEB-E86AFBBF17CB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ressupost PARTICIPACIÓ actual" sheetId="15" r:id="rId1"/>
    <sheet name="Pressupost COMUNICACIÓ actual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5" l="1"/>
  <c r="C8" i="16"/>
  <c r="C36" i="16"/>
  <c r="C10" i="16"/>
  <c r="C34" i="15"/>
  <c r="C10" i="15"/>
  <c r="C11" i="16" l="1"/>
  <c r="C12" i="16" s="1"/>
  <c r="C14" i="16" s="1"/>
  <c r="C15" i="16" s="1"/>
  <c r="C11" i="15"/>
  <c r="C12" i="15" s="1"/>
  <c r="C14" i="15" s="1"/>
  <c r="C15" i="15" s="1"/>
  <c r="D21" i="16" l="1"/>
  <c r="D20" i="16"/>
  <c r="D19" i="16"/>
  <c r="D22" i="16" s="1"/>
  <c r="D21" i="15"/>
  <c r="D20" i="15"/>
  <c r="D19" i="15"/>
  <c r="D22" i="15" s="1"/>
</calcChain>
</file>

<file path=xl/sharedStrings.xml><?xml version="1.0" encoding="utf-8"?>
<sst xmlns="http://schemas.openxmlformats.org/spreadsheetml/2006/main" count="101" uniqueCount="65">
  <si>
    <t>LOT PARTICIPACIÓ CIUTADANA fins a fase prèvia aprovació inicial POUM (26/2/26)</t>
  </si>
  <si>
    <t>Categoria professional</t>
  </si>
  <si>
    <t>Sou mig anual 2021 (H) INE</t>
  </si>
  <si>
    <t>Sou categ. RLT Mataró 2026</t>
  </si>
  <si>
    <t>A1-25 (coordinador/a-interlocutor/a)</t>
  </si>
  <si>
    <t>A1-23 (tècnic/a PPC 1)</t>
  </si>
  <si>
    <t>A1-23 (tècnic/a PPC 2)</t>
  </si>
  <si>
    <t>PROMIG PERSONAL TÈCNIC</t>
  </si>
  <si>
    <t>Sou anual</t>
  </si>
  <si>
    <t>Cost Seguretat Social a càrrec empresa</t>
  </si>
  <si>
    <t>Cost total anual</t>
  </si>
  <si>
    <t>Hores anuals</t>
  </si>
  <si>
    <t>1,800 h</t>
  </si>
  <si>
    <t>Cost durada contractació</t>
  </si>
  <si>
    <t>COST HORA</t>
  </si>
  <si>
    <t>Estimació hores dedicació setmanal equip (mínim 3 persones)</t>
  </si>
  <si>
    <t>22 h</t>
  </si>
  <si>
    <t>HORES TOTALS</t>
  </si>
  <si>
    <t>946 h</t>
  </si>
  <si>
    <t>Fase 1. Treballs preliminars</t>
  </si>
  <si>
    <t>12 setmanes</t>
  </si>
  <si>
    <t>Fase 2. Avanç del POUM</t>
  </si>
  <si>
    <t>14 setmanes</t>
  </si>
  <si>
    <t>Fase 3. Prèvia a l'aprovació inicial del POUM</t>
  </si>
  <si>
    <t>18 setmanes</t>
  </si>
  <si>
    <t>Cost personal equip</t>
  </si>
  <si>
    <t>Detall costos directes/indirectes</t>
  </si>
  <si>
    <t xml:space="preserve">COSTOS DIRECTES </t>
  </si>
  <si>
    <t>%</t>
  </si>
  <si>
    <t>Import</t>
  </si>
  <si>
    <t xml:space="preserve">Costos salarials </t>
  </si>
  <si>
    <t> VEC</t>
  </si>
  <si>
    <r>
      <t>IMPORT IVA NO INCLÒS</t>
    </r>
    <r>
      <rPr>
        <sz val="9"/>
        <rFont val="Arial"/>
        <charset val="1"/>
      </rPr>
      <t> </t>
    </r>
  </si>
  <si>
    <t>Materials</t>
  </si>
  <si>
    <t>Pressupost base de licitació </t>
  </si>
  <si>
    <t xml:space="preserve">TOTAL COSTOS DIRECTES </t>
  </si>
  <si>
    <t>Import de la possible pròrroga </t>
  </si>
  <si>
    <t>0,00 € </t>
  </si>
  <si>
    <t xml:space="preserve">COSTOS INDIRECTES </t>
  </si>
  <si>
    <t>Import de les possibles modificacions (20 %) </t>
  </si>
  <si>
    <t xml:space="preserve">Despeses generals  </t>
  </si>
  <si>
    <r>
      <t>VALOR ESTIMAT DEL CONTRACTE</t>
    </r>
    <r>
      <rPr>
        <sz val="9"/>
        <rFont val="Arial"/>
        <charset val="1"/>
      </rPr>
      <t> </t>
    </r>
  </si>
  <si>
    <t xml:space="preserve">Benefici industrial </t>
  </si>
  <si>
    <t>(Pressupost + pròrroga + modificacions) </t>
  </si>
  <si>
    <t xml:space="preserve">TOTAL COSTOS INDIRECTES </t>
  </si>
  <si>
    <t>TOTAL COSTOS (directes + indirectes)</t>
  </si>
  <si>
    <t xml:space="preserve">IVA </t>
  </si>
  <si>
    <t>TOTAL COSTOS + IVA</t>
  </si>
  <si>
    <t>LOT COMUNICACIÓ  fins fase prèvia a l'aprovació inicial POUM - 26/2/26</t>
  </si>
  <si>
    <t>A1-27 (coordinador/a-interlocutor/a)</t>
  </si>
  <si>
    <t>cap servei comunicació</t>
  </si>
  <si>
    <t>A1-25 (director d'art)</t>
  </si>
  <si>
    <t>cap proj. comunicació</t>
  </si>
  <si>
    <t>A1-23 (gestor comunitats i continguts)</t>
  </si>
  <si>
    <t>A1-23 (tècnic/a audiovisual)</t>
  </si>
  <si>
    <t>1.800 h</t>
  </si>
  <si>
    <t>660 h</t>
  </si>
  <si>
    <t>4 setmanes</t>
  </si>
  <si>
    <t>10 setmanes</t>
  </si>
  <si>
    <t>16 setmanes</t>
  </si>
  <si>
    <r>
      <t>IMPORT IVA NO INCLÒS</t>
    </r>
    <r>
      <rPr>
        <sz val="9"/>
        <color rgb="FF000000"/>
        <rFont val="Arial"/>
        <charset val="1"/>
      </rPr>
      <t> </t>
    </r>
  </si>
  <si>
    <t>0,00 € </t>
  </si>
  <si>
    <t>Import de les possibles modificacions (20 %) </t>
  </si>
  <si>
    <r>
      <t>VALOR ESTIMAT DEL CONTRACTE</t>
    </r>
    <r>
      <rPr>
        <sz val="9"/>
        <color rgb="FF000000"/>
        <rFont val="Arial"/>
        <charset val="1"/>
      </rPr>
      <t> </t>
    </r>
  </si>
  <si>
    <t>(Pressupost + pròrroga + modificacions)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</si>
</sst>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i/>
      <sz val="11"/>
      <color theme="1" tint="0.499984740745262"/>
      <name val="Aptos Narrow"/>
      <scheme val="minor"/>
    </font>
    <font>
      <b/>
      <sz val="14"/>
      <color theme="1"/>
      <name val="Aptos Narrow"/>
      <scheme val="minor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sz val="10"/>
      <name val="Arial"/>
      <charset val="1"/>
    </font>
    <font>
      <b/>
      <sz val="9"/>
      <color rgb="FF000000"/>
      <name val="Arial"/>
    </font>
    <font>
      <u/>
      <sz val="11"/>
      <color theme="10"/>
      <name val="Aptos Narrow"/>
      <family val="2"/>
      <scheme val="minor"/>
    </font>
    <font>
      <b/>
      <sz val="10"/>
      <name val="Arial"/>
      <charset val="1"/>
    </font>
    <font>
      <b/>
      <sz val="10"/>
      <color rgb="FF000000"/>
      <name val="Arial"/>
      <charset val="1"/>
    </font>
    <font>
      <b/>
      <sz val="11"/>
      <color rgb="FFC00000"/>
      <name val="Aptos Narrow"/>
      <scheme val="minor"/>
    </font>
    <font>
      <sz val="11"/>
      <color rgb="FFC00000"/>
      <name val="Aptos Narrow"/>
      <scheme val="minor"/>
    </font>
    <font>
      <b/>
      <sz val="11"/>
      <color rgb="FFC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7" fontId="0" fillId="3" borderId="1" xfId="1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7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7" fontId="0" fillId="4" borderId="1" xfId="0" applyNumberFormat="1" applyFill="1" applyBorder="1"/>
    <xf numFmtId="7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7" fontId="0" fillId="0" borderId="1" xfId="1" applyNumberFormat="1" applyFont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7" fontId="4" fillId="6" borderId="1" xfId="1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7" fontId="0" fillId="0" borderId="3" xfId="1" applyNumberFormat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7" fontId="4" fillId="3" borderId="7" xfId="1" applyNumberFormat="1" applyFont="1" applyFill="1" applyBorder="1" applyAlignment="1">
      <alignment vertical="center"/>
    </xf>
    <xf numFmtId="164" fontId="0" fillId="0" borderId="0" xfId="0" applyNumberFormat="1"/>
    <xf numFmtId="164" fontId="2" fillId="0" borderId="5" xfId="0" applyNumberFormat="1" applyFont="1" applyBorder="1"/>
    <xf numFmtId="0" fontId="0" fillId="0" borderId="5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0" fontId="2" fillId="8" borderId="5" xfId="0" applyFont="1" applyFill="1" applyBorder="1" applyAlignment="1">
      <alignment horizontal="center"/>
    </xf>
    <xf numFmtId="0" fontId="0" fillId="8" borderId="5" xfId="0" applyFill="1" applyBorder="1" applyAlignment="1">
      <alignment vertical="center"/>
    </xf>
    <xf numFmtId="7" fontId="2" fillId="0" borderId="1" xfId="0" applyNumberFormat="1" applyFont="1" applyBorder="1" applyAlignment="1">
      <alignment horizontal="right"/>
    </xf>
    <xf numFmtId="0" fontId="8" fillId="0" borderId="0" xfId="0" applyFont="1"/>
    <xf numFmtId="0" fontId="9" fillId="0" borderId="0" xfId="2" applyFont="1" applyFill="1" applyAlignment="1" applyProtection="1"/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7" fontId="8" fillId="0" borderId="3" xfId="1" applyNumberFormat="1" applyFont="1" applyFill="1" applyBorder="1" applyAlignment="1">
      <alignment vertical="center"/>
    </xf>
    <xf numFmtId="164" fontId="7" fillId="0" borderId="5" xfId="0" applyNumberFormat="1" applyFont="1" applyBorder="1"/>
    <xf numFmtId="0" fontId="8" fillId="3" borderId="1" xfId="0" applyFont="1" applyFill="1" applyBorder="1" applyAlignment="1">
      <alignment horizontal="left" vertical="center"/>
    </xf>
    <xf numFmtId="7" fontId="8" fillId="3" borderId="3" xfId="1" applyNumberFormat="1" applyFont="1" applyFill="1" applyBorder="1" applyAlignment="1">
      <alignment vertical="center"/>
    </xf>
    <xf numFmtId="7" fontId="7" fillId="3" borderId="5" xfId="1" applyNumberFormat="1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7" fontId="8" fillId="0" borderId="1" xfId="0" applyNumberFormat="1" applyFont="1" applyBorder="1"/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7" fontId="8" fillId="4" borderId="1" xfId="0" applyNumberFormat="1" applyFont="1" applyFill="1" applyBorder="1"/>
    <xf numFmtId="7" fontId="8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7" fontId="8" fillId="0" borderId="1" xfId="1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7" fontId="8" fillId="0" borderId="1" xfId="1" applyNumberFormat="1" applyFont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7" fontId="7" fillId="6" borderId="1" xfId="1" applyNumberFormat="1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9" fontId="8" fillId="7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right" vertical="center"/>
    </xf>
    <xf numFmtId="0" fontId="7" fillId="8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7" fontId="7" fillId="5" borderId="5" xfId="1" applyNumberFormat="1" applyFont="1" applyFill="1" applyBorder="1" applyAlignment="1">
      <alignment vertical="center"/>
    </xf>
    <xf numFmtId="7" fontId="7" fillId="6" borderId="6" xfId="1" applyNumberFormat="1" applyFont="1" applyFill="1" applyBorder="1" applyAlignment="1">
      <alignment vertical="center"/>
    </xf>
    <xf numFmtId="7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7" fillId="0" borderId="1" xfId="0" applyFont="1" applyBorder="1"/>
    <xf numFmtId="7" fontId="4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7" fontId="4" fillId="5" borderId="7" xfId="1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7" fontId="4" fillId="6" borderId="16" xfId="1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wrapText="1" readingOrder="1"/>
    </xf>
    <xf numFmtId="0" fontId="14" fillId="0" borderId="5" xfId="0" applyFont="1" applyBorder="1" applyAlignment="1">
      <alignment wrapText="1" readingOrder="1"/>
    </xf>
    <xf numFmtId="0" fontId="13" fillId="10" borderId="19" xfId="0" applyFont="1" applyFill="1" applyBorder="1"/>
    <xf numFmtId="0" fontId="12" fillId="10" borderId="21" xfId="0" applyFont="1" applyFill="1" applyBorder="1"/>
    <xf numFmtId="0" fontId="0" fillId="0" borderId="18" xfId="0" applyBorder="1"/>
    <xf numFmtId="0" fontId="14" fillId="11" borderId="5" xfId="0" applyFont="1" applyFill="1" applyBorder="1" applyAlignment="1">
      <alignment wrapText="1" readingOrder="1"/>
    </xf>
    <xf numFmtId="0" fontId="13" fillId="11" borderId="5" xfId="0" applyFont="1" applyFill="1" applyBorder="1" applyAlignment="1">
      <alignment wrapText="1" readingOrder="1"/>
    </xf>
    <xf numFmtId="0" fontId="16" fillId="9" borderId="17" xfId="0" applyFont="1" applyFill="1" applyBorder="1" applyAlignment="1">
      <alignment wrapText="1" readingOrder="1"/>
    </xf>
    <xf numFmtId="0" fontId="17" fillId="0" borderId="5" xfId="0" applyFont="1" applyBorder="1" applyAlignment="1">
      <alignment wrapText="1" readingOrder="1"/>
    </xf>
    <xf numFmtId="0" fontId="16" fillId="10" borderId="19" xfId="0" applyFont="1" applyFill="1" applyBorder="1"/>
    <xf numFmtId="0" fontId="15" fillId="10" borderId="21" xfId="0" applyFont="1" applyFill="1" applyBorder="1"/>
    <xf numFmtId="0" fontId="18" fillId="11" borderId="5" xfId="0" applyFont="1" applyFill="1" applyBorder="1" applyAlignment="1">
      <alignment wrapText="1" readingOrder="1"/>
    </xf>
    <xf numFmtId="0" fontId="17" fillId="11" borderId="5" xfId="0" applyFont="1" applyFill="1" applyBorder="1" applyAlignment="1">
      <alignment wrapText="1" readingOrder="1"/>
    </xf>
    <xf numFmtId="164" fontId="14" fillId="0" borderId="18" xfId="0" applyNumberFormat="1" applyFont="1" applyBorder="1" applyAlignment="1">
      <alignment wrapText="1" readingOrder="1"/>
    </xf>
    <xf numFmtId="164" fontId="14" fillId="0" borderId="18" xfId="0" applyNumberFormat="1" applyFont="1" applyBorder="1" applyAlignment="1">
      <alignment horizontal="right" wrapText="1" readingOrder="1"/>
    </xf>
    <xf numFmtId="164" fontId="17" fillId="0" borderId="18" xfId="0" applyNumberFormat="1" applyFont="1" applyBorder="1" applyAlignment="1">
      <alignment wrapText="1" readingOrder="1"/>
    </xf>
    <xf numFmtId="164" fontId="17" fillId="0" borderId="18" xfId="0" applyNumberFormat="1" applyFont="1" applyBorder="1" applyAlignment="1">
      <alignment horizontal="right" wrapText="1" readingOrder="1"/>
    </xf>
    <xf numFmtId="164" fontId="20" fillId="0" borderId="20" xfId="0" applyNumberFormat="1" applyFont="1" applyBorder="1" applyAlignment="1">
      <alignment wrapText="1" readingOrder="1"/>
    </xf>
    <xf numFmtId="8" fontId="8" fillId="8" borderId="5" xfId="0" applyNumberFormat="1" applyFont="1" applyFill="1" applyBorder="1" applyAlignment="1">
      <alignment vertical="center"/>
    </xf>
    <xf numFmtId="8" fontId="0" fillId="8" borderId="5" xfId="0" applyNumberFormat="1" applyFill="1" applyBorder="1" applyAlignment="1">
      <alignment vertical="center"/>
    </xf>
    <xf numFmtId="164" fontId="21" fillId="0" borderId="20" xfId="0" applyNumberFormat="1" applyFont="1" applyBorder="1" applyAlignment="1">
      <alignment wrapText="1" readingOrder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7" fontId="8" fillId="0" borderId="0" xfId="0" applyNumberFormat="1" applyFont="1" applyAlignment="1">
      <alignment horizontal="right"/>
    </xf>
    <xf numFmtId="7" fontId="8" fillId="0" borderId="22" xfId="0" applyNumberFormat="1" applyFont="1" applyBorder="1" applyAlignment="1">
      <alignment horizontal="right"/>
    </xf>
  </cellXfs>
  <cellStyles count="4">
    <cellStyle name="Hipervínculo" xfId="2" builtinId="8"/>
    <cellStyle name="Hyperlink" xfId="3" xr:uid="{00000000-000B-0000-0000-000008000000}"/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01C0-5513-4FDC-9C62-9F8027A839F7}">
  <sheetPr>
    <pageSetUpPr fitToPage="1"/>
  </sheetPr>
  <dimension ref="A1:G40"/>
  <sheetViews>
    <sheetView workbookViewId="0">
      <selection activeCell="E4" sqref="E4"/>
    </sheetView>
  </sheetViews>
  <sheetFormatPr baseColWidth="10" defaultColWidth="9.140625" defaultRowHeight="15" x14ac:dyDescent="0.25"/>
  <cols>
    <col min="1" max="1" width="46.140625" customWidth="1"/>
    <col min="2" max="2" width="25.7109375" customWidth="1"/>
    <col min="3" max="3" width="28.28515625" customWidth="1"/>
    <col min="4" max="4" width="19.85546875" customWidth="1"/>
    <col min="5" max="5" width="13.28515625" customWidth="1"/>
    <col min="6" max="6" width="62.42578125" customWidth="1"/>
    <col min="7" max="7" width="27" customWidth="1"/>
  </cols>
  <sheetData>
    <row r="1" spans="1:6" x14ac:dyDescent="0.25">
      <c r="A1" s="128" t="s">
        <v>0</v>
      </c>
      <c r="B1" s="129"/>
      <c r="C1" s="45"/>
      <c r="D1" s="45"/>
    </row>
    <row r="2" spans="1:6" x14ac:dyDescent="0.25">
      <c r="A2" s="46"/>
      <c r="B2" s="45"/>
      <c r="C2" s="47"/>
      <c r="D2" s="45"/>
    </row>
    <row r="3" spans="1:6" x14ac:dyDescent="0.25">
      <c r="A3" s="46"/>
      <c r="B3" s="45"/>
      <c r="C3" s="47"/>
      <c r="D3" s="45"/>
    </row>
    <row r="4" spans="1:6" x14ac:dyDescent="0.25">
      <c r="A4" s="48" t="s">
        <v>1</v>
      </c>
      <c r="B4" s="49" t="s">
        <v>2</v>
      </c>
      <c r="C4" s="50" t="s">
        <v>3</v>
      </c>
      <c r="D4" s="45"/>
      <c r="F4" s="1"/>
    </row>
    <row r="5" spans="1:6" x14ac:dyDescent="0.25">
      <c r="A5" s="51" t="s">
        <v>4</v>
      </c>
      <c r="B5" s="52">
        <v>40333.699999999997</v>
      </c>
      <c r="C5" s="53">
        <v>51962.12</v>
      </c>
      <c r="D5" s="45"/>
    </row>
    <row r="6" spans="1:6" x14ac:dyDescent="0.25">
      <c r="A6" s="51" t="s">
        <v>5</v>
      </c>
      <c r="B6" s="52">
        <v>31816.3</v>
      </c>
      <c r="C6" s="53">
        <v>44557.94</v>
      </c>
      <c r="D6" s="45"/>
    </row>
    <row r="7" spans="1:6" x14ac:dyDescent="0.25">
      <c r="A7" s="51" t="s">
        <v>6</v>
      </c>
      <c r="B7" s="52">
        <v>31816.3</v>
      </c>
      <c r="C7" s="53">
        <v>44557.94</v>
      </c>
      <c r="D7" s="45"/>
    </row>
    <row r="8" spans="1:6" x14ac:dyDescent="0.25">
      <c r="A8" s="54" t="s">
        <v>7</v>
      </c>
      <c r="B8" s="55">
        <v>34655.43</v>
      </c>
      <c r="C8" s="56">
        <f>AVERAGE(C5:C7)</f>
        <v>47026</v>
      </c>
      <c r="D8" s="45"/>
    </row>
    <row r="9" spans="1:6" x14ac:dyDescent="0.25">
      <c r="A9" s="45"/>
      <c r="B9" s="45"/>
      <c r="C9" s="47"/>
      <c r="D9" s="45"/>
    </row>
    <row r="10" spans="1:6" x14ac:dyDescent="0.25">
      <c r="A10" s="57" t="s">
        <v>8</v>
      </c>
      <c r="B10" s="58"/>
      <c r="C10" s="59">
        <f>C8</f>
        <v>47026</v>
      </c>
      <c r="D10" s="45"/>
    </row>
    <row r="11" spans="1:6" x14ac:dyDescent="0.25">
      <c r="A11" s="57" t="s">
        <v>9</v>
      </c>
      <c r="B11" s="60">
        <v>0.33</v>
      </c>
      <c r="C11" s="59">
        <f>ROUND(C10*B11,2)</f>
        <v>15518.58</v>
      </c>
      <c r="D11" s="45"/>
    </row>
    <row r="12" spans="1:6" x14ac:dyDescent="0.25">
      <c r="A12" s="57" t="s">
        <v>10</v>
      </c>
      <c r="B12" s="61"/>
      <c r="C12" s="59">
        <f>SUM(C10:C11)</f>
        <v>62544.58</v>
      </c>
      <c r="D12" s="45"/>
    </row>
    <row r="13" spans="1:6" x14ac:dyDescent="0.25">
      <c r="A13" s="57" t="s">
        <v>11</v>
      </c>
      <c r="B13" s="61"/>
      <c r="C13" s="62" t="s">
        <v>12</v>
      </c>
      <c r="D13" s="45"/>
    </row>
    <row r="14" spans="1:6" x14ac:dyDescent="0.25">
      <c r="A14" s="57" t="s">
        <v>13</v>
      </c>
      <c r="B14" s="58"/>
      <c r="C14" s="59">
        <f>ROUND(C12*12/12,2)</f>
        <v>62544.58</v>
      </c>
      <c r="D14" s="45"/>
    </row>
    <row r="15" spans="1:6" x14ac:dyDescent="0.25">
      <c r="A15" s="63" t="s">
        <v>14</v>
      </c>
      <c r="B15" s="64"/>
      <c r="C15" s="65">
        <f>ROUND(C14/1800,2)</f>
        <v>34.75</v>
      </c>
      <c r="D15" s="45"/>
    </row>
    <row r="16" spans="1:6" x14ac:dyDescent="0.25">
      <c r="A16" s="57" t="s">
        <v>15</v>
      </c>
      <c r="B16" s="58">
        <v>22</v>
      </c>
      <c r="C16" s="66" t="s">
        <v>16</v>
      </c>
      <c r="D16" s="45"/>
    </row>
    <row r="17" spans="1:7" x14ac:dyDescent="0.25">
      <c r="A17" s="63" t="s">
        <v>17</v>
      </c>
      <c r="B17" s="64"/>
      <c r="C17" s="67" t="s">
        <v>18</v>
      </c>
      <c r="D17" s="45"/>
    </row>
    <row r="18" spans="1:7" x14ac:dyDescent="0.25">
      <c r="A18" s="61"/>
      <c r="B18" s="68"/>
      <c r="C18" s="58"/>
      <c r="D18" s="45"/>
    </row>
    <row r="19" spans="1:7" x14ac:dyDescent="0.25">
      <c r="A19" s="61" t="s">
        <v>19</v>
      </c>
      <c r="B19" s="68" t="s">
        <v>20</v>
      </c>
      <c r="C19" s="58">
        <v>264</v>
      </c>
      <c r="D19" s="37">
        <f>ROUND(C19*C$15,2)</f>
        <v>9174</v>
      </c>
    </row>
    <row r="20" spans="1:7" x14ac:dyDescent="0.25">
      <c r="A20" s="61" t="s">
        <v>21</v>
      </c>
      <c r="B20" s="68" t="s">
        <v>22</v>
      </c>
      <c r="C20" s="58">
        <v>308</v>
      </c>
      <c r="D20" s="37">
        <f>ROUND(C20*C$15,2)</f>
        <v>10703</v>
      </c>
    </row>
    <row r="21" spans="1:7" x14ac:dyDescent="0.25">
      <c r="A21" s="61" t="s">
        <v>23</v>
      </c>
      <c r="B21" s="68" t="s">
        <v>24</v>
      </c>
      <c r="C21" s="58">
        <v>374</v>
      </c>
      <c r="D21" s="37">
        <f>ROUND(C21*C$15,2)</f>
        <v>12996.5</v>
      </c>
    </row>
    <row r="22" spans="1:7" x14ac:dyDescent="0.25">
      <c r="A22" s="97" t="s">
        <v>25</v>
      </c>
      <c r="B22" s="58"/>
      <c r="C22" s="69">
        <v>32873.5</v>
      </c>
      <c r="D22" s="95">
        <f>SUM(D19:D21)</f>
        <v>32873.5</v>
      </c>
      <c r="F22" s="131"/>
    </row>
    <row r="23" spans="1:7" x14ac:dyDescent="0.25">
      <c r="A23" s="47"/>
      <c r="B23" s="47"/>
      <c r="C23" s="47"/>
      <c r="D23" s="45"/>
    </row>
    <row r="24" spans="1:7" x14ac:dyDescent="0.25">
      <c r="A24" s="47"/>
      <c r="B24" s="47"/>
      <c r="C24" s="47"/>
      <c r="D24" s="45"/>
    </row>
    <row r="25" spans="1:7" x14ac:dyDescent="0.25">
      <c r="A25" s="47"/>
      <c r="B25" s="47"/>
      <c r="C25" s="47"/>
      <c r="D25" s="45"/>
    </row>
    <row r="26" spans="1:7" ht="18.75" x14ac:dyDescent="0.25">
      <c r="A26" s="70" t="s">
        <v>26</v>
      </c>
      <c r="B26" s="71"/>
      <c r="C26" s="72"/>
      <c r="D26" s="45"/>
    </row>
    <row r="27" spans="1:7" x14ac:dyDescent="0.25">
      <c r="A27" s="73" t="s">
        <v>27</v>
      </c>
      <c r="B27" s="74" t="s">
        <v>28</v>
      </c>
      <c r="C27" s="75" t="s">
        <v>29</v>
      </c>
      <c r="D27" s="45"/>
    </row>
    <row r="28" spans="1:7" ht="17.25" customHeight="1" x14ac:dyDescent="0.25">
      <c r="A28" s="58" t="s">
        <v>30</v>
      </c>
      <c r="B28" s="58"/>
      <c r="C28" s="76">
        <v>32873.5</v>
      </c>
      <c r="D28" s="45"/>
      <c r="F28" s="118" t="s">
        <v>31</v>
      </c>
      <c r="G28" s="114" t="s">
        <v>32</v>
      </c>
    </row>
    <row r="29" spans="1:7" ht="20.25" customHeight="1" x14ac:dyDescent="0.25">
      <c r="A29" s="58" t="s">
        <v>33</v>
      </c>
      <c r="B29" s="77">
        <v>0.2</v>
      </c>
      <c r="C29" s="78">
        <v>6574.7</v>
      </c>
      <c r="D29" s="45"/>
      <c r="F29" s="115" t="s">
        <v>34</v>
      </c>
      <c r="G29" s="122">
        <v>46943.37</v>
      </c>
    </row>
    <row r="30" spans="1:7" ht="16.5" customHeight="1" x14ac:dyDescent="0.25">
      <c r="A30" s="79" t="s">
        <v>35</v>
      </c>
      <c r="B30" s="80"/>
      <c r="C30" s="81">
        <v>39448.199999999997</v>
      </c>
      <c r="D30" s="45"/>
      <c r="F30" s="115" t="s">
        <v>36</v>
      </c>
      <c r="G30" s="123" t="s">
        <v>37</v>
      </c>
    </row>
    <row r="31" spans="1:7" ht="18" customHeight="1" x14ac:dyDescent="0.25">
      <c r="A31" s="82" t="s">
        <v>38</v>
      </c>
      <c r="B31" s="74" t="s">
        <v>28</v>
      </c>
      <c r="C31" s="75"/>
      <c r="D31" s="45"/>
      <c r="F31" s="119" t="s">
        <v>39</v>
      </c>
      <c r="G31" s="122">
        <v>9388.68</v>
      </c>
    </row>
    <row r="32" spans="1:7" ht="18" customHeight="1" x14ac:dyDescent="0.25">
      <c r="A32" s="83" t="s">
        <v>40</v>
      </c>
      <c r="B32" s="84">
        <v>0.13</v>
      </c>
      <c r="C32" s="78">
        <v>5128.2700000000004</v>
      </c>
      <c r="D32" s="45"/>
      <c r="F32" s="116" t="s">
        <v>41</v>
      </c>
      <c r="G32" s="124">
        <v>56332.04</v>
      </c>
    </row>
    <row r="33" spans="1:7" x14ac:dyDescent="0.25">
      <c r="A33" s="83" t="s">
        <v>42</v>
      </c>
      <c r="B33" s="84">
        <v>0.06</v>
      </c>
      <c r="C33" s="78">
        <v>2366.9</v>
      </c>
      <c r="D33" s="45"/>
      <c r="F33" s="117" t="s">
        <v>43</v>
      </c>
      <c r="G33" s="111"/>
    </row>
    <row r="34" spans="1:7" x14ac:dyDescent="0.25">
      <c r="A34" s="91" t="s">
        <v>44</v>
      </c>
      <c r="B34" s="92"/>
      <c r="C34" s="94">
        <f>SUM(C32:C33)</f>
        <v>7495.17</v>
      </c>
      <c r="D34" s="45"/>
    </row>
    <row r="35" spans="1:7" x14ac:dyDescent="0.25">
      <c r="A35" s="90" t="s">
        <v>45</v>
      </c>
      <c r="B35" s="90"/>
      <c r="C35" s="93">
        <v>46943.37</v>
      </c>
      <c r="D35" s="45"/>
    </row>
    <row r="36" spans="1:7" x14ac:dyDescent="0.25">
      <c r="D36" s="45"/>
    </row>
    <row r="37" spans="1:7" x14ac:dyDescent="0.25">
      <c r="D37" s="45"/>
    </row>
    <row r="38" spans="1:7" x14ac:dyDescent="0.25">
      <c r="A38" s="45"/>
      <c r="B38" s="45"/>
      <c r="C38" s="45"/>
      <c r="D38" s="45"/>
    </row>
    <row r="39" spans="1:7" x14ac:dyDescent="0.25">
      <c r="A39" s="85" t="s">
        <v>46</v>
      </c>
      <c r="B39" s="86">
        <v>0.21</v>
      </c>
      <c r="C39" s="87">
        <v>9858.11</v>
      </c>
    </row>
    <row r="40" spans="1:7" x14ac:dyDescent="0.25">
      <c r="A40" s="88" t="s">
        <v>47</v>
      </c>
      <c r="B40" s="89"/>
      <c r="C40" s="125">
        <v>56801.5</v>
      </c>
      <c r="D40" s="45"/>
    </row>
  </sheetData>
  <pageMargins left="0.25" right="0.25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E7E-C675-49AA-BFB9-922278B72056}">
  <dimension ref="A1:F42"/>
  <sheetViews>
    <sheetView tabSelected="1" topLeftCell="A25" workbookViewId="0">
      <selection activeCell="C47" sqref="C47"/>
    </sheetView>
  </sheetViews>
  <sheetFormatPr baseColWidth="10" defaultColWidth="9.140625" defaultRowHeight="15" x14ac:dyDescent="0.25"/>
  <cols>
    <col min="1" max="1" width="63.7109375" customWidth="1"/>
    <col min="2" max="2" width="38.5703125" customWidth="1"/>
    <col min="3" max="3" width="29.42578125" customWidth="1"/>
    <col min="4" max="4" width="15.42578125" customWidth="1"/>
    <col min="5" max="5" width="43.140625" customWidth="1"/>
    <col min="6" max="6" width="24.42578125" customWidth="1"/>
  </cols>
  <sheetData>
    <row r="1" spans="1:5" x14ac:dyDescent="0.25">
      <c r="A1" s="130" t="s">
        <v>48</v>
      </c>
    </row>
    <row r="2" spans="1:5" x14ac:dyDescent="0.25">
      <c r="A2" s="1"/>
    </row>
    <row r="3" spans="1:5" x14ac:dyDescent="0.25">
      <c r="A3" s="3" t="s">
        <v>1</v>
      </c>
      <c r="B3" s="4" t="s">
        <v>2</v>
      </c>
      <c r="C3" s="35" t="s">
        <v>3</v>
      </c>
    </row>
    <row r="4" spans="1:5" x14ac:dyDescent="0.25">
      <c r="A4" s="51" t="s">
        <v>49</v>
      </c>
      <c r="B4" s="52">
        <v>40333.699999999997</v>
      </c>
      <c r="C4" s="53">
        <v>65498.16</v>
      </c>
      <c r="E4" t="s">
        <v>50</v>
      </c>
    </row>
    <row r="5" spans="1:5" x14ac:dyDescent="0.25">
      <c r="A5" s="5" t="s">
        <v>51</v>
      </c>
      <c r="B5" s="34">
        <v>40333.699999999997</v>
      </c>
      <c r="C5" s="38">
        <v>51962.12</v>
      </c>
      <c r="E5" t="s">
        <v>52</v>
      </c>
    </row>
    <row r="6" spans="1:5" x14ac:dyDescent="0.25">
      <c r="A6" s="5" t="s">
        <v>53</v>
      </c>
      <c r="B6" s="34">
        <v>40333.699999999997</v>
      </c>
      <c r="C6" s="38">
        <v>45281.01</v>
      </c>
    </row>
    <row r="7" spans="1:5" x14ac:dyDescent="0.25">
      <c r="A7" s="5" t="s">
        <v>54</v>
      </c>
      <c r="B7" s="34">
        <v>40333.699999999997</v>
      </c>
      <c r="C7" s="38">
        <v>45281.01</v>
      </c>
    </row>
    <row r="8" spans="1:5" x14ac:dyDescent="0.25">
      <c r="A8" s="6" t="s">
        <v>7</v>
      </c>
      <c r="B8" s="7">
        <v>40333.699999999997</v>
      </c>
      <c r="C8" s="36">
        <f>AVERAGE(C4:C7)</f>
        <v>52005.575000000004</v>
      </c>
    </row>
    <row r="9" spans="1:5" x14ac:dyDescent="0.25">
      <c r="C9" s="2"/>
    </row>
    <row r="10" spans="1:5" x14ac:dyDescent="0.25">
      <c r="A10" s="8" t="s">
        <v>8</v>
      </c>
      <c r="B10" s="9"/>
      <c r="C10" s="10">
        <f>C8</f>
        <v>52005.575000000004</v>
      </c>
    </row>
    <row r="11" spans="1:5" x14ac:dyDescent="0.25">
      <c r="A11" s="8" t="s">
        <v>9</v>
      </c>
      <c r="B11" s="11">
        <v>0.33</v>
      </c>
      <c r="C11" s="10">
        <f>ROUND(C10*B11,2)</f>
        <v>17161.84</v>
      </c>
    </row>
    <row r="12" spans="1:5" x14ac:dyDescent="0.25">
      <c r="A12" s="8" t="s">
        <v>10</v>
      </c>
      <c r="B12" s="12"/>
      <c r="C12" s="10">
        <f>SUM(C10:C11)</f>
        <v>69167.415000000008</v>
      </c>
    </row>
    <row r="13" spans="1:5" x14ac:dyDescent="0.25">
      <c r="A13" s="8" t="s">
        <v>11</v>
      </c>
      <c r="B13" s="12"/>
      <c r="C13" s="13" t="s">
        <v>55</v>
      </c>
    </row>
    <row r="14" spans="1:5" x14ac:dyDescent="0.25">
      <c r="A14" s="8" t="s">
        <v>13</v>
      </c>
      <c r="B14" s="9"/>
      <c r="C14" s="10">
        <f>ROUND(C12*12/12,2)</f>
        <v>69167.42</v>
      </c>
    </row>
    <row r="15" spans="1:5" x14ac:dyDescent="0.25">
      <c r="A15" s="14" t="s">
        <v>14</v>
      </c>
      <c r="B15" s="15"/>
      <c r="C15" s="16">
        <f>ROUND(C14/1800,2)</f>
        <v>38.43</v>
      </c>
    </row>
    <row r="16" spans="1:5" x14ac:dyDescent="0.25">
      <c r="A16" s="8" t="s">
        <v>15</v>
      </c>
      <c r="B16" s="9">
        <v>22</v>
      </c>
      <c r="C16" s="17" t="s">
        <v>16</v>
      </c>
    </row>
    <row r="17" spans="1:6" x14ac:dyDescent="0.25">
      <c r="A17" s="14" t="s">
        <v>17</v>
      </c>
      <c r="B17" s="15"/>
      <c r="C17" s="18" t="s">
        <v>56</v>
      </c>
    </row>
    <row r="18" spans="1:6" x14ac:dyDescent="0.25">
      <c r="A18" s="12"/>
      <c r="B18" s="19"/>
      <c r="C18" s="9"/>
    </row>
    <row r="19" spans="1:6" x14ac:dyDescent="0.25">
      <c r="A19" s="12" t="s">
        <v>19</v>
      </c>
      <c r="B19" s="19" t="s">
        <v>57</v>
      </c>
      <c r="C19" s="9">
        <v>88</v>
      </c>
      <c r="D19" s="37">
        <f>ROUND(C19*C$15,2)</f>
        <v>3381.84</v>
      </c>
      <c r="E19" s="37"/>
    </row>
    <row r="20" spans="1:6" x14ac:dyDescent="0.25">
      <c r="A20" s="12" t="s">
        <v>21</v>
      </c>
      <c r="B20" s="19" t="s">
        <v>58</v>
      </c>
      <c r="C20" s="9">
        <v>220</v>
      </c>
      <c r="D20" s="37">
        <f>ROUND(C20*C$15,2)</f>
        <v>8454.6</v>
      </c>
      <c r="E20" s="37"/>
    </row>
    <row r="21" spans="1:6" x14ac:dyDescent="0.25">
      <c r="A21" s="61" t="s">
        <v>23</v>
      </c>
      <c r="B21" s="19" t="s">
        <v>59</v>
      </c>
      <c r="C21" s="9">
        <v>352</v>
      </c>
      <c r="D21" s="37">
        <f>ROUND(C21*C$15,2)</f>
        <v>13527.36</v>
      </c>
      <c r="E21" s="37"/>
    </row>
    <row r="22" spans="1:6" x14ac:dyDescent="0.25">
      <c r="A22" s="96" t="s">
        <v>25</v>
      </c>
      <c r="B22" s="9"/>
      <c r="C22" s="44">
        <v>25363.8</v>
      </c>
      <c r="D22" s="132">
        <f>SUM(D19:D21)</f>
        <v>25363.800000000003</v>
      </c>
      <c r="E22" s="131"/>
    </row>
    <row r="23" spans="1:6" x14ac:dyDescent="0.25">
      <c r="A23" s="2"/>
      <c r="B23" s="2"/>
      <c r="C23" s="2"/>
    </row>
    <row r="27" spans="1:6" x14ac:dyDescent="0.25">
      <c r="A27" s="2"/>
      <c r="B27" s="2"/>
      <c r="C27" s="2"/>
    </row>
    <row r="28" spans="1:6" ht="18.75" x14ac:dyDescent="0.25">
      <c r="A28" s="20" t="s">
        <v>26</v>
      </c>
      <c r="B28" s="21"/>
      <c r="C28" s="22"/>
    </row>
    <row r="29" spans="1:6" x14ac:dyDescent="0.25">
      <c r="A29" s="23" t="s">
        <v>27</v>
      </c>
      <c r="B29" s="24" t="s">
        <v>28</v>
      </c>
      <c r="C29" s="25" t="s">
        <v>29</v>
      </c>
    </row>
    <row r="30" spans="1:6" x14ac:dyDescent="0.25">
      <c r="A30" s="9" t="s">
        <v>30</v>
      </c>
      <c r="B30" s="9"/>
      <c r="C30" s="10">
        <v>25363.8</v>
      </c>
    </row>
    <row r="31" spans="1:6" ht="16.5" customHeight="1" x14ac:dyDescent="0.25">
      <c r="A31" s="9" t="s">
        <v>33</v>
      </c>
      <c r="B31" s="26">
        <v>0.2</v>
      </c>
      <c r="C31" s="27">
        <v>5072.76</v>
      </c>
      <c r="E31" s="113" t="s">
        <v>31</v>
      </c>
      <c r="F31" s="107" t="s">
        <v>60</v>
      </c>
    </row>
    <row r="32" spans="1:6" ht="15" customHeight="1" x14ac:dyDescent="0.25">
      <c r="A32" s="28" t="s">
        <v>35</v>
      </c>
      <c r="B32" s="29"/>
      <c r="C32" s="30">
        <v>30436.560000000001</v>
      </c>
      <c r="E32" s="108" t="s">
        <v>34</v>
      </c>
      <c r="F32" s="120">
        <v>36219.5</v>
      </c>
    </row>
    <row r="33" spans="1:6" x14ac:dyDescent="0.25">
      <c r="A33" s="31" t="s">
        <v>38</v>
      </c>
      <c r="B33" s="24" t="s">
        <v>28</v>
      </c>
      <c r="C33" s="25"/>
      <c r="E33" s="108" t="s">
        <v>36</v>
      </c>
      <c r="F33" s="121" t="s">
        <v>61</v>
      </c>
    </row>
    <row r="34" spans="1:6" ht="15" customHeight="1" x14ac:dyDescent="0.25">
      <c r="A34" s="32" t="s">
        <v>40</v>
      </c>
      <c r="B34" s="33">
        <v>0.13</v>
      </c>
      <c r="C34" s="27">
        <v>3956.75</v>
      </c>
      <c r="E34" s="112" t="s">
        <v>62</v>
      </c>
      <c r="F34" s="120">
        <v>7243.9</v>
      </c>
    </row>
    <row r="35" spans="1:6" x14ac:dyDescent="0.25">
      <c r="A35" s="32" t="s">
        <v>42</v>
      </c>
      <c r="B35" s="33">
        <v>0.06</v>
      </c>
      <c r="C35" s="27">
        <v>1826.19</v>
      </c>
      <c r="E35" s="109" t="s">
        <v>63</v>
      </c>
      <c r="F35" s="127">
        <v>43463.4</v>
      </c>
    </row>
    <row r="36" spans="1:6" x14ac:dyDescent="0.25">
      <c r="A36" s="103" t="s">
        <v>44</v>
      </c>
      <c r="B36" s="104"/>
      <c r="C36" s="105">
        <f>SUM(C34:C35)</f>
        <v>5782.9400000000005</v>
      </c>
      <c r="E36" s="110" t="s">
        <v>64</v>
      </c>
      <c r="F36" s="111"/>
    </row>
    <row r="37" spans="1:6" x14ac:dyDescent="0.25">
      <c r="A37" s="106" t="s">
        <v>45</v>
      </c>
      <c r="B37" s="100"/>
      <c r="C37" s="101">
        <v>36219.5</v>
      </c>
    </row>
    <row r="38" spans="1:6" x14ac:dyDescent="0.25">
      <c r="A38" s="102"/>
      <c r="B38" s="99"/>
      <c r="C38" s="98"/>
    </row>
    <row r="39" spans="1:6" x14ac:dyDescent="0.25">
      <c r="A39" s="99"/>
      <c r="B39" s="99"/>
      <c r="C39" s="98"/>
    </row>
    <row r="41" spans="1:6" x14ac:dyDescent="0.25">
      <c r="A41" s="39" t="s">
        <v>46</v>
      </c>
      <c r="B41" s="40">
        <v>0.21</v>
      </c>
      <c r="C41" s="41">
        <v>7606.1</v>
      </c>
    </row>
    <row r="42" spans="1:6" x14ac:dyDescent="0.25">
      <c r="A42" s="42" t="s">
        <v>47</v>
      </c>
      <c r="B42" s="43"/>
      <c r="C42" s="126">
        <v>43825.599999999999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0813F-AB17-4B5B-B398-901664FD3948}">
  <ds:schemaRefs>
    <ds:schemaRef ds:uri="http://www.w3.org/XML/1998/namespace"/>
    <ds:schemaRef ds:uri="http://schemas.microsoft.com/office/2006/documentManagement/types"/>
    <ds:schemaRef ds:uri="94cfd86d-6142-41cd-ab40-d878ac5350f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D9DC0DB-F976-4350-BCE6-EFD24E448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37E7D-3FCB-4934-8A7F-367D2E3ED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PARTICIPACIÓ actual</vt:lpstr>
      <vt:lpstr>Pressupost COMUNICACIÓ 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García Reina, Fina</cp:lastModifiedBy>
  <cp:revision/>
  <dcterms:created xsi:type="dcterms:W3CDTF">2025-12-11T11:28:35Z</dcterms:created>
  <dcterms:modified xsi:type="dcterms:W3CDTF">2026-04-10T18:16:28Z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