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T:\som\Manteniment\17-Projectes Unitat de Manteniment\127-2025-FiQ substitució de la torre refrigeració\pressupost\"/>
    </mc:Choice>
  </mc:AlternateContent>
  <xr:revisionPtr revIDLastSave="0" documentId="8_{90742489-43D2-441A-9FD6-2FAA1B85F5DA}" xr6:coauthVersionLast="47" xr6:coauthVersionMax="47" xr10:uidLastSave="{00000000-0000-0000-0000-000000000000}"/>
  <bookViews>
    <workbookView xWindow="-120" yWindow="-120" windowWidth="20730" windowHeight="11040" xr2:uid="{747CAB30-6382-4626-81E1-C25AB575CA3F}"/>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9" i="1" l="1"/>
  <c r="L290" i="1"/>
  <c r="K293" i="1"/>
  <c r="K290" i="1" s="1"/>
  <c r="J292" i="1"/>
  <c r="L285" i="1"/>
  <c r="M288" i="1"/>
  <c r="M285" i="1" s="1"/>
  <c r="K288" i="1"/>
  <c r="K285" i="1" s="1"/>
  <c r="J287" i="1"/>
  <c r="L280" i="1"/>
  <c r="K283" i="1"/>
  <c r="K280" i="1" s="1"/>
  <c r="J282" i="1"/>
  <c r="L275" i="1"/>
  <c r="M278" i="1"/>
  <c r="M275" i="1" s="1"/>
  <c r="K278" i="1"/>
  <c r="K275" i="1" s="1"/>
  <c r="J277" i="1"/>
  <c r="L270" i="1"/>
  <c r="K273" i="1"/>
  <c r="K270" i="1" s="1"/>
  <c r="K261" i="1"/>
  <c r="L262" i="1"/>
  <c r="J264" i="1"/>
  <c r="K265" i="1" s="1"/>
  <c r="K226" i="1"/>
  <c r="M257" i="1"/>
  <c r="L252" i="1"/>
  <c r="J254" i="1"/>
  <c r="K255" i="1" s="1"/>
  <c r="L247" i="1"/>
  <c r="J249" i="1"/>
  <c r="K250" i="1" s="1"/>
  <c r="L242" i="1"/>
  <c r="J244" i="1"/>
  <c r="K245" i="1" s="1"/>
  <c r="L237" i="1"/>
  <c r="J239" i="1"/>
  <c r="K240" i="1" s="1"/>
  <c r="L232" i="1"/>
  <c r="J234" i="1"/>
  <c r="K235" i="1" s="1"/>
  <c r="L227" i="1"/>
  <c r="K227" i="1"/>
  <c r="K230" i="1"/>
  <c r="M230" i="1" s="1"/>
  <c r="M227" i="1" s="1"/>
  <c r="K198" i="1"/>
  <c r="L219" i="1"/>
  <c r="K219" i="1"/>
  <c r="K222" i="1"/>
  <c r="M222" i="1" s="1"/>
  <c r="M219" i="1" s="1"/>
  <c r="J221" i="1"/>
  <c r="L214" i="1"/>
  <c r="J216" i="1"/>
  <c r="K217" i="1" s="1"/>
  <c r="L209" i="1"/>
  <c r="K209" i="1"/>
  <c r="K212" i="1"/>
  <c r="M212" i="1" s="1"/>
  <c r="M209" i="1" s="1"/>
  <c r="J211" i="1"/>
  <c r="L204" i="1"/>
  <c r="J206" i="1"/>
  <c r="K207" i="1" s="1"/>
  <c r="L199" i="1"/>
  <c r="K199" i="1"/>
  <c r="K202" i="1"/>
  <c r="M202" i="1" s="1"/>
  <c r="M199" i="1" s="1"/>
  <c r="J201" i="1"/>
  <c r="K176" i="1"/>
  <c r="K185" i="1"/>
  <c r="M192" i="1"/>
  <c r="M190" i="1"/>
  <c r="M188" i="1"/>
  <c r="M186" i="1"/>
  <c r="L194" i="1" s="1"/>
  <c r="K177" i="1"/>
  <c r="M181" i="1"/>
  <c r="M179" i="1"/>
  <c r="L183" i="1" s="1"/>
  <c r="K148" i="1"/>
  <c r="M169" i="1"/>
  <c r="L169" i="1"/>
  <c r="M172" i="1"/>
  <c r="K172" i="1"/>
  <c r="K169" i="1" s="1"/>
  <c r="M164" i="1"/>
  <c r="L164" i="1"/>
  <c r="K164" i="1"/>
  <c r="M167" i="1"/>
  <c r="K167" i="1"/>
  <c r="M159" i="1"/>
  <c r="L159" i="1"/>
  <c r="K159" i="1"/>
  <c r="M162" i="1"/>
  <c r="K162" i="1"/>
  <c r="L154" i="1"/>
  <c r="K154" i="1"/>
  <c r="M157" i="1"/>
  <c r="M154" i="1" s="1"/>
  <c r="K157" i="1"/>
  <c r="L149" i="1"/>
  <c r="K152" i="1"/>
  <c r="M152" i="1" s="1"/>
  <c r="M149" i="1" s="1"/>
  <c r="L174" i="1" s="1"/>
  <c r="K79" i="1"/>
  <c r="M144" i="1"/>
  <c r="M142" i="1"/>
  <c r="M140" i="1"/>
  <c r="M138" i="1"/>
  <c r="L133" i="1"/>
  <c r="J135" i="1"/>
  <c r="K136" i="1" s="1"/>
  <c r="L128" i="1"/>
  <c r="K128" i="1"/>
  <c r="K131" i="1"/>
  <c r="M131" i="1" s="1"/>
  <c r="M128" i="1" s="1"/>
  <c r="J130" i="1"/>
  <c r="L122" i="1"/>
  <c r="J125" i="1"/>
  <c r="J124" i="1"/>
  <c r="K126" i="1" s="1"/>
  <c r="L117" i="1"/>
  <c r="J119" i="1"/>
  <c r="K120" i="1" s="1"/>
  <c r="L112" i="1"/>
  <c r="K115" i="1"/>
  <c r="K112" i="1" s="1"/>
  <c r="J114" i="1"/>
  <c r="L106" i="1"/>
  <c r="J109" i="1"/>
  <c r="J108" i="1"/>
  <c r="K110" i="1" s="1"/>
  <c r="L101" i="1"/>
  <c r="J103" i="1"/>
  <c r="K104" i="1" s="1"/>
  <c r="L96" i="1"/>
  <c r="J98" i="1"/>
  <c r="K99" i="1" s="1"/>
  <c r="L90" i="1"/>
  <c r="J93" i="1"/>
  <c r="J92" i="1"/>
  <c r="K94" i="1" s="1"/>
  <c r="L85" i="1"/>
  <c r="J87" i="1"/>
  <c r="K88" i="1" s="1"/>
  <c r="L80" i="1"/>
  <c r="J82" i="1"/>
  <c r="K83" i="1" s="1"/>
  <c r="K9" i="1"/>
  <c r="M75" i="1"/>
  <c r="M73" i="1"/>
  <c r="M71" i="1"/>
  <c r="L66" i="1"/>
  <c r="J68" i="1"/>
  <c r="K69" i="1" s="1"/>
  <c r="L61" i="1"/>
  <c r="J63" i="1"/>
  <c r="K64" i="1" s="1"/>
  <c r="L56" i="1"/>
  <c r="J58" i="1"/>
  <c r="K59" i="1" s="1"/>
  <c r="L51" i="1"/>
  <c r="J53" i="1"/>
  <c r="K54" i="1" s="1"/>
  <c r="L46" i="1"/>
  <c r="J48" i="1"/>
  <c r="K49" i="1" s="1"/>
  <c r="L40" i="1"/>
  <c r="J43" i="1"/>
  <c r="J42" i="1"/>
  <c r="K44" i="1" s="1"/>
  <c r="L35" i="1"/>
  <c r="K35" i="1"/>
  <c r="K38" i="1"/>
  <c r="M38" i="1" s="1"/>
  <c r="M35" i="1" s="1"/>
  <c r="J37" i="1"/>
  <c r="L30" i="1"/>
  <c r="J32" i="1"/>
  <c r="K33" i="1" s="1"/>
  <c r="L25" i="1"/>
  <c r="K25" i="1"/>
  <c r="K28" i="1"/>
  <c r="M28" i="1" s="1"/>
  <c r="M25" i="1" s="1"/>
  <c r="J27" i="1"/>
  <c r="L20" i="1"/>
  <c r="K20" i="1"/>
  <c r="K23" i="1"/>
  <c r="M23" i="1" s="1"/>
  <c r="M20" i="1" s="1"/>
  <c r="L15" i="1"/>
  <c r="K15" i="1"/>
  <c r="M18" i="1"/>
  <c r="M15" i="1" s="1"/>
  <c r="K18" i="1"/>
  <c r="L10" i="1"/>
  <c r="K13" i="1"/>
  <c r="M13" i="1" s="1"/>
  <c r="M10" i="1" s="1"/>
  <c r="J12" i="1"/>
  <c r="K4" i="1"/>
  <c r="L7" i="1"/>
  <c r="L4" i="1" s="1"/>
  <c r="M5" i="1"/>
  <c r="K40" i="1" l="1"/>
  <c r="M44" i="1"/>
  <c r="M40" i="1" s="1"/>
  <c r="K122" i="1"/>
  <c r="M126" i="1"/>
  <c r="M122" i="1" s="1"/>
  <c r="M104" i="1"/>
  <c r="M101" i="1" s="1"/>
  <c r="K101" i="1"/>
  <c r="K80" i="1"/>
  <c r="M83" i="1"/>
  <c r="M80" i="1" s="1"/>
  <c r="L146" i="1" s="1"/>
  <c r="K237" i="1"/>
  <c r="M240" i="1"/>
  <c r="M237" i="1" s="1"/>
  <c r="L259" i="1" s="1"/>
  <c r="L148" i="1"/>
  <c r="M174" i="1"/>
  <c r="M148" i="1" s="1"/>
  <c r="M49" i="1"/>
  <c r="M46" i="1" s="1"/>
  <c r="K46" i="1"/>
  <c r="M235" i="1"/>
  <c r="M232" i="1" s="1"/>
  <c r="K232" i="1"/>
  <c r="K51" i="1"/>
  <c r="M54" i="1"/>
  <c r="M51" i="1" s="1"/>
  <c r="K30" i="1"/>
  <c r="M33" i="1"/>
  <c r="M30" i="1" s="1"/>
  <c r="L77" i="1" s="1"/>
  <c r="K214" i="1"/>
  <c r="M217" i="1"/>
  <c r="M214" i="1" s="1"/>
  <c r="M59" i="1"/>
  <c r="M56" i="1" s="1"/>
  <c r="K56" i="1"/>
  <c r="K85" i="1"/>
  <c r="M88" i="1"/>
  <c r="M85" i="1" s="1"/>
  <c r="K133" i="1"/>
  <c r="M136" i="1"/>
  <c r="M133" i="1" s="1"/>
  <c r="M255" i="1"/>
  <c r="M252" i="1" s="1"/>
  <c r="K252" i="1"/>
  <c r="K96" i="1"/>
  <c r="M99" i="1"/>
  <c r="M96" i="1" s="1"/>
  <c r="K204" i="1"/>
  <c r="M207" i="1"/>
  <c r="M204" i="1" s="1"/>
  <c r="L224" i="1" s="1"/>
  <c r="K262" i="1"/>
  <c r="M265" i="1"/>
  <c r="M262" i="1" s="1"/>
  <c r="L267" i="1" s="1"/>
  <c r="K61" i="1"/>
  <c r="M64" i="1"/>
  <c r="M61" i="1" s="1"/>
  <c r="M94" i="1"/>
  <c r="M90" i="1" s="1"/>
  <c r="K90" i="1"/>
  <c r="M194" i="1"/>
  <c r="M185" i="1" s="1"/>
  <c r="L185" i="1"/>
  <c r="K106" i="1"/>
  <c r="M110" i="1"/>
  <c r="M106" i="1" s="1"/>
  <c r="K242" i="1"/>
  <c r="M245" i="1"/>
  <c r="M242" i="1" s="1"/>
  <c r="K117" i="1"/>
  <c r="M120" i="1"/>
  <c r="M117" i="1" s="1"/>
  <c r="K247" i="1"/>
  <c r="M250" i="1"/>
  <c r="M247" i="1" s="1"/>
  <c r="M69" i="1"/>
  <c r="M66" i="1" s="1"/>
  <c r="K66" i="1"/>
  <c r="L177" i="1"/>
  <c r="M183" i="1"/>
  <c r="M177" i="1" s="1"/>
  <c r="L196" i="1" s="1"/>
  <c r="M7" i="1"/>
  <c r="M4" i="1" s="1"/>
  <c r="M273" i="1"/>
  <c r="M270" i="1" s="1"/>
  <c r="M283" i="1"/>
  <c r="M280" i="1" s="1"/>
  <c r="M293" i="1"/>
  <c r="M290" i="1" s="1"/>
  <c r="M115" i="1"/>
  <c r="M112" i="1" s="1"/>
  <c r="K10" i="1"/>
  <c r="K149" i="1"/>
  <c r="L226" i="1" l="1"/>
  <c r="M259" i="1"/>
  <c r="M226" i="1" s="1"/>
  <c r="L9" i="1"/>
  <c r="M77" i="1"/>
  <c r="M9" i="1" s="1"/>
  <c r="L198" i="1"/>
  <c r="M224" i="1"/>
  <c r="M198" i="1" s="1"/>
  <c r="L79" i="1"/>
  <c r="M146" i="1"/>
  <c r="M79" i="1" s="1"/>
  <c r="L176" i="1"/>
  <c r="M196" i="1"/>
  <c r="M176" i="1" s="1"/>
  <c r="L295" i="1"/>
  <c r="L261" i="1"/>
  <c r="M267" i="1"/>
  <c r="M261" i="1" s="1"/>
  <c r="L269" i="1" l="1"/>
  <c r="M295" i="1"/>
  <c r="M269" i="1" s="1"/>
  <c r="L297" i="1" s="1"/>
  <c r="M29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Espada Alonso</author>
  </authors>
  <commentList>
    <comment ref="A3" authorId="0" shapeId="0" xr:uid="{843F6EC3-F7BB-45DF-A02A-8C95E61479CD}">
      <text>
        <r>
          <rPr>
            <b/>
            <sz val="9"/>
            <color indexed="81"/>
            <rFont val="Tahoma"/>
            <family val="2"/>
          </rPr>
          <t>Codi únic que n'identifica el concepte. Veure colors en "Entorn de treball: Aparença"</t>
        </r>
      </text>
    </comment>
    <comment ref="B3" authorId="0" shapeId="0" xr:uid="{3899CE0D-3796-4178-A866-94C8F1EFD496}">
      <text>
        <r>
          <rPr>
            <b/>
            <sz val="9"/>
            <color indexed="81"/>
            <rFont val="Tahoma"/>
            <family val="2"/>
          </rPr>
          <t>Naturalesa del concepte o de lentitat (veure menú contextual)</t>
        </r>
      </text>
    </comment>
    <comment ref="C3" authorId="0" shapeId="0" xr:uid="{DC06DE5A-F699-45F0-A043-29AAA09AD3D4}">
      <text>
        <r>
          <rPr>
            <b/>
            <sz val="9"/>
            <color indexed="81"/>
            <rFont val="Tahoma"/>
            <family val="2"/>
          </rPr>
          <t>Unitat de amidament a què fa referència el preu unitari. Les unitats de temps afecten els càlculs de durades i recursos</t>
        </r>
      </text>
    </comment>
    <comment ref="D3" authorId="0" shapeId="0" xr:uid="{7267F485-452C-41C5-998E-1128FFEDDB9B}">
      <text>
        <r>
          <rPr>
            <b/>
            <sz val="9"/>
            <color indexed="81"/>
            <rFont val="Tahoma"/>
            <family val="2"/>
          </rPr>
          <t>Text breu que facilita la visualització, la cerca i la impressió del concepte en lloc del text</t>
        </r>
      </text>
    </comment>
    <comment ref="E3" authorId="0" shapeId="0" xr:uid="{1D6EBB25-38F6-419A-A8C8-3C038F37F5E2}">
      <text>
        <r>
          <rPr>
            <b/>
            <sz val="9"/>
            <color indexed="81"/>
            <rFont val="Tahoma"/>
            <family val="2"/>
          </rPr>
          <t>Descripció curta de la línia d’amidament</t>
        </r>
      </text>
    </comment>
    <comment ref="F3" authorId="0" shapeId="0" xr:uid="{DDED63B7-7DFA-4364-B5B9-87F32E309372}">
      <text>
        <r>
          <rPr>
            <b/>
            <sz val="9"/>
            <color indexed="81"/>
            <rFont val="Tahoma"/>
            <family val="2"/>
          </rPr>
          <t>Columna A: Número d’unitats iguals de la línia d’amidament</t>
        </r>
      </text>
    </comment>
    <comment ref="G3" authorId="0" shapeId="0" xr:uid="{C98BF456-8331-4AA2-90B0-630D38E0828C}">
      <text>
        <r>
          <rPr>
            <b/>
            <sz val="9"/>
            <color indexed="81"/>
            <rFont val="Tahoma"/>
            <family val="2"/>
          </rPr>
          <t>Columna B: Longitud de la línia d’amidament</t>
        </r>
      </text>
    </comment>
    <comment ref="H3" authorId="0" shapeId="0" xr:uid="{5C828E94-D24C-43B5-BFF9-F77D73747FB8}">
      <text>
        <r>
          <rPr>
            <b/>
            <sz val="9"/>
            <color indexed="81"/>
            <rFont val="Tahoma"/>
            <family val="2"/>
          </rPr>
          <t>Columna C: Amplada de la línia d’amidament</t>
        </r>
      </text>
    </comment>
    <comment ref="I3" authorId="0" shapeId="0" xr:uid="{378C1DC2-6DE7-410F-B69D-E62F6FA85A45}">
      <text>
        <r>
          <rPr>
            <b/>
            <sz val="9"/>
            <color indexed="81"/>
            <rFont val="Tahoma"/>
            <family val="2"/>
          </rPr>
          <t>Columna D: Alçada de la línia d’amidament</t>
        </r>
      </text>
    </comment>
    <comment ref="J3" authorId="0" shapeId="0" xr:uid="{97C0E8B2-D9FE-45D8-AE6D-7FD4D5CB906C}">
      <text>
        <r>
          <rPr>
            <b/>
            <sz val="9"/>
            <color indexed="81"/>
            <rFont val="Tahoma"/>
            <family val="2"/>
          </rPr>
          <t>Quantitat
Verd: Referència a una altra partida 
Taronja: Fórmula de amidament 
Blau: Expressió 
Magenta: Calculat a partir de les dimensions 
Negre: Introduït directament</t>
        </r>
      </text>
    </comment>
    <comment ref="K3" authorId="0" shapeId="0" xr:uid="{3637D1B4-7442-44E9-BA98-74ED240D2EC0}">
      <text>
        <r>
          <rPr>
            <b/>
            <sz val="9"/>
            <color indexed="81"/>
            <rFont val="Tahoma"/>
            <family val="2"/>
          </rPr>
          <t>Rendiment o quantitat pressupostada</t>
        </r>
      </text>
    </comment>
    <comment ref="L3" authorId="0" shapeId="0" xr:uid="{20E1B314-4DEC-4A85-B8D2-74A021F203E0}">
      <text>
        <r>
          <rPr>
            <b/>
            <sz val="9"/>
            <color indexed="81"/>
            <rFont val="Tahoma"/>
            <family val="2"/>
          </rPr>
          <t>Preu unitari del concepte al pressupost Vermell: Bloquejat Gris: Anul·lat Magenta: Calculat</t>
        </r>
      </text>
    </comment>
    <comment ref="M3" authorId="0" shapeId="0" xr:uid="{53F15447-40E6-4A1E-AE26-1D0EE3177A6A}">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<sst xmlns="http://schemas.openxmlformats.org/spreadsheetml/2006/main" count="514" uniqueCount="303">
  <si>
    <t>Pressupost</t>
  </si>
  <si>
    <t>Código</t>
  </si>
  <si>
    <t>Nat</t>
  </si>
  <si>
    <t>Ud</t>
  </si>
  <si>
    <t>Resumen</t>
  </si>
  <si>
    <t>Comentario</t>
  </si>
  <si>
    <t>N</t>
  </si>
  <si>
    <t>Longitud</t>
  </si>
  <si>
    <t>Anchura</t>
  </si>
  <si>
    <t>Altura</t>
  </si>
  <si>
    <t>Cantidad</t>
  </si>
  <si>
    <t>CanPres</t>
  </si>
  <si>
    <t>Pres</t>
  </si>
  <si>
    <t>ImpPres</t>
  </si>
  <si>
    <t>00</t>
  </si>
  <si>
    <t>Capítol</t>
  </si>
  <si>
    <t/>
  </si>
  <si>
    <t>NOTA ACLARIDORA: GENERAL A TOTES LES PARTIDES</t>
  </si>
  <si>
    <t>EE000001</t>
  </si>
  <si>
    <t>Partida</t>
  </si>
  <si>
    <t>u</t>
  </si>
  <si>
    <t>GENERAL a totes les partides del pressupost</t>
  </si>
  <si>
    <t>En totes les partides estarà inclosa:
- La utilització de tots els mitjans, mà d'obra, maquinària, material, ajudes i altres elements necessaris per deixar la partida correctament acabada amb el vistiplau de la DF.
- La part proporcional de:
 transports, moviment vertical i horitzontal de materials, grues i traginaments, 
 mitjans de protecció i seguretat per a la prevenció de riscos laborals.
 gestió de residus segons normativa vigent
 mitjans auxiliars
 treballs verticals dins del pati d'instal·lacions (muntant)
- La mà d'obra de muntatge.
- Posada en marxa, proves de servei i de control de qualitat, segons reglamentació d'aplicació i instruccions de la DF
- Treballs de replanteig, recàlcul i confecció de plànols d'obra i as-built
- Part proporcional de purgues manuals necessàries en tots els punts alts, picatge, tub fins a recollida i vàlvules
- Eliminació de restes, neteges parcial i final, i la retirada de runes  amb la corresponent gestió de residus. Inclús contenidors per acumulació de runa i el seu transport.
- Les taxes i/o impostos derivades del punt anterior. .
- Projecte, certificats, visats, honoraris eic, taxes i tramitació necessària per a la legalització de la instal·lació si es requereix.
- Tots els elements a instal·lar seran mín. PN16
Així com la imprimació de pintura anti-oxidant en les canonades, les soldadures necessàries, suportació, accessoris, estructures, ancoratges, silentblocs, aïllament i recobriment d'alumini d'accessoris, protecció anti pluja elements de control i petit material necessaris per a un correcte acabat, resistència, funcionament de tota la instal·lació i compliment de la normativa vigent.  
El replanteig dels elements es realitzarà "in situ" en el moment de l'execució i conjuntament amb la direcció facultativa.
El preu de contracte de cada partida inclourà tot el necessari per executar-la correctament segons memòria, plànols i documentació de projecte i sempre amb el vistiplau de la DF.
Es considera que els preus ja inclouen el cost de les despeses indirectes corresponents.
Els preus de les partides d'instal·lacions inclouen les ajudes corresponents a realitzar a tots els rams.</t>
  </si>
  <si>
    <t>Total 00</t>
  </si>
  <si>
    <t>01</t>
  </si>
  <si>
    <t>PRODUCCIÓ DE FRED I CALOR</t>
  </si>
  <si>
    <t>EEH1Z1004BC</t>
  </si>
  <si>
    <t>Bomba de calor reversible aire - aigua amb ventiladors axials, 696 kW  - R454B</t>
  </si>
  <si>
    <t>Subministrament i instal·lació de bomba de calor reversible aire - aigua amb ventiladors axials, alta eficiència, 696 kW de potència frigorífica, de 318,2 kW de potència elèctrica, amb alimentació trifàsica de 400 V, amb 8 compressors del tipus scroll rotatiu i fluid frigorífic R454B, amb bescanviador multitubular.
Marca: CLIMAVENETA o equivalent
Mod: NX2-N-G06 /A /0708
Potència frigorífica: 696 kW
Potència calorífica: 753,4 kW
Potència elèctrica:munica 318,2 kW
Refrigerant: R454B
Tarjeta de coció Bacnet IP
Vàlvules dobles de seguretat amb interruptor
Bateria de coure amb aletes d'alumini pre-pintades
Parrilla anti-intrusiones
Protecció anti congelació
Proteccions a les bateries de condensació
Unitat amb tancament acústic
Silent-blocs
Interupor de flux incorporat
Versió silenciada, encapsulament compressors
Inclou interruptor de flux extern i amortidors metàl·lics adequats al pes i característiques de la planta.
Conjunt completament instal·lat, col·locat i en funcionament.</t>
  </si>
  <si>
    <t>BC01</t>
  </si>
  <si>
    <t>BOMBA DE CALOR</t>
  </si>
  <si>
    <t>Total EEH1Z1004BC</t>
  </si>
  <si>
    <t>EG31ZCONaz</t>
  </si>
  <si>
    <t>Segellat i retirada instal·lació GN existent en planta coberta</t>
  </si>
  <si>
    <t>Segellat i retirada instal·lació de gas existent en planta coberta de la màquina d'absorció Carrier fins a ramal de derivació principal, que resti en desús
Inclou:
- accessoris i unions roscades, embridades o ranurades,
- tasques de inertitzat i prova pressió canonada existent. 
- tall de les canonades, pintat de les connexions amb imprimació, pintat groc, prova de pressió
- Eliminar restes circuits, tub, suports, ...
Conjunt completament instal•lat, senyalitzat, regulat i en funcionament,</t>
  </si>
  <si>
    <t>màquina absorció</t>
  </si>
  <si>
    <t>Total EG31ZCONaz</t>
  </si>
  <si>
    <t>EG31ZCON</t>
  </si>
  <si>
    <t>Connexió hidràulica instal·lació existent en planta</t>
  </si>
  <si>
    <t>Connexió hidràulica a instal·lació existent 2 tubs (IMPULSIÓ/RETORN)
Inclou:
- accessoris i unions roscades, embridades o ranurades,
- tasques de buidat de la instal·lació, 
- desmuntatge dels aïllaments, tall de les canonades, pintat de les connexions amb imprimació, prova de pressió, aïllament amb escuma elastomèrica segons RITE. 
- omplerta de nou del circuit i posada en marxa.
- Eliminar restes circuits, tub, aíllament, suports, ...
Conjunt completament instal•lat, senyalitzat, equilibrat, regulat i en funcionament,</t>
  </si>
  <si>
    <t>Total EG31ZCON</t>
  </si>
  <si>
    <t>PFM3-8G5V</t>
  </si>
  <si>
    <t>Manig.EPDM+brides,DN=150mm,cos cautx.EPDM+niló,brides acer galv.,Pmàx.=10bar,Tmàx=105°C,embridat</t>
  </si>
  <si>
    <t>Maniguet antivibratori d'EPDM amb brides, de diàmetre nomimal 150 mm, cos de cautxú EPDM reforçat amb niló, brides d'acer galvanitzat, pressió màxima 10 bar, temperatura màxima 105 °C, embridat</t>
  </si>
  <si>
    <t>GENERAL</t>
  </si>
  <si>
    <t>Bomba de calor</t>
  </si>
  <si>
    <t>Total PFM3-8G5V</t>
  </si>
  <si>
    <t>PEV3-HAHS</t>
  </si>
  <si>
    <t>Comptador calor.hidrodin.Q=150,0m3/h,PN=16bar,DN=150mm,T.màx=90°C,a/sonda temp.,muntat</t>
  </si>
  <si>
    <t>Comptador de calories de tipus hidrodinàmic, sense peces mòbils, per a un cabal nominal de 150,0 m3/h i una pressió nominal de 16 bar, de 150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</si>
  <si>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Total PEV3-HAHS</t>
  </si>
  <si>
    <t>PNE1-762W</t>
  </si>
  <si>
    <t>Filtre colador en ¬Y¬,+brides,DN=150mm,PN=16bar,EN-GJL-250,pas malla=1,5mm,muntat superf.</t>
  </si>
  <si>
    <t>Filtre colador en forma de Y amb brides, 150 mm de diàmetre nominal, 16 bar de pressió nominal, fosa grisa EN-GJL-250 (GG25), malla d'acer inoxidable 1.4301 (AISI 304) amb perforacions d'1,5 mm de diàmetre, muntat superficialment</t>
  </si>
  <si>
    <t>Total PNE1-762W</t>
  </si>
  <si>
    <t>PN44-FAO2</t>
  </si>
  <si>
    <t>Vàlvula papll.concènt.,manual,2xbrida,DN=150mm,PN=16bar,EN-GJS-400-15/inox.1.4401,reductor manual,superf.</t>
  </si>
  <si>
    <t>Vàlvula de papallona concèntrica, segons norma UNE-EN 593, manual, de doble brida, de 150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t>
  </si>
  <si>
    <t>Canonades</t>
  </si>
  <si>
    <t>Total PN44-FAO2</t>
  </si>
  <si>
    <t>PF1A-DUMM</t>
  </si>
  <si>
    <t>m</t>
  </si>
  <si>
    <t>Tub acer negre s/sold.(S),6¬,sèrie M s/UNE-EN 10255,soldat,dific.alt,col.superf.</t>
  </si>
  <si>
    <t>Tub d'acer negre sense soldadura, fabricat amb acer S195 T, de 6" de mida de rosca (diàmetre exterior especificat=165,1 mm i DN=150 mm), sèrie M segons UNE-EN 10255, soldat, amb grau de dificultat alt i col·locat superficialment</t>
  </si>
  <si>
    <t>Total PF1A-DUMM</t>
  </si>
  <si>
    <t>PFQ0-3KC7</t>
  </si>
  <si>
    <t>Aïllament tèrmic escum.elastom.,fluids (-50 i 105°C),D=160mm,g=60mm,factor dif.vapor&gt;= 7000 1superf.alt</t>
  </si>
  <si>
    <t>Aïllament tèrmic d'escuma elastomèrica per a canonades que transporten fluids a temperatura entre -50°C i 105°C, per a tub de diàmetre exterior 160 mm, de 60 mm de gruix, classe de reacció al foc BL-s2, d0 segons norma UNE-EN 13501-1, factor de resistència a la difusió del vapor d'aigua &gt;= 7000 1, col·locat superficialment amb grau de dificultat alt</t>
  </si>
  <si>
    <t>Total PFQ0-3KC7</t>
  </si>
  <si>
    <t>PFR0-3NDS</t>
  </si>
  <si>
    <t>Recob.tèrm.canonades alum.,D=260mm,g=0,8mm,dific.alt,superf.</t>
  </si>
  <si>
    <t>Recobriment d'aïllaments tèrmics de canonades d'alumini, de 260 mm de diàmetre, de 0,8 mm de gruix, amb grau de dificultat alt i col·locat superficialment</t>
  </si>
  <si>
    <t>Total PFR0-3NDS</t>
  </si>
  <si>
    <t>PEUG-H9SS</t>
  </si>
  <si>
    <t>Vàlvula de buidat d'1'' de diàmetre nominal, de PN 16 bar, preu alt i muntada roscada</t>
  </si>
  <si>
    <t>Total PEUG-H9SS</t>
  </si>
  <si>
    <t>PNF3-8G35</t>
  </si>
  <si>
    <t>Vàlv.seg.ACS+rosca,llautó,connex.H-H,D=1 1/4*,P=3bar,temp=120°C,munt.superf.</t>
  </si>
  <si>
    <t>Vàlvula de seguretat ACS amb rosca de llautó, amb connexió femella-femella d'1 1/4*, tarada a 3 bar, de temperatura màxima 120°C, muntada superficialment</t>
  </si>
  <si>
    <t>Total PNF3-8G35</t>
  </si>
  <si>
    <t>PJMA-HAH4</t>
  </si>
  <si>
    <t>Manòmetre glicerina,0-6bar,esfera D=63mm,rosca 1/4'',instal.</t>
  </si>
  <si>
    <t>Manòmetre de glicerina per a una pressió de 0 a 6 bar, d'esfera de 63 mm de diàmetre i rosca de connexió d'1/4'', instal·lat</t>
  </si>
  <si>
    <t>PEUC-51AT</t>
  </si>
  <si>
    <t>Purgador automàt.aire,llautó,vert.+vàlvula obt.,D=3/8*</t>
  </si>
  <si>
    <t>Purgador automàtic d'aire, de llautó, per flotador, de posició vertical i vàlvula d'obturació incorporada, amb rosca de 3/8* de, roscat</t>
  </si>
  <si>
    <t>PEUE-6YQ4</t>
  </si>
  <si>
    <t>Termòmetre bimetàl·lic,beina D=1/2*,esfera 100mm,&lt;= 80 °C,col.roscat</t>
  </si>
  <si>
    <t>Termòmetre bimetàl·lic, amb beina de 1/2* de, d'esfera de 100 mm, de &lt;= 80 °C, col·locat roscat</t>
  </si>
  <si>
    <t>Total 01</t>
  </si>
  <si>
    <t>02</t>
  </si>
  <si>
    <t>INSTAL·LACIÓ ELECTRICA</t>
  </si>
  <si>
    <t>PG10-J1Y1M</t>
  </si>
  <si>
    <t>Armari peu metàl.+porta metàl.opac.,4000A,aprox.2000x700x400mm,classe I,IP65,col.</t>
  </si>
  <si>
    <t>Armari de peu per a quadre de distribució elèctrica, format per una estructura de muntants verticals, un sòcol inferior, una tapa superior, dos plafons laterals i un plafó de fons, de planxa d'acer acabat pintat al forn i porta metàl·lica opaca amb pany i clau de serreta, per a una intensitat màxima de 4000 A, de dimensions aproximades de 2000x700x400 mm, aïllament elèctric classe I i grau de protecció IP65 i IK10, col·locat. Inclou bancada metàl·lica per a la seva ubicació.</t>
  </si>
  <si>
    <t>coberta Q1</t>
  </si>
  <si>
    <t>Total PG10-J1Y1M</t>
  </si>
  <si>
    <t>PG46-FA0HM</t>
  </si>
  <si>
    <t>Interruptor de tall en càrrega 1600A, 4P, config.fixa, 42kA, munt.superf.</t>
  </si>
  <si>
    <t>Interruptor de tall en càrrega de 1600 A d'intensitat nominal, amb 4 pols marca Schneider Electric Interpact INS1600 o similar, muntat superficialment dintre d'armari coberta Q1. Inclou pletines i embarrat de connexió i de distribució de 2000A de coure per a la seva connexió dintre d'armari metàl·lic.</t>
  </si>
  <si>
    <t>interruptor general</t>
  </si>
  <si>
    <t>Total PG46-FA0HM</t>
  </si>
  <si>
    <t>PG4A-EOY2M</t>
  </si>
  <si>
    <t>Interruptor auto.magnet.,caixa emmot.630A,3P-3R,70kA,munt.superf,.portecció diferencial.</t>
  </si>
  <si>
    <t>Interruptor automàtic magnetotèrmic de caixa emmotllada, de 630 A d'intensitat màxima, amb 3 pols i 3 relès i bloc de relès electrònic regulable i protecció diferencial incorporada, de 70 kA de poder de tall segons UNE-EN 60947-2 marca Schneider Electric model ComPacT NSX630N 70kA AC 3P3R 570A Micrologic 4.3 o similar muntat superficialment dintre d'armari coberta Q1. Inclou pletines de coure o cablejat per a la seva connexió dintre d'armari metàl·lic.</t>
  </si>
  <si>
    <t>Planta refredadora Roca</t>
  </si>
  <si>
    <t>Total PG4A-EOY2M</t>
  </si>
  <si>
    <t>EG513212z</t>
  </si>
  <si>
    <t>Analitzador de xarxes per quadre elèctric, amb trafos intensitat i accessoris</t>
  </si>
  <si>
    <t>Subministrament i instal·lació d'analitzador de xarxes, per a muntar en carril DIN, couminicable BACnet, amb trafos d'intensitat, accessoris, petit material i material auxiliar. Inclou instal·lació a quadre existent, conductors, terminals de connexió, senyalització dels conductors, configuració i posada en servei.  Instal·lat dintre d'armari coberta Q1.
Marca i model Circutor mod. CVM-C10-ITF-RS485-I2-C2-T2 o equivalent.</t>
  </si>
  <si>
    <t>quadre elèctric coberta Q1</t>
  </si>
  <si>
    <t>Total EG513212z</t>
  </si>
  <si>
    <t>PG33-E43M</t>
  </si>
  <si>
    <t>Cable 0,6/1 kV RZ1-K (AS), 1x240mm2,col.canal/safata</t>
  </si>
  <si>
    <t>Cable amb conductor de coure de tensió assignada0,6/1 kV, de designació RZ1-K (AS), construcció segons norma UNE 21123-4, unipolar, de secció 1x240 mm2, amb coberta del cable de poliolefines, classe de reacció al foc Cca-s1b, d1, a1 segons la norma UNE-EN 50575 amb baixa emissió fums, col·locat en canal o safata</t>
  </si>
  <si>
    <t>escomesa general</t>
  </si>
  <si>
    <t>Total PG33-E43M</t>
  </si>
  <si>
    <t>PG33-E43G</t>
  </si>
  <si>
    <t>Cable 0,6/1 kV RZ1-K (AS), 1x150mm2,col.canal/safata</t>
  </si>
  <si>
    <t>Cable amb conductor de coure de tensió assignada0,6/1 kV, de designació RZ1-K (AS), construcció segons norma UNE 21123-4, unipolar, de secció 1x150 mm2, amb coberta del cable de poliolefines, classe de reacció al foc Cca-s1b, d1, a1 segons la norma UNE-EN 50575 amb baixa emissió fums, col·locat en canal o safata</t>
  </si>
  <si>
    <t>bomba de calor</t>
  </si>
  <si>
    <t>màquina Roca</t>
  </si>
  <si>
    <t>Total PG33-E43G</t>
  </si>
  <si>
    <t>EG380702</t>
  </si>
  <si>
    <t>Conductor Cu nu,1x16mm2,munt.superf.</t>
  </si>
  <si>
    <t>Subministrament i instal·lació de conductor de coure nu, unipolar de secció 1x16 mm2, muntat superficialment</t>
  </si>
  <si>
    <t>CABLE TERRA SAFATA</t>
  </si>
  <si>
    <t>Total EG380702</t>
  </si>
  <si>
    <t>PG2J-4BVI</t>
  </si>
  <si>
    <t>Safata reixeta acer galv.calent,100mmx400mm,col.susp/param.horitz.</t>
  </si>
  <si>
    <t>Safata metàl·lica de reixeta d'acer galvanitzat en calent, d'alçària 100 mm i amplària 400 mm, col·locada suspesa de paraments horitzontals amb elements de suport</t>
  </si>
  <si>
    <t>Escomesa soterrani</t>
  </si>
  <si>
    <t>Total PG2J-4BVI</t>
  </si>
  <si>
    <t>PG2J-4BPS</t>
  </si>
  <si>
    <t>Safata xapa perforada+coberta acer galv.calent,60mmx200mm,col.s/sup.horitz.</t>
  </si>
  <si>
    <t>Safata metàl·lica de xapa perforada amb coberta d'acer galvanitzat en calent, d'alçària 60 mm i amplària 200 mm, col·locada sobre suports horitzontals amb elements de suport</t>
  </si>
  <si>
    <t>escomesa bomba calor</t>
  </si>
  <si>
    <t>escomesa màquina Roca</t>
  </si>
  <si>
    <t>Total PG2J-4BPS</t>
  </si>
  <si>
    <t>PG2J-4BPU</t>
  </si>
  <si>
    <t>Safata xapa perforada+coberta acer galv.calent,60mmx400mm,col.s/sup.horitz.</t>
  </si>
  <si>
    <t>Safata metàl·lica de xapa perforada amb coberta d'acer galvanitzat en calent, d'alçària 60 mm i amplària 400 mm, col·locada sobre suports horitzontals amb elements de suport</t>
  </si>
  <si>
    <t>escomesa coberta</t>
  </si>
  <si>
    <t>Total PG2J-4BPU</t>
  </si>
  <si>
    <t>PG2J-4BPT</t>
  </si>
  <si>
    <t>Safata xapa perforada+coberta acer galv.calent,60mmx300mm,col.s/sup.horitz.</t>
  </si>
  <si>
    <t>Safata metàl·lica de xapa perforada amb coberta d'acer galvanitzat en calent, d'alçària 60 mm i amplària 300 mm, col·locada sobre suports horitzontals amb elements de suport</t>
  </si>
  <si>
    <t>muntant vertical</t>
  </si>
  <si>
    <t>Total PG2J-4BPT</t>
  </si>
  <si>
    <t>PG35-DY8Q</t>
  </si>
  <si>
    <t>Cable Cu 450/750 V, H07Z-K, 1x2,5mm2, Dca-s2, d2, a2,col.tub</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</si>
  <si>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tub</t>
  </si>
  <si>
    <t>PG2P-6T0Q</t>
  </si>
  <si>
    <t>Tub rígid plàstic s/halògens,DN=25mm,impacte=2J,resist.compress.=1250N,unió roscada+munt.superf.</t>
  </si>
  <si>
    <t>Tub rígid de plàstic sense halògens, de 25 mm de diàmetre nominal, aïllant i no propagador de la flama, amb una resistència a l'impacte de 2 J, resistència a compressió de 1250 N i una rigidesa dielèctrica de 2000 V, amb unió roscada i muntat superficialment</t>
  </si>
  <si>
    <t>P1F</t>
  </si>
  <si>
    <t>Connexió escomesa elèctrica a quadre general elèctric</t>
  </si>
  <si>
    <t>Treballs en horari nocturn de connexió d'escomesa elèctrica formada per 7 cables de 240 mm2 a interruptor de 1600 A 4P del quadre general de BT del soterrani.</t>
  </si>
  <si>
    <t>PG2O-6SXP</t>
  </si>
  <si>
    <t>Tub rígid acer galv.,DN=32mm,impacte=20J,resist.compress.=4000N,unió roscada+munt.superf.</t>
  </si>
  <si>
    <t>Tub rígid d'acer galvanitzat, de 32 mm de diàmetre nominal, resistència a l'impacte de 20 J, resistència a compressió de 4000 N, amb unió roscada i muntat superficialment</t>
  </si>
  <si>
    <t>Total 02</t>
  </si>
  <si>
    <t>03</t>
  </si>
  <si>
    <t>CONTROL I GESTIÓ</t>
  </si>
  <si>
    <t>EEV2C003z</t>
  </si>
  <si>
    <t>Sensor temperatura immersió</t>
  </si>
  <si>
    <t>Subministrament i instal·lació de sensor temperatura immersió (plançó 6mm diàmetre) IP67 i 150mm. 
Marca Trend Controls/M3 o equivalent
Inclòs accessoris, cablejat i muntatge. Totalment instal·lat i en funcionament</t>
  </si>
  <si>
    <t>SISTEMA CONTROL CLIMA</t>
  </si>
  <si>
    <t>Total EEV2C003z</t>
  </si>
  <si>
    <t>EEV2C004z</t>
  </si>
  <si>
    <t>Interruptor de flux</t>
  </si>
  <si>
    <t>Subministrament i instal·lació de interruptor de flux de líquid. 
Marca Trend Controls/M3 o equivalent
Inclòs accessoris, cablejat i muntatge. Totalment instal·lat i en funcionament</t>
  </si>
  <si>
    <t>Total EEV2C004z</t>
  </si>
  <si>
    <t>EEV5C500z</t>
  </si>
  <si>
    <t>Posada en funcionament</t>
  </si>
  <si>
    <t>Posada en funcionament.
- Verificació de cablejat, senyals de camp, posada en funcionament equips de control, càrrega de programació, verificació de les regulacions, creació documentació tècnica necessària i formació a personal tècnic.</t>
  </si>
  <si>
    <t>Total EEV5C500z</t>
  </si>
  <si>
    <t>EEV4C604</t>
  </si>
  <si>
    <t>Enginyeria de supervisor i integració bomba de calor</t>
  </si>
  <si>
    <t>Enginyeria de Supervisor.
- Creació de les pantalles, bases de dades, alarmes del sistema, gràfiques i històrics i usuaris, verificació del sistema de gestió tècnica.
- Integració de bomba de calor i retirada de màquines existents.</t>
  </si>
  <si>
    <t>Total EEV4C604</t>
  </si>
  <si>
    <t>EEV5C521z</t>
  </si>
  <si>
    <t>Ampliació llicència</t>
  </si>
  <si>
    <t>Ampliació de la llicència amb 500 punts addicionals de sistemes amb protocol obert. 
Marca Trend Controls/M3 o equivalent</t>
  </si>
  <si>
    <t>Total EEV5C521z</t>
  </si>
  <si>
    <t>Total 03</t>
  </si>
  <si>
    <t>04</t>
  </si>
  <si>
    <t>TREBALLS ESTRUCTURA METÀL.LICA</t>
  </si>
  <si>
    <t>04.1</t>
  </si>
  <si>
    <t xml:space="preserve"> Adequació bancada</t>
  </si>
  <si>
    <t>Modificació de les bancades metàl·liques de la bomba de calor. Inclou instal·lació de 10 planxes de ferro de 300x300x10mm soldades sobre perfils existents amb rigiditzadors. Les planxes i els rigiditzadors portaran dos capes d'imprimació per intempèrie. Aquesta partida inclou qualsevol modificació dels perfils metàl·lics existents a la coberta per motiu de la l'adequació de la bancada.</t>
  </si>
  <si>
    <t>P44C-DP1N</t>
  </si>
  <si>
    <t>kg</t>
  </si>
  <si>
    <t>Acer S275JR segons UNE-EN 10025-2, per a bigas formats per peça simple, en perfils laminats en calen</t>
  </si>
  <si>
    <t>Acer S275JR segons UNE-EN 10025-2, per a bigas formats per peça simple, en perfils laminats en calent sèrie IPN, IPE, HEB, HEA, HEM i UPN, treballat a taller i amb una capa d'imprimació antioxidant, col·locat a l'obra amb soldadura</t>
  </si>
  <si>
    <t>P8B2-G2EI</t>
  </si>
  <si>
    <t>m2</t>
  </si>
  <si>
    <t>Pintat d'estructures d'acer amb sistemes de protecció amb grau de durabilitat H, per a classe d'expo</t>
  </si>
  <si>
    <t>Pintat d'estructures d'acer amb sistemes de protecció amb grau de durabilitat H, per a classe d'exposició C4, segons UNE-EN ISO 12944-1, format per 3 capes, capa d'imprimació de 60 µm, capa intermèdia de 60 µm, i capa d'acabat de 80 µm, amb un gruix total de protecció de 280 µm, aplicat de forma manual</t>
  </si>
  <si>
    <t>Total 04.1</t>
  </si>
  <si>
    <t>04.2</t>
  </si>
  <si>
    <t xml:space="preserve"> Reparació corrosió de l'estructura existent</t>
  </si>
  <si>
    <t>P874-4UC6</t>
  </si>
  <si>
    <t>Neteja en sec param.vert.,pols+restes+biodipòsits,mitjans manuals</t>
  </si>
  <si>
    <t>Neteja en sec sobre parament vertical, de pols, restes orgàniques i biodipòsits-detritus amb mitjans manuals no agressius i instruments desincrustants</t>
  </si>
  <si>
    <t>P871-H8G6</t>
  </si>
  <si>
    <t>Decapat de pintures i òxids existents sobre estructura d'acer, amb aplicacions successives de produc</t>
  </si>
  <si>
    <t>Decapat de la totalitat de les superficies de pintures i òxids existents sobre estructura d'acer, amb aplicacions successives de producte decapant</t>
  </si>
  <si>
    <t>P875-4SAE</t>
  </si>
  <si>
    <t>Neteja i preparació de la superfície de perfils laminats d'acer(totalitat de l'estructura) fins a un</t>
  </si>
  <si>
    <t>Neteja i preparació de la superfície de perfils laminats d'acer(totalitat de l'estructura) fins a un grau de preparació Sa 3 segons la norma UNE-EN ISO 8501-1, amb mitjans raig d'abrasiu tipus corindón o silicat d'alumini a pressió i càrrega manual de runa sobre contenidor</t>
  </si>
  <si>
    <t>Total 04.2</t>
  </si>
  <si>
    <t>Total 04</t>
  </si>
  <si>
    <t>05</t>
  </si>
  <si>
    <t>DESMUNTATGE INSTAL·LACIONS QUE RESTIN EN DESÚS</t>
  </si>
  <si>
    <t>EE12SZTR</t>
  </si>
  <si>
    <t>Desballestament torres de refrigeració</t>
  </si>
  <si>
    <t>Treballs, material i elements auxiliars necessaris pel desballestament de les dues torres de refrigeració existents a coberta 
- Desmuntatge i retirada de les torres de refrigeració
- Desmuntatge de grups de bombeig.
- Quadres i línies elèctriques 
- Canonades, vàlvules, aïllaments i accessoris
- Retirada de les restes d'obra i altres productes de rebuig resultat d'aquests treballs.
- Gestió de residus, transports a abocador autoritzat i taxes associades
- Transports, moviment vertical i horitzontal de materials, grues i traginaments,</t>
  </si>
  <si>
    <t>Coberta</t>
  </si>
  <si>
    <t>Total EE12SZTR</t>
  </si>
  <si>
    <t>EE12SZBC</t>
  </si>
  <si>
    <t>Desballestament  de màquina d'absorció</t>
  </si>
  <si>
    <t>Treballs, material i elements auxiliars necessaris pel desballestament de la màquina d'absorció Carrier-Sanyo existent a coberta 
- Desmuntatge i retirada de la unitat Carrier-Sanyo
- Quadres i linies elèctriques 
- Tubs, vàlvules, aïllaments i accessoris
- Retirada de les restes d'obra i altres productes de rebuig resultat d'aquests treballs.
- Gestió de residus, transports a abocador autoritzat i taxes associades
- Transports, moviment vertical i horitzontal de materials, grues i traginaments.
Inclou qualsevol tassa i gestió de retirada i reciclatge dels materials i dels fluids que pugui contenir la màquina.</t>
  </si>
  <si>
    <t>COBERTA</t>
  </si>
  <si>
    <t>Total EE12SZBC</t>
  </si>
  <si>
    <t>EE12SZCAN</t>
  </si>
  <si>
    <t>Desballestament canonades</t>
  </si>
  <si>
    <t>Treballs, material i elements auxiliars necessaris pel desballestament de les canonades des de les dues torres de condensació fins la màquina d'absorció i des de la màquina d'absorció fins el muntant vertical.
- Desmuntatge i retirada canonades de PVC i de ferro.
- Tubs, vàlvules, aïllaments i accessoris
- Retirada de les restes d'obra i altres productes de rebuig resultat d'aquests treballs.
- Gestió de residus, transports a abocador autoritzat i taxes associades
- Transports, moviment vertical i horitzontal de materials, grues i traginaments,</t>
  </si>
  <si>
    <t>Total EE12SZCAN</t>
  </si>
  <si>
    <t>EE12SZBOM</t>
  </si>
  <si>
    <t>Desballestament bombes</t>
  </si>
  <si>
    <t>Treballs, material i elements auxiliars necessaris pel desballestament de les bombes de circulació de coberta i soterrani (bombes de torres a bombes i de màquina d'absorció a col·lector soterrani)
- Desmuntatge i retirada bombes
- Tubs, vàlvules, aïllaments i accessoris
- Retirada de les restes d'obra i altres productes de rebuig resultat d'aquests treballs.
- Gestió de resisdus, transports a abocador autoritzat i taxes associades
- Transports, moviment vertical i horitzontal de materials, grues i traginaments,</t>
  </si>
  <si>
    <t>COBERTA / SOTERRANI</t>
  </si>
  <si>
    <t>Total EE12SZBOM</t>
  </si>
  <si>
    <t>MP1</t>
  </si>
  <si>
    <t>Retirada d'escomesa elèctrica</t>
  </si>
  <si>
    <t>Treballs, material i elements auxiliars necessaris per a la retirada de l'escomesa elèctrica de la màquina Roca des de subquadre d'interruptor elèctric de 630A fins a muntant vertical i reubicació d'escomesa a nou quadre coberta Q1.</t>
  </si>
  <si>
    <t>Total MP1</t>
  </si>
  <si>
    <t>Total 05</t>
  </si>
  <si>
    <t>06</t>
  </si>
  <si>
    <t>BOMBES DE CIRCULACIÓ</t>
  </si>
  <si>
    <t>ENLZBBC</t>
  </si>
  <si>
    <t>Bomba centrífuga in line rotor sec 125,5 m³/h 15,3 m3/h -  mcda</t>
  </si>
  <si>
    <t>Subministrament i instal·lació de bomba en línia simple de rotor sec, tancament mecànic segons EN 12756, motor segons estàndard IEC i DIN. Marca Sedical model SIM 125/290 -7,5/K.
Cabal: 125,5 m3/h
Pressió: 15,3 mcda
Marca: SEDICAL o equivalent
Mod: SIM 125/290 -7,5/K
Temperatura de l'fluid: -15...95°C
Pressió màxima de treball: 10 bar
Dades del motor 
Classe d'eficiència energètica de l'motor: IE5
Alimentació elèctrica: 3 ~ 400V / 50 Hz
Potència nominal: 6,97 KW
Totalment muntada, connectada elèctrica, mecànicament i en funcionament.
Posada en funcionament</t>
  </si>
  <si>
    <t>SOTERRANI</t>
  </si>
  <si>
    <t>Total ENLZBBC</t>
  </si>
  <si>
    <t>EF11HD22za</t>
  </si>
  <si>
    <t>Instal·lació bomba de circulació</t>
  </si>
  <si>
    <t>Instal·lació hidràulica bombes de circulació. tub, accessoris, suports, aïllament s/RITE i recobriment alumini, necessari per l'adequació de la instal·lació de l'actual bomba de circulació a la nova instal·lació de nova bomba de circulació.
Connexionat hidràulic
Inclou:
- accessoris i unions roscades, embridades o ranurades,
- tasques de buidat de la instal·lació, 
- desmuntatge dels aïllaments, tall de les canonades, pintat de les connexions amb imprimació, prova de pressió, aillament amb escuma elastomèrica segons RITE i acabat alumini
- omplerta de nou del circuit i posada en marxa.
- Eliminar restes circuits, tub, aíllament, suports, ...
Inclou part proporcional d'accesoris, pintura, elements de suportació, aïllament de vàlvuleria i accessoris, i petit material de muntatge.
Connexió elèctrica. inclou canalitzacions, cables, suportacuons, accessoris fins quadre elèctric soterrani.</t>
  </si>
  <si>
    <t>Total EF11HD22za</t>
  </si>
  <si>
    <t>EEV3ZLELECT</t>
  </si>
  <si>
    <t>Instal·lació elèctrica de potència i comandament</t>
  </si>
  <si>
    <t>Instal·lació elèctrica de potència, control i comandament. 
Cables, tubs, canalitzacions i tot el material necessari per la realització de la instal·lació eléctrica de potència, comandament i control
Des de quadre elèctric i quadre de control fins bombes de circulació
Completament instal·lat.</t>
  </si>
  <si>
    <t>Total EEV3ZLELECT</t>
  </si>
  <si>
    <t>PFM3-8G5Y</t>
  </si>
  <si>
    <t>Manig.EPDM+brides,DN=125mm,cos cautx.EPDM+niló,brides acer galv.,Pmàx.=10bar,Tmàx=105°C,embridat</t>
  </si>
  <si>
    <t>Maniguet antivibratori d'EPDM amb brides, de diàmetre nomimal 125 mm, cos de cautxú EPDM reforçat amb niló, brides d'acer galvanitzat, pressió màxima 10 bar, temperatura màxima 105 °C, embridat</t>
  </si>
  <si>
    <t>Bombes</t>
  </si>
  <si>
    <t>Total PFM3-8G5Y</t>
  </si>
  <si>
    <t>PN44-FANS</t>
  </si>
  <si>
    <t>Vàlvula papll.concènt.,manual,2xbrida,DN=125mm,PN=16bar,EN-GJS-400-15/inox.1.4401,reductor manual,superf.</t>
  </si>
  <si>
    <t>Vàlvula de papallona concèntrica, segons norma UNE-EN 593, manual, de doble brida, de 125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t>
  </si>
  <si>
    <t>Total PN44-FANS</t>
  </si>
  <si>
    <t>PN88-8F81</t>
  </si>
  <si>
    <t>Vàlv.ret.disc partit entre brides,DN=125mm,cos EN-GJL-250,disc (AISI 304),cautx.EPDM,PN=16bar,Tmàx=100°C,munt.entre brides</t>
  </si>
  <si>
    <t>Vàlvula de retenció de disc partit per a muntar entre brides, diàmetre nominal 125 mm, cos de fosa grisa EN-GJL-250 (GG25), clapeta partida d'acer inoxidable 1.4301 (AISI 304), eix d'acer inoxidable 1.4301 (AISI 304), seient de cautxú EPDM i molla d'acer inoxidable 1.4301 (AISI 304), pressió nominal 16 bar, temperatura màxima 100 °C, muntada entre brides</t>
  </si>
  <si>
    <t>Total PN88-8F81</t>
  </si>
  <si>
    <t>Total 06</t>
  </si>
  <si>
    <t>07</t>
  </si>
  <si>
    <t>SEGURETAT I SALUT</t>
  </si>
  <si>
    <t>E141Z001</t>
  </si>
  <si>
    <t>Conjunt de material i instal·lacions per seguretat i salut</t>
  </si>
  <si>
    <t>Conjunt de materials, elements i instal·lacions necessàries pel compliment de les mesures de seguretat i salut necessàries:
- Instal·lacions provisionals
- Medicina preventiva i formació de personal
- Protecció individuals i personals
- Proteccions col·lectives
- Protecció elèctrica
- Elements d'extinció incendis.</t>
  </si>
  <si>
    <t>Total E141Z001</t>
  </si>
  <si>
    <t>Total 07</t>
  </si>
  <si>
    <t>08</t>
  </si>
  <si>
    <t>VARIS</t>
  </si>
  <si>
    <t>EY01ZFON</t>
  </si>
  <si>
    <t>Ajudes</t>
  </si>
  <si>
    <t>Ajudes per la correcta execució de les instal·lacions segons directrius de la DF en cada cas.
L'industrial adjudicatari ha d'assumir l'obra civil per deixar les instal.lacions completament acabades. 
Inclou:
* Replanteig i marcatge en obra abans d'executar.
* Obrir i tapar regates.
* Obrir i rematar forats en paraments.
* Col.locació i muntatge de passamurs.
* Fixació dels Suports.
* Construcció de petites bancades construides amb perfileria metàl.lica per a col.locació d'equips d'instal.lacions.
* Col.locació i acabat de caixes per a elements encastats.
* Realització de forats en falsos sostres.
* Segellat dels forats d'instal.lacions i forats de pas d'instal.lacions.
* Descàrrega i elevació de materials a obra.
* Retirada de les restes d'obra i altres productes de Rebuig resultat d'aquests treballs.
* Desmuntatges i retirada de baranes i religues per adequar espais de noves màquines.
* Desmuntatge i posterior muntatge de sostre de xapa, incloent estructura existent sobre la màquina d'absorció per poder desinstal·lar-la.</t>
  </si>
  <si>
    <t>AJUDES INSTAL</t>
  </si>
  <si>
    <t>Total EY01ZFON</t>
  </si>
  <si>
    <t>E2AA02a</t>
  </si>
  <si>
    <t>Legalització de totes les instal·lacions de climatització i ventilació que es vegin afectades</t>
  </si>
  <si>
    <t>Legalització de totes les instal·lacions de climatització i ventilació que es vegin afectades, incloent la preparació i visats de projectes en el col·legi professional corresponent i la presentació /tramitació i seguiment fins a bon final dels expedients davant els serveis territorials d'indústria - canal empresa i entitats col·laboradores, inclús l'abonament de les tases corresponents. S'inclouen tots els tràmits administratius habituals que s'hagi de realitzar amb els organismes oficials per portar a bon terme la legalització de les instal·lacions.</t>
  </si>
  <si>
    <t>LEGALITZACIÓ</t>
  </si>
  <si>
    <t>Total E2AA02a</t>
  </si>
  <si>
    <t>E2AA02c</t>
  </si>
  <si>
    <t>Legalització de totes les instal·lacions elèctriques que es vegin afectades</t>
  </si>
  <si>
    <t>Legalització de totes les instal·lacions elèctriques que es vegin afectades, incloent la preparació i visats de projectes en el col·legi professional corresponent i la presentació /tramitació i seguiment fins a bon final dels expedients davant els serveis territorials d'indústria - canal empresa i entitats col·laboradores, inclús l'abonament de les tases corresponents. S'inclouen tots els tràmits administratius habituals que s'hagi de realitzar amb els organismes oficials per portar a bon terme la legalització de les instal·lacions.</t>
  </si>
  <si>
    <t>Total E2AA02c</t>
  </si>
  <si>
    <t>EG31ZGEST</t>
  </si>
  <si>
    <t>Gestió de residus</t>
  </si>
  <si>
    <t>Gestió de tots els residus de l'obra produïts durant l'obra fins abocador autoritzat, inclòs els fluids i productes químics de la màquina d'absorció.</t>
  </si>
  <si>
    <t>RESIDUS</t>
  </si>
  <si>
    <t>Total EG31ZGEST</t>
  </si>
  <si>
    <t>EF12Z02040z</t>
  </si>
  <si>
    <t>Mitjans d'elevació grua i transport</t>
  </si>
  <si>
    <t>Lloguers dels serveis de grua, camions, personal i els permisos i tràmits necessaris per l'alçat o baixada de les noves màquines i materials i dels materials de desmuntatges així com el seu transport fins abocador autoritzat. Inclou qualsevol transport per arribar a peu d'obra de materials i de retirada i desmuntatge d'instal·acions fins abocador autoritzat.</t>
  </si>
  <si>
    <t>ELEVACIÓ</t>
  </si>
  <si>
    <t>Total EF12Z02040z</t>
  </si>
  <si>
    <t>Total 08</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</si>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</sst>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6">
    <fill>
      <patternFill patternType="none"/>
    </fill>
    <fill>
      <patternFill patternType="gray125"/>
    </fill>
    <fill>
      <patternFill patternType="solid">
        <fgColor rgb="FFBED2B7"/>
        <bgColor indexed="64"/>
      </patternFill>
    </fill>
    <fill>
      <patternFill patternType="solid">
        <fgColor rgb="FFFFEDDB"/>
        <bgColor indexed="64"/>
      </patternFill>
    </fill>
    <fill>
      <patternFill patternType="solid">
        <fgColor rgb="FFC0C0C0"/>
        <bgColor indexed="64"/>
      </patternFill>
    </fill>
    <fill>
      <patternFill patternType="solid">
        <fgColor rgb="FFCADAC4"/>
        <bgColor indexed="64"/>
      </patternFill>
    </fill>
  </fills>
  <borders count="1">
    <border>
      <left/>
      <right/>
      <top/>
      <bottom/>
      <diagonal/>
    </border>
  </borders>
  <cellStyleXfs count="1">
    <xf numFmtId="0" fontId="0" fillId="0" borderId="0"/>
  </cellStyleXfs>
  <cellXfs count="29">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0" fontId="4" fillId="2" borderId="0" xfId="0"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6" fillId="3" borderId="0" xfId="0" applyNumberFormat="1" applyFont="1" applyFill="1" applyAlignment="1">
      <alignment vertical="top"/>
    </xf>
    <xf numFmtId="49" fontId="6" fillId="0" borderId="0" xfId="0" applyNumberFormat="1" applyFont="1" applyAlignment="1">
      <alignment vertical="top"/>
    </xf>
    <xf numFmtId="0" fontId="6" fillId="0" borderId="0" xfId="0"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49" fontId="6" fillId="0" borderId="0" xfId="0" applyNumberFormat="1" applyFont="1" applyAlignment="1">
      <alignment vertical="top" wrapText="1"/>
    </xf>
    <xf numFmtId="49" fontId="4" fillId="0" borderId="0" xfId="0" applyNumberFormat="1" applyFont="1" applyAlignment="1">
      <alignment vertical="top"/>
    </xf>
    <xf numFmtId="3" fontId="6" fillId="0" borderId="0" xfId="0" applyNumberFormat="1" applyFont="1" applyAlignment="1">
      <alignment vertical="top"/>
    </xf>
    <xf numFmtId="4" fontId="5" fillId="0" borderId="0" xfId="0" applyNumberFormat="1" applyFont="1" applyAlignment="1">
      <alignment vertical="top"/>
    </xf>
    <xf numFmtId="0" fontId="6" fillId="4" borderId="0" xfId="0" applyFont="1" applyFill="1" applyAlignment="1">
      <alignment vertical="top"/>
    </xf>
    <xf numFmtId="164" fontId="6" fillId="0" borderId="0" xfId="0" applyNumberFormat="1" applyFont="1" applyAlignment="1">
      <alignment vertical="top"/>
    </xf>
    <xf numFmtId="165" fontId="6"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4" fontId="5" fillId="5" borderId="0" xfId="0" applyNumberFormat="1" applyFont="1" applyFill="1" applyAlignment="1">
      <alignment vertical="top"/>
    </xf>
    <xf numFmtId="165" fontId="7" fillId="0" borderId="0" xfId="0" applyNumberFormat="1"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0" fontId="6" fillId="0" borderId="0" xfId="0" applyFont="1" applyAlignment="1">
      <alignment vertical="top" wrapText="1"/>
    </xf>
    <xf numFmtId="0" fontId="6"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2F86F-E714-4833-9C20-D169FCF1E469}">
  <dimension ref="A1:M298"/>
  <sheetViews>
    <sheetView tabSelected="1"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5" x14ac:dyDescent="0.25"/>
  <cols>
    <col min="1" max="1" width="10.5703125" bestFit="1" customWidth="1"/>
    <col min="2" max="2" width="5.85546875" bestFit="1" customWidth="1"/>
    <col min="3" max="3" width="7.140625" bestFit="1" customWidth="1"/>
    <col min="4" max="4" width="26" customWidth="1"/>
    <col min="5" max="5" width="18" bestFit="1" customWidth="1"/>
    <col min="6" max="6" width="10.85546875" bestFit="1" customWidth="1"/>
    <col min="7" max="7" width="8.28515625" bestFit="1" customWidth="1"/>
    <col min="8" max="8" width="7.85546875" bestFit="1" customWidth="1"/>
    <col min="9" max="9" width="6" bestFit="1" customWidth="1"/>
    <col min="10" max="10" width="14.28515625" bestFit="1" customWidth="1"/>
    <col min="11" max="11" width="8" bestFit="1" customWidth="1"/>
    <col min="12" max="13" width="8.7109375" bestFit="1" customWidth="1"/>
  </cols>
  <sheetData>
    <row r="1" spans="1:13" x14ac:dyDescent="0.25">
      <c r="A1" s="1"/>
      <c r="B1" s="1"/>
      <c r="C1" s="1"/>
      <c r="D1" s="1"/>
      <c r="E1" s="1"/>
      <c r="F1" s="1"/>
      <c r="G1" s="1"/>
      <c r="H1" s="1"/>
      <c r="I1" s="1"/>
      <c r="J1" s="1"/>
      <c r="K1" s="1"/>
      <c r="L1" s="1"/>
      <c r="M1" s="1"/>
    </row>
    <row r="2" spans="1:13" ht="18.75" x14ac:dyDescent="0.25">
      <c r="A2" s="2" t="s">
        <v>0</v>
      </c>
      <c r="B2" s="1"/>
      <c r="C2" s="1"/>
      <c r="D2" s="1"/>
      <c r="E2" s="1"/>
      <c r="F2" s="1"/>
      <c r="G2" s="1"/>
      <c r="H2" s="1"/>
      <c r="I2" s="1"/>
      <c r="J2" s="1"/>
      <c r="K2" s="1"/>
      <c r="L2" s="1"/>
      <c r="M2" s="1"/>
    </row>
    <row r="3" spans="1:13" x14ac:dyDescent="0.25">
      <c r="A3" s="3" t="s">
        <v>1</v>
      </c>
      <c r="B3" s="3" t="s">
        <v>2</v>
      </c>
      <c r="C3" s="3" t="s">
        <v>3</v>
      </c>
      <c r="D3" s="24" t="s">
        <v>4</v>
      </c>
      <c r="E3" s="3" t="s">
        <v>5</v>
      </c>
      <c r="F3" s="3" t="s">
        <v>6</v>
      </c>
      <c r="G3" s="3" t="s">
        <v>7</v>
      </c>
      <c r="H3" s="3" t="s">
        <v>8</v>
      </c>
      <c r="I3" s="3" t="s">
        <v>9</v>
      </c>
      <c r="J3" s="3" t="s">
        <v>10</v>
      </c>
      <c r="K3" s="3" t="s">
        <v>11</v>
      </c>
      <c r="L3" s="3" t="s">
        <v>12</v>
      </c>
      <c r="M3" s="3" t="s">
        <v>13</v>
      </c>
    </row>
    <row r="4" spans="1:13" ht="22.5" x14ac:dyDescent="0.25">
      <c r="A4" s="4" t="s">
        <v>14</v>
      </c>
      <c r="B4" s="4" t="s">
        <v>15</v>
      </c>
      <c r="C4" s="4" t="s">
        <v>16</v>
      </c>
      <c r="D4" s="25" t="s">
        <v>17</v>
      </c>
      <c r="E4" s="5"/>
      <c r="F4" s="5"/>
      <c r="G4" s="5"/>
      <c r="H4" s="5"/>
      <c r="I4" s="5"/>
      <c r="J4" s="5"/>
      <c r="K4" s="6">
        <f>K7</f>
        <v>1</v>
      </c>
      <c r="L4" s="7">
        <f>L7</f>
        <v>0</v>
      </c>
      <c r="M4" s="7">
        <f>M7</f>
        <v>0</v>
      </c>
    </row>
    <row r="5" spans="1:13" ht="22.5" x14ac:dyDescent="0.25">
      <c r="A5" s="8" t="s">
        <v>18</v>
      </c>
      <c r="B5" s="9" t="s">
        <v>19</v>
      </c>
      <c r="C5" s="9" t="s">
        <v>20</v>
      </c>
      <c r="D5" s="13" t="s">
        <v>21</v>
      </c>
      <c r="E5" s="10"/>
      <c r="F5" s="10"/>
      <c r="G5" s="10"/>
      <c r="H5" s="10"/>
      <c r="I5" s="10"/>
      <c r="J5" s="10"/>
      <c r="K5" s="11">
        <v>1</v>
      </c>
      <c r="L5" s="11">
        <v>0</v>
      </c>
      <c r="M5" s="12">
        <f>ROUND(K5*L5,2)</f>
        <v>0</v>
      </c>
    </row>
    <row r="6" spans="1:13" ht="409.5" x14ac:dyDescent="0.25">
      <c r="A6" s="10"/>
      <c r="B6" s="10"/>
      <c r="C6" s="10"/>
      <c r="D6" s="13" t="s">
        <v>22</v>
      </c>
      <c r="E6" s="10"/>
      <c r="F6" s="10"/>
      <c r="G6" s="10"/>
      <c r="H6" s="10"/>
      <c r="I6" s="10"/>
      <c r="J6" s="10"/>
      <c r="K6" s="10"/>
      <c r="L6" s="10"/>
      <c r="M6" s="10"/>
    </row>
    <row r="7" spans="1:13" x14ac:dyDescent="0.25">
      <c r="A7" s="10"/>
      <c r="B7" s="10"/>
      <c r="C7" s="10"/>
      <c r="D7" s="26"/>
      <c r="E7" s="10"/>
      <c r="F7" s="10"/>
      <c r="G7" s="10"/>
      <c r="H7" s="10"/>
      <c r="I7" s="10"/>
      <c r="J7" s="14" t="s">
        <v>23</v>
      </c>
      <c r="K7" s="15">
        <v>1</v>
      </c>
      <c r="L7" s="16">
        <f>M5</f>
        <v>0</v>
      </c>
      <c r="M7" s="16">
        <f>ROUND(K7*L7,2)</f>
        <v>0</v>
      </c>
    </row>
    <row r="8" spans="1:13" ht="0.95" customHeight="1" x14ac:dyDescent="0.25">
      <c r="A8" s="17"/>
      <c r="B8" s="17"/>
      <c r="C8" s="17"/>
      <c r="D8" s="27"/>
      <c r="E8" s="17"/>
      <c r="F8" s="17"/>
      <c r="G8" s="17"/>
      <c r="H8" s="17"/>
      <c r="I8" s="17"/>
      <c r="J8" s="17"/>
      <c r="K8" s="17"/>
      <c r="L8" s="17"/>
      <c r="M8" s="17"/>
    </row>
    <row r="9" spans="1:13" x14ac:dyDescent="0.25">
      <c r="A9" s="4" t="s">
        <v>24</v>
      </c>
      <c r="B9" s="4" t="s">
        <v>15</v>
      </c>
      <c r="C9" s="4" t="s">
        <v>16</v>
      </c>
      <c r="D9" s="25" t="s">
        <v>25</v>
      </c>
      <c r="E9" s="5"/>
      <c r="F9" s="5"/>
      <c r="G9" s="5"/>
      <c r="H9" s="5"/>
      <c r="I9" s="5"/>
      <c r="J9" s="5"/>
      <c r="K9" s="6">
        <f>K77</f>
        <v>1</v>
      </c>
      <c r="L9" s="7">
        <f>L77</f>
        <v>181848.53</v>
      </c>
      <c r="M9" s="7">
        <f>M77</f>
        <v>181848.53</v>
      </c>
    </row>
    <row r="10" spans="1:13" ht="33.75" x14ac:dyDescent="0.25">
      <c r="A10" s="8" t="s">
        <v>26</v>
      </c>
      <c r="B10" s="9" t="s">
        <v>19</v>
      </c>
      <c r="C10" s="9" t="s">
        <v>20</v>
      </c>
      <c r="D10" s="13" t="s">
        <v>27</v>
      </c>
      <c r="E10" s="10"/>
      <c r="F10" s="10"/>
      <c r="G10" s="10"/>
      <c r="H10" s="10"/>
      <c r="I10" s="10"/>
      <c r="J10" s="10"/>
      <c r="K10" s="12">
        <f>K13</f>
        <v>1</v>
      </c>
      <c r="L10" s="12">
        <f>L13</f>
        <v>132304.63</v>
      </c>
      <c r="M10" s="12">
        <f>M13</f>
        <v>132304.63</v>
      </c>
    </row>
    <row r="11" spans="1:13" ht="405" x14ac:dyDescent="0.25">
      <c r="A11" s="10"/>
      <c r="B11" s="10"/>
      <c r="C11" s="10"/>
      <c r="D11" s="13" t="s">
        <v>28</v>
      </c>
      <c r="E11" s="10"/>
      <c r="F11" s="10"/>
      <c r="G11" s="10"/>
      <c r="H11" s="10"/>
      <c r="I11" s="10"/>
      <c r="J11" s="10"/>
      <c r="K11" s="10"/>
      <c r="L11" s="10"/>
      <c r="M11" s="10"/>
    </row>
    <row r="12" spans="1:13" x14ac:dyDescent="0.25">
      <c r="A12" s="10"/>
      <c r="B12" s="10"/>
      <c r="C12" s="9" t="s">
        <v>29</v>
      </c>
      <c r="D12" s="26"/>
      <c r="E12" s="9" t="s">
        <v>30</v>
      </c>
      <c r="F12" s="18">
        <v>1</v>
      </c>
      <c r="G12" s="11">
        <v>0</v>
      </c>
      <c r="H12" s="11">
        <v>0</v>
      </c>
      <c r="I12" s="11">
        <v>0</v>
      </c>
      <c r="J12" s="12">
        <f>OR(F12&lt;&gt;0,G12&lt;&gt;0,H12&lt;&gt;0,I12&lt;&gt;0)*(F12 + (F12 = 0))*(G12 + (G12 = 0))*(H12 + (H12 = 0))*(I12 + (I12 = 0))</f>
        <v>1</v>
      </c>
      <c r="K12" s="10"/>
      <c r="L12" s="10"/>
      <c r="M12" s="10"/>
    </row>
    <row r="13" spans="1:13" x14ac:dyDescent="0.25">
      <c r="A13" s="10"/>
      <c r="B13" s="10"/>
      <c r="C13" s="10"/>
      <c r="D13" s="26"/>
      <c r="E13" s="10"/>
      <c r="F13" s="10"/>
      <c r="G13" s="10"/>
      <c r="H13" s="10"/>
      <c r="I13" s="10"/>
      <c r="J13" s="14" t="s">
        <v>31</v>
      </c>
      <c r="K13" s="16">
        <f>J12</f>
        <v>1</v>
      </c>
      <c r="L13" s="11">
        <v>132304.63</v>
      </c>
      <c r="M13" s="16">
        <f>ROUND(K13*L13,2)</f>
        <v>132304.63</v>
      </c>
    </row>
    <row r="14" spans="1:13" ht="0.95" customHeight="1" x14ac:dyDescent="0.25">
      <c r="A14" s="17"/>
      <c r="B14" s="17"/>
      <c r="C14" s="17"/>
      <c r="D14" s="27"/>
      <c r="E14" s="17"/>
      <c r="F14" s="17"/>
      <c r="G14" s="17"/>
      <c r="H14" s="17"/>
      <c r="I14" s="17"/>
      <c r="J14" s="17"/>
      <c r="K14" s="17"/>
      <c r="L14" s="17"/>
      <c r="M14" s="17"/>
    </row>
    <row r="15" spans="1:13" ht="22.5" x14ac:dyDescent="0.25">
      <c r="A15" s="8" t="s">
        <v>32</v>
      </c>
      <c r="B15" s="9" t="s">
        <v>19</v>
      </c>
      <c r="C15" s="9" t="s">
        <v>20</v>
      </c>
      <c r="D15" s="13" t="s">
        <v>33</v>
      </c>
      <c r="E15" s="10"/>
      <c r="F15" s="10"/>
      <c r="G15" s="10"/>
      <c r="H15" s="10"/>
      <c r="I15" s="10"/>
      <c r="J15" s="10"/>
      <c r="K15" s="12">
        <f>K18</f>
        <v>1</v>
      </c>
      <c r="L15" s="12">
        <f>L18</f>
        <v>668.6</v>
      </c>
      <c r="M15" s="12">
        <f>M18</f>
        <v>668.6</v>
      </c>
    </row>
    <row r="16" spans="1:13" ht="202.5" x14ac:dyDescent="0.25">
      <c r="A16" s="10"/>
      <c r="B16" s="10"/>
      <c r="C16" s="10"/>
      <c r="D16" s="13" t="s">
        <v>34</v>
      </c>
      <c r="E16" s="10"/>
      <c r="F16" s="10"/>
      <c r="G16" s="10"/>
      <c r="H16" s="10"/>
      <c r="I16" s="10"/>
      <c r="J16" s="10"/>
      <c r="K16" s="10"/>
      <c r="L16" s="10"/>
      <c r="M16" s="10"/>
    </row>
    <row r="17" spans="1:13" x14ac:dyDescent="0.25">
      <c r="A17" s="10"/>
      <c r="B17" s="10"/>
      <c r="C17" s="9" t="s">
        <v>29</v>
      </c>
      <c r="D17" s="26"/>
      <c r="E17" s="9" t="s">
        <v>35</v>
      </c>
      <c r="F17" s="18"/>
      <c r="G17" s="19"/>
      <c r="H17" s="19"/>
      <c r="I17" s="19"/>
      <c r="J17" s="19">
        <v>1</v>
      </c>
      <c r="K17" s="10"/>
      <c r="L17" s="10"/>
      <c r="M17" s="10"/>
    </row>
    <row r="18" spans="1:13" x14ac:dyDescent="0.25">
      <c r="A18" s="10"/>
      <c r="B18" s="10"/>
      <c r="C18" s="10"/>
      <c r="D18" s="26"/>
      <c r="E18" s="10"/>
      <c r="F18" s="10"/>
      <c r="G18" s="10"/>
      <c r="H18" s="10"/>
      <c r="I18" s="10"/>
      <c r="J18" s="14" t="s">
        <v>36</v>
      </c>
      <c r="K18" s="16">
        <f>J17</f>
        <v>1</v>
      </c>
      <c r="L18" s="11">
        <v>668.6</v>
      </c>
      <c r="M18" s="16">
        <f>ROUND(K18*L18,2)</f>
        <v>668.6</v>
      </c>
    </row>
    <row r="19" spans="1:13" ht="0.95" customHeight="1" x14ac:dyDescent="0.25">
      <c r="A19" s="17"/>
      <c r="B19" s="17"/>
      <c r="C19" s="17"/>
      <c r="D19" s="27"/>
      <c r="E19" s="17"/>
      <c r="F19" s="17"/>
      <c r="G19" s="17"/>
      <c r="H19" s="17"/>
      <c r="I19" s="17"/>
      <c r="J19" s="17"/>
      <c r="K19" s="17"/>
      <c r="L19" s="17"/>
      <c r="M19" s="17"/>
    </row>
    <row r="20" spans="1:13" ht="22.5" x14ac:dyDescent="0.25">
      <c r="A20" s="8" t="s">
        <v>37</v>
      </c>
      <c r="B20" s="9" t="s">
        <v>19</v>
      </c>
      <c r="C20" s="9" t="s">
        <v>20</v>
      </c>
      <c r="D20" s="13" t="s">
        <v>38</v>
      </c>
      <c r="E20" s="10"/>
      <c r="F20" s="10"/>
      <c r="G20" s="10"/>
      <c r="H20" s="10"/>
      <c r="I20" s="10"/>
      <c r="J20" s="10"/>
      <c r="K20" s="12">
        <f>K23</f>
        <v>1</v>
      </c>
      <c r="L20" s="12">
        <f>L23</f>
        <v>773</v>
      </c>
      <c r="M20" s="12">
        <f>M23</f>
        <v>773</v>
      </c>
    </row>
    <row r="21" spans="1:13" ht="213.75" x14ac:dyDescent="0.25">
      <c r="A21" s="10"/>
      <c r="B21" s="10"/>
      <c r="C21" s="10"/>
      <c r="D21" s="13" t="s">
        <v>39</v>
      </c>
      <c r="E21" s="10"/>
      <c r="F21" s="10"/>
      <c r="G21" s="10"/>
      <c r="H21" s="10"/>
      <c r="I21" s="10"/>
      <c r="J21" s="10"/>
      <c r="K21" s="10"/>
      <c r="L21" s="10"/>
      <c r="M21" s="10"/>
    </row>
    <row r="22" spans="1:13" x14ac:dyDescent="0.25">
      <c r="A22" s="10"/>
      <c r="B22" s="10"/>
      <c r="C22" s="9" t="s">
        <v>29</v>
      </c>
      <c r="D22" s="26"/>
      <c r="E22" s="9" t="s">
        <v>30</v>
      </c>
      <c r="F22" s="18"/>
      <c r="G22" s="19"/>
      <c r="H22" s="19"/>
      <c r="I22" s="19"/>
      <c r="J22" s="19">
        <v>1</v>
      </c>
      <c r="K22" s="10"/>
      <c r="L22" s="10"/>
      <c r="M22" s="10"/>
    </row>
    <row r="23" spans="1:13" x14ac:dyDescent="0.25">
      <c r="A23" s="10"/>
      <c r="B23" s="10"/>
      <c r="C23" s="10"/>
      <c r="D23" s="26"/>
      <c r="E23" s="10"/>
      <c r="F23" s="10"/>
      <c r="G23" s="10"/>
      <c r="H23" s="10"/>
      <c r="I23" s="10"/>
      <c r="J23" s="14" t="s">
        <v>40</v>
      </c>
      <c r="K23" s="16">
        <f>J22</f>
        <v>1</v>
      </c>
      <c r="L23" s="11">
        <v>773</v>
      </c>
      <c r="M23" s="16">
        <f>ROUND(K23*L23,2)</f>
        <v>773</v>
      </c>
    </row>
    <row r="24" spans="1:13" ht="0.95" customHeight="1" x14ac:dyDescent="0.25">
      <c r="A24" s="17"/>
      <c r="B24" s="17"/>
      <c r="C24" s="17"/>
      <c r="D24" s="27"/>
      <c r="E24" s="17"/>
      <c r="F24" s="17"/>
      <c r="G24" s="17"/>
      <c r="H24" s="17"/>
      <c r="I24" s="17"/>
      <c r="J24" s="17"/>
      <c r="K24" s="17"/>
      <c r="L24" s="17"/>
      <c r="M24" s="17"/>
    </row>
    <row r="25" spans="1:13" ht="45" x14ac:dyDescent="0.25">
      <c r="A25" s="8" t="s">
        <v>41</v>
      </c>
      <c r="B25" s="9" t="s">
        <v>19</v>
      </c>
      <c r="C25" s="9" t="s">
        <v>20</v>
      </c>
      <c r="D25" s="13" t="s">
        <v>42</v>
      </c>
      <c r="E25" s="10"/>
      <c r="F25" s="10"/>
      <c r="G25" s="10"/>
      <c r="H25" s="10"/>
      <c r="I25" s="10"/>
      <c r="J25" s="10"/>
      <c r="K25" s="12">
        <f>K28</f>
        <v>2</v>
      </c>
      <c r="L25" s="12">
        <f>L28</f>
        <v>143.1</v>
      </c>
      <c r="M25" s="12">
        <f>M28</f>
        <v>286.2</v>
      </c>
    </row>
    <row r="26" spans="1:13" ht="67.5" x14ac:dyDescent="0.25">
      <c r="A26" s="10"/>
      <c r="B26" s="10"/>
      <c r="C26" s="10"/>
      <c r="D26" s="13" t="s">
        <v>43</v>
      </c>
      <c r="E26" s="10"/>
      <c r="F26" s="10"/>
      <c r="G26" s="10"/>
      <c r="H26" s="10"/>
      <c r="I26" s="10"/>
      <c r="J26" s="10"/>
      <c r="K26" s="10"/>
      <c r="L26" s="10"/>
      <c r="M26" s="10"/>
    </row>
    <row r="27" spans="1:13" x14ac:dyDescent="0.25">
      <c r="A27" s="10"/>
      <c r="B27" s="10"/>
      <c r="C27" s="9" t="s">
        <v>44</v>
      </c>
      <c r="D27" s="26"/>
      <c r="E27" s="9" t="s">
        <v>45</v>
      </c>
      <c r="F27" s="18">
        <v>2</v>
      </c>
      <c r="G27" s="11">
        <v>0</v>
      </c>
      <c r="H27" s="11">
        <v>0</v>
      </c>
      <c r="I27" s="11">
        <v>0</v>
      </c>
      <c r="J27" s="12">
        <f>OR(F27&lt;&gt;0,G27&lt;&gt;0,H27&lt;&gt;0,I27&lt;&gt;0)*(F27 + (F27 = 0))*(G27 + (G27 = 0))*(H27 + (H27 = 0))*(I27 + (I27 = 0))</f>
        <v>2</v>
      </c>
      <c r="K27" s="10"/>
      <c r="L27" s="10"/>
      <c r="M27" s="10"/>
    </row>
    <row r="28" spans="1:13" x14ac:dyDescent="0.25">
      <c r="A28" s="10"/>
      <c r="B28" s="10"/>
      <c r="C28" s="10"/>
      <c r="D28" s="26"/>
      <c r="E28" s="10"/>
      <c r="F28" s="10"/>
      <c r="G28" s="10"/>
      <c r="H28" s="10"/>
      <c r="I28" s="10"/>
      <c r="J28" s="14" t="s">
        <v>46</v>
      </c>
      <c r="K28" s="16">
        <f>J27</f>
        <v>2</v>
      </c>
      <c r="L28" s="11">
        <v>143.1</v>
      </c>
      <c r="M28" s="16">
        <f>ROUND(K28*L28,2)</f>
        <v>286.2</v>
      </c>
    </row>
    <row r="29" spans="1:13" ht="0.95" customHeight="1" x14ac:dyDescent="0.25">
      <c r="A29" s="17"/>
      <c r="B29" s="17"/>
      <c r="C29" s="17"/>
      <c r="D29" s="27"/>
      <c r="E29" s="17"/>
      <c r="F29" s="17"/>
      <c r="G29" s="17"/>
      <c r="H29" s="17"/>
      <c r="I29" s="17"/>
      <c r="J29" s="17"/>
      <c r="K29" s="17"/>
      <c r="L29" s="17"/>
      <c r="M29" s="17"/>
    </row>
    <row r="30" spans="1:13" ht="45" x14ac:dyDescent="0.25">
      <c r="A30" s="8" t="s">
        <v>47</v>
      </c>
      <c r="B30" s="9" t="s">
        <v>19</v>
      </c>
      <c r="C30" s="9" t="s">
        <v>20</v>
      </c>
      <c r="D30" s="13" t="s">
        <v>48</v>
      </c>
      <c r="E30" s="10"/>
      <c r="F30" s="10"/>
      <c r="G30" s="10"/>
      <c r="H30" s="10"/>
      <c r="I30" s="10"/>
      <c r="J30" s="10"/>
      <c r="K30" s="12">
        <f>K33</f>
        <v>1</v>
      </c>
      <c r="L30" s="12">
        <f>L33</f>
        <v>2252.71</v>
      </c>
      <c r="M30" s="12">
        <f>M33</f>
        <v>2252.71</v>
      </c>
    </row>
    <row r="31" spans="1:13" ht="191.25" x14ac:dyDescent="0.25">
      <c r="A31" s="10"/>
      <c r="B31" s="10"/>
      <c r="C31" s="10"/>
      <c r="D31" s="13" t="s">
        <v>49</v>
      </c>
      <c r="E31" s="10"/>
      <c r="F31" s="10"/>
      <c r="G31" s="10"/>
      <c r="H31" s="10"/>
      <c r="I31" s="10"/>
      <c r="J31" s="10"/>
      <c r="K31" s="10"/>
      <c r="L31" s="10"/>
      <c r="M31" s="10"/>
    </row>
    <row r="32" spans="1:13" x14ac:dyDescent="0.25">
      <c r="A32" s="10"/>
      <c r="B32" s="10"/>
      <c r="C32" s="9" t="s">
        <v>44</v>
      </c>
      <c r="D32" s="26"/>
      <c r="E32" s="9" t="s">
        <v>45</v>
      </c>
      <c r="F32" s="18">
        <v>1</v>
      </c>
      <c r="G32" s="11">
        <v>0</v>
      </c>
      <c r="H32" s="11">
        <v>0</v>
      </c>
      <c r="I32" s="11">
        <v>0</v>
      </c>
      <c r="J32" s="12">
        <f>OR(F32&lt;&gt;0,G32&lt;&gt;0,H32&lt;&gt;0,I32&lt;&gt;0)*(F32 + (F32 = 0))*(G32 + (G32 = 0))*(H32 + (H32 = 0))*(I32 + (I32 = 0))</f>
        <v>1</v>
      </c>
      <c r="K32" s="10"/>
      <c r="L32" s="10"/>
      <c r="M32" s="10"/>
    </row>
    <row r="33" spans="1:13" x14ac:dyDescent="0.25">
      <c r="A33" s="10"/>
      <c r="B33" s="10"/>
      <c r="C33" s="10"/>
      <c r="D33" s="26"/>
      <c r="E33" s="10"/>
      <c r="F33" s="10"/>
      <c r="G33" s="10"/>
      <c r="H33" s="10"/>
      <c r="I33" s="10"/>
      <c r="J33" s="14" t="s">
        <v>50</v>
      </c>
      <c r="K33" s="16">
        <f>J32</f>
        <v>1</v>
      </c>
      <c r="L33" s="11">
        <v>2252.71</v>
      </c>
      <c r="M33" s="16">
        <f>ROUND(K33*L33,2)</f>
        <v>2252.71</v>
      </c>
    </row>
    <row r="34" spans="1:13" ht="0.95" customHeight="1" x14ac:dyDescent="0.25">
      <c r="A34" s="17"/>
      <c r="B34" s="17"/>
      <c r="C34" s="17"/>
      <c r="D34" s="27"/>
      <c r="E34" s="17"/>
      <c r="F34" s="17"/>
      <c r="G34" s="17"/>
      <c r="H34" s="17"/>
      <c r="I34" s="17"/>
      <c r="J34" s="17"/>
      <c r="K34" s="17"/>
      <c r="L34" s="17"/>
      <c r="M34" s="17"/>
    </row>
    <row r="35" spans="1:13" ht="45" x14ac:dyDescent="0.25">
      <c r="A35" s="8" t="s">
        <v>51</v>
      </c>
      <c r="B35" s="9" t="s">
        <v>19</v>
      </c>
      <c r="C35" s="9" t="s">
        <v>20</v>
      </c>
      <c r="D35" s="13" t="s">
        <v>52</v>
      </c>
      <c r="E35" s="10"/>
      <c r="F35" s="10"/>
      <c r="G35" s="10"/>
      <c r="H35" s="10"/>
      <c r="I35" s="10"/>
      <c r="J35" s="10"/>
      <c r="K35" s="12">
        <f>K38</f>
        <v>1</v>
      </c>
      <c r="L35" s="12">
        <f>L38</f>
        <v>392.03</v>
      </c>
      <c r="M35" s="12">
        <f>M38</f>
        <v>392.03</v>
      </c>
    </row>
    <row r="36" spans="1:13" ht="78.75" x14ac:dyDescent="0.25">
      <c r="A36" s="10"/>
      <c r="B36" s="10"/>
      <c r="C36" s="10"/>
      <c r="D36" s="13" t="s">
        <v>53</v>
      </c>
      <c r="E36" s="10"/>
      <c r="F36" s="10"/>
      <c r="G36" s="10"/>
      <c r="H36" s="10"/>
      <c r="I36" s="10"/>
      <c r="J36" s="10"/>
      <c r="K36" s="10"/>
      <c r="L36" s="10"/>
      <c r="M36" s="10"/>
    </row>
    <row r="37" spans="1:13" x14ac:dyDescent="0.25">
      <c r="A37" s="10"/>
      <c r="B37" s="10"/>
      <c r="C37" s="9" t="s">
        <v>44</v>
      </c>
      <c r="D37" s="26"/>
      <c r="E37" s="9" t="s">
        <v>45</v>
      </c>
      <c r="F37" s="18">
        <v>1</v>
      </c>
      <c r="G37" s="11">
        <v>0</v>
      </c>
      <c r="H37" s="11">
        <v>0</v>
      </c>
      <c r="I37" s="11">
        <v>0</v>
      </c>
      <c r="J37" s="12">
        <f>OR(F37&lt;&gt;0,G37&lt;&gt;0,H37&lt;&gt;0,I37&lt;&gt;0)*(F37 + (F37 = 0))*(G37 + (G37 = 0))*(H37 + (H37 = 0))*(I37 + (I37 = 0))</f>
        <v>1</v>
      </c>
      <c r="K37" s="10"/>
      <c r="L37" s="10"/>
      <c r="M37" s="10"/>
    </row>
    <row r="38" spans="1:13" x14ac:dyDescent="0.25">
      <c r="A38" s="10"/>
      <c r="B38" s="10"/>
      <c r="C38" s="10"/>
      <c r="D38" s="26"/>
      <c r="E38" s="10"/>
      <c r="F38" s="10"/>
      <c r="G38" s="10"/>
      <c r="H38" s="10"/>
      <c r="I38" s="10"/>
      <c r="J38" s="14" t="s">
        <v>54</v>
      </c>
      <c r="K38" s="16">
        <f>J37</f>
        <v>1</v>
      </c>
      <c r="L38" s="11">
        <v>392.03</v>
      </c>
      <c r="M38" s="16">
        <f>ROUND(K38*L38,2)</f>
        <v>392.03</v>
      </c>
    </row>
    <row r="39" spans="1:13" ht="0.95" customHeight="1" x14ac:dyDescent="0.25">
      <c r="A39" s="17"/>
      <c r="B39" s="17"/>
      <c r="C39" s="17"/>
      <c r="D39" s="27"/>
      <c r="E39" s="17"/>
      <c r="F39" s="17"/>
      <c r="G39" s="17"/>
      <c r="H39" s="17"/>
      <c r="I39" s="17"/>
      <c r="J39" s="17"/>
      <c r="K39" s="17"/>
      <c r="L39" s="17"/>
      <c r="M39" s="17"/>
    </row>
    <row r="40" spans="1:13" ht="56.25" x14ac:dyDescent="0.25">
      <c r="A40" s="8" t="s">
        <v>55</v>
      </c>
      <c r="B40" s="9" t="s">
        <v>19</v>
      </c>
      <c r="C40" s="9" t="s">
        <v>20</v>
      </c>
      <c r="D40" s="13" t="s">
        <v>56</v>
      </c>
      <c r="E40" s="10"/>
      <c r="F40" s="10"/>
      <c r="G40" s="10"/>
      <c r="H40" s="10"/>
      <c r="I40" s="10"/>
      <c r="J40" s="10"/>
      <c r="K40" s="12">
        <f>K44</f>
        <v>7</v>
      </c>
      <c r="L40" s="12">
        <f>L44</f>
        <v>280.68</v>
      </c>
      <c r="M40" s="12">
        <f>M44</f>
        <v>1964.76</v>
      </c>
    </row>
    <row r="41" spans="1:13" ht="135" x14ac:dyDescent="0.25">
      <c r="A41" s="10"/>
      <c r="B41" s="10"/>
      <c r="C41" s="10"/>
      <c r="D41" s="13" t="s">
        <v>57</v>
      </c>
      <c r="E41" s="10"/>
      <c r="F41" s="10"/>
      <c r="G41" s="10"/>
      <c r="H41" s="10"/>
      <c r="I41" s="10"/>
      <c r="J41" s="10"/>
      <c r="K41" s="10"/>
      <c r="L41" s="10"/>
      <c r="M41" s="10"/>
    </row>
    <row r="42" spans="1:13" x14ac:dyDescent="0.25">
      <c r="A42" s="10"/>
      <c r="B42" s="10"/>
      <c r="C42" s="9" t="s">
        <v>44</v>
      </c>
      <c r="D42" s="26"/>
      <c r="E42" s="9" t="s">
        <v>45</v>
      </c>
      <c r="F42" s="18">
        <v>2</v>
      </c>
      <c r="G42" s="11">
        <v>0</v>
      </c>
      <c r="H42" s="11">
        <v>0</v>
      </c>
      <c r="I42" s="11">
        <v>0</v>
      </c>
      <c r="J42" s="12">
        <f>OR(F42&lt;&gt;0,G42&lt;&gt;0,H42&lt;&gt;0,I42&lt;&gt;0)*(F42 + (F42 = 0))*(G42 + (G42 = 0))*(H42 + (H42 = 0))*(I42 + (I42 = 0))</f>
        <v>2</v>
      </c>
      <c r="K42" s="10"/>
      <c r="L42" s="10"/>
      <c r="M42" s="10"/>
    </row>
    <row r="43" spans="1:13" x14ac:dyDescent="0.25">
      <c r="A43" s="10"/>
      <c r="B43" s="10"/>
      <c r="C43" s="9" t="s">
        <v>44</v>
      </c>
      <c r="D43" s="26"/>
      <c r="E43" s="9" t="s">
        <v>58</v>
      </c>
      <c r="F43" s="18">
        <v>5</v>
      </c>
      <c r="G43" s="11">
        <v>0</v>
      </c>
      <c r="H43" s="11">
        <v>0</v>
      </c>
      <c r="I43" s="11">
        <v>0</v>
      </c>
      <c r="J43" s="12">
        <f>OR(F43&lt;&gt;0,G43&lt;&gt;0,H43&lt;&gt;0,I43&lt;&gt;0)*(F43 + (F43 = 0))*(G43 + (G43 = 0))*(H43 + (H43 = 0))*(I43 + (I43 = 0))</f>
        <v>5</v>
      </c>
      <c r="K43" s="10"/>
      <c r="L43" s="10"/>
      <c r="M43" s="10"/>
    </row>
    <row r="44" spans="1:13" x14ac:dyDescent="0.25">
      <c r="A44" s="10"/>
      <c r="B44" s="10"/>
      <c r="C44" s="10"/>
      <c r="D44" s="26"/>
      <c r="E44" s="10"/>
      <c r="F44" s="10"/>
      <c r="G44" s="10"/>
      <c r="H44" s="10"/>
      <c r="I44" s="10"/>
      <c r="J44" s="14" t="s">
        <v>59</v>
      </c>
      <c r="K44" s="16">
        <f>SUM(J42:J43)</f>
        <v>7</v>
      </c>
      <c r="L44" s="11">
        <v>280.68</v>
      </c>
      <c r="M44" s="16">
        <f>ROUND(K44*L44,2)</f>
        <v>1964.76</v>
      </c>
    </row>
    <row r="45" spans="1:13" ht="0.95" customHeight="1" x14ac:dyDescent="0.25">
      <c r="A45" s="17"/>
      <c r="B45" s="17"/>
      <c r="C45" s="17"/>
      <c r="D45" s="27"/>
      <c r="E45" s="17"/>
      <c r="F45" s="17"/>
      <c r="G45" s="17"/>
      <c r="H45" s="17"/>
      <c r="I45" s="17"/>
      <c r="J45" s="17"/>
      <c r="K45" s="17"/>
      <c r="L45" s="17"/>
      <c r="M45" s="17"/>
    </row>
    <row r="46" spans="1:13" ht="33.75" x14ac:dyDescent="0.25">
      <c r="A46" s="8" t="s">
        <v>60</v>
      </c>
      <c r="B46" s="9" t="s">
        <v>19</v>
      </c>
      <c r="C46" s="9" t="s">
        <v>61</v>
      </c>
      <c r="D46" s="13" t="s">
        <v>62</v>
      </c>
      <c r="E46" s="10"/>
      <c r="F46" s="10"/>
      <c r="G46" s="10"/>
      <c r="H46" s="10"/>
      <c r="I46" s="10"/>
      <c r="J46" s="10"/>
      <c r="K46" s="12">
        <f>K49</f>
        <v>120</v>
      </c>
      <c r="L46" s="12">
        <f>L49</f>
        <v>180.02</v>
      </c>
      <c r="M46" s="12">
        <f>M49</f>
        <v>21602.400000000001</v>
      </c>
    </row>
    <row r="47" spans="1:13" ht="78.75" x14ac:dyDescent="0.25">
      <c r="A47" s="10"/>
      <c r="B47" s="10"/>
      <c r="C47" s="10"/>
      <c r="D47" s="13" t="s">
        <v>63</v>
      </c>
      <c r="E47" s="10"/>
      <c r="F47" s="10"/>
      <c r="G47" s="10"/>
      <c r="H47" s="10"/>
      <c r="I47" s="10"/>
      <c r="J47" s="10"/>
      <c r="K47" s="10"/>
      <c r="L47" s="10"/>
      <c r="M47" s="10"/>
    </row>
    <row r="48" spans="1:13" x14ac:dyDescent="0.25">
      <c r="A48" s="10"/>
      <c r="B48" s="10"/>
      <c r="C48" s="9" t="s">
        <v>44</v>
      </c>
      <c r="D48" s="26"/>
      <c r="E48" s="9" t="s">
        <v>45</v>
      </c>
      <c r="F48" s="18">
        <v>1</v>
      </c>
      <c r="G48" s="11">
        <v>120</v>
      </c>
      <c r="H48" s="11">
        <v>0</v>
      </c>
      <c r="I48" s="11">
        <v>0</v>
      </c>
      <c r="J48" s="12">
        <f>OR(F48&lt;&gt;0,G48&lt;&gt;0,H48&lt;&gt;0,I48&lt;&gt;0)*(F48 + (F48 = 0))*(G48 + (G48 = 0))*(H48 + (H48 = 0))*(I48 + (I48 = 0))</f>
        <v>120</v>
      </c>
      <c r="K48" s="10"/>
      <c r="L48" s="10"/>
      <c r="M48" s="10"/>
    </row>
    <row r="49" spans="1:13" x14ac:dyDescent="0.25">
      <c r="A49" s="10"/>
      <c r="B49" s="10"/>
      <c r="C49" s="10"/>
      <c r="D49" s="26"/>
      <c r="E49" s="10"/>
      <c r="F49" s="10"/>
      <c r="G49" s="10"/>
      <c r="H49" s="10"/>
      <c r="I49" s="10"/>
      <c r="J49" s="14" t="s">
        <v>64</v>
      </c>
      <c r="K49" s="16">
        <f>J48</f>
        <v>120</v>
      </c>
      <c r="L49" s="11">
        <v>180.02</v>
      </c>
      <c r="M49" s="16">
        <f>ROUND(K49*L49,2)</f>
        <v>21602.400000000001</v>
      </c>
    </row>
    <row r="50" spans="1:13" ht="0.95" customHeight="1" x14ac:dyDescent="0.25">
      <c r="A50" s="17"/>
      <c r="B50" s="17"/>
      <c r="C50" s="17"/>
      <c r="D50" s="27"/>
      <c r="E50" s="17"/>
      <c r="F50" s="17"/>
      <c r="G50" s="17"/>
      <c r="H50" s="17"/>
      <c r="I50" s="17"/>
      <c r="J50" s="17"/>
      <c r="K50" s="17"/>
      <c r="L50" s="17"/>
      <c r="M50" s="17"/>
    </row>
    <row r="51" spans="1:13" ht="45" x14ac:dyDescent="0.25">
      <c r="A51" s="8" t="s">
        <v>65</v>
      </c>
      <c r="B51" s="9" t="s">
        <v>19</v>
      </c>
      <c r="C51" s="9" t="s">
        <v>61</v>
      </c>
      <c r="D51" s="13" t="s">
        <v>66</v>
      </c>
      <c r="E51" s="10"/>
      <c r="F51" s="10"/>
      <c r="G51" s="10"/>
      <c r="H51" s="10"/>
      <c r="I51" s="10"/>
      <c r="J51" s="10"/>
      <c r="K51" s="12">
        <f>K54</f>
        <v>120</v>
      </c>
      <c r="L51" s="12">
        <f>L54</f>
        <v>103.86</v>
      </c>
      <c r="M51" s="12">
        <f>M54</f>
        <v>12463.2</v>
      </c>
    </row>
    <row r="52" spans="1:13" ht="123.75" x14ac:dyDescent="0.25">
      <c r="A52" s="10"/>
      <c r="B52" s="10"/>
      <c r="C52" s="10"/>
      <c r="D52" s="13" t="s">
        <v>67</v>
      </c>
      <c r="E52" s="10"/>
      <c r="F52" s="10"/>
      <c r="G52" s="10"/>
      <c r="H52" s="10"/>
      <c r="I52" s="10"/>
      <c r="J52" s="10"/>
      <c r="K52" s="10"/>
      <c r="L52" s="10"/>
      <c r="M52" s="10"/>
    </row>
    <row r="53" spans="1:13" x14ac:dyDescent="0.25">
      <c r="A53" s="10"/>
      <c r="B53" s="10"/>
      <c r="C53" s="9" t="s">
        <v>44</v>
      </c>
      <c r="D53" s="26"/>
      <c r="E53" s="9" t="s">
        <v>45</v>
      </c>
      <c r="F53" s="18">
        <v>1</v>
      </c>
      <c r="G53" s="11">
        <v>120</v>
      </c>
      <c r="H53" s="11">
        <v>0</v>
      </c>
      <c r="I53" s="11">
        <v>0</v>
      </c>
      <c r="J53" s="12">
        <f>OR(F53&lt;&gt;0,G53&lt;&gt;0,H53&lt;&gt;0,I53&lt;&gt;0)*(F53 + (F53 = 0))*(G53 + (G53 = 0))*(H53 + (H53 = 0))*(I53 + (I53 = 0))</f>
        <v>120</v>
      </c>
      <c r="K53" s="10"/>
      <c r="L53" s="10"/>
      <c r="M53" s="10"/>
    </row>
    <row r="54" spans="1:13" x14ac:dyDescent="0.25">
      <c r="A54" s="10"/>
      <c r="B54" s="10"/>
      <c r="C54" s="10"/>
      <c r="D54" s="26"/>
      <c r="E54" s="10"/>
      <c r="F54" s="10"/>
      <c r="G54" s="10"/>
      <c r="H54" s="10"/>
      <c r="I54" s="10"/>
      <c r="J54" s="14" t="s">
        <v>68</v>
      </c>
      <c r="K54" s="16">
        <f>J53</f>
        <v>120</v>
      </c>
      <c r="L54" s="11">
        <v>103.86</v>
      </c>
      <c r="M54" s="16">
        <f>ROUND(K54*L54,2)</f>
        <v>12463.2</v>
      </c>
    </row>
    <row r="55" spans="1:13" ht="0.95" customHeight="1" x14ac:dyDescent="0.25">
      <c r="A55" s="17"/>
      <c r="B55" s="17"/>
      <c r="C55" s="17"/>
      <c r="D55" s="27"/>
      <c r="E55" s="17"/>
      <c r="F55" s="17"/>
      <c r="G55" s="17"/>
      <c r="H55" s="17"/>
      <c r="I55" s="17"/>
      <c r="J55" s="17"/>
      <c r="K55" s="17"/>
      <c r="L55" s="17"/>
      <c r="M55" s="17"/>
    </row>
    <row r="56" spans="1:13" ht="33.75" x14ac:dyDescent="0.25">
      <c r="A56" s="8" t="s">
        <v>69</v>
      </c>
      <c r="B56" s="9" t="s">
        <v>19</v>
      </c>
      <c r="C56" s="9" t="s">
        <v>61</v>
      </c>
      <c r="D56" s="13" t="s">
        <v>70</v>
      </c>
      <c r="E56" s="10"/>
      <c r="F56" s="10"/>
      <c r="G56" s="10"/>
      <c r="H56" s="10"/>
      <c r="I56" s="10"/>
      <c r="J56" s="10"/>
      <c r="K56" s="12">
        <f>K59</f>
        <v>120</v>
      </c>
      <c r="L56" s="12">
        <f>L59</f>
        <v>73.62</v>
      </c>
      <c r="M56" s="12">
        <f>M59</f>
        <v>8834.4</v>
      </c>
    </row>
    <row r="57" spans="1:13" ht="56.25" x14ac:dyDescent="0.25">
      <c r="A57" s="10"/>
      <c r="B57" s="10"/>
      <c r="C57" s="10"/>
      <c r="D57" s="13" t="s">
        <v>71</v>
      </c>
      <c r="E57" s="10"/>
      <c r="F57" s="10"/>
      <c r="G57" s="10"/>
      <c r="H57" s="10"/>
      <c r="I57" s="10"/>
      <c r="J57" s="10"/>
      <c r="K57" s="10"/>
      <c r="L57" s="10"/>
      <c r="M57" s="10"/>
    </row>
    <row r="58" spans="1:13" x14ac:dyDescent="0.25">
      <c r="A58" s="10"/>
      <c r="B58" s="10"/>
      <c r="C58" s="9" t="s">
        <v>44</v>
      </c>
      <c r="D58" s="26"/>
      <c r="E58" s="9" t="s">
        <v>45</v>
      </c>
      <c r="F58" s="18">
        <v>1</v>
      </c>
      <c r="G58" s="11">
        <v>120</v>
      </c>
      <c r="H58" s="11">
        <v>0</v>
      </c>
      <c r="I58" s="11">
        <v>0</v>
      </c>
      <c r="J58" s="12">
        <f>OR(F58&lt;&gt;0,G58&lt;&gt;0,H58&lt;&gt;0,I58&lt;&gt;0)*(F58 + (F58 = 0))*(G58 + (G58 = 0))*(H58 + (H58 = 0))*(I58 + (I58 = 0))</f>
        <v>120</v>
      </c>
      <c r="K58" s="10"/>
      <c r="L58" s="10"/>
      <c r="M58" s="10"/>
    </row>
    <row r="59" spans="1:13" x14ac:dyDescent="0.25">
      <c r="A59" s="10"/>
      <c r="B59" s="10"/>
      <c r="C59" s="10"/>
      <c r="D59" s="26"/>
      <c r="E59" s="10"/>
      <c r="F59" s="10"/>
      <c r="G59" s="10"/>
      <c r="H59" s="10"/>
      <c r="I59" s="10"/>
      <c r="J59" s="14" t="s">
        <v>72</v>
      </c>
      <c r="K59" s="16">
        <f>J58</f>
        <v>120</v>
      </c>
      <c r="L59" s="11">
        <v>73.62</v>
      </c>
      <c r="M59" s="16">
        <f>ROUND(K59*L59,2)</f>
        <v>8834.4</v>
      </c>
    </row>
    <row r="60" spans="1:13" ht="0.95" customHeight="1" x14ac:dyDescent="0.25">
      <c r="A60" s="17"/>
      <c r="B60" s="17"/>
      <c r="C60" s="17"/>
      <c r="D60" s="27"/>
      <c r="E60" s="17"/>
      <c r="F60" s="17"/>
      <c r="G60" s="17"/>
      <c r="H60" s="17"/>
      <c r="I60" s="17"/>
      <c r="J60" s="17"/>
      <c r="K60" s="17"/>
      <c r="L60" s="17"/>
      <c r="M60" s="17"/>
    </row>
    <row r="61" spans="1:13" ht="33.75" x14ac:dyDescent="0.25">
      <c r="A61" s="8" t="s">
        <v>73</v>
      </c>
      <c r="B61" s="9" t="s">
        <v>19</v>
      </c>
      <c r="C61" s="9" t="s">
        <v>20</v>
      </c>
      <c r="D61" s="13" t="s">
        <v>74</v>
      </c>
      <c r="E61" s="10"/>
      <c r="F61" s="10"/>
      <c r="G61" s="10"/>
      <c r="H61" s="10"/>
      <c r="I61" s="10"/>
      <c r="J61" s="10"/>
      <c r="K61" s="12">
        <f>K64</f>
        <v>2</v>
      </c>
      <c r="L61" s="12">
        <f>L64</f>
        <v>37.229999999999997</v>
      </c>
      <c r="M61" s="12">
        <f>M64</f>
        <v>74.459999999999994</v>
      </c>
    </row>
    <row r="62" spans="1:13" ht="33.75" x14ac:dyDescent="0.25">
      <c r="A62" s="10"/>
      <c r="B62" s="10"/>
      <c r="C62" s="10"/>
      <c r="D62" s="13" t="s">
        <v>74</v>
      </c>
      <c r="E62" s="10"/>
      <c r="F62" s="10"/>
      <c r="G62" s="10"/>
      <c r="H62" s="10"/>
      <c r="I62" s="10"/>
      <c r="J62" s="10"/>
      <c r="K62" s="10"/>
      <c r="L62" s="10"/>
      <c r="M62" s="10"/>
    </row>
    <row r="63" spans="1:13" x14ac:dyDescent="0.25">
      <c r="A63" s="10"/>
      <c r="B63" s="10"/>
      <c r="C63" s="9" t="s">
        <v>44</v>
      </c>
      <c r="D63" s="26"/>
      <c r="E63" s="9" t="s">
        <v>45</v>
      </c>
      <c r="F63" s="18">
        <v>2</v>
      </c>
      <c r="G63" s="11">
        <v>0</v>
      </c>
      <c r="H63" s="11">
        <v>0</v>
      </c>
      <c r="I63" s="11">
        <v>0</v>
      </c>
      <c r="J63" s="12">
        <f>OR(F63&lt;&gt;0,G63&lt;&gt;0,H63&lt;&gt;0,I63&lt;&gt;0)*(F63 + (F63 = 0))*(G63 + (G63 = 0))*(H63 + (H63 = 0))*(I63 + (I63 = 0))</f>
        <v>2</v>
      </c>
      <c r="K63" s="10"/>
      <c r="L63" s="10"/>
      <c r="M63" s="10"/>
    </row>
    <row r="64" spans="1:13" x14ac:dyDescent="0.25">
      <c r="A64" s="10"/>
      <c r="B64" s="10"/>
      <c r="C64" s="10"/>
      <c r="D64" s="26"/>
      <c r="E64" s="10"/>
      <c r="F64" s="10"/>
      <c r="G64" s="10"/>
      <c r="H64" s="10"/>
      <c r="I64" s="10"/>
      <c r="J64" s="14" t="s">
        <v>75</v>
      </c>
      <c r="K64" s="16">
        <f>J63</f>
        <v>2</v>
      </c>
      <c r="L64" s="11">
        <v>37.229999999999997</v>
      </c>
      <c r="M64" s="16">
        <f>ROUND(K64*L64,2)</f>
        <v>74.459999999999994</v>
      </c>
    </row>
    <row r="65" spans="1:13" ht="0.95" customHeight="1" x14ac:dyDescent="0.25">
      <c r="A65" s="17"/>
      <c r="B65" s="17"/>
      <c r="C65" s="17"/>
      <c r="D65" s="27"/>
      <c r="E65" s="17"/>
      <c r="F65" s="17"/>
      <c r="G65" s="17"/>
      <c r="H65" s="17"/>
      <c r="I65" s="17"/>
      <c r="J65" s="17"/>
      <c r="K65" s="17"/>
      <c r="L65" s="17"/>
      <c r="M65" s="17"/>
    </row>
    <row r="66" spans="1:13" ht="45" x14ac:dyDescent="0.25">
      <c r="A66" s="8" t="s">
        <v>76</v>
      </c>
      <c r="B66" s="9" t="s">
        <v>19</v>
      </c>
      <c r="C66" s="9" t="s">
        <v>20</v>
      </c>
      <c r="D66" s="13" t="s">
        <v>77</v>
      </c>
      <c r="E66" s="10"/>
      <c r="F66" s="10"/>
      <c r="G66" s="10"/>
      <c r="H66" s="10"/>
      <c r="I66" s="10"/>
      <c r="J66" s="10"/>
      <c r="K66" s="12">
        <f>K69</f>
        <v>1</v>
      </c>
      <c r="L66" s="12">
        <f>L69</f>
        <v>79.33</v>
      </c>
      <c r="M66" s="12">
        <f>M69</f>
        <v>79.33</v>
      </c>
    </row>
    <row r="67" spans="1:13" ht="56.25" x14ac:dyDescent="0.25">
      <c r="A67" s="10"/>
      <c r="B67" s="10"/>
      <c r="C67" s="10"/>
      <c r="D67" s="13" t="s">
        <v>78</v>
      </c>
      <c r="E67" s="10"/>
      <c r="F67" s="10"/>
      <c r="G67" s="10"/>
      <c r="H67" s="10"/>
      <c r="I67" s="10"/>
      <c r="J67" s="10"/>
      <c r="K67" s="10"/>
      <c r="L67" s="10"/>
      <c r="M67" s="10"/>
    </row>
    <row r="68" spans="1:13" x14ac:dyDescent="0.25">
      <c r="A68" s="10"/>
      <c r="B68" s="10"/>
      <c r="C68" s="9" t="s">
        <v>44</v>
      </c>
      <c r="D68" s="26"/>
      <c r="E68" s="9" t="s">
        <v>45</v>
      </c>
      <c r="F68" s="18">
        <v>1</v>
      </c>
      <c r="G68" s="11">
        <v>0</v>
      </c>
      <c r="H68" s="11">
        <v>0</v>
      </c>
      <c r="I68" s="11">
        <v>0</v>
      </c>
      <c r="J68" s="12">
        <f>OR(F68&lt;&gt;0,G68&lt;&gt;0,H68&lt;&gt;0,I68&lt;&gt;0)*(F68 + (F68 = 0))*(G68 + (G68 = 0))*(H68 + (H68 = 0))*(I68 + (I68 = 0))</f>
        <v>1</v>
      </c>
      <c r="K68" s="10"/>
      <c r="L68" s="10"/>
      <c r="M68" s="10"/>
    </row>
    <row r="69" spans="1:13" x14ac:dyDescent="0.25">
      <c r="A69" s="10"/>
      <c r="B69" s="10"/>
      <c r="C69" s="10"/>
      <c r="D69" s="26"/>
      <c r="E69" s="10"/>
      <c r="F69" s="10"/>
      <c r="G69" s="10"/>
      <c r="H69" s="10"/>
      <c r="I69" s="10"/>
      <c r="J69" s="14" t="s">
        <v>79</v>
      </c>
      <c r="K69" s="16">
        <f>J68</f>
        <v>1</v>
      </c>
      <c r="L69" s="11">
        <v>79.33</v>
      </c>
      <c r="M69" s="16">
        <f>ROUND(K69*L69,2)</f>
        <v>79.33</v>
      </c>
    </row>
    <row r="70" spans="1:13" ht="0.95" customHeight="1" x14ac:dyDescent="0.25">
      <c r="A70" s="17"/>
      <c r="B70" s="17"/>
      <c r="C70" s="17"/>
      <c r="D70" s="27"/>
      <c r="E70" s="17"/>
      <c r="F70" s="17"/>
      <c r="G70" s="17"/>
      <c r="H70" s="17"/>
      <c r="I70" s="17"/>
      <c r="J70" s="17"/>
      <c r="K70" s="17"/>
      <c r="L70" s="17"/>
      <c r="M70" s="17"/>
    </row>
    <row r="71" spans="1:13" ht="22.5" x14ac:dyDescent="0.25">
      <c r="A71" s="8" t="s">
        <v>80</v>
      </c>
      <c r="B71" s="9" t="s">
        <v>19</v>
      </c>
      <c r="C71" s="9" t="s">
        <v>20</v>
      </c>
      <c r="D71" s="13" t="s">
        <v>81</v>
      </c>
      <c r="E71" s="10"/>
      <c r="F71" s="10"/>
      <c r="G71" s="10"/>
      <c r="H71" s="10"/>
      <c r="I71" s="10"/>
      <c r="J71" s="10"/>
      <c r="K71" s="11">
        <v>3</v>
      </c>
      <c r="L71" s="11">
        <v>20.43</v>
      </c>
      <c r="M71" s="12">
        <f>ROUND(K71*L71,2)</f>
        <v>61.29</v>
      </c>
    </row>
    <row r="72" spans="1:13" ht="45" x14ac:dyDescent="0.25">
      <c r="A72" s="10"/>
      <c r="B72" s="10"/>
      <c r="C72" s="10"/>
      <c r="D72" s="13" t="s">
        <v>82</v>
      </c>
      <c r="E72" s="10"/>
      <c r="F72" s="10"/>
      <c r="G72" s="10"/>
      <c r="H72" s="10"/>
      <c r="I72" s="10"/>
      <c r="J72" s="10"/>
      <c r="K72" s="10"/>
      <c r="L72" s="10"/>
      <c r="M72" s="10"/>
    </row>
    <row r="73" spans="1:13" ht="33.75" x14ac:dyDescent="0.25">
      <c r="A73" s="8" t="s">
        <v>83</v>
      </c>
      <c r="B73" s="9" t="s">
        <v>19</v>
      </c>
      <c r="C73" s="9" t="s">
        <v>20</v>
      </c>
      <c r="D73" s="13" t="s">
        <v>84</v>
      </c>
      <c r="E73" s="10"/>
      <c r="F73" s="10"/>
      <c r="G73" s="10"/>
      <c r="H73" s="10"/>
      <c r="I73" s="10"/>
      <c r="J73" s="10"/>
      <c r="K73" s="11">
        <v>2</v>
      </c>
      <c r="L73" s="11">
        <v>19.600000000000001</v>
      </c>
      <c r="M73" s="12">
        <f>ROUND(K73*L73,2)</f>
        <v>39.200000000000003</v>
      </c>
    </row>
    <row r="74" spans="1:13" ht="45" x14ac:dyDescent="0.25">
      <c r="A74" s="10"/>
      <c r="B74" s="10"/>
      <c r="C74" s="10"/>
      <c r="D74" s="13" t="s">
        <v>85</v>
      </c>
      <c r="E74" s="10"/>
      <c r="F74" s="10"/>
      <c r="G74" s="10"/>
      <c r="H74" s="10"/>
      <c r="I74" s="10"/>
      <c r="J74" s="10"/>
      <c r="K74" s="10"/>
      <c r="L74" s="10"/>
      <c r="M74" s="10"/>
    </row>
    <row r="75" spans="1:13" ht="33.75" x14ac:dyDescent="0.25">
      <c r="A75" s="8" t="s">
        <v>86</v>
      </c>
      <c r="B75" s="9" t="s">
        <v>19</v>
      </c>
      <c r="C75" s="9" t="s">
        <v>20</v>
      </c>
      <c r="D75" s="13" t="s">
        <v>87</v>
      </c>
      <c r="E75" s="10"/>
      <c r="F75" s="10"/>
      <c r="G75" s="10"/>
      <c r="H75" s="10"/>
      <c r="I75" s="10"/>
      <c r="J75" s="10"/>
      <c r="K75" s="11">
        <v>2</v>
      </c>
      <c r="L75" s="11">
        <v>26.16</v>
      </c>
      <c r="M75" s="12">
        <f>ROUND(K75*L75,2)</f>
        <v>52.32</v>
      </c>
    </row>
    <row r="76" spans="1:13" ht="33.75" x14ac:dyDescent="0.25">
      <c r="A76" s="10"/>
      <c r="B76" s="10"/>
      <c r="C76" s="10"/>
      <c r="D76" s="13" t="s">
        <v>88</v>
      </c>
      <c r="E76" s="10"/>
      <c r="F76" s="10"/>
      <c r="G76" s="10"/>
      <c r="H76" s="10"/>
      <c r="I76" s="10"/>
      <c r="J76" s="10"/>
      <c r="K76" s="10"/>
      <c r="L76" s="10"/>
      <c r="M76" s="10"/>
    </row>
    <row r="77" spans="1:13" x14ac:dyDescent="0.25">
      <c r="A77" s="10"/>
      <c r="B77" s="10"/>
      <c r="C77" s="10"/>
      <c r="D77" s="26"/>
      <c r="E77" s="10"/>
      <c r="F77" s="10"/>
      <c r="G77" s="10"/>
      <c r="H77" s="10"/>
      <c r="I77" s="10"/>
      <c r="J77" s="14" t="s">
        <v>89</v>
      </c>
      <c r="K77" s="15">
        <v>1</v>
      </c>
      <c r="L77" s="16">
        <f>M10+M15+M20+M25+M30+M35+M40+M46+M51+M56+M61+M66+M71+M73+M75</f>
        <v>181848.53</v>
      </c>
      <c r="M77" s="16">
        <f>ROUND(K77*L77,2)</f>
        <v>181848.53</v>
      </c>
    </row>
    <row r="78" spans="1:13" ht="0.95" customHeight="1" x14ac:dyDescent="0.25">
      <c r="A78" s="17"/>
      <c r="B78" s="17"/>
      <c r="C78" s="17"/>
      <c r="D78" s="27"/>
      <c r="E78" s="17"/>
      <c r="F78" s="17"/>
      <c r="G78" s="17"/>
      <c r="H78" s="17"/>
      <c r="I78" s="17"/>
      <c r="J78" s="17"/>
      <c r="K78" s="17"/>
      <c r="L78" s="17"/>
      <c r="M78" s="17"/>
    </row>
    <row r="79" spans="1:13" x14ac:dyDescent="0.25">
      <c r="A79" s="4" t="s">
        <v>90</v>
      </c>
      <c r="B79" s="4" t="s">
        <v>15</v>
      </c>
      <c r="C79" s="4" t="s">
        <v>16</v>
      </c>
      <c r="D79" s="25" t="s">
        <v>91</v>
      </c>
      <c r="E79" s="5"/>
      <c r="F79" s="5"/>
      <c r="G79" s="5"/>
      <c r="H79" s="5"/>
      <c r="I79" s="5"/>
      <c r="J79" s="5"/>
      <c r="K79" s="6">
        <f>K146</f>
        <v>1</v>
      </c>
      <c r="L79" s="7">
        <f>L146</f>
        <v>86026.48</v>
      </c>
      <c r="M79" s="7">
        <f>M146</f>
        <v>86026.48</v>
      </c>
    </row>
    <row r="80" spans="1:13" ht="33.75" x14ac:dyDescent="0.25">
      <c r="A80" s="8" t="s">
        <v>92</v>
      </c>
      <c r="B80" s="9" t="s">
        <v>19</v>
      </c>
      <c r="C80" s="9" t="s">
        <v>20</v>
      </c>
      <c r="D80" s="13" t="s">
        <v>93</v>
      </c>
      <c r="E80" s="10"/>
      <c r="F80" s="10"/>
      <c r="G80" s="10"/>
      <c r="H80" s="10"/>
      <c r="I80" s="10"/>
      <c r="J80" s="10"/>
      <c r="K80" s="12">
        <f>K83</f>
        <v>1</v>
      </c>
      <c r="L80" s="12">
        <f>L83</f>
        <v>3424.52</v>
      </c>
      <c r="M80" s="12">
        <f>M83</f>
        <v>3424.52</v>
      </c>
    </row>
    <row r="81" spans="1:13" ht="157.5" x14ac:dyDescent="0.25">
      <c r="A81" s="10"/>
      <c r="B81" s="10"/>
      <c r="C81" s="10"/>
      <c r="D81" s="13" t="s">
        <v>94</v>
      </c>
      <c r="E81" s="10"/>
      <c r="F81" s="10"/>
      <c r="G81" s="10"/>
      <c r="H81" s="10"/>
      <c r="I81" s="10"/>
      <c r="J81" s="10"/>
      <c r="K81" s="10"/>
      <c r="L81" s="10"/>
      <c r="M81" s="10"/>
    </row>
    <row r="82" spans="1:13" x14ac:dyDescent="0.25">
      <c r="A82" s="10"/>
      <c r="B82" s="10"/>
      <c r="C82" s="9" t="s">
        <v>44</v>
      </c>
      <c r="D82" s="26"/>
      <c r="E82" s="9" t="s">
        <v>95</v>
      </c>
      <c r="F82" s="18">
        <v>1</v>
      </c>
      <c r="G82" s="11">
        <v>0</v>
      </c>
      <c r="H82" s="11">
        <v>0</v>
      </c>
      <c r="I82" s="11">
        <v>0</v>
      </c>
      <c r="J82" s="12">
        <f>OR(F82&lt;&gt;0,G82&lt;&gt;0,H82&lt;&gt;0,I82&lt;&gt;0)*(F82 + (F82 = 0))*(G82 + (G82 = 0))*(H82 + (H82 = 0))*(I82 + (I82 = 0))</f>
        <v>1</v>
      </c>
      <c r="K82" s="10"/>
      <c r="L82" s="10"/>
      <c r="M82" s="10"/>
    </row>
    <row r="83" spans="1:13" x14ac:dyDescent="0.25">
      <c r="A83" s="10"/>
      <c r="B83" s="10"/>
      <c r="C83" s="10"/>
      <c r="D83" s="26"/>
      <c r="E83" s="10"/>
      <c r="F83" s="10"/>
      <c r="G83" s="10"/>
      <c r="H83" s="10"/>
      <c r="I83" s="10"/>
      <c r="J83" s="14" t="s">
        <v>96</v>
      </c>
      <c r="K83" s="16">
        <f>J82</f>
        <v>1</v>
      </c>
      <c r="L83" s="11">
        <v>3424.52</v>
      </c>
      <c r="M83" s="16">
        <f>ROUND(K83*L83,2)</f>
        <v>3424.52</v>
      </c>
    </row>
    <row r="84" spans="1:13" ht="0.95" customHeight="1" x14ac:dyDescent="0.25">
      <c r="A84" s="17"/>
      <c r="B84" s="17"/>
      <c r="C84" s="17"/>
      <c r="D84" s="27"/>
      <c r="E84" s="17"/>
      <c r="F84" s="17"/>
      <c r="G84" s="17"/>
      <c r="H84" s="17"/>
      <c r="I84" s="17"/>
      <c r="J84" s="17"/>
      <c r="K84" s="17"/>
      <c r="L84" s="17"/>
      <c r="M84" s="17"/>
    </row>
    <row r="85" spans="1:13" ht="22.5" x14ac:dyDescent="0.25">
      <c r="A85" s="8" t="s">
        <v>97</v>
      </c>
      <c r="B85" s="9" t="s">
        <v>19</v>
      </c>
      <c r="C85" s="9" t="s">
        <v>20</v>
      </c>
      <c r="D85" s="13" t="s">
        <v>98</v>
      </c>
      <c r="E85" s="10"/>
      <c r="F85" s="10"/>
      <c r="G85" s="10"/>
      <c r="H85" s="10"/>
      <c r="I85" s="10"/>
      <c r="J85" s="10"/>
      <c r="K85" s="12">
        <f>K88</f>
        <v>1</v>
      </c>
      <c r="L85" s="12">
        <f>L88</f>
        <v>2154.7600000000002</v>
      </c>
      <c r="M85" s="12">
        <f>M88</f>
        <v>2154.7600000000002</v>
      </c>
    </row>
    <row r="86" spans="1:13" ht="90" x14ac:dyDescent="0.25">
      <c r="A86" s="10"/>
      <c r="B86" s="10"/>
      <c r="C86" s="10"/>
      <c r="D86" s="13" t="s">
        <v>99</v>
      </c>
      <c r="E86" s="10"/>
      <c r="F86" s="10"/>
      <c r="G86" s="10"/>
      <c r="H86" s="10"/>
      <c r="I86" s="10"/>
      <c r="J86" s="10"/>
      <c r="K86" s="10"/>
      <c r="L86" s="10"/>
      <c r="M86" s="10"/>
    </row>
    <row r="87" spans="1:13" x14ac:dyDescent="0.25">
      <c r="A87" s="10"/>
      <c r="B87" s="10"/>
      <c r="C87" s="9" t="s">
        <v>44</v>
      </c>
      <c r="D87" s="26"/>
      <c r="E87" s="9" t="s">
        <v>100</v>
      </c>
      <c r="F87" s="18">
        <v>1</v>
      </c>
      <c r="G87" s="11">
        <v>0</v>
      </c>
      <c r="H87" s="11">
        <v>0</v>
      </c>
      <c r="I87" s="11">
        <v>0</v>
      </c>
      <c r="J87" s="12">
        <f>OR(F87&lt;&gt;0,G87&lt;&gt;0,H87&lt;&gt;0,I87&lt;&gt;0)*(F87 + (F87 = 0))*(G87 + (G87 = 0))*(H87 + (H87 = 0))*(I87 + (I87 = 0))</f>
        <v>1</v>
      </c>
      <c r="K87" s="10"/>
      <c r="L87" s="10"/>
      <c r="M87" s="10"/>
    </row>
    <row r="88" spans="1:13" x14ac:dyDescent="0.25">
      <c r="A88" s="10"/>
      <c r="B88" s="10"/>
      <c r="C88" s="10"/>
      <c r="D88" s="26"/>
      <c r="E88" s="10"/>
      <c r="F88" s="10"/>
      <c r="G88" s="10"/>
      <c r="H88" s="10"/>
      <c r="I88" s="10"/>
      <c r="J88" s="14" t="s">
        <v>101</v>
      </c>
      <c r="K88" s="16">
        <f>J87</f>
        <v>1</v>
      </c>
      <c r="L88" s="11">
        <v>2154.7600000000002</v>
      </c>
      <c r="M88" s="16">
        <f>ROUND(K88*L88,2)</f>
        <v>2154.7600000000002</v>
      </c>
    </row>
    <row r="89" spans="1:13" ht="0.95" customHeight="1" x14ac:dyDescent="0.25">
      <c r="A89" s="17"/>
      <c r="B89" s="17"/>
      <c r="C89" s="17"/>
      <c r="D89" s="27"/>
      <c r="E89" s="17"/>
      <c r="F89" s="17"/>
      <c r="G89" s="17"/>
      <c r="H89" s="17"/>
      <c r="I89" s="17"/>
      <c r="J89" s="17"/>
      <c r="K89" s="17"/>
      <c r="L89" s="17"/>
      <c r="M89" s="17"/>
    </row>
    <row r="90" spans="1:13" ht="45" x14ac:dyDescent="0.25">
      <c r="A90" s="8" t="s">
        <v>102</v>
      </c>
      <c r="B90" s="9" t="s">
        <v>19</v>
      </c>
      <c r="C90" s="9" t="s">
        <v>20</v>
      </c>
      <c r="D90" s="13" t="s">
        <v>103</v>
      </c>
      <c r="E90" s="10"/>
      <c r="F90" s="10"/>
      <c r="G90" s="10"/>
      <c r="H90" s="10"/>
      <c r="I90" s="10"/>
      <c r="J90" s="10"/>
      <c r="K90" s="12">
        <f>K94</f>
        <v>2</v>
      </c>
      <c r="L90" s="12">
        <f>L94</f>
        <v>6126.67</v>
      </c>
      <c r="M90" s="12">
        <f>M94</f>
        <v>12253.34</v>
      </c>
    </row>
    <row r="91" spans="1:13" ht="146.25" x14ac:dyDescent="0.25">
      <c r="A91" s="10"/>
      <c r="B91" s="10"/>
      <c r="C91" s="10"/>
      <c r="D91" s="13" t="s">
        <v>104</v>
      </c>
      <c r="E91" s="10"/>
      <c r="F91" s="10"/>
      <c r="G91" s="10"/>
      <c r="H91" s="10"/>
      <c r="I91" s="10"/>
      <c r="J91" s="10"/>
      <c r="K91" s="10"/>
      <c r="L91" s="10"/>
      <c r="M91" s="10"/>
    </row>
    <row r="92" spans="1:13" x14ac:dyDescent="0.25">
      <c r="A92" s="10"/>
      <c r="B92" s="10"/>
      <c r="C92" s="9" t="s">
        <v>44</v>
      </c>
      <c r="D92" s="26"/>
      <c r="E92" s="9" t="s">
        <v>45</v>
      </c>
      <c r="F92" s="18">
        <v>1</v>
      </c>
      <c r="G92" s="11">
        <v>0</v>
      </c>
      <c r="H92" s="11">
        <v>0</v>
      </c>
      <c r="I92" s="11">
        <v>0</v>
      </c>
      <c r="J92" s="12">
        <f>OR(F92&lt;&gt;0,G92&lt;&gt;0,H92&lt;&gt;0,I92&lt;&gt;0)*(F92 + (F92 = 0))*(G92 + (G92 = 0))*(H92 + (H92 = 0))*(I92 + (I92 = 0))</f>
        <v>1</v>
      </c>
      <c r="K92" s="10"/>
      <c r="L92" s="10"/>
      <c r="M92" s="10"/>
    </row>
    <row r="93" spans="1:13" x14ac:dyDescent="0.25">
      <c r="A93" s="10"/>
      <c r="B93" s="10"/>
      <c r="C93" s="9" t="s">
        <v>44</v>
      </c>
      <c r="D93" s="26"/>
      <c r="E93" s="9" t="s">
        <v>105</v>
      </c>
      <c r="F93" s="18">
        <v>1</v>
      </c>
      <c r="G93" s="11">
        <v>0</v>
      </c>
      <c r="H93" s="11">
        <v>0</v>
      </c>
      <c r="I93" s="11">
        <v>0</v>
      </c>
      <c r="J93" s="12">
        <f>OR(F93&lt;&gt;0,G93&lt;&gt;0,H93&lt;&gt;0,I93&lt;&gt;0)*(F93 + (F93 = 0))*(G93 + (G93 = 0))*(H93 + (H93 = 0))*(I93 + (I93 = 0))</f>
        <v>1</v>
      </c>
      <c r="K93" s="10"/>
      <c r="L93" s="10"/>
      <c r="M93" s="10"/>
    </row>
    <row r="94" spans="1:13" x14ac:dyDescent="0.25">
      <c r="A94" s="10"/>
      <c r="B94" s="10"/>
      <c r="C94" s="10"/>
      <c r="D94" s="26"/>
      <c r="E94" s="10"/>
      <c r="F94" s="10"/>
      <c r="G94" s="10"/>
      <c r="H94" s="10"/>
      <c r="I94" s="10"/>
      <c r="J94" s="14" t="s">
        <v>106</v>
      </c>
      <c r="K94" s="16">
        <f>SUM(J92:J93)</f>
        <v>2</v>
      </c>
      <c r="L94" s="11">
        <v>6126.67</v>
      </c>
      <c r="M94" s="16">
        <f>ROUND(K94*L94,2)</f>
        <v>12253.34</v>
      </c>
    </row>
    <row r="95" spans="1:13" ht="0.95" customHeight="1" x14ac:dyDescent="0.25">
      <c r="A95" s="17"/>
      <c r="B95" s="17"/>
      <c r="C95" s="17"/>
      <c r="D95" s="27"/>
      <c r="E95" s="17"/>
      <c r="F95" s="17"/>
      <c r="G95" s="17"/>
      <c r="H95" s="17"/>
      <c r="I95" s="17"/>
      <c r="J95" s="17"/>
      <c r="K95" s="17"/>
      <c r="L95" s="17"/>
      <c r="M95" s="17"/>
    </row>
    <row r="96" spans="1:13" ht="33.75" x14ac:dyDescent="0.25">
      <c r="A96" s="8" t="s">
        <v>107</v>
      </c>
      <c r="B96" s="9" t="s">
        <v>19</v>
      </c>
      <c r="C96" s="9" t="s">
        <v>20</v>
      </c>
      <c r="D96" s="13" t="s">
        <v>108</v>
      </c>
      <c r="E96" s="10"/>
      <c r="F96" s="10"/>
      <c r="G96" s="10"/>
      <c r="H96" s="10"/>
      <c r="I96" s="10"/>
      <c r="J96" s="10"/>
      <c r="K96" s="12">
        <f>K99</f>
        <v>1</v>
      </c>
      <c r="L96" s="12">
        <f>L99</f>
        <v>894.62</v>
      </c>
      <c r="M96" s="12">
        <f>M99</f>
        <v>894.62</v>
      </c>
    </row>
    <row r="97" spans="1:13" ht="146.25" x14ac:dyDescent="0.25">
      <c r="A97" s="10"/>
      <c r="B97" s="10"/>
      <c r="C97" s="10"/>
      <c r="D97" s="13" t="s">
        <v>109</v>
      </c>
      <c r="E97" s="10"/>
      <c r="F97" s="10"/>
      <c r="G97" s="10"/>
      <c r="H97" s="10"/>
      <c r="I97" s="10"/>
      <c r="J97" s="10"/>
      <c r="K97" s="10"/>
      <c r="L97" s="10"/>
      <c r="M97" s="10"/>
    </row>
    <row r="98" spans="1:13" x14ac:dyDescent="0.25">
      <c r="A98" s="10"/>
      <c r="B98" s="10"/>
      <c r="C98" s="9" t="s">
        <v>29</v>
      </c>
      <c r="D98" s="26"/>
      <c r="E98" s="9" t="s">
        <v>110</v>
      </c>
      <c r="F98" s="18">
        <v>1</v>
      </c>
      <c r="G98" s="11">
        <v>0</v>
      </c>
      <c r="H98" s="11">
        <v>0</v>
      </c>
      <c r="I98" s="11">
        <v>0</v>
      </c>
      <c r="J98" s="12">
        <f>OR(F98&lt;&gt;0,G98&lt;&gt;0,H98&lt;&gt;0,I98&lt;&gt;0)*(F98 + (F98 = 0))*(G98 + (G98 = 0))*(H98 + (H98 = 0))*(I98 + (I98 = 0))</f>
        <v>1</v>
      </c>
      <c r="K98" s="10"/>
      <c r="L98" s="10"/>
      <c r="M98" s="10"/>
    </row>
    <row r="99" spans="1:13" x14ac:dyDescent="0.25">
      <c r="A99" s="10"/>
      <c r="B99" s="10"/>
      <c r="C99" s="10"/>
      <c r="D99" s="26"/>
      <c r="E99" s="10"/>
      <c r="F99" s="10"/>
      <c r="G99" s="10"/>
      <c r="H99" s="10"/>
      <c r="I99" s="10"/>
      <c r="J99" s="14" t="s">
        <v>111</v>
      </c>
      <c r="K99" s="16">
        <f>J98</f>
        <v>1</v>
      </c>
      <c r="L99" s="11">
        <v>894.62</v>
      </c>
      <c r="M99" s="16">
        <f>ROUND(K99*L99,2)</f>
        <v>894.62</v>
      </c>
    </row>
    <row r="100" spans="1:13" ht="0.95" customHeight="1" x14ac:dyDescent="0.25">
      <c r="A100" s="17"/>
      <c r="B100" s="17"/>
      <c r="C100" s="17"/>
      <c r="D100" s="27"/>
      <c r="E100" s="17"/>
      <c r="F100" s="17"/>
      <c r="G100" s="17"/>
      <c r="H100" s="17"/>
      <c r="I100" s="17"/>
      <c r="J100" s="17"/>
      <c r="K100" s="17"/>
      <c r="L100" s="17"/>
      <c r="M100" s="17"/>
    </row>
    <row r="101" spans="1:13" ht="22.5" x14ac:dyDescent="0.25">
      <c r="A101" s="8" t="s">
        <v>112</v>
      </c>
      <c r="B101" s="9" t="s">
        <v>19</v>
      </c>
      <c r="C101" s="9" t="s">
        <v>61</v>
      </c>
      <c r="D101" s="13" t="s">
        <v>113</v>
      </c>
      <c r="E101" s="10"/>
      <c r="F101" s="10"/>
      <c r="G101" s="10"/>
      <c r="H101" s="10"/>
      <c r="I101" s="10"/>
      <c r="J101" s="10"/>
      <c r="K101" s="12">
        <f>K104</f>
        <v>511</v>
      </c>
      <c r="L101" s="12">
        <f>L104</f>
        <v>59.63</v>
      </c>
      <c r="M101" s="12">
        <f>M104</f>
        <v>30470.93</v>
      </c>
    </row>
    <row r="102" spans="1:13" ht="112.5" x14ac:dyDescent="0.25">
      <c r="A102" s="10"/>
      <c r="B102" s="10"/>
      <c r="C102" s="10"/>
      <c r="D102" s="13" t="s">
        <v>114</v>
      </c>
      <c r="E102" s="10"/>
      <c r="F102" s="10"/>
      <c r="G102" s="10"/>
      <c r="H102" s="10"/>
      <c r="I102" s="10"/>
      <c r="J102" s="10"/>
      <c r="K102" s="10"/>
      <c r="L102" s="10"/>
      <c r="M102" s="10"/>
    </row>
    <row r="103" spans="1:13" x14ac:dyDescent="0.25">
      <c r="A103" s="10"/>
      <c r="B103" s="10"/>
      <c r="C103" s="9" t="s">
        <v>44</v>
      </c>
      <c r="D103" s="26"/>
      <c r="E103" s="9" t="s">
        <v>115</v>
      </c>
      <c r="F103" s="18">
        <v>7</v>
      </c>
      <c r="G103" s="11">
        <v>73</v>
      </c>
      <c r="H103" s="11">
        <v>0</v>
      </c>
      <c r="I103" s="11">
        <v>0</v>
      </c>
      <c r="J103" s="12">
        <f>OR(F103&lt;&gt;0,G103&lt;&gt;0,H103&lt;&gt;0,I103&lt;&gt;0)*(F103 + (F103 = 0))*(G103 + (G103 = 0))*(H103 + (H103 = 0))*(I103 + (I103 = 0))</f>
        <v>511</v>
      </c>
      <c r="K103" s="10"/>
      <c r="L103" s="10"/>
      <c r="M103" s="10"/>
    </row>
    <row r="104" spans="1:13" x14ac:dyDescent="0.25">
      <c r="A104" s="10"/>
      <c r="B104" s="10"/>
      <c r="C104" s="10"/>
      <c r="D104" s="26"/>
      <c r="E104" s="10"/>
      <c r="F104" s="10"/>
      <c r="G104" s="10"/>
      <c r="H104" s="10"/>
      <c r="I104" s="10"/>
      <c r="J104" s="14" t="s">
        <v>116</v>
      </c>
      <c r="K104" s="16">
        <f>J103</f>
        <v>511</v>
      </c>
      <c r="L104" s="11">
        <v>59.63</v>
      </c>
      <c r="M104" s="16">
        <f>ROUND(K104*L104,2)</f>
        <v>30470.93</v>
      </c>
    </row>
    <row r="105" spans="1:13" ht="0.95" customHeight="1" x14ac:dyDescent="0.25">
      <c r="A105" s="17"/>
      <c r="B105" s="17"/>
      <c r="C105" s="17"/>
      <c r="D105" s="27"/>
      <c r="E105" s="17"/>
      <c r="F105" s="17"/>
      <c r="G105" s="17"/>
      <c r="H105" s="17"/>
      <c r="I105" s="17"/>
      <c r="J105" s="17"/>
      <c r="K105" s="17"/>
      <c r="L105" s="17"/>
      <c r="M105" s="17"/>
    </row>
    <row r="106" spans="1:13" ht="22.5" x14ac:dyDescent="0.25">
      <c r="A106" s="8" t="s">
        <v>117</v>
      </c>
      <c r="B106" s="9" t="s">
        <v>19</v>
      </c>
      <c r="C106" s="9" t="s">
        <v>61</v>
      </c>
      <c r="D106" s="13" t="s">
        <v>118</v>
      </c>
      <c r="E106" s="10"/>
      <c r="F106" s="10"/>
      <c r="G106" s="10"/>
      <c r="H106" s="10"/>
      <c r="I106" s="10"/>
      <c r="J106" s="10"/>
      <c r="K106" s="12">
        <f>K110</f>
        <v>588</v>
      </c>
      <c r="L106" s="12">
        <f>L110</f>
        <v>40.11</v>
      </c>
      <c r="M106" s="12">
        <f>M110</f>
        <v>23584.68</v>
      </c>
    </row>
    <row r="107" spans="1:13" ht="112.5" x14ac:dyDescent="0.25">
      <c r="A107" s="10"/>
      <c r="B107" s="10"/>
      <c r="C107" s="10"/>
      <c r="D107" s="13" t="s">
        <v>119</v>
      </c>
      <c r="E107" s="10"/>
      <c r="F107" s="10"/>
      <c r="G107" s="10"/>
      <c r="H107" s="10"/>
      <c r="I107" s="10"/>
      <c r="J107" s="10"/>
      <c r="K107" s="10"/>
      <c r="L107" s="10"/>
      <c r="M107" s="10"/>
    </row>
    <row r="108" spans="1:13" x14ac:dyDescent="0.25">
      <c r="A108" s="10"/>
      <c r="B108" s="10"/>
      <c r="C108" s="9" t="s">
        <v>44</v>
      </c>
      <c r="D108" s="26"/>
      <c r="E108" s="9" t="s">
        <v>120</v>
      </c>
      <c r="F108" s="18">
        <v>7</v>
      </c>
      <c r="G108" s="11">
        <v>63</v>
      </c>
      <c r="H108" s="11">
        <v>0</v>
      </c>
      <c r="I108" s="11">
        <v>0</v>
      </c>
      <c r="J108" s="12">
        <f>OR(F108&lt;&gt;0,G108&lt;&gt;0,H108&lt;&gt;0,I108&lt;&gt;0)*(F108 + (F108 = 0))*(G108 + (G108 = 0))*(H108 + (H108 = 0))*(I108 + (I108 = 0))</f>
        <v>441</v>
      </c>
      <c r="K108" s="10"/>
      <c r="L108" s="10"/>
      <c r="M108" s="10"/>
    </row>
    <row r="109" spans="1:13" x14ac:dyDescent="0.25">
      <c r="A109" s="10"/>
      <c r="B109" s="10"/>
      <c r="C109" s="9" t="s">
        <v>44</v>
      </c>
      <c r="D109" s="26"/>
      <c r="E109" s="9" t="s">
        <v>121</v>
      </c>
      <c r="F109" s="18">
        <v>7</v>
      </c>
      <c r="G109" s="11">
        <v>21</v>
      </c>
      <c r="H109" s="11">
        <v>0</v>
      </c>
      <c r="I109" s="11">
        <v>0</v>
      </c>
      <c r="J109" s="12">
        <f>OR(F109&lt;&gt;0,G109&lt;&gt;0,H109&lt;&gt;0,I109&lt;&gt;0)*(F109 + (F109 = 0))*(G109 + (G109 = 0))*(H109 + (H109 = 0))*(I109 + (I109 = 0))</f>
        <v>147</v>
      </c>
      <c r="K109" s="10"/>
      <c r="L109" s="10"/>
      <c r="M109" s="10"/>
    </row>
    <row r="110" spans="1:13" x14ac:dyDescent="0.25">
      <c r="A110" s="10"/>
      <c r="B110" s="10"/>
      <c r="C110" s="10"/>
      <c r="D110" s="26"/>
      <c r="E110" s="10"/>
      <c r="F110" s="10"/>
      <c r="G110" s="10"/>
      <c r="H110" s="10"/>
      <c r="I110" s="10"/>
      <c r="J110" s="14" t="s">
        <v>122</v>
      </c>
      <c r="K110" s="16">
        <f>SUM(J108:J109)</f>
        <v>588</v>
      </c>
      <c r="L110" s="11">
        <v>40.11</v>
      </c>
      <c r="M110" s="16">
        <f>ROUND(K110*L110,2)</f>
        <v>23584.68</v>
      </c>
    </row>
    <row r="111" spans="1:13" ht="0.95" customHeight="1" x14ac:dyDescent="0.25">
      <c r="A111" s="17"/>
      <c r="B111" s="17"/>
      <c r="C111" s="17"/>
      <c r="D111" s="27"/>
      <c r="E111" s="17"/>
      <c r="F111" s="17"/>
      <c r="G111" s="17"/>
      <c r="H111" s="17"/>
      <c r="I111" s="17"/>
      <c r="J111" s="17"/>
      <c r="K111" s="17"/>
      <c r="L111" s="17"/>
      <c r="M111" s="17"/>
    </row>
    <row r="112" spans="1:13" ht="22.5" x14ac:dyDescent="0.25">
      <c r="A112" s="8" t="s">
        <v>123</v>
      </c>
      <c r="B112" s="9" t="s">
        <v>19</v>
      </c>
      <c r="C112" s="9" t="s">
        <v>61</v>
      </c>
      <c r="D112" s="13" t="s">
        <v>124</v>
      </c>
      <c r="E112" s="10"/>
      <c r="F112" s="10"/>
      <c r="G112" s="10"/>
      <c r="H112" s="10"/>
      <c r="I112" s="10"/>
      <c r="J112" s="10"/>
      <c r="K112" s="12">
        <f>K115</f>
        <v>69</v>
      </c>
      <c r="L112" s="12">
        <f>L115</f>
        <v>5.98</v>
      </c>
      <c r="M112" s="12">
        <f>M115</f>
        <v>412.62</v>
      </c>
    </row>
    <row r="113" spans="1:13" ht="45" x14ac:dyDescent="0.25">
      <c r="A113" s="10"/>
      <c r="B113" s="10"/>
      <c r="C113" s="10"/>
      <c r="D113" s="13" t="s">
        <v>125</v>
      </c>
      <c r="E113" s="10"/>
      <c r="F113" s="10"/>
      <c r="G113" s="10"/>
      <c r="H113" s="10"/>
      <c r="I113" s="10"/>
      <c r="J113" s="10"/>
      <c r="K113" s="10"/>
      <c r="L113" s="10"/>
      <c r="M113" s="10"/>
    </row>
    <row r="114" spans="1:13" x14ac:dyDescent="0.25">
      <c r="A114" s="10"/>
      <c r="B114" s="10"/>
      <c r="C114" s="9" t="s">
        <v>44</v>
      </c>
      <c r="D114" s="26"/>
      <c r="E114" s="9" t="s">
        <v>126</v>
      </c>
      <c r="F114" s="18">
        <v>0</v>
      </c>
      <c r="G114" s="11">
        <v>69</v>
      </c>
      <c r="H114" s="11">
        <v>0</v>
      </c>
      <c r="I114" s="11">
        <v>0</v>
      </c>
      <c r="J114" s="12">
        <f>OR(F114&lt;&gt;0,G114&lt;&gt;0,H114&lt;&gt;0,I114&lt;&gt;0)*(F114 + (F114 = 0))*(G114 + (G114 = 0))*(H114 + (H114 = 0))*(I114 + (I114 = 0))</f>
        <v>69</v>
      </c>
      <c r="K114" s="10"/>
      <c r="L114" s="10"/>
      <c r="M114" s="10"/>
    </row>
    <row r="115" spans="1:13" x14ac:dyDescent="0.25">
      <c r="A115" s="10"/>
      <c r="B115" s="10"/>
      <c r="C115" s="10"/>
      <c r="D115" s="26"/>
      <c r="E115" s="10"/>
      <c r="F115" s="10"/>
      <c r="G115" s="10"/>
      <c r="H115" s="10"/>
      <c r="I115" s="10"/>
      <c r="J115" s="14" t="s">
        <v>127</v>
      </c>
      <c r="K115" s="16">
        <f>J114</f>
        <v>69</v>
      </c>
      <c r="L115" s="11">
        <v>5.98</v>
      </c>
      <c r="M115" s="16">
        <f>ROUND(K115*L115,2)</f>
        <v>412.62</v>
      </c>
    </row>
    <row r="116" spans="1:13" ht="0.95" customHeight="1" x14ac:dyDescent="0.25">
      <c r="A116" s="17"/>
      <c r="B116" s="17"/>
      <c r="C116" s="17"/>
      <c r="D116" s="27"/>
      <c r="E116" s="17"/>
      <c r="F116" s="17"/>
      <c r="G116" s="17"/>
      <c r="H116" s="17"/>
      <c r="I116" s="17"/>
      <c r="J116" s="17"/>
      <c r="K116" s="17"/>
      <c r="L116" s="17"/>
      <c r="M116" s="17"/>
    </row>
    <row r="117" spans="1:13" ht="33.75" x14ac:dyDescent="0.25">
      <c r="A117" s="8" t="s">
        <v>128</v>
      </c>
      <c r="B117" s="9" t="s">
        <v>19</v>
      </c>
      <c r="C117" s="9" t="s">
        <v>61</v>
      </c>
      <c r="D117" s="13" t="s">
        <v>129</v>
      </c>
      <c r="E117" s="10"/>
      <c r="F117" s="10"/>
      <c r="G117" s="10"/>
      <c r="H117" s="10"/>
      <c r="I117" s="10"/>
      <c r="J117" s="10"/>
      <c r="K117" s="12">
        <f>K120</f>
        <v>23</v>
      </c>
      <c r="L117" s="12">
        <f>L120</f>
        <v>81.91</v>
      </c>
      <c r="M117" s="12">
        <f>M120</f>
        <v>1883.93</v>
      </c>
    </row>
    <row r="118" spans="1:13" ht="56.25" x14ac:dyDescent="0.25">
      <c r="A118" s="10"/>
      <c r="B118" s="10"/>
      <c r="C118" s="10"/>
      <c r="D118" s="13" t="s">
        <v>130</v>
      </c>
      <c r="E118" s="10"/>
      <c r="F118" s="10"/>
      <c r="G118" s="10"/>
      <c r="H118" s="10"/>
      <c r="I118" s="10"/>
      <c r="J118" s="10"/>
      <c r="K118" s="10"/>
      <c r="L118" s="10"/>
      <c r="M118" s="10"/>
    </row>
    <row r="119" spans="1:13" x14ac:dyDescent="0.25">
      <c r="A119" s="10"/>
      <c r="B119" s="10"/>
      <c r="C119" s="9" t="s">
        <v>44</v>
      </c>
      <c r="D119" s="26"/>
      <c r="E119" s="9" t="s">
        <v>131</v>
      </c>
      <c r="F119" s="18">
        <v>1</v>
      </c>
      <c r="G119" s="11">
        <v>23</v>
      </c>
      <c r="H119" s="11">
        <v>0</v>
      </c>
      <c r="I119" s="11">
        <v>0</v>
      </c>
      <c r="J119" s="12">
        <f>OR(F119&lt;&gt;0,G119&lt;&gt;0,H119&lt;&gt;0,I119&lt;&gt;0)*(F119 + (F119 = 0))*(G119 + (G119 = 0))*(H119 + (H119 = 0))*(I119 + (I119 = 0))</f>
        <v>23</v>
      </c>
      <c r="K119" s="10"/>
      <c r="L119" s="10"/>
      <c r="M119" s="10"/>
    </row>
    <row r="120" spans="1:13" x14ac:dyDescent="0.25">
      <c r="A120" s="10"/>
      <c r="B120" s="10"/>
      <c r="C120" s="10"/>
      <c r="D120" s="26"/>
      <c r="E120" s="10"/>
      <c r="F120" s="10"/>
      <c r="G120" s="10"/>
      <c r="H120" s="10"/>
      <c r="I120" s="10"/>
      <c r="J120" s="14" t="s">
        <v>132</v>
      </c>
      <c r="K120" s="16">
        <f>J119</f>
        <v>23</v>
      </c>
      <c r="L120" s="11">
        <v>81.91</v>
      </c>
      <c r="M120" s="16">
        <f>ROUND(K120*L120,2)</f>
        <v>1883.93</v>
      </c>
    </row>
    <row r="121" spans="1:13" ht="0.95" customHeight="1" x14ac:dyDescent="0.25">
      <c r="A121" s="17"/>
      <c r="B121" s="17"/>
      <c r="C121" s="17"/>
      <c r="D121" s="27"/>
      <c r="E121" s="17"/>
      <c r="F121" s="17"/>
      <c r="G121" s="17"/>
      <c r="H121" s="17"/>
      <c r="I121" s="17"/>
      <c r="J121" s="17"/>
      <c r="K121" s="17"/>
      <c r="L121" s="17"/>
      <c r="M121" s="17"/>
    </row>
    <row r="122" spans="1:13" ht="33.75" x14ac:dyDescent="0.25">
      <c r="A122" s="8" t="s">
        <v>133</v>
      </c>
      <c r="B122" s="9" t="s">
        <v>19</v>
      </c>
      <c r="C122" s="9" t="s">
        <v>61</v>
      </c>
      <c r="D122" s="13" t="s">
        <v>134</v>
      </c>
      <c r="E122" s="10"/>
      <c r="F122" s="10"/>
      <c r="G122" s="10"/>
      <c r="H122" s="10"/>
      <c r="I122" s="10"/>
      <c r="J122" s="10"/>
      <c r="K122" s="12">
        <f>K126</f>
        <v>68</v>
      </c>
      <c r="L122" s="12">
        <f>L126</f>
        <v>69.58</v>
      </c>
      <c r="M122" s="12">
        <f>M126</f>
        <v>4731.4399999999996</v>
      </c>
    </row>
    <row r="123" spans="1:13" ht="56.25" x14ac:dyDescent="0.25">
      <c r="A123" s="10"/>
      <c r="B123" s="10"/>
      <c r="C123" s="10"/>
      <c r="D123" s="13" t="s">
        <v>135</v>
      </c>
      <c r="E123" s="10"/>
      <c r="F123" s="10"/>
      <c r="G123" s="10"/>
      <c r="H123" s="10"/>
      <c r="I123" s="10"/>
      <c r="J123" s="10"/>
      <c r="K123" s="10"/>
      <c r="L123" s="10"/>
      <c r="M123" s="10"/>
    </row>
    <row r="124" spans="1:13" x14ac:dyDescent="0.25">
      <c r="A124" s="10"/>
      <c r="B124" s="10"/>
      <c r="C124" s="9" t="s">
        <v>44</v>
      </c>
      <c r="D124" s="26"/>
      <c r="E124" s="9" t="s">
        <v>136</v>
      </c>
      <c r="F124" s="18">
        <v>1</v>
      </c>
      <c r="G124" s="11">
        <v>58</v>
      </c>
      <c r="H124" s="11">
        <v>0</v>
      </c>
      <c r="I124" s="11">
        <v>0</v>
      </c>
      <c r="J124" s="12">
        <f>OR(F124&lt;&gt;0,G124&lt;&gt;0,H124&lt;&gt;0,I124&lt;&gt;0)*(F124 + (F124 = 0))*(G124 + (G124 = 0))*(H124 + (H124 = 0))*(I124 + (I124 = 0))</f>
        <v>58</v>
      </c>
      <c r="K124" s="10"/>
      <c r="L124" s="10"/>
      <c r="M124" s="10"/>
    </row>
    <row r="125" spans="1:13" x14ac:dyDescent="0.25">
      <c r="A125" s="10"/>
      <c r="B125" s="10"/>
      <c r="C125" s="9" t="s">
        <v>44</v>
      </c>
      <c r="D125" s="26"/>
      <c r="E125" s="9" t="s">
        <v>137</v>
      </c>
      <c r="F125" s="18">
        <v>1</v>
      </c>
      <c r="G125" s="11">
        <v>10</v>
      </c>
      <c r="H125" s="11">
        <v>0</v>
      </c>
      <c r="I125" s="11">
        <v>0</v>
      </c>
      <c r="J125" s="12">
        <f>OR(F125&lt;&gt;0,G125&lt;&gt;0,H125&lt;&gt;0,I125&lt;&gt;0)*(F125 + (F125 = 0))*(G125 + (G125 = 0))*(H125 + (H125 = 0))*(I125 + (I125 = 0))</f>
        <v>10</v>
      </c>
      <c r="K125" s="10"/>
      <c r="L125" s="10"/>
      <c r="M125" s="10"/>
    </row>
    <row r="126" spans="1:13" x14ac:dyDescent="0.25">
      <c r="A126" s="10"/>
      <c r="B126" s="10"/>
      <c r="C126" s="10"/>
      <c r="D126" s="26"/>
      <c r="E126" s="10"/>
      <c r="F126" s="10"/>
      <c r="G126" s="10"/>
      <c r="H126" s="10"/>
      <c r="I126" s="10"/>
      <c r="J126" s="14" t="s">
        <v>138</v>
      </c>
      <c r="K126" s="16">
        <f>SUM(J124:J125)</f>
        <v>68</v>
      </c>
      <c r="L126" s="11">
        <v>69.58</v>
      </c>
      <c r="M126" s="16">
        <f>ROUND(K126*L126,2)</f>
        <v>4731.4399999999996</v>
      </c>
    </row>
    <row r="127" spans="1:13" ht="0.95" customHeight="1" x14ac:dyDescent="0.25">
      <c r="A127" s="17"/>
      <c r="B127" s="17"/>
      <c r="C127" s="17"/>
      <c r="D127" s="27"/>
      <c r="E127" s="17"/>
      <c r="F127" s="17"/>
      <c r="G127" s="17"/>
      <c r="H127" s="17"/>
      <c r="I127" s="17"/>
      <c r="J127" s="17"/>
      <c r="K127" s="17"/>
      <c r="L127" s="17"/>
      <c r="M127" s="17"/>
    </row>
    <row r="128" spans="1:13" ht="33.75" x14ac:dyDescent="0.25">
      <c r="A128" s="8" t="s">
        <v>139</v>
      </c>
      <c r="B128" s="9" t="s">
        <v>19</v>
      </c>
      <c r="C128" s="9" t="s">
        <v>61</v>
      </c>
      <c r="D128" s="13" t="s">
        <v>140</v>
      </c>
      <c r="E128" s="10"/>
      <c r="F128" s="10"/>
      <c r="G128" s="10"/>
      <c r="H128" s="10"/>
      <c r="I128" s="10"/>
      <c r="J128" s="10"/>
      <c r="K128" s="12">
        <f>K131</f>
        <v>17</v>
      </c>
      <c r="L128" s="12">
        <f>L131</f>
        <v>128.29</v>
      </c>
      <c r="M128" s="12">
        <f>M131</f>
        <v>2180.9299999999998</v>
      </c>
    </row>
    <row r="129" spans="1:13" ht="56.25" x14ac:dyDescent="0.25">
      <c r="A129" s="10"/>
      <c r="B129" s="10"/>
      <c r="C129" s="10"/>
      <c r="D129" s="13" t="s">
        <v>141</v>
      </c>
      <c r="E129" s="10"/>
      <c r="F129" s="10"/>
      <c r="G129" s="10"/>
      <c r="H129" s="10"/>
      <c r="I129" s="10"/>
      <c r="J129" s="10"/>
      <c r="K129" s="10"/>
      <c r="L129" s="10"/>
      <c r="M129" s="10"/>
    </row>
    <row r="130" spans="1:13" x14ac:dyDescent="0.25">
      <c r="A130" s="10"/>
      <c r="B130" s="10"/>
      <c r="C130" s="9" t="s">
        <v>44</v>
      </c>
      <c r="D130" s="26"/>
      <c r="E130" s="9" t="s">
        <v>142</v>
      </c>
      <c r="F130" s="18">
        <v>1</v>
      </c>
      <c r="G130" s="11">
        <v>17</v>
      </c>
      <c r="H130" s="11">
        <v>0</v>
      </c>
      <c r="I130" s="11">
        <v>0</v>
      </c>
      <c r="J130" s="12">
        <f>OR(F130&lt;&gt;0,G130&lt;&gt;0,H130&lt;&gt;0,I130&lt;&gt;0)*(F130 + (F130 = 0))*(G130 + (G130 = 0))*(H130 + (H130 = 0))*(I130 + (I130 = 0))</f>
        <v>17</v>
      </c>
      <c r="K130" s="10"/>
      <c r="L130" s="10"/>
      <c r="M130" s="10"/>
    </row>
    <row r="131" spans="1:13" x14ac:dyDescent="0.25">
      <c r="A131" s="10"/>
      <c r="B131" s="10"/>
      <c r="C131" s="10"/>
      <c r="D131" s="26"/>
      <c r="E131" s="10"/>
      <c r="F131" s="10"/>
      <c r="G131" s="10"/>
      <c r="H131" s="10"/>
      <c r="I131" s="10"/>
      <c r="J131" s="14" t="s">
        <v>143</v>
      </c>
      <c r="K131" s="16">
        <f>J130</f>
        <v>17</v>
      </c>
      <c r="L131" s="11">
        <v>128.29</v>
      </c>
      <c r="M131" s="16">
        <f>ROUND(K131*L131,2)</f>
        <v>2180.9299999999998</v>
      </c>
    </row>
    <row r="132" spans="1:13" ht="0.95" customHeight="1" x14ac:dyDescent="0.25">
      <c r="A132" s="17"/>
      <c r="B132" s="17"/>
      <c r="C132" s="17"/>
      <c r="D132" s="27"/>
      <c r="E132" s="17"/>
      <c r="F132" s="17"/>
      <c r="G132" s="17"/>
      <c r="H132" s="17"/>
      <c r="I132" s="17"/>
      <c r="J132" s="17"/>
      <c r="K132" s="17"/>
      <c r="L132" s="17"/>
      <c r="M132" s="17"/>
    </row>
    <row r="133" spans="1:13" ht="33.75" x14ac:dyDescent="0.25">
      <c r="A133" s="8" t="s">
        <v>144</v>
      </c>
      <c r="B133" s="9" t="s">
        <v>19</v>
      </c>
      <c r="C133" s="9" t="s">
        <v>61</v>
      </c>
      <c r="D133" s="13" t="s">
        <v>145</v>
      </c>
      <c r="E133" s="10"/>
      <c r="F133" s="10"/>
      <c r="G133" s="10"/>
      <c r="H133" s="10"/>
      <c r="I133" s="10"/>
      <c r="J133" s="10"/>
      <c r="K133" s="12">
        <f>K136</f>
        <v>20</v>
      </c>
      <c r="L133" s="12">
        <f>L136</f>
        <v>91.21</v>
      </c>
      <c r="M133" s="12">
        <f>M136</f>
        <v>1824.2</v>
      </c>
    </row>
    <row r="134" spans="1:13" ht="56.25" x14ac:dyDescent="0.25">
      <c r="A134" s="10"/>
      <c r="B134" s="10"/>
      <c r="C134" s="10"/>
      <c r="D134" s="13" t="s">
        <v>146</v>
      </c>
      <c r="E134" s="10"/>
      <c r="F134" s="10"/>
      <c r="G134" s="10"/>
      <c r="H134" s="10"/>
      <c r="I134" s="10"/>
      <c r="J134" s="10"/>
      <c r="K134" s="10"/>
      <c r="L134" s="10"/>
      <c r="M134" s="10"/>
    </row>
    <row r="135" spans="1:13" x14ac:dyDescent="0.25">
      <c r="A135" s="10"/>
      <c r="B135" s="10"/>
      <c r="C135" s="9" t="s">
        <v>44</v>
      </c>
      <c r="D135" s="26"/>
      <c r="E135" s="9" t="s">
        <v>147</v>
      </c>
      <c r="F135" s="18">
        <v>1</v>
      </c>
      <c r="G135" s="11">
        <v>20</v>
      </c>
      <c r="H135" s="11">
        <v>0</v>
      </c>
      <c r="I135" s="11">
        <v>0</v>
      </c>
      <c r="J135" s="12">
        <f>OR(F135&lt;&gt;0,G135&lt;&gt;0,H135&lt;&gt;0,I135&lt;&gt;0)*(F135 + (F135 = 0))*(G135 + (G135 = 0))*(H135 + (H135 = 0))*(I135 + (I135 = 0))</f>
        <v>20</v>
      </c>
      <c r="K135" s="10"/>
      <c r="L135" s="10"/>
      <c r="M135" s="10"/>
    </row>
    <row r="136" spans="1:13" x14ac:dyDescent="0.25">
      <c r="A136" s="10"/>
      <c r="B136" s="10"/>
      <c r="C136" s="10"/>
      <c r="D136" s="26"/>
      <c r="E136" s="10"/>
      <c r="F136" s="10"/>
      <c r="G136" s="10"/>
      <c r="H136" s="10"/>
      <c r="I136" s="10"/>
      <c r="J136" s="14" t="s">
        <v>148</v>
      </c>
      <c r="K136" s="16">
        <f>J135</f>
        <v>20</v>
      </c>
      <c r="L136" s="11">
        <v>91.21</v>
      </c>
      <c r="M136" s="16">
        <f>ROUND(K136*L136,2)</f>
        <v>1824.2</v>
      </c>
    </row>
    <row r="137" spans="1:13" ht="0.95" customHeight="1" x14ac:dyDescent="0.25">
      <c r="A137" s="17"/>
      <c r="B137" s="17"/>
      <c r="C137" s="17"/>
      <c r="D137" s="27"/>
      <c r="E137" s="17"/>
      <c r="F137" s="17"/>
      <c r="G137" s="17"/>
      <c r="H137" s="17"/>
      <c r="I137" s="17"/>
      <c r="J137" s="17"/>
      <c r="K137" s="17"/>
      <c r="L137" s="17"/>
      <c r="M137" s="17"/>
    </row>
    <row r="138" spans="1:13" ht="22.5" x14ac:dyDescent="0.25">
      <c r="A138" s="8" t="s">
        <v>149</v>
      </c>
      <c r="B138" s="9" t="s">
        <v>19</v>
      </c>
      <c r="C138" s="9" t="s">
        <v>61</v>
      </c>
      <c r="D138" s="13" t="s">
        <v>150</v>
      </c>
      <c r="E138" s="10"/>
      <c r="F138" s="10"/>
      <c r="G138" s="10"/>
      <c r="H138" s="10"/>
      <c r="I138" s="10"/>
      <c r="J138" s="10"/>
      <c r="K138" s="11">
        <v>510</v>
      </c>
      <c r="L138" s="11">
        <v>1.49</v>
      </c>
      <c r="M138" s="12">
        <f>ROUND(K138*L138,2)</f>
        <v>759.9</v>
      </c>
    </row>
    <row r="139" spans="1:13" ht="101.25" x14ac:dyDescent="0.25">
      <c r="A139" s="10"/>
      <c r="B139" s="10"/>
      <c r="C139" s="10"/>
      <c r="D139" s="13" t="s">
        <v>151</v>
      </c>
      <c r="E139" s="10"/>
      <c r="F139" s="10"/>
      <c r="G139" s="10"/>
      <c r="H139" s="10"/>
      <c r="I139" s="10"/>
      <c r="J139" s="10"/>
      <c r="K139" s="10"/>
      <c r="L139" s="10"/>
      <c r="M139" s="10"/>
    </row>
    <row r="140" spans="1:13" ht="45" x14ac:dyDescent="0.25">
      <c r="A140" s="8" t="s">
        <v>152</v>
      </c>
      <c r="B140" s="9" t="s">
        <v>19</v>
      </c>
      <c r="C140" s="9" t="s">
        <v>61</v>
      </c>
      <c r="D140" s="13" t="s">
        <v>153</v>
      </c>
      <c r="E140" s="10"/>
      <c r="F140" s="10"/>
      <c r="G140" s="10"/>
      <c r="H140" s="10"/>
      <c r="I140" s="10"/>
      <c r="J140" s="10"/>
      <c r="K140" s="11">
        <v>30</v>
      </c>
      <c r="L140" s="11">
        <v>8.7200000000000006</v>
      </c>
      <c r="M140" s="12">
        <f>ROUND(K140*L140,2)</f>
        <v>261.60000000000002</v>
      </c>
    </row>
    <row r="141" spans="1:13" ht="78.75" x14ac:dyDescent="0.25">
      <c r="A141" s="10"/>
      <c r="B141" s="10"/>
      <c r="C141" s="10"/>
      <c r="D141" s="13" t="s">
        <v>154</v>
      </c>
      <c r="E141" s="10"/>
      <c r="F141" s="10"/>
      <c r="G141" s="10"/>
      <c r="H141" s="10"/>
      <c r="I141" s="10"/>
      <c r="J141" s="10"/>
      <c r="K141" s="10"/>
      <c r="L141" s="10"/>
      <c r="M141" s="10"/>
    </row>
    <row r="142" spans="1:13" ht="22.5" x14ac:dyDescent="0.25">
      <c r="A142" s="8" t="s">
        <v>155</v>
      </c>
      <c r="B142" s="9" t="s">
        <v>19</v>
      </c>
      <c r="C142" s="9" t="s">
        <v>20</v>
      </c>
      <c r="D142" s="13" t="s">
        <v>156</v>
      </c>
      <c r="E142" s="10"/>
      <c r="F142" s="10"/>
      <c r="G142" s="10"/>
      <c r="H142" s="10"/>
      <c r="I142" s="10"/>
      <c r="J142" s="10"/>
      <c r="K142" s="11">
        <v>1</v>
      </c>
      <c r="L142" s="11">
        <v>684.53</v>
      </c>
      <c r="M142" s="12">
        <f>ROUND(K142*L142,2)</f>
        <v>684.53</v>
      </c>
    </row>
    <row r="143" spans="1:13" ht="56.25" x14ac:dyDescent="0.25">
      <c r="A143" s="10"/>
      <c r="B143" s="10"/>
      <c r="C143" s="10"/>
      <c r="D143" s="13" t="s">
        <v>157</v>
      </c>
      <c r="E143" s="10"/>
      <c r="F143" s="10"/>
      <c r="G143" s="10"/>
      <c r="H143" s="10"/>
      <c r="I143" s="10"/>
      <c r="J143" s="10"/>
      <c r="K143" s="10"/>
      <c r="L143" s="10"/>
      <c r="M143" s="10"/>
    </row>
    <row r="144" spans="1:13" ht="45" x14ac:dyDescent="0.25">
      <c r="A144" s="8" t="s">
        <v>158</v>
      </c>
      <c r="B144" s="9" t="s">
        <v>19</v>
      </c>
      <c r="C144" s="9" t="s">
        <v>61</v>
      </c>
      <c r="D144" s="13" t="s">
        <v>159</v>
      </c>
      <c r="E144" s="10"/>
      <c r="F144" s="10"/>
      <c r="G144" s="10"/>
      <c r="H144" s="10"/>
      <c r="I144" s="10"/>
      <c r="J144" s="10"/>
      <c r="K144" s="11">
        <v>48</v>
      </c>
      <c r="L144" s="11">
        <v>10.51</v>
      </c>
      <c r="M144" s="12">
        <f>ROUND(K144*L144,2)</f>
        <v>504.48</v>
      </c>
    </row>
    <row r="145" spans="1:13" ht="56.25" x14ac:dyDescent="0.25">
      <c r="A145" s="10"/>
      <c r="B145" s="10"/>
      <c r="C145" s="10"/>
      <c r="D145" s="13" t="s">
        <v>160</v>
      </c>
      <c r="E145" s="10"/>
      <c r="F145" s="10"/>
      <c r="G145" s="10"/>
      <c r="H145" s="10"/>
      <c r="I145" s="10"/>
      <c r="J145" s="10"/>
      <c r="K145" s="10"/>
      <c r="L145" s="10"/>
      <c r="M145" s="10"/>
    </row>
    <row r="146" spans="1:13" x14ac:dyDescent="0.25">
      <c r="A146" s="10"/>
      <c r="B146" s="10"/>
      <c r="C146" s="10"/>
      <c r="D146" s="26"/>
      <c r="E146" s="10"/>
      <c r="F146" s="10"/>
      <c r="G146" s="10"/>
      <c r="H146" s="10"/>
      <c r="I146" s="10"/>
      <c r="J146" s="14" t="s">
        <v>161</v>
      </c>
      <c r="K146" s="15">
        <v>1</v>
      </c>
      <c r="L146" s="16">
        <f>M80+M85+M90+M96+M101+M106+M112+M117+M122+M128+M133+M138+M140+M142+M144</f>
        <v>86026.48</v>
      </c>
      <c r="M146" s="16">
        <f>ROUND(K146*L146,2)</f>
        <v>86026.48</v>
      </c>
    </row>
    <row r="147" spans="1:13" ht="0.95" customHeight="1" x14ac:dyDescent="0.25">
      <c r="A147" s="17"/>
      <c r="B147" s="17"/>
      <c r="C147" s="17"/>
      <c r="D147" s="27"/>
      <c r="E147" s="17"/>
      <c r="F147" s="17"/>
      <c r="G147" s="17"/>
      <c r="H147" s="17"/>
      <c r="I147" s="17"/>
      <c r="J147" s="17"/>
      <c r="K147" s="17"/>
      <c r="L147" s="17"/>
      <c r="M147" s="17"/>
    </row>
    <row r="148" spans="1:13" x14ac:dyDescent="0.25">
      <c r="A148" s="4" t="s">
        <v>162</v>
      </c>
      <c r="B148" s="4" t="s">
        <v>15</v>
      </c>
      <c r="C148" s="4" t="s">
        <v>16</v>
      </c>
      <c r="D148" s="25" t="s">
        <v>163</v>
      </c>
      <c r="E148" s="5"/>
      <c r="F148" s="5"/>
      <c r="G148" s="5"/>
      <c r="H148" s="5"/>
      <c r="I148" s="5"/>
      <c r="J148" s="5"/>
      <c r="K148" s="6">
        <f>K174</f>
        <v>1</v>
      </c>
      <c r="L148" s="7">
        <f>L174</f>
        <v>4339.3100000000004</v>
      </c>
      <c r="M148" s="7">
        <f>M174</f>
        <v>4339.3100000000004</v>
      </c>
    </row>
    <row r="149" spans="1:13" x14ac:dyDescent="0.25">
      <c r="A149" s="8" t="s">
        <v>164</v>
      </c>
      <c r="B149" s="9" t="s">
        <v>19</v>
      </c>
      <c r="C149" s="9" t="s">
        <v>20</v>
      </c>
      <c r="D149" s="13" t="s">
        <v>165</v>
      </c>
      <c r="E149" s="10"/>
      <c r="F149" s="10"/>
      <c r="G149" s="10"/>
      <c r="H149" s="10"/>
      <c r="I149" s="10"/>
      <c r="J149" s="10"/>
      <c r="K149" s="12">
        <f>K152</f>
        <v>2</v>
      </c>
      <c r="L149" s="12">
        <f>L152</f>
        <v>55.67</v>
      </c>
      <c r="M149" s="12">
        <f>M152</f>
        <v>111.34</v>
      </c>
    </row>
    <row r="150" spans="1:13" ht="90" x14ac:dyDescent="0.25">
      <c r="A150" s="10"/>
      <c r="B150" s="10"/>
      <c r="C150" s="10"/>
      <c r="D150" s="13" t="s">
        <v>166</v>
      </c>
      <c r="E150" s="10"/>
      <c r="F150" s="10"/>
      <c r="G150" s="10"/>
      <c r="H150" s="10"/>
      <c r="I150" s="10"/>
      <c r="J150" s="10"/>
      <c r="K150" s="10"/>
      <c r="L150" s="10"/>
      <c r="M150" s="10"/>
    </row>
    <row r="151" spans="1:13" x14ac:dyDescent="0.25">
      <c r="A151" s="10"/>
      <c r="B151" s="10"/>
      <c r="C151" s="9" t="s">
        <v>44</v>
      </c>
      <c r="D151" s="26"/>
      <c r="E151" s="9" t="s">
        <v>167</v>
      </c>
      <c r="F151" s="18"/>
      <c r="G151" s="19"/>
      <c r="H151" s="19"/>
      <c r="I151" s="19"/>
      <c r="J151" s="19">
        <v>2</v>
      </c>
      <c r="K151" s="10"/>
      <c r="L151" s="10"/>
      <c r="M151" s="10"/>
    </row>
    <row r="152" spans="1:13" x14ac:dyDescent="0.25">
      <c r="A152" s="10"/>
      <c r="B152" s="10"/>
      <c r="C152" s="10"/>
      <c r="D152" s="26"/>
      <c r="E152" s="10"/>
      <c r="F152" s="10"/>
      <c r="G152" s="10"/>
      <c r="H152" s="10"/>
      <c r="I152" s="10"/>
      <c r="J152" s="14" t="s">
        <v>168</v>
      </c>
      <c r="K152" s="16">
        <f>J151*1</f>
        <v>2</v>
      </c>
      <c r="L152" s="11">
        <v>55.67</v>
      </c>
      <c r="M152" s="16">
        <f>ROUND(K152*L152,2)</f>
        <v>111.34</v>
      </c>
    </row>
    <row r="153" spans="1:13" ht="0.95" customHeight="1" x14ac:dyDescent="0.25">
      <c r="A153" s="17"/>
      <c r="B153" s="17"/>
      <c r="C153" s="17"/>
      <c r="D153" s="27"/>
      <c r="E153" s="17"/>
      <c r="F153" s="17"/>
      <c r="G153" s="17"/>
      <c r="H153" s="17"/>
      <c r="I153" s="17"/>
      <c r="J153" s="17"/>
      <c r="K153" s="17"/>
      <c r="L153" s="17"/>
      <c r="M153" s="17"/>
    </row>
    <row r="154" spans="1:13" x14ac:dyDescent="0.25">
      <c r="A154" s="8" t="s">
        <v>169</v>
      </c>
      <c r="B154" s="9" t="s">
        <v>19</v>
      </c>
      <c r="C154" s="9" t="s">
        <v>20</v>
      </c>
      <c r="D154" s="13" t="s">
        <v>170</v>
      </c>
      <c r="E154" s="10"/>
      <c r="F154" s="10"/>
      <c r="G154" s="10"/>
      <c r="H154" s="10"/>
      <c r="I154" s="10"/>
      <c r="J154" s="10"/>
      <c r="K154" s="12">
        <f>K157</f>
        <v>1</v>
      </c>
      <c r="L154" s="12">
        <f>L157</f>
        <v>210.37</v>
      </c>
      <c r="M154" s="12">
        <f>M157</f>
        <v>210.37</v>
      </c>
    </row>
    <row r="155" spans="1:13" ht="78.75" x14ac:dyDescent="0.25">
      <c r="A155" s="10"/>
      <c r="B155" s="10"/>
      <c r="C155" s="10"/>
      <c r="D155" s="13" t="s">
        <v>171</v>
      </c>
      <c r="E155" s="10"/>
      <c r="F155" s="10"/>
      <c r="G155" s="10"/>
      <c r="H155" s="10"/>
      <c r="I155" s="10"/>
      <c r="J155" s="10"/>
      <c r="K155" s="10"/>
      <c r="L155" s="10"/>
      <c r="M155" s="10"/>
    </row>
    <row r="156" spans="1:13" x14ac:dyDescent="0.25">
      <c r="A156" s="10"/>
      <c r="B156" s="10"/>
      <c r="C156" s="9" t="s">
        <v>44</v>
      </c>
      <c r="D156" s="26"/>
      <c r="E156" s="9" t="s">
        <v>167</v>
      </c>
      <c r="F156" s="18"/>
      <c r="G156" s="19"/>
      <c r="H156" s="19"/>
      <c r="I156" s="19"/>
      <c r="J156" s="19">
        <v>1</v>
      </c>
      <c r="K156" s="10"/>
      <c r="L156" s="10"/>
      <c r="M156" s="10"/>
    </row>
    <row r="157" spans="1:13" x14ac:dyDescent="0.25">
      <c r="A157" s="10"/>
      <c r="B157" s="10"/>
      <c r="C157" s="10"/>
      <c r="D157" s="26"/>
      <c r="E157" s="10"/>
      <c r="F157" s="10"/>
      <c r="G157" s="10"/>
      <c r="H157" s="10"/>
      <c r="I157" s="10"/>
      <c r="J157" s="14" t="s">
        <v>172</v>
      </c>
      <c r="K157" s="16">
        <f>J156*1</f>
        <v>1</v>
      </c>
      <c r="L157" s="11">
        <v>210.37</v>
      </c>
      <c r="M157" s="16">
        <f>ROUND(K157*L157,2)</f>
        <v>210.37</v>
      </c>
    </row>
    <row r="158" spans="1:13" ht="0.95" customHeight="1" x14ac:dyDescent="0.25">
      <c r="A158" s="17"/>
      <c r="B158" s="17"/>
      <c r="C158" s="17"/>
      <c r="D158" s="27"/>
      <c r="E158" s="17"/>
      <c r="F158" s="17"/>
      <c r="G158" s="17"/>
      <c r="H158" s="17"/>
      <c r="I158" s="17"/>
      <c r="J158" s="17"/>
      <c r="K158" s="17"/>
      <c r="L158" s="17"/>
      <c r="M158" s="17"/>
    </row>
    <row r="159" spans="1:13" x14ac:dyDescent="0.25">
      <c r="A159" s="8" t="s">
        <v>173</v>
      </c>
      <c r="B159" s="9" t="s">
        <v>19</v>
      </c>
      <c r="C159" s="9" t="s">
        <v>20</v>
      </c>
      <c r="D159" s="13" t="s">
        <v>174</v>
      </c>
      <c r="E159" s="10"/>
      <c r="F159" s="10"/>
      <c r="G159" s="10"/>
      <c r="H159" s="10"/>
      <c r="I159" s="10"/>
      <c r="J159" s="10"/>
      <c r="K159" s="12">
        <f>K162</f>
        <v>1</v>
      </c>
      <c r="L159" s="12">
        <f>L162</f>
        <v>834.11</v>
      </c>
      <c r="M159" s="12">
        <f>M162</f>
        <v>834.11</v>
      </c>
    </row>
    <row r="160" spans="1:13" ht="101.25" x14ac:dyDescent="0.25">
      <c r="A160" s="10"/>
      <c r="B160" s="10"/>
      <c r="C160" s="10"/>
      <c r="D160" s="13" t="s">
        <v>175</v>
      </c>
      <c r="E160" s="10"/>
      <c r="F160" s="10"/>
      <c r="G160" s="10"/>
      <c r="H160" s="10"/>
      <c r="I160" s="10"/>
      <c r="J160" s="10"/>
      <c r="K160" s="10"/>
      <c r="L160" s="10"/>
      <c r="M160" s="10"/>
    </row>
    <row r="161" spans="1:13" x14ac:dyDescent="0.25">
      <c r="A161" s="10"/>
      <c r="B161" s="10"/>
      <c r="C161" s="9" t="s">
        <v>44</v>
      </c>
      <c r="D161" s="26"/>
      <c r="E161" s="9" t="s">
        <v>167</v>
      </c>
      <c r="F161" s="18"/>
      <c r="G161" s="19"/>
      <c r="H161" s="19"/>
      <c r="I161" s="19"/>
      <c r="J161" s="19">
        <v>1</v>
      </c>
      <c r="K161" s="10"/>
      <c r="L161" s="10"/>
      <c r="M161" s="10"/>
    </row>
    <row r="162" spans="1:13" x14ac:dyDescent="0.25">
      <c r="A162" s="10"/>
      <c r="B162" s="10"/>
      <c r="C162" s="10"/>
      <c r="D162" s="26"/>
      <c r="E162" s="10"/>
      <c r="F162" s="10"/>
      <c r="G162" s="10"/>
      <c r="H162" s="10"/>
      <c r="I162" s="10"/>
      <c r="J162" s="14" t="s">
        <v>176</v>
      </c>
      <c r="K162" s="16">
        <f>J161*1</f>
        <v>1</v>
      </c>
      <c r="L162" s="11">
        <v>834.11</v>
      </c>
      <c r="M162" s="16">
        <f>ROUND(K162*L162,2)</f>
        <v>834.11</v>
      </c>
    </row>
    <row r="163" spans="1:13" ht="0.95" customHeight="1" x14ac:dyDescent="0.25">
      <c r="A163" s="17"/>
      <c r="B163" s="17"/>
      <c r="C163" s="17"/>
      <c r="D163" s="27"/>
      <c r="E163" s="17"/>
      <c r="F163" s="17"/>
      <c r="G163" s="17"/>
      <c r="H163" s="17"/>
      <c r="I163" s="17"/>
      <c r="J163" s="17"/>
      <c r="K163" s="17"/>
      <c r="L163" s="17"/>
      <c r="M163" s="17"/>
    </row>
    <row r="164" spans="1:13" ht="22.5" x14ac:dyDescent="0.25">
      <c r="A164" s="8" t="s">
        <v>177</v>
      </c>
      <c r="B164" s="9" t="s">
        <v>19</v>
      </c>
      <c r="C164" s="9" t="s">
        <v>20</v>
      </c>
      <c r="D164" s="13" t="s">
        <v>178</v>
      </c>
      <c r="E164" s="10"/>
      <c r="F164" s="10"/>
      <c r="G164" s="10"/>
      <c r="H164" s="10"/>
      <c r="I164" s="10"/>
      <c r="J164" s="10"/>
      <c r="K164" s="12">
        <f>K167</f>
        <v>1</v>
      </c>
      <c r="L164" s="12">
        <f>L167</f>
        <v>1330.59</v>
      </c>
      <c r="M164" s="12">
        <f>M167</f>
        <v>1330.59</v>
      </c>
    </row>
    <row r="165" spans="1:13" ht="90" x14ac:dyDescent="0.25">
      <c r="A165" s="10"/>
      <c r="B165" s="10"/>
      <c r="C165" s="10"/>
      <c r="D165" s="13" t="s">
        <v>179</v>
      </c>
      <c r="E165" s="10"/>
      <c r="F165" s="10"/>
      <c r="G165" s="10"/>
      <c r="H165" s="10"/>
      <c r="I165" s="10"/>
      <c r="J165" s="10"/>
      <c r="K165" s="10"/>
      <c r="L165" s="10"/>
      <c r="M165" s="10"/>
    </row>
    <row r="166" spans="1:13" x14ac:dyDescent="0.25">
      <c r="A166" s="10"/>
      <c r="B166" s="10"/>
      <c r="C166" s="9" t="s">
        <v>44</v>
      </c>
      <c r="D166" s="26"/>
      <c r="E166" s="9" t="s">
        <v>167</v>
      </c>
      <c r="F166" s="18"/>
      <c r="G166" s="19"/>
      <c r="H166" s="19"/>
      <c r="I166" s="19"/>
      <c r="J166" s="19">
        <v>1</v>
      </c>
      <c r="K166" s="10"/>
      <c r="L166" s="10"/>
      <c r="M166" s="10"/>
    </row>
    <row r="167" spans="1:13" x14ac:dyDescent="0.25">
      <c r="A167" s="10"/>
      <c r="B167" s="10"/>
      <c r="C167" s="10"/>
      <c r="D167" s="26"/>
      <c r="E167" s="10"/>
      <c r="F167" s="10"/>
      <c r="G167" s="10"/>
      <c r="H167" s="10"/>
      <c r="I167" s="10"/>
      <c r="J167" s="14" t="s">
        <v>180</v>
      </c>
      <c r="K167" s="16">
        <f>J166*1</f>
        <v>1</v>
      </c>
      <c r="L167" s="11">
        <v>1330.59</v>
      </c>
      <c r="M167" s="16">
        <f>ROUND(K167*L167,2)</f>
        <v>1330.59</v>
      </c>
    </row>
    <row r="168" spans="1:13" ht="0.95" customHeight="1" x14ac:dyDescent="0.25">
      <c r="A168" s="17"/>
      <c r="B168" s="17"/>
      <c r="C168" s="17"/>
      <c r="D168" s="27"/>
      <c r="E168" s="17"/>
      <c r="F168" s="17"/>
      <c r="G168" s="17"/>
      <c r="H168" s="17"/>
      <c r="I168" s="17"/>
      <c r="J168" s="17"/>
      <c r="K168" s="17"/>
      <c r="L168" s="17"/>
      <c r="M168" s="17"/>
    </row>
    <row r="169" spans="1:13" x14ac:dyDescent="0.25">
      <c r="A169" s="8" t="s">
        <v>181</v>
      </c>
      <c r="B169" s="9" t="s">
        <v>19</v>
      </c>
      <c r="C169" s="9" t="s">
        <v>20</v>
      </c>
      <c r="D169" s="13" t="s">
        <v>182</v>
      </c>
      <c r="E169" s="10"/>
      <c r="F169" s="10"/>
      <c r="G169" s="10"/>
      <c r="H169" s="10"/>
      <c r="I169" s="10"/>
      <c r="J169" s="10"/>
      <c r="K169" s="12">
        <f>K172</f>
        <v>1</v>
      </c>
      <c r="L169" s="12">
        <f>L172</f>
        <v>1852.9</v>
      </c>
      <c r="M169" s="12">
        <f>M172</f>
        <v>1852.9</v>
      </c>
    </row>
    <row r="170" spans="1:13" ht="56.25" x14ac:dyDescent="0.25">
      <c r="A170" s="10"/>
      <c r="B170" s="10"/>
      <c r="C170" s="10"/>
      <c r="D170" s="13" t="s">
        <v>183</v>
      </c>
      <c r="E170" s="10"/>
      <c r="F170" s="10"/>
      <c r="G170" s="10"/>
      <c r="H170" s="10"/>
      <c r="I170" s="10"/>
      <c r="J170" s="10"/>
      <c r="K170" s="10"/>
      <c r="L170" s="10"/>
      <c r="M170" s="10"/>
    </row>
    <row r="171" spans="1:13" x14ac:dyDescent="0.25">
      <c r="A171" s="10"/>
      <c r="B171" s="10"/>
      <c r="C171" s="9" t="s">
        <v>29</v>
      </c>
      <c r="D171" s="26"/>
      <c r="E171" s="9" t="s">
        <v>167</v>
      </c>
      <c r="F171" s="18"/>
      <c r="G171" s="19"/>
      <c r="H171" s="19"/>
      <c r="I171" s="19"/>
      <c r="J171" s="19">
        <v>1</v>
      </c>
      <c r="K171" s="10"/>
      <c r="L171" s="10"/>
      <c r="M171" s="10"/>
    </row>
    <row r="172" spans="1:13" x14ac:dyDescent="0.25">
      <c r="A172" s="10"/>
      <c r="B172" s="10"/>
      <c r="C172" s="10"/>
      <c r="D172" s="26"/>
      <c r="E172" s="10"/>
      <c r="F172" s="10"/>
      <c r="G172" s="10"/>
      <c r="H172" s="10"/>
      <c r="I172" s="10"/>
      <c r="J172" s="14" t="s">
        <v>184</v>
      </c>
      <c r="K172" s="16">
        <f>J171*1</f>
        <v>1</v>
      </c>
      <c r="L172" s="11">
        <v>1852.9</v>
      </c>
      <c r="M172" s="16">
        <f>ROUND(K172*L172,2)</f>
        <v>1852.9</v>
      </c>
    </row>
    <row r="173" spans="1:13" ht="0.95" customHeight="1" x14ac:dyDescent="0.25">
      <c r="A173" s="17"/>
      <c r="B173" s="17"/>
      <c r="C173" s="17"/>
      <c r="D173" s="27"/>
      <c r="E173" s="17"/>
      <c r="F173" s="17"/>
      <c r="G173" s="17"/>
      <c r="H173" s="17"/>
      <c r="I173" s="17"/>
      <c r="J173" s="17"/>
      <c r="K173" s="17"/>
      <c r="L173" s="17"/>
      <c r="M173" s="17"/>
    </row>
    <row r="174" spans="1:13" x14ac:dyDescent="0.25">
      <c r="A174" s="10"/>
      <c r="B174" s="10"/>
      <c r="C174" s="10"/>
      <c r="D174" s="26"/>
      <c r="E174" s="10"/>
      <c r="F174" s="10"/>
      <c r="G174" s="10"/>
      <c r="H174" s="10"/>
      <c r="I174" s="10"/>
      <c r="J174" s="14" t="s">
        <v>185</v>
      </c>
      <c r="K174" s="15">
        <v>1</v>
      </c>
      <c r="L174" s="16">
        <f>M149+M154+M159+M164+M169</f>
        <v>4339.3100000000004</v>
      </c>
      <c r="M174" s="16">
        <f>ROUND(K174*L174,2)</f>
        <v>4339.3100000000004</v>
      </c>
    </row>
    <row r="175" spans="1:13" ht="0.95" customHeight="1" x14ac:dyDescent="0.25">
      <c r="A175" s="17"/>
      <c r="B175" s="17"/>
      <c r="C175" s="17"/>
      <c r="D175" s="27"/>
      <c r="E175" s="17"/>
      <c r="F175" s="17"/>
      <c r="G175" s="17"/>
      <c r="H175" s="17"/>
      <c r="I175" s="17"/>
      <c r="J175" s="17"/>
      <c r="K175" s="17"/>
      <c r="L175" s="17"/>
      <c r="M175" s="17"/>
    </row>
    <row r="176" spans="1:13" x14ac:dyDescent="0.25">
      <c r="A176" s="4" t="s">
        <v>186</v>
      </c>
      <c r="B176" s="4" t="s">
        <v>15</v>
      </c>
      <c r="C176" s="4" t="s">
        <v>16</v>
      </c>
      <c r="D176" s="25" t="s">
        <v>187</v>
      </c>
      <c r="E176" s="5"/>
      <c r="F176" s="5"/>
      <c r="G176" s="5"/>
      <c r="H176" s="5"/>
      <c r="I176" s="5"/>
      <c r="J176" s="5"/>
      <c r="K176" s="6">
        <f>K196</f>
        <v>1</v>
      </c>
      <c r="L176" s="7">
        <f>L196</f>
        <v>5175.53</v>
      </c>
      <c r="M176" s="7">
        <f>M196</f>
        <v>5175.53</v>
      </c>
    </row>
    <row r="177" spans="1:13" x14ac:dyDescent="0.25">
      <c r="A177" s="20" t="s">
        <v>188</v>
      </c>
      <c r="B177" s="20" t="s">
        <v>15</v>
      </c>
      <c r="C177" s="20" t="s">
        <v>16</v>
      </c>
      <c r="D177" s="28" t="s">
        <v>189</v>
      </c>
      <c r="E177" s="21"/>
      <c r="F177" s="21"/>
      <c r="G177" s="21"/>
      <c r="H177" s="21"/>
      <c r="I177" s="21"/>
      <c r="J177" s="21"/>
      <c r="K177" s="22">
        <f>K183</f>
        <v>1</v>
      </c>
      <c r="L177" s="22">
        <f>L183</f>
        <v>402.92</v>
      </c>
      <c r="M177" s="22">
        <f>M183</f>
        <v>402.92</v>
      </c>
    </row>
    <row r="178" spans="1:13" ht="135" x14ac:dyDescent="0.25">
      <c r="A178" s="10"/>
      <c r="B178" s="10"/>
      <c r="C178" s="10"/>
      <c r="D178" s="13" t="s">
        <v>190</v>
      </c>
      <c r="E178" s="10"/>
      <c r="F178" s="10"/>
      <c r="G178" s="10"/>
      <c r="H178" s="10"/>
      <c r="I178" s="10"/>
      <c r="J178" s="10"/>
      <c r="K178" s="10"/>
      <c r="L178" s="10"/>
      <c r="M178" s="10"/>
    </row>
    <row r="179" spans="1:13" ht="33.75" x14ac:dyDescent="0.25">
      <c r="A179" s="8" t="s">
        <v>191</v>
      </c>
      <c r="B179" s="9" t="s">
        <v>19</v>
      </c>
      <c r="C179" s="9" t="s">
        <v>192</v>
      </c>
      <c r="D179" s="13" t="s">
        <v>193</v>
      </c>
      <c r="E179" s="10"/>
      <c r="F179" s="10"/>
      <c r="G179" s="10"/>
      <c r="H179" s="10"/>
      <c r="I179" s="10"/>
      <c r="J179" s="10"/>
      <c r="K179" s="11">
        <v>14</v>
      </c>
      <c r="L179" s="11">
        <v>4.17</v>
      </c>
      <c r="M179" s="12">
        <f>ROUND(K179*L179,2)</f>
        <v>58.38</v>
      </c>
    </row>
    <row r="180" spans="1:13" ht="78.75" x14ac:dyDescent="0.25">
      <c r="A180" s="10"/>
      <c r="B180" s="10"/>
      <c r="C180" s="10"/>
      <c r="D180" s="13" t="s">
        <v>194</v>
      </c>
      <c r="E180" s="10"/>
      <c r="F180" s="10"/>
      <c r="G180" s="10"/>
      <c r="H180" s="10"/>
      <c r="I180" s="10"/>
      <c r="J180" s="10"/>
      <c r="K180" s="10"/>
      <c r="L180" s="10"/>
      <c r="M180" s="10"/>
    </row>
    <row r="181" spans="1:13" ht="33.75" x14ac:dyDescent="0.25">
      <c r="A181" s="8" t="s">
        <v>195</v>
      </c>
      <c r="B181" s="9" t="s">
        <v>19</v>
      </c>
      <c r="C181" s="9" t="s">
        <v>196</v>
      </c>
      <c r="D181" s="13" t="s">
        <v>197</v>
      </c>
      <c r="E181" s="10"/>
      <c r="F181" s="10"/>
      <c r="G181" s="10"/>
      <c r="H181" s="10"/>
      <c r="I181" s="10"/>
      <c r="J181" s="10"/>
      <c r="K181" s="11">
        <v>14</v>
      </c>
      <c r="L181" s="11">
        <v>24.61</v>
      </c>
      <c r="M181" s="12">
        <f>ROUND(K181*L181,2)</f>
        <v>344.54</v>
      </c>
    </row>
    <row r="182" spans="1:13" ht="101.25" x14ac:dyDescent="0.25">
      <c r="A182" s="10"/>
      <c r="B182" s="10"/>
      <c r="C182" s="10"/>
      <c r="D182" s="13" t="s">
        <v>198</v>
      </c>
      <c r="E182" s="10"/>
      <c r="F182" s="10"/>
      <c r="G182" s="10"/>
      <c r="H182" s="10"/>
      <c r="I182" s="10"/>
      <c r="J182" s="10"/>
      <c r="K182" s="10"/>
      <c r="L182" s="10"/>
      <c r="M182" s="10"/>
    </row>
    <row r="183" spans="1:13" x14ac:dyDescent="0.25">
      <c r="A183" s="10"/>
      <c r="B183" s="10"/>
      <c r="C183" s="10"/>
      <c r="D183" s="26"/>
      <c r="E183" s="10"/>
      <c r="F183" s="10"/>
      <c r="G183" s="10"/>
      <c r="H183" s="10"/>
      <c r="I183" s="10"/>
      <c r="J183" s="14" t="s">
        <v>199</v>
      </c>
      <c r="K183" s="11">
        <v>1</v>
      </c>
      <c r="L183" s="16">
        <f>M179+M181</f>
        <v>402.92</v>
      </c>
      <c r="M183" s="16">
        <f>ROUND(K183*L183,2)</f>
        <v>402.92</v>
      </c>
    </row>
    <row r="184" spans="1:13" ht="0.95" customHeight="1" x14ac:dyDescent="0.25">
      <c r="A184" s="17"/>
      <c r="B184" s="17"/>
      <c r="C184" s="17"/>
      <c r="D184" s="27"/>
      <c r="E184" s="17"/>
      <c r="F184" s="17"/>
      <c r="G184" s="17"/>
      <c r="H184" s="17"/>
      <c r="I184" s="17"/>
      <c r="J184" s="17"/>
      <c r="K184" s="17"/>
      <c r="L184" s="17"/>
      <c r="M184" s="17"/>
    </row>
    <row r="185" spans="1:13" ht="22.5" x14ac:dyDescent="0.25">
      <c r="A185" s="20" t="s">
        <v>200</v>
      </c>
      <c r="B185" s="20" t="s">
        <v>15</v>
      </c>
      <c r="C185" s="20" t="s">
        <v>16</v>
      </c>
      <c r="D185" s="28" t="s">
        <v>201</v>
      </c>
      <c r="E185" s="21"/>
      <c r="F185" s="21"/>
      <c r="G185" s="21"/>
      <c r="H185" s="21"/>
      <c r="I185" s="21"/>
      <c r="J185" s="21"/>
      <c r="K185" s="22">
        <f>K194</f>
        <v>1</v>
      </c>
      <c r="L185" s="22">
        <f>L194</f>
        <v>4772.6099999999997</v>
      </c>
      <c r="M185" s="22">
        <f>M194</f>
        <v>4772.6099999999997</v>
      </c>
    </row>
    <row r="186" spans="1:13" ht="33.75" x14ac:dyDescent="0.25">
      <c r="A186" s="8" t="s">
        <v>202</v>
      </c>
      <c r="B186" s="9" t="s">
        <v>19</v>
      </c>
      <c r="C186" s="9" t="s">
        <v>196</v>
      </c>
      <c r="D186" s="13" t="s">
        <v>203</v>
      </c>
      <c r="E186" s="10"/>
      <c r="F186" s="10"/>
      <c r="G186" s="10"/>
      <c r="H186" s="10"/>
      <c r="I186" s="10"/>
      <c r="J186" s="10"/>
      <c r="K186" s="11">
        <v>57</v>
      </c>
      <c r="L186" s="11">
        <v>12.96</v>
      </c>
      <c r="M186" s="12">
        <f>ROUND(K186*L186,2)</f>
        <v>738.72</v>
      </c>
    </row>
    <row r="187" spans="1:13" ht="45" x14ac:dyDescent="0.25">
      <c r="A187" s="10"/>
      <c r="B187" s="10"/>
      <c r="C187" s="10"/>
      <c r="D187" s="13" t="s">
        <v>204</v>
      </c>
      <c r="E187" s="10"/>
      <c r="F187" s="10"/>
      <c r="G187" s="10"/>
      <c r="H187" s="10"/>
      <c r="I187" s="10"/>
      <c r="J187" s="10"/>
      <c r="K187" s="10"/>
      <c r="L187" s="10"/>
      <c r="M187" s="10"/>
    </row>
    <row r="188" spans="1:13" ht="33.75" x14ac:dyDescent="0.25">
      <c r="A188" s="8" t="s">
        <v>205</v>
      </c>
      <c r="B188" s="9" t="s">
        <v>19</v>
      </c>
      <c r="C188" s="9" t="s">
        <v>196</v>
      </c>
      <c r="D188" s="13" t="s">
        <v>206</v>
      </c>
      <c r="E188" s="10"/>
      <c r="F188" s="10"/>
      <c r="G188" s="10"/>
      <c r="H188" s="10"/>
      <c r="I188" s="10"/>
      <c r="J188" s="10"/>
      <c r="K188" s="11">
        <v>57</v>
      </c>
      <c r="L188" s="11">
        <v>29.86</v>
      </c>
      <c r="M188" s="12">
        <f>ROUND(K188*L188,2)</f>
        <v>1702.02</v>
      </c>
    </row>
    <row r="189" spans="1:13" ht="45" x14ac:dyDescent="0.25">
      <c r="A189" s="10"/>
      <c r="B189" s="10"/>
      <c r="C189" s="10"/>
      <c r="D189" s="13" t="s">
        <v>207</v>
      </c>
      <c r="E189" s="10"/>
      <c r="F189" s="10"/>
      <c r="G189" s="10"/>
      <c r="H189" s="10"/>
      <c r="I189" s="10"/>
      <c r="J189" s="10"/>
      <c r="K189" s="10"/>
      <c r="L189" s="10"/>
      <c r="M189" s="10"/>
    </row>
    <row r="190" spans="1:13" ht="33.75" x14ac:dyDescent="0.25">
      <c r="A190" s="8" t="s">
        <v>208</v>
      </c>
      <c r="B190" s="9" t="s">
        <v>19</v>
      </c>
      <c r="C190" s="9" t="s">
        <v>196</v>
      </c>
      <c r="D190" s="13" t="s">
        <v>209</v>
      </c>
      <c r="E190" s="10"/>
      <c r="F190" s="10"/>
      <c r="G190" s="10"/>
      <c r="H190" s="10"/>
      <c r="I190" s="10"/>
      <c r="J190" s="10"/>
      <c r="K190" s="11">
        <v>57</v>
      </c>
      <c r="L190" s="11">
        <v>16.3</v>
      </c>
      <c r="M190" s="12">
        <f>ROUND(K190*L190,2)</f>
        <v>929.1</v>
      </c>
    </row>
    <row r="191" spans="1:13" ht="90" x14ac:dyDescent="0.25">
      <c r="A191" s="10"/>
      <c r="B191" s="10"/>
      <c r="C191" s="10"/>
      <c r="D191" s="13" t="s">
        <v>210</v>
      </c>
      <c r="E191" s="10"/>
      <c r="F191" s="10"/>
      <c r="G191" s="10"/>
      <c r="H191" s="10"/>
      <c r="I191" s="10"/>
      <c r="J191" s="10"/>
      <c r="K191" s="10"/>
      <c r="L191" s="10"/>
      <c r="M191" s="10"/>
    </row>
    <row r="192" spans="1:13" ht="33.75" x14ac:dyDescent="0.25">
      <c r="A192" s="8" t="s">
        <v>195</v>
      </c>
      <c r="B192" s="9" t="s">
        <v>19</v>
      </c>
      <c r="C192" s="9" t="s">
        <v>196</v>
      </c>
      <c r="D192" s="13" t="s">
        <v>197</v>
      </c>
      <c r="E192" s="10"/>
      <c r="F192" s="10"/>
      <c r="G192" s="10"/>
      <c r="H192" s="10"/>
      <c r="I192" s="10"/>
      <c r="J192" s="10"/>
      <c r="K192" s="11">
        <v>57</v>
      </c>
      <c r="L192" s="11">
        <v>24.61</v>
      </c>
      <c r="M192" s="12">
        <f>ROUND(K192*L192,2)</f>
        <v>1402.77</v>
      </c>
    </row>
    <row r="193" spans="1:13" ht="101.25" x14ac:dyDescent="0.25">
      <c r="A193" s="10"/>
      <c r="B193" s="10"/>
      <c r="C193" s="10"/>
      <c r="D193" s="13" t="s">
        <v>198</v>
      </c>
      <c r="E193" s="10"/>
      <c r="F193" s="10"/>
      <c r="G193" s="10"/>
      <c r="H193" s="10"/>
      <c r="I193" s="10"/>
      <c r="J193" s="10"/>
      <c r="K193" s="10"/>
      <c r="L193" s="10"/>
      <c r="M193" s="10"/>
    </row>
    <row r="194" spans="1:13" x14ac:dyDescent="0.25">
      <c r="A194" s="10"/>
      <c r="B194" s="10"/>
      <c r="C194" s="10"/>
      <c r="D194" s="26"/>
      <c r="E194" s="10"/>
      <c r="F194" s="10"/>
      <c r="G194" s="10"/>
      <c r="H194" s="10"/>
      <c r="I194" s="10"/>
      <c r="J194" s="14" t="s">
        <v>211</v>
      </c>
      <c r="K194" s="11">
        <v>1</v>
      </c>
      <c r="L194" s="16">
        <f>M186+M188+M190+M192</f>
        <v>4772.6099999999997</v>
      </c>
      <c r="M194" s="16">
        <f>ROUND(K194*L194,2)</f>
        <v>4772.6099999999997</v>
      </c>
    </row>
    <row r="195" spans="1:13" ht="0.95" customHeight="1" x14ac:dyDescent="0.25">
      <c r="A195" s="17"/>
      <c r="B195" s="17"/>
      <c r="C195" s="17"/>
      <c r="D195" s="27"/>
      <c r="E195" s="17"/>
      <c r="F195" s="17"/>
      <c r="G195" s="17"/>
      <c r="H195" s="17"/>
      <c r="I195" s="17"/>
      <c r="J195" s="17"/>
      <c r="K195" s="17"/>
      <c r="L195" s="17"/>
      <c r="M195" s="17"/>
    </row>
    <row r="196" spans="1:13" x14ac:dyDescent="0.25">
      <c r="A196" s="10"/>
      <c r="B196" s="10"/>
      <c r="C196" s="10"/>
      <c r="D196" s="26"/>
      <c r="E196" s="10"/>
      <c r="F196" s="10"/>
      <c r="G196" s="10"/>
      <c r="H196" s="10"/>
      <c r="I196" s="10"/>
      <c r="J196" s="14" t="s">
        <v>212</v>
      </c>
      <c r="K196" s="15">
        <v>1</v>
      </c>
      <c r="L196" s="16">
        <f>M177+M185</f>
        <v>5175.53</v>
      </c>
      <c r="M196" s="16">
        <f>ROUND(K196*L196,2)</f>
        <v>5175.53</v>
      </c>
    </row>
    <row r="197" spans="1:13" ht="0.95" customHeight="1" x14ac:dyDescent="0.25">
      <c r="A197" s="17"/>
      <c r="B197" s="17"/>
      <c r="C197" s="17"/>
      <c r="D197" s="27"/>
      <c r="E197" s="17"/>
      <c r="F197" s="17"/>
      <c r="G197" s="17"/>
      <c r="H197" s="17"/>
      <c r="I197" s="17"/>
      <c r="J197" s="17"/>
      <c r="K197" s="17"/>
      <c r="L197" s="17"/>
      <c r="M197" s="17"/>
    </row>
    <row r="198" spans="1:13" ht="22.5" x14ac:dyDescent="0.25">
      <c r="A198" s="4" t="s">
        <v>213</v>
      </c>
      <c r="B198" s="4" t="s">
        <v>15</v>
      </c>
      <c r="C198" s="4" t="s">
        <v>16</v>
      </c>
      <c r="D198" s="25" t="s">
        <v>214</v>
      </c>
      <c r="E198" s="5"/>
      <c r="F198" s="5"/>
      <c r="G198" s="5"/>
      <c r="H198" s="5"/>
      <c r="I198" s="5"/>
      <c r="J198" s="5"/>
      <c r="K198" s="6">
        <f>K224</f>
        <v>1</v>
      </c>
      <c r="L198" s="7">
        <f>L224</f>
        <v>8880.7199999999993</v>
      </c>
      <c r="M198" s="7">
        <f>M224</f>
        <v>8880.7199999999993</v>
      </c>
    </row>
    <row r="199" spans="1:13" x14ac:dyDescent="0.25">
      <c r="A199" s="8" t="s">
        <v>215</v>
      </c>
      <c r="B199" s="9" t="s">
        <v>19</v>
      </c>
      <c r="C199" s="9" t="s">
        <v>20</v>
      </c>
      <c r="D199" s="13" t="s">
        <v>216</v>
      </c>
      <c r="E199" s="10"/>
      <c r="F199" s="10"/>
      <c r="G199" s="10"/>
      <c r="H199" s="10"/>
      <c r="I199" s="10"/>
      <c r="J199" s="10"/>
      <c r="K199" s="12">
        <f>K202</f>
        <v>2</v>
      </c>
      <c r="L199" s="12">
        <f>L202</f>
        <v>1332.51</v>
      </c>
      <c r="M199" s="12">
        <f>M202</f>
        <v>2665.02</v>
      </c>
    </row>
    <row r="200" spans="1:13" ht="202.5" x14ac:dyDescent="0.25">
      <c r="A200" s="10"/>
      <c r="B200" s="10"/>
      <c r="C200" s="10"/>
      <c r="D200" s="13" t="s">
        <v>217</v>
      </c>
      <c r="E200" s="10"/>
      <c r="F200" s="10"/>
      <c r="G200" s="10"/>
      <c r="H200" s="10"/>
      <c r="I200" s="10"/>
      <c r="J200" s="10"/>
      <c r="K200" s="10"/>
      <c r="L200" s="10"/>
      <c r="M200" s="10"/>
    </row>
    <row r="201" spans="1:13" x14ac:dyDescent="0.25">
      <c r="A201" s="10"/>
      <c r="B201" s="10"/>
      <c r="C201" s="9" t="s">
        <v>44</v>
      </c>
      <c r="D201" s="26"/>
      <c r="E201" s="9" t="s">
        <v>218</v>
      </c>
      <c r="F201" s="18">
        <v>2</v>
      </c>
      <c r="G201" s="19">
        <v>0</v>
      </c>
      <c r="H201" s="19">
        <v>0</v>
      </c>
      <c r="I201" s="19">
        <v>0</v>
      </c>
      <c r="J201" s="23">
        <f>OR(F201&lt;&gt;0,G201&lt;&gt;0,H201&lt;&gt;0,I201&lt;&gt;0)*(F201 + (F201 = 0))*(G201 + (G201 = 0))*(H201 + (H201 = 0))*(I201 + (I201 = 0))</f>
        <v>2</v>
      </c>
      <c r="K201" s="10"/>
      <c r="L201" s="10"/>
      <c r="M201" s="10"/>
    </row>
    <row r="202" spans="1:13" x14ac:dyDescent="0.25">
      <c r="A202" s="10"/>
      <c r="B202" s="10"/>
      <c r="C202" s="10"/>
      <c r="D202" s="26"/>
      <c r="E202" s="10"/>
      <c r="F202" s="10"/>
      <c r="G202" s="10"/>
      <c r="H202" s="10"/>
      <c r="I202" s="10"/>
      <c r="J202" s="14" t="s">
        <v>219</v>
      </c>
      <c r="K202" s="16">
        <f>J201</f>
        <v>2</v>
      </c>
      <c r="L202" s="11">
        <v>1332.51</v>
      </c>
      <c r="M202" s="16">
        <f>ROUND(K202*L202,2)</f>
        <v>2665.02</v>
      </c>
    </row>
    <row r="203" spans="1:13" ht="0.95" customHeight="1" x14ac:dyDescent="0.25">
      <c r="A203" s="17"/>
      <c r="B203" s="17"/>
      <c r="C203" s="17"/>
      <c r="D203" s="27"/>
      <c r="E203" s="17"/>
      <c r="F203" s="17"/>
      <c r="G203" s="17"/>
      <c r="H203" s="17"/>
      <c r="I203" s="17"/>
      <c r="J203" s="17"/>
      <c r="K203" s="17"/>
      <c r="L203" s="17"/>
      <c r="M203" s="17"/>
    </row>
    <row r="204" spans="1:13" ht="22.5" x14ac:dyDescent="0.25">
      <c r="A204" s="8" t="s">
        <v>220</v>
      </c>
      <c r="B204" s="9" t="s">
        <v>19</v>
      </c>
      <c r="C204" s="9" t="s">
        <v>20</v>
      </c>
      <c r="D204" s="13" t="s">
        <v>221</v>
      </c>
      <c r="E204" s="10"/>
      <c r="F204" s="10"/>
      <c r="G204" s="10"/>
      <c r="H204" s="10"/>
      <c r="I204" s="10"/>
      <c r="J204" s="10"/>
      <c r="K204" s="12">
        <f>K207</f>
        <v>1</v>
      </c>
      <c r="L204" s="12">
        <f>L207</f>
        <v>2673.06</v>
      </c>
      <c r="M204" s="12">
        <f>M207</f>
        <v>2673.06</v>
      </c>
    </row>
    <row r="205" spans="1:13" ht="236.25" x14ac:dyDescent="0.25">
      <c r="A205" s="10"/>
      <c r="B205" s="10"/>
      <c r="C205" s="10"/>
      <c r="D205" s="13" t="s">
        <v>222</v>
      </c>
      <c r="E205" s="10"/>
      <c r="F205" s="10"/>
      <c r="G205" s="10"/>
      <c r="H205" s="10"/>
      <c r="I205" s="10"/>
      <c r="J205" s="10"/>
      <c r="K205" s="10"/>
      <c r="L205" s="10"/>
      <c r="M205" s="10"/>
    </row>
    <row r="206" spans="1:13" x14ac:dyDescent="0.25">
      <c r="A206" s="10"/>
      <c r="B206" s="10"/>
      <c r="C206" s="9" t="s">
        <v>44</v>
      </c>
      <c r="D206" s="26"/>
      <c r="E206" s="9" t="s">
        <v>223</v>
      </c>
      <c r="F206" s="18">
        <v>1</v>
      </c>
      <c r="G206" s="19">
        <v>0</v>
      </c>
      <c r="H206" s="19">
        <v>0</v>
      </c>
      <c r="I206" s="19">
        <v>0</v>
      </c>
      <c r="J206" s="23">
        <f>OR(F206&lt;&gt;0,G206&lt;&gt;0,H206&lt;&gt;0,I206&lt;&gt;0)*(F206 + (F206 = 0))*(G206 + (G206 = 0))*(H206 + (H206 = 0))*(I206 + (I206 = 0))</f>
        <v>1</v>
      </c>
      <c r="K206" s="10"/>
      <c r="L206" s="10"/>
      <c r="M206" s="10"/>
    </row>
    <row r="207" spans="1:13" x14ac:dyDescent="0.25">
      <c r="A207" s="10"/>
      <c r="B207" s="10"/>
      <c r="C207" s="10"/>
      <c r="D207" s="26"/>
      <c r="E207" s="10"/>
      <c r="F207" s="10"/>
      <c r="G207" s="10"/>
      <c r="H207" s="10"/>
      <c r="I207" s="10"/>
      <c r="J207" s="14" t="s">
        <v>224</v>
      </c>
      <c r="K207" s="16">
        <f>J206</f>
        <v>1</v>
      </c>
      <c r="L207" s="11">
        <v>2673.06</v>
      </c>
      <c r="M207" s="16">
        <f>ROUND(K207*L207,2)</f>
        <v>2673.06</v>
      </c>
    </row>
    <row r="208" spans="1:13" ht="0.95" customHeight="1" x14ac:dyDescent="0.25">
      <c r="A208" s="17"/>
      <c r="B208" s="17"/>
      <c r="C208" s="17"/>
      <c r="D208" s="27"/>
      <c r="E208" s="17"/>
      <c r="F208" s="17"/>
      <c r="G208" s="17"/>
      <c r="H208" s="17"/>
      <c r="I208" s="17"/>
      <c r="J208" s="17"/>
      <c r="K208" s="17"/>
      <c r="L208" s="17"/>
      <c r="M208" s="17"/>
    </row>
    <row r="209" spans="1:13" x14ac:dyDescent="0.25">
      <c r="A209" s="8" t="s">
        <v>225</v>
      </c>
      <c r="B209" s="9" t="s">
        <v>19</v>
      </c>
      <c r="C209" s="9" t="s">
        <v>20</v>
      </c>
      <c r="D209" s="13" t="s">
        <v>226</v>
      </c>
      <c r="E209" s="10"/>
      <c r="F209" s="10"/>
      <c r="G209" s="10"/>
      <c r="H209" s="10"/>
      <c r="I209" s="10"/>
      <c r="J209" s="10"/>
      <c r="K209" s="12">
        <f>K212</f>
        <v>1</v>
      </c>
      <c r="L209" s="12">
        <f>L212</f>
        <v>2265.14</v>
      </c>
      <c r="M209" s="12">
        <f>M212</f>
        <v>2265.14</v>
      </c>
    </row>
    <row r="210" spans="1:13" ht="202.5" x14ac:dyDescent="0.25">
      <c r="A210" s="10"/>
      <c r="B210" s="10"/>
      <c r="C210" s="10"/>
      <c r="D210" s="13" t="s">
        <v>227</v>
      </c>
      <c r="E210" s="10"/>
      <c r="F210" s="10"/>
      <c r="G210" s="10"/>
      <c r="H210" s="10"/>
      <c r="I210" s="10"/>
      <c r="J210" s="10"/>
      <c r="K210" s="10"/>
      <c r="L210" s="10"/>
      <c r="M210" s="10"/>
    </row>
    <row r="211" spans="1:13" x14ac:dyDescent="0.25">
      <c r="A211" s="10"/>
      <c r="B211" s="10"/>
      <c r="C211" s="9" t="s">
        <v>44</v>
      </c>
      <c r="D211" s="26"/>
      <c r="E211" s="9" t="s">
        <v>223</v>
      </c>
      <c r="F211" s="18">
        <v>1</v>
      </c>
      <c r="G211" s="19">
        <v>0</v>
      </c>
      <c r="H211" s="19">
        <v>0</v>
      </c>
      <c r="I211" s="19">
        <v>0</v>
      </c>
      <c r="J211" s="23">
        <f>OR(F211&lt;&gt;0,G211&lt;&gt;0,H211&lt;&gt;0,I211&lt;&gt;0)*(F211 + (F211 = 0))*(G211 + (G211 = 0))*(H211 + (H211 = 0))*(I211 + (I211 = 0))</f>
        <v>1</v>
      </c>
      <c r="K211" s="10"/>
      <c r="L211" s="10"/>
      <c r="M211" s="10"/>
    </row>
    <row r="212" spans="1:13" x14ac:dyDescent="0.25">
      <c r="A212" s="10"/>
      <c r="B212" s="10"/>
      <c r="C212" s="10"/>
      <c r="D212" s="26"/>
      <c r="E212" s="10"/>
      <c r="F212" s="10"/>
      <c r="G212" s="10"/>
      <c r="H212" s="10"/>
      <c r="I212" s="10"/>
      <c r="J212" s="14" t="s">
        <v>228</v>
      </c>
      <c r="K212" s="16">
        <f>J211</f>
        <v>1</v>
      </c>
      <c r="L212" s="11">
        <v>2265.14</v>
      </c>
      <c r="M212" s="16">
        <f>ROUND(K212*L212,2)</f>
        <v>2265.14</v>
      </c>
    </row>
    <row r="213" spans="1:13" ht="0.95" customHeight="1" x14ac:dyDescent="0.25">
      <c r="A213" s="17"/>
      <c r="B213" s="17"/>
      <c r="C213" s="17"/>
      <c r="D213" s="27"/>
      <c r="E213" s="17"/>
      <c r="F213" s="17"/>
      <c r="G213" s="17"/>
      <c r="H213" s="17"/>
      <c r="I213" s="17"/>
      <c r="J213" s="17"/>
      <c r="K213" s="17"/>
      <c r="L213" s="17"/>
      <c r="M213" s="17"/>
    </row>
    <row r="214" spans="1:13" x14ac:dyDescent="0.25">
      <c r="A214" s="8" t="s">
        <v>229</v>
      </c>
      <c r="B214" s="9" t="s">
        <v>19</v>
      </c>
      <c r="C214" s="9" t="s">
        <v>20</v>
      </c>
      <c r="D214" s="13" t="s">
        <v>230</v>
      </c>
      <c r="E214" s="10"/>
      <c r="F214" s="10"/>
      <c r="G214" s="10"/>
      <c r="H214" s="10"/>
      <c r="I214" s="10"/>
      <c r="J214" s="10"/>
      <c r="K214" s="12">
        <f>K217</f>
        <v>1</v>
      </c>
      <c r="L214" s="12">
        <f>L217</f>
        <v>442.83</v>
      </c>
      <c r="M214" s="12">
        <f>M217</f>
        <v>442.83</v>
      </c>
    </row>
    <row r="215" spans="1:13" ht="191.25" x14ac:dyDescent="0.25">
      <c r="A215" s="10"/>
      <c r="B215" s="10"/>
      <c r="C215" s="10"/>
      <c r="D215" s="13" t="s">
        <v>231</v>
      </c>
      <c r="E215" s="10"/>
      <c r="F215" s="10"/>
      <c r="G215" s="10"/>
      <c r="H215" s="10"/>
      <c r="I215" s="10"/>
      <c r="J215" s="10"/>
      <c r="K215" s="10"/>
      <c r="L215" s="10"/>
      <c r="M215" s="10"/>
    </row>
    <row r="216" spans="1:13" x14ac:dyDescent="0.25">
      <c r="A216" s="10"/>
      <c r="B216" s="10"/>
      <c r="C216" s="9" t="s">
        <v>44</v>
      </c>
      <c r="D216" s="26"/>
      <c r="E216" s="9" t="s">
        <v>232</v>
      </c>
      <c r="F216" s="18">
        <v>1</v>
      </c>
      <c r="G216" s="19">
        <v>0</v>
      </c>
      <c r="H216" s="19">
        <v>0</v>
      </c>
      <c r="I216" s="19">
        <v>0</v>
      </c>
      <c r="J216" s="23">
        <f>OR(F216&lt;&gt;0,G216&lt;&gt;0,H216&lt;&gt;0,I216&lt;&gt;0)*(F216 + (F216 = 0))*(G216 + (G216 = 0))*(H216 + (H216 = 0))*(I216 + (I216 = 0))</f>
        <v>1</v>
      </c>
      <c r="K216" s="10"/>
      <c r="L216" s="10"/>
      <c r="M216" s="10"/>
    </row>
    <row r="217" spans="1:13" x14ac:dyDescent="0.25">
      <c r="A217" s="10"/>
      <c r="B217" s="10"/>
      <c r="C217" s="10"/>
      <c r="D217" s="26"/>
      <c r="E217" s="10"/>
      <c r="F217" s="10"/>
      <c r="G217" s="10"/>
      <c r="H217" s="10"/>
      <c r="I217" s="10"/>
      <c r="J217" s="14" t="s">
        <v>233</v>
      </c>
      <c r="K217" s="16">
        <f>J216</f>
        <v>1</v>
      </c>
      <c r="L217" s="11">
        <v>442.83</v>
      </c>
      <c r="M217" s="16">
        <f>ROUND(K217*L217,2)</f>
        <v>442.83</v>
      </c>
    </row>
    <row r="218" spans="1:13" ht="0.95" customHeight="1" x14ac:dyDescent="0.25">
      <c r="A218" s="17"/>
      <c r="B218" s="17"/>
      <c r="C218" s="17"/>
      <c r="D218" s="27"/>
      <c r="E218" s="17"/>
      <c r="F218" s="17"/>
      <c r="G218" s="17"/>
      <c r="H218" s="17"/>
      <c r="I218" s="17"/>
      <c r="J218" s="17"/>
      <c r="K218" s="17"/>
      <c r="L218" s="17"/>
      <c r="M218" s="17"/>
    </row>
    <row r="219" spans="1:13" x14ac:dyDescent="0.25">
      <c r="A219" s="8" t="s">
        <v>234</v>
      </c>
      <c r="B219" s="9" t="s">
        <v>19</v>
      </c>
      <c r="C219" s="9" t="s">
        <v>20</v>
      </c>
      <c r="D219" s="13" t="s">
        <v>235</v>
      </c>
      <c r="E219" s="10"/>
      <c r="F219" s="10"/>
      <c r="G219" s="10"/>
      <c r="H219" s="10"/>
      <c r="I219" s="10"/>
      <c r="J219" s="10"/>
      <c r="K219" s="12">
        <f>K222</f>
        <v>1</v>
      </c>
      <c r="L219" s="12">
        <f>L222</f>
        <v>834.67</v>
      </c>
      <c r="M219" s="12">
        <f>M222</f>
        <v>834.67</v>
      </c>
    </row>
    <row r="220" spans="1:13" ht="78.75" x14ac:dyDescent="0.25">
      <c r="A220" s="10"/>
      <c r="B220" s="10"/>
      <c r="C220" s="10"/>
      <c r="D220" s="13" t="s">
        <v>236</v>
      </c>
      <c r="E220" s="10"/>
      <c r="F220" s="10"/>
      <c r="G220" s="10"/>
      <c r="H220" s="10"/>
      <c r="I220" s="10"/>
      <c r="J220" s="10"/>
      <c r="K220" s="10"/>
      <c r="L220" s="10"/>
      <c r="M220" s="10"/>
    </row>
    <row r="221" spans="1:13" x14ac:dyDescent="0.25">
      <c r="A221" s="10"/>
      <c r="B221" s="10"/>
      <c r="C221" s="9" t="s">
        <v>44</v>
      </c>
      <c r="D221" s="26"/>
      <c r="E221" s="9" t="s">
        <v>121</v>
      </c>
      <c r="F221" s="18">
        <v>1</v>
      </c>
      <c r="G221" s="11">
        <v>0</v>
      </c>
      <c r="H221" s="11">
        <v>0</v>
      </c>
      <c r="I221" s="11">
        <v>0</v>
      </c>
      <c r="J221" s="12">
        <f>OR(F221&lt;&gt;0,G221&lt;&gt;0,H221&lt;&gt;0,I221&lt;&gt;0)*(F221 + (F221 = 0))*(G221 + (G221 = 0))*(H221 + (H221 = 0))*(I221 + (I221 = 0))</f>
        <v>1</v>
      </c>
      <c r="K221" s="10"/>
      <c r="L221" s="10"/>
      <c r="M221" s="10"/>
    </row>
    <row r="222" spans="1:13" x14ac:dyDescent="0.25">
      <c r="A222" s="10"/>
      <c r="B222" s="10"/>
      <c r="C222" s="10"/>
      <c r="D222" s="26"/>
      <c r="E222" s="10"/>
      <c r="F222" s="10"/>
      <c r="G222" s="10"/>
      <c r="H222" s="10"/>
      <c r="I222" s="10"/>
      <c r="J222" s="14" t="s">
        <v>237</v>
      </c>
      <c r="K222" s="16">
        <f>J221</f>
        <v>1</v>
      </c>
      <c r="L222" s="11">
        <v>834.67</v>
      </c>
      <c r="M222" s="16">
        <f>ROUND(K222*L222,2)</f>
        <v>834.67</v>
      </c>
    </row>
    <row r="223" spans="1:13" ht="0.95" customHeight="1" x14ac:dyDescent="0.25">
      <c r="A223" s="17"/>
      <c r="B223" s="17"/>
      <c r="C223" s="17"/>
      <c r="D223" s="27"/>
      <c r="E223" s="17"/>
      <c r="F223" s="17"/>
      <c r="G223" s="17"/>
      <c r="H223" s="17"/>
      <c r="I223" s="17"/>
      <c r="J223" s="17"/>
      <c r="K223" s="17"/>
      <c r="L223" s="17"/>
      <c r="M223" s="17"/>
    </row>
    <row r="224" spans="1:13" x14ac:dyDescent="0.25">
      <c r="A224" s="10"/>
      <c r="B224" s="10"/>
      <c r="C224" s="10"/>
      <c r="D224" s="26"/>
      <c r="E224" s="10"/>
      <c r="F224" s="10"/>
      <c r="G224" s="10"/>
      <c r="H224" s="10"/>
      <c r="I224" s="10"/>
      <c r="J224" s="14" t="s">
        <v>238</v>
      </c>
      <c r="K224" s="15">
        <v>1</v>
      </c>
      <c r="L224" s="16">
        <f>M199+M204+M209+M214+M219</f>
        <v>8880.7199999999993</v>
      </c>
      <c r="M224" s="16">
        <f>ROUND(K224*L224,2)</f>
        <v>8880.7199999999993</v>
      </c>
    </row>
    <row r="225" spans="1:13" ht="0.95" customHeight="1" x14ac:dyDescent="0.25">
      <c r="A225" s="17"/>
      <c r="B225" s="17"/>
      <c r="C225" s="17"/>
      <c r="D225" s="27"/>
      <c r="E225" s="17"/>
      <c r="F225" s="17"/>
      <c r="G225" s="17"/>
      <c r="H225" s="17"/>
      <c r="I225" s="17"/>
      <c r="J225" s="17"/>
      <c r="K225" s="17"/>
      <c r="L225" s="17"/>
      <c r="M225" s="17"/>
    </row>
    <row r="226" spans="1:13" x14ac:dyDescent="0.25">
      <c r="A226" s="4" t="s">
        <v>239</v>
      </c>
      <c r="B226" s="4" t="s">
        <v>15</v>
      </c>
      <c r="C226" s="4" t="s">
        <v>16</v>
      </c>
      <c r="D226" s="25" t="s">
        <v>240</v>
      </c>
      <c r="E226" s="5"/>
      <c r="F226" s="5"/>
      <c r="G226" s="5"/>
      <c r="H226" s="5"/>
      <c r="I226" s="5"/>
      <c r="J226" s="5"/>
      <c r="K226" s="6">
        <f>K259</f>
        <v>1</v>
      </c>
      <c r="L226" s="7">
        <f>L259</f>
        <v>16818.82</v>
      </c>
      <c r="M226" s="7">
        <f>M259</f>
        <v>16818.82</v>
      </c>
    </row>
    <row r="227" spans="1:13" ht="22.5" x14ac:dyDescent="0.25">
      <c r="A227" s="8" t="s">
        <v>241</v>
      </c>
      <c r="B227" s="9" t="s">
        <v>19</v>
      </c>
      <c r="C227" s="9" t="s">
        <v>20</v>
      </c>
      <c r="D227" s="13" t="s">
        <v>242</v>
      </c>
      <c r="E227" s="10"/>
      <c r="F227" s="10"/>
      <c r="G227" s="10"/>
      <c r="H227" s="10"/>
      <c r="I227" s="10"/>
      <c r="J227" s="10"/>
      <c r="K227" s="12">
        <f>K230</f>
        <v>2</v>
      </c>
      <c r="L227" s="12">
        <f>L230</f>
        <v>4906.21</v>
      </c>
      <c r="M227" s="12">
        <f>M230</f>
        <v>9812.42</v>
      </c>
    </row>
    <row r="228" spans="1:13" ht="258.75" x14ac:dyDescent="0.25">
      <c r="A228" s="10"/>
      <c r="B228" s="10"/>
      <c r="C228" s="10"/>
      <c r="D228" s="13" t="s">
        <v>243</v>
      </c>
      <c r="E228" s="10"/>
      <c r="F228" s="10"/>
      <c r="G228" s="10"/>
      <c r="H228" s="10"/>
      <c r="I228" s="10"/>
      <c r="J228" s="10"/>
      <c r="K228" s="10"/>
      <c r="L228" s="10"/>
      <c r="M228" s="10"/>
    </row>
    <row r="229" spans="1:13" x14ac:dyDescent="0.25">
      <c r="A229" s="10"/>
      <c r="B229" s="10"/>
      <c r="C229" s="9" t="s">
        <v>29</v>
      </c>
      <c r="D229" s="26"/>
      <c r="E229" s="9" t="s">
        <v>244</v>
      </c>
      <c r="F229" s="18"/>
      <c r="G229" s="19"/>
      <c r="H229" s="19"/>
      <c r="I229" s="19"/>
      <c r="J229" s="19">
        <v>2</v>
      </c>
      <c r="K229" s="10"/>
      <c r="L229" s="10"/>
      <c r="M229" s="10"/>
    </row>
    <row r="230" spans="1:13" x14ac:dyDescent="0.25">
      <c r="A230" s="10"/>
      <c r="B230" s="10"/>
      <c r="C230" s="10"/>
      <c r="D230" s="26"/>
      <c r="E230" s="10"/>
      <c r="F230" s="10"/>
      <c r="G230" s="10"/>
      <c r="H230" s="10"/>
      <c r="I230" s="10"/>
      <c r="J230" s="14" t="s">
        <v>245</v>
      </c>
      <c r="K230" s="16">
        <f>J229*1</f>
        <v>2</v>
      </c>
      <c r="L230" s="11">
        <v>4906.21</v>
      </c>
      <c r="M230" s="16">
        <f>ROUND(K230*L230,2)</f>
        <v>9812.42</v>
      </c>
    </row>
    <row r="231" spans="1:13" ht="0.95" customHeight="1" x14ac:dyDescent="0.25">
      <c r="A231" s="17"/>
      <c r="B231" s="17"/>
      <c r="C231" s="17"/>
      <c r="D231" s="27"/>
      <c r="E231" s="17"/>
      <c r="F231" s="17"/>
      <c r="G231" s="17"/>
      <c r="H231" s="17"/>
      <c r="I231" s="17"/>
      <c r="J231" s="17"/>
      <c r="K231" s="17"/>
      <c r="L231" s="17"/>
      <c r="M231" s="17"/>
    </row>
    <row r="232" spans="1:13" x14ac:dyDescent="0.25">
      <c r="A232" s="8" t="s">
        <v>246</v>
      </c>
      <c r="B232" s="9" t="s">
        <v>19</v>
      </c>
      <c r="C232" s="9" t="s">
        <v>20</v>
      </c>
      <c r="D232" s="13" t="s">
        <v>247</v>
      </c>
      <c r="E232" s="10"/>
      <c r="F232" s="10"/>
      <c r="G232" s="10"/>
      <c r="H232" s="10"/>
      <c r="I232" s="10"/>
      <c r="J232" s="10"/>
      <c r="K232" s="12">
        <f>K235</f>
        <v>2</v>
      </c>
      <c r="L232" s="12">
        <f>L235</f>
        <v>1980.51</v>
      </c>
      <c r="M232" s="12">
        <f>M235</f>
        <v>3961.02</v>
      </c>
    </row>
    <row r="233" spans="1:13" ht="360" x14ac:dyDescent="0.25">
      <c r="A233" s="10"/>
      <c r="B233" s="10"/>
      <c r="C233" s="10"/>
      <c r="D233" s="13" t="s">
        <v>248</v>
      </c>
      <c r="E233" s="10"/>
      <c r="F233" s="10"/>
      <c r="G233" s="10"/>
      <c r="H233" s="10"/>
      <c r="I233" s="10"/>
      <c r="J233" s="10"/>
      <c r="K233" s="10"/>
      <c r="L233" s="10"/>
      <c r="M233" s="10"/>
    </row>
    <row r="234" spans="1:13" x14ac:dyDescent="0.25">
      <c r="A234" s="10"/>
      <c r="B234" s="10"/>
      <c r="C234" s="9" t="s">
        <v>44</v>
      </c>
      <c r="D234" s="26"/>
      <c r="E234" s="9" t="s">
        <v>244</v>
      </c>
      <c r="F234" s="18">
        <v>2</v>
      </c>
      <c r="G234" s="11">
        <v>0</v>
      </c>
      <c r="H234" s="11">
        <v>0</v>
      </c>
      <c r="I234" s="11">
        <v>0</v>
      </c>
      <c r="J234" s="12">
        <f>OR(F234&lt;&gt;0,G234&lt;&gt;0,H234&lt;&gt;0,I234&lt;&gt;0)*(F234 + (F234 = 0))*(G234 + (G234 = 0))*(H234 + (H234 = 0))*(I234 + (I234 = 0))</f>
        <v>2</v>
      </c>
      <c r="K234" s="10"/>
      <c r="L234" s="10"/>
      <c r="M234" s="10"/>
    </row>
    <row r="235" spans="1:13" x14ac:dyDescent="0.25">
      <c r="A235" s="10"/>
      <c r="B235" s="10"/>
      <c r="C235" s="10"/>
      <c r="D235" s="26"/>
      <c r="E235" s="10"/>
      <c r="F235" s="10"/>
      <c r="G235" s="10"/>
      <c r="H235" s="10"/>
      <c r="I235" s="10"/>
      <c r="J235" s="14" t="s">
        <v>249</v>
      </c>
      <c r="K235" s="16">
        <f>J234</f>
        <v>2</v>
      </c>
      <c r="L235" s="11">
        <v>1980.51</v>
      </c>
      <c r="M235" s="16">
        <f>ROUND(K235*L235,2)</f>
        <v>3961.02</v>
      </c>
    </row>
    <row r="236" spans="1:13" ht="0.95" customHeight="1" x14ac:dyDescent="0.25">
      <c r="A236" s="17"/>
      <c r="B236" s="17"/>
      <c r="C236" s="17"/>
      <c r="D236" s="27"/>
      <c r="E236" s="17"/>
      <c r="F236" s="17"/>
      <c r="G236" s="17"/>
      <c r="H236" s="17"/>
      <c r="I236" s="17"/>
      <c r="J236" s="17"/>
      <c r="K236" s="17"/>
      <c r="L236" s="17"/>
      <c r="M236" s="17"/>
    </row>
    <row r="237" spans="1:13" ht="22.5" x14ac:dyDescent="0.25">
      <c r="A237" s="8" t="s">
        <v>250</v>
      </c>
      <c r="B237" s="9" t="s">
        <v>19</v>
      </c>
      <c r="C237" s="9" t="s">
        <v>20</v>
      </c>
      <c r="D237" s="13" t="s">
        <v>251</v>
      </c>
      <c r="E237" s="10"/>
      <c r="F237" s="10"/>
      <c r="G237" s="10"/>
      <c r="H237" s="10"/>
      <c r="I237" s="10"/>
      <c r="J237" s="10"/>
      <c r="K237" s="12">
        <f>K240</f>
        <v>2</v>
      </c>
      <c r="L237" s="12">
        <f>L240</f>
        <v>670.46</v>
      </c>
      <c r="M237" s="12">
        <f>M240</f>
        <v>1340.92</v>
      </c>
    </row>
    <row r="238" spans="1:13" ht="101.25" x14ac:dyDescent="0.25">
      <c r="A238" s="10"/>
      <c r="B238" s="10"/>
      <c r="C238" s="10"/>
      <c r="D238" s="13" t="s">
        <v>252</v>
      </c>
      <c r="E238" s="10"/>
      <c r="F238" s="10"/>
      <c r="G238" s="10"/>
      <c r="H238" s="10"/>
      <c r="I238" s="10"/>
      <c r="J238" s="10"/>
      <c r="K238" s="10"/>
      <c r="L238" s="10"/>
      <c r="M238" s="10"/>
    </row>
    <row r="239" spans="1:13" x14ac:dyDescent="0.25">
      <c r="A239" s="10"/>
      <c r="B239" s="10"/>
      <c r="C239" s="9" t="s">
        <v>44</v>
      </c>
      <c r="D239" s="26"/>
      <c r="E239" s="9" t="s">
        <v>244</v>
      </c>
      <c r="F239" s="18">
        <v>2</v>
      </c>
      <c r="G239" s="11">
        <v>0</v>
      </c>
      <c r="H239" s="11">
        <v>0</v>
      </c>
      <c r="I239" s="11">
        <v>0</v>
      </c>
      <c r="J239" s="12">
        <f>OR(F239&lt;&gt;0,G239&lt;&gt;0,H239&lt;&gt;0,I239&lt;&gt;0)*(F239 + (F239 = 0))*(G239 + (G239 = 0))*(H239 + (H239 = 0))*(I239 + (I239 = 0))</f>
        <v>2</v>
      </c>
      <c r="K239" s="10"/>
      <c r="L239" s="10"/>
      <c r="M239" s="10"/>
    </row>
    <row r="240" spans="1:13" x14ac:dyDescent="0.25">
      <c r="A240" s="10"/>
      <c r="B240" s="10"/>
      <c r="C240" s="10"/>
      <c r="D240" s="26"/>
      <c r="E240" s="10"/>
      <c r="F240" s="10"/>
      <c r="G240" s="10"/>
      <c r="H240" s="10"/>
      <c r="I240" s="10"/>
      <c r="J240" s="14" t="s">
        <v>253</v>
      </c>
      <c r="K240" s="16">
        <f>J239</f>
        <v>2</v>
      </c>
      <c r="L240" s="11">
        <v>670.46</v>
      </c>
      <c r="M240" s="16">
        <f>ROUND(K240*L240,2)</f>
        <v>1340.92</v>
      </c>
    </row>
    <row r="241" spans="1:13" ht="0.95" customHeight="1" x14ac:dyDescent="0.25">
      <c r="A241" s="17"/>
      <c r="B241" s="17"/>
      <c r="C241" s="17"/>
      <c r="D241" s="27"/>
      <c r="E241" s="17"/>
      <c r="F241" s="17"/>
      <c r="G241" s="17"/>
      <c r="H241" s="17"/>
      <c r="I241" s="17"/>
      <c r="J241" s="17"/>
      <c r="K241" s="17"/>
      <c r="L241" s="17"/>
      <c r="M241" s="17"/>
    </row>
    <row r="242" spans="1:13" ht="45" x14ac:dyDescent="0.25">
      <c r="A242" s="8" t="s">
        <v>254</v>
      </c>
      <c r="B242" s="9" t="s">
        <v>19</v>
      </c>
      <c r="C242" s="9" t="s">
        <v>20</v>
      </c>
      <c r="D242" s="13" t="s">
        <v>255</v>
      </c>
      <c r="E242" s="10"/>
      <c r="F242" s="10"/>
      <c r="G242" s="10"/>
      <c r="H242" s="10"/>
      <c r="I242" s="10"/>
      <c r="J242" s="10"/>
      <c r="K242" s="12">
        <f>K245</f>
        <v>4</v>
      </c>
      <c r="L242" s="12">
        <f>L245</f>
        <v>119.08</v>
      </c>
      <c r="M242" s="12">
        <f>M245</f>
        <v>476.32</v>
      </c>
    </row>
    <row r="243" spans="1:13" ht="67.5" x14ac:dyDescent="0.25">
      <c r="A243" s="10"/>
      <c r="B243" s="10"/>
      <c r="C243" s="10"/>
      <c r="D243" s="13" t="s">
        <v>256</v>
      </c>
      <c r="E243" s="10"/>
      <c r="F243" s="10"/>
      <c r="G243" s="10"/>
      <c r="H243" s="10"/>
      <c r="I243" s="10"/>
      <c r="J243" s="10"/>
      <c r="K243" s="10"/>
      <c r="L243" s="10"/>
      <c r="M243" s="10"/>
    </row>
    <row r="244" spans="1:13" x14ac:dyDescent="0.25">
      <c r="A244" s="10"/>
      <c r="B244" s="10"/>
      <c r="C244" s="9" t="s">
        <v>44</v>
      </c>
      <c r="D244" s="26"/>
      <c r="E244" s="9" t="s">
        <v>257</v>
      </c>
      <c r="F244" s="18">
        <v>4</v>
      </c>
      <c r="G244" s="11">
        <v>0</v>
      </c>
      <c r="H244" s="11">
        <v>0</v>
      </c>
      <c r="I244" s="11">
        <v>0</v>
      </c>
      <c r="J244" s="12">
        <f>OR(F244&lt;&gt;0,G244&lt;&gt;0,H244&lt;&gt;0,I244&lt;&gt;0)*(F244 + (F244 = 0))*(G244 + (G244 = 0))*(H244 + (H244 = 0))*(I244 + (I244 = 0))</f>
        <v>4</v>
      </c>
      <c r="K244" s="10"/>
      <c r="L244" s="10"/>
      <c r="M244" s="10"/>
    </row>
    <row r="245" spans="1:13" x14ac:dyDescent="0.25">
      <c r="A245" s="10"/>
      <c r="B245" s="10"/>
      <c r="C245" s="10"/>
      <c r="D245" s="26"/>
      <c r="E245" s="10"/>
      <c r="F245" s="10"/>
      <c r="G245" s="10"/>
      <c r="H245" s="10"/>
      <c r="I245" s="10"/>
      <c r="J245" s="14" t="s">
        <v>258</v>
      </c>
      <c r="K245" s="16">
        <f>J244</f>
        <v>4</v>
      </c>
      <c r="L245" s="11">
        <v>119.08</v>
      </c>
      <c r="M245" s="16">
        <f>ROUND(K245*L245,2)</f>
        <v>476.32</v>
      </c>
    </row>
    <row r="246" spans="1:13" ht="0.95" customHeight="1" x14ac:dyDescent="0.25">
      <c r="A246" s="17"/>
      <c r="B246" s="17"/>
      <c r="C246" s="17"/>
      <c r="D246" s="27"/>
      <c r="E246" s="17"/>
      <c r="F246" s="17"/>
      <c r="G246" s="17"/>
      <c r="H246" s="17"/>
      <c r="I246" s="17"/>
      <c r="J246" s="17"/>
      <c r="K246" s="17"/>
      <c r="L246" s="17"/>
      <c r="M246" s="17"/>
    </row>
    <row r="247" spans="1:13" ht="56.25" x14ac:dyDescent="0.25">
      <c r="A247" s="8" t="s">
        <v>259</v>
      </c>
      <c r="B247" s="9" t="s">
        <v>19</v>
      </c>
      <c r="C247" s="9" t="s">
        <v>20</v>
      </c>
      <c r="D247" s="13" t="s">
        <v>260</v>
      </c>
      <c r="E247" s="10"/>
      <c r="F247" s="10"/>
      <c r="G247" s="10"/>
      <c r="H247" s="10"/>
      <c r="I247" s="10"/>
      <c r="J247" s="10"/>
      <c r="K247" s="12">
        <f>K250</f>
        <v>4</v>
      </c>
      <c r="L247" s="12">
        <f>L250</f>
        <v>228.78</v>
      </c>
      <c r="M247" s="12">
        <f>M250</f>
        <v>915.12</v>
      </c>
    </row>
    <row r="248" spans="1:13" ht="135" x14ac:dyDescent="0.25">
      <c r="A248" s="10"/>
      <c r="B248" s="10"/>
      <c r="C248" s="10"/>
      <c r="D248" s="13" t="s">
        <v>261</v>
      </c>
      <c r="E248" s="10"/>
      <c r="F248" s="10"/>
      <c r="G248" s="10"/>
      <c r="H248" s="10"/>
      <c r="I248" s="10"/>
      <c r="J248" s="10"/>
      <c r="K248" s="10"/>
      <c r="L248" s="10"/>
      <c r="M248" s="10"/>
    </row>
    <row r="249" spans="1:13" x14ac:dyDescent="0.25">
      <c r="A249" s="10"/>
      <c r="B249" s="10"/>
      <c r="C249" s="9" t="s">
        <v>44</v>
      </c>
      <c r="D249" s="26"/>
      <c r="E249" s="9" t="s">
        <v>257</v>
      </c>
      <c r="F249" s="18">
        <v>4</v>
      </c>
      <c r="G249" s="11">
        <v>0</v>
      </c>
      <c r="H249" s="11">
        <v>0</v>
      </c>
      <c r="I249" s="11">
        <v>0</v>
      </c>
      <c r="J249" s="12">
        <f>OR(F249&lt;&gt;0,G249&lt;&gt;0,H249&lt;&gt;0,I249&lt;&gt;0)*(F249 + (F249 = 0))*(G249 + (G249 = 0))*(H249 + (H249 = 0))*(I249 + (I249 = 0))</f>
        <v>4</v>
      </c>
      <c r="K249" s="10"/>
      <c r="L249" s="10"/>
      <c r="M249" s="10"/>
    </row>
    <row r="250" spans="1:13" x14ac:dyDescent="0.25">
      <c r="A250" s="10"/>
      <c r="B250" s="10"/>
      <c r="C250" s="10"/>
      <c r="D250" s="26"/>
      <c r="E250" s="10"/>
      <c r="F250" s="10"/>
      <c r="G250" s="10"/>
      <c r="H250" s="10"/>
      <c r="I250" s="10"/>
      <c r="J250" s="14" t="s">
        <v>262</v>
      </c>
      <c r="K250" s="16">
        <f>J249</f>
        <v>4</v>
      </c>
      <c r="L250" s="11">
        <v>228.78</v>
      </c>
      <c r="M250" s="16">
        <f>ROUND(K250*L250,2)</f>
        <v>915.12</v>
      </c>
    </row>
    <row r="251" spans="1:13" ht="0.95" customHeight="1" x14ac:dyDescent="0.25">
      <c r="A251" s="17"/>
      <c r="B251" s="17"/>
      <c r="C251" s="17"/>
      <c r="D251" s="27"/>
      <c r="E251" s="17"/>
      <c r="F251" s="17"/>
      <c r="G251" s="17"/>
      <c r="H251" s="17"/>
      <c r="I251" s="17"/>
      <c r="J251" s="17"/>
      <c r="K251" s="17"/>
      <c r="L251" s="17"/>
      <c r="M251" s="17"/>
    </row>
    <row r="252" spans="1:13" ht="56.25" x14ac:dyDescent="0.25">
      <c r="A252" s="8" t="s">
        <v>263</v>
      </c>
      <c r="B252" s="9" t="s">
        <v>19</v>
      </c>
      <c r="C252" s="9" t="s">
        <v>20</v>
      </c>
      <c r="D252" s="13" t="s">
        <v>264</v>
      </c>
      <c r="E252" s="10"/>
      <c r="F252" s="10"/>
      <c r="G252" s="10"/>
      <c r="H252" s="10"/>
      <c r="I252" s="10"/>
      <c r="J252" s="10"/>
      <c r="K252" s="12">
        <f>K255</f>
        <v>2</v>
      </c>
      <c r="L252" s="12">
        <f>L255</f>
        <v>136.08000000000001</v>
      </c>
      <c r="M252" s="12">
        <f>M255</f>
        <v>272.16000000000003</v>
      </c>
    </row>
    <row r="253" spans="1:13" ht="112.5" x14ac:dyDescent="0.25">
      <c r="A253" s="10"/>
      <c r="B253" s="10"/>
      <c r="C253" s="10"/>
      <c r="D253" s="13" t="s">
        <v>265</v>
      </c>
      <c r="E253" s="10"/>
      <c r="F253" s="10"/>
      <c r="G253" s="10"/>
      <c r="H253" s="10"/>
      <c r="I253" s="10"/>
      <c r="J253" s="10"/>
      <c r="K253" s="10"/>
      <c r="L253" s="10"/>
      <c r="M253" s="10"/>
    </row>
    <row r="254" spans="1:13" x14ac:dyDescent="0.25">
      <c r="A254" s="10"/>
      <c r="B254" s="10"/>
      <c r="C254" s="9" t="s">
        <v>44</v>
      </c>
      <c r="D254" s="26"/>
      <c r="E254" s="9" t="s">
        <v>257</v>
      </c>
      <c r="F254" s="18">
        <v>2</v>
      </c>
      <c r="G254" s="11">
        <v>0</v>
      </c>
      <c r="H254" s="11">
        <v>0</v>
      </c>
      <c r="I254" s="11">
        <v>0</v>
      </c>
      <c r="J254" s="12">
        <f>OR(F254&lt;&gt;0,G254&lt;&gt;0,H254&lt;&gt;0,I254&lt;&gt;0)*(F254 + (F254 = 0))*(G254 + (G254 = 0))*(H254 + (H254 = 0))*(I254 + (I254 = 0))</f>
        <v>2</v>
      </c>
      <c r="K254" s="10"/>
      <c r="L254" s="10"/>
      <c r="M254" s="10"/>
    </row>
    <row r="255" spans="1:13" x14ac:dyDescent="0.25">
      <c r="A255" s="10"/>
      <c r="B255" s="10"/>
      <c r="C255" s="10"/>
      <c r="D255" s="26"/>
      <c r="E255" s="10"/>
      <c r="F255" s="10"/>
      <c r="G255" s="10"/>
      <c r="H255" s="10"/>
      <c r="I255" s="10"/>
      <c r="J255" s="14" t="s">
        <v>266</v>
      </c>
      <c r="K255" s="16">
        <f>J254</f>
        <v>2</v>
      </c>
      <c r="L255" s="11">
        <v>136.08000000000001</v>
      </c>
      <c r="M255" s="16">
        <f>ROUND(K255*L255,2)</f>
        <v>272.16000000000003</v>
      </c>
    </row>
    <row r="256" spans="1:13" ht="0.95" customHeight="1" x14ac:dyDescent="0.25">
      <c r="A256" s="17"/>
      <c r="B256" s="17"/>
      <c r="C256" s="17"/>
      <c r="D256" s="27"/>
      <c r="E256" s="17"/>
      <c r="F256" s="17"/>
      <c r="G256" s="17"/>
      <c r="H256" s="17"/>
      <c r="I256" s="17"/>
      <c r="J256" s="17"/>
      <c r="K256" s="17"/>
      <c r="L256" s="17"/>
      <c r="M256" s="17"/>
    </row>
    <row r="257" spans="1:13" ht="22.5" x14ac:dyDescent="0.25">
      <c r="A257" s="8" t="s">
        <v>80</v>
      </c>
      <c r="B257" s="9" t="s">
        <v>19</v>
      </c>
      <c r="C257" s="9" t="s">
        <v>20</v>
      </c>
      <c r="D257" s="13" t="s">
        <v>81</v>
      </c>
      <c r="E257" s="10"/>
      <c r="F257" s="10"/>
      <c r="G257" s="10"/>
      <c r="H257" s="10"/>
      <c r="I257" s="10"/>
      <c r="J257" s="10"/>
      <c r="K257" s="11">
        <v>2</v>
      </c>
      <c r="L257" s="11">
        <v>20.43</v>
      </c>
      <c r="M257" s="12">
        <f>ROUND(K257*L257,2)</f>
        <v>40.86</v>
      </c>
    </row>
    <row r="258" spans="1:13" ht="45" x14ac:dyDescent="0.25">
      <c r="A258" s="10"/>
      <c r="B258" s="10"/>
      <c r="C258" s="10"/>
      <c r="D258" s="13" t="s">
        <v>82</v>
      </c>
      <c r="E258" s="10"/>
      <c r="F258" s="10"/>
      <c r="G258" s="10"/>
      <c r="H258" s="10"/>
      <c r="I258" s="10"/>
      <c r="J258" s="10"/>
      <c r="K258" s="10"/>
      <c r="L258" s="10"/>
      <c r="M258" s="10"/>
    </row>
    <row r="259" spans="1:13" x14ac:dyDescent="0.25">
      <c r="A259" s="10"/>
      <c r="B259" s="10"/>
      <c r="C259" s="10"/>
      <c r="D259" s="26"/>
      <c r="E259" s="10"/>
      <c r="F259" s="10"/>
      <c r="G259" s="10"/>
      <c r="H259" s="10"/>
      <c r="I259" s="10"/>
      <c r="J259" s="14" t="s">
        <v>267</v>
      </c>
      <c r="K259" s="15">
        <v>1</v>
      </c>
      <c r="L259" s="16">
        <f>M227+M232+M237+M242+M247+M252+M257</f>
        <v>16818.82</v>
      </c>
      <c r="M259" s="16">
        <f>ROUND(K259*L259,2)</f>
        <v>16818.82</v>
      </c>
    </row>
    <row r="260" spans="1:13" ht="0.95" customHeight="1" x14ac:dyDescent="0.25">
      <c r="A260" s="17"/>
      <c r="B260" s="17"/>
      <c r="C260" s="17"/>
      <c r="D260" s="27"/>
      <c r="E260" s="17"/>
      <c r="F260" s="17"/>
      <c r="G260" s="17"/>
      <c r="H260" s="17"/>
      <c r="I260" s="17"/>
      <c r="J260" s="17"/>
      <c r="K260" s="17"/>
      <c r="L260" s="17"/>
      <c r="M260" s="17"/>
    </row>
    <row r="261" spans="1:13" x14ac:dyDescent="0.25">
      <c r="A261" s="4" t="s">
        <v>268</v>
      </c>
      <c r="B261" s="4" t="s">
        <v>15</v>
      </c>
      <c r="C261" s="4" t="s">
        <v>16</v>
      </c>
      <c r="D261" s="25" t="s">
        <v>269</v>
      </c>
      <c r="E261" s="5"/>
      <c r="F261" s="5"/>
      <c r="G261" s="5"/>
      <c r="H261" s="5"/>
      <c r="I261" s="5"/>
      <c r="J261" s="5"/>
      <c r="K261" s="6">
        <f>K267</f>
        <v>1</v>
      </c>
      <c r="L261" s="7">
        <f>L267</f>
        <v>1710.6</v>
      </c>
      <c r="M261" s="7">
        <f>M267</f>
        <v>1710.6</v>
      </c>
    </row>
    <row r="262" spans="1:13" ht="22.5" x14ac:dyDescent="0.25">
      <c r="A262" s="8" t="s">
        <v>270</v>
      </c>
      <c r="B262" s="9" t="s">
        <v>19</v>
      </c>
      <c r="C262" s="9" t="s">
        <v>20</v>
      </c>
      <c r="D262" s="13" t="s">
        <v>271</v>
      </c>
      <c r="E262" s="10"/>
      <c r="F262" s="10"/>
      <c r="G262" s="10"/>
      <c r="H262" s="10"/>
      <c r="I262" s="10"/>
      <c r="J262" s="10"/>
      <c r="K262" s="12">
        <f>K265</f>
        <v>1</v>
      </c>
      <c r="L262" s="12">
        <f>L265</f>
        <v>1710.6</v>
      </c>
      <c r="M262" s="12">
        <f>M265</f>
        <v>1710.6</v>
      </c>
    </row>
    <row r="263" spans="1:13" ht="123.75" x14ac:dyDescent="0.25">
      <c r="A263" s="10"/>
      <c r="B263" s="10"/>
      <c r="C263" s="10"/>
      <c r="D263" s="13" t="s">
        <v>272</v>
      </c>
      <c r="E263" s="10"/>
      <c r="F263" s="10"/>
      <c r="G263" s="10"/>
      <c r="H263" s="10"/>
      <c r="I263" s="10"/>
      <c r="J263" s="10"/>
      <c r="K263" s="10"/>
      <c r="L263" s="10"/>
      <c r="M263" s="10"/>
    </row>
    <row r="264" spans="1:13" x14ac:dyDescent="0.25">
      <c r="A264" s="10"/>
      <c r="B264" s="10"/>
      <c r="C264" s="9" t="s">
        <v>44</v>
      </c>
      <c r="D264" s="26"/>
      <c r="E264" s="9" t="s">
        <v>269</v>
      </c>
      <c r="F264" s="18">
        <v>1</v>
      </c>
      <c r="G264" s="11">
        <v>0</v>
      </c>
      <c r="H264" s="11">
        <v>0</v>
      </c>
      <c r="I264" s="11">
        <v>0</v>
      </c>
      <c r="J264" s="12">
        <f>OR(F264&lt;&gt;0,G264&lt;&gt;0,H264&lt;&gt;0,I264&lt;&gt;0)*(F264 + (F264 = 0))*(G264 + (G264 = 0))*(H264 + (H264 = 0))*(I264 + (I264 = 0))</f>
        <v>1</v>
      </c>
      <c r="K264" s="10"/>
      <c r="L264" s="10"/>
      <c r="M264" s="10"/>
    </row>
    <row r="265" spans="1:13" x14ac:dyDescent="0.25">
      <c r="A265" s="10"/>
      <c r="B265" s="10"/>
      <c r="C265" s="10"/>
      <c r="D265" s="26"/>
      <c r="E265" s="10"/>
      <c r="F265" s="10"/>
      <c r="G265" s="10"/>
      <c r="H265" s="10"/>
      <c r="I265" s="10"/>
      <c r="J265" s="14" t="s">
        <v>273</v>
      </c>
      <c r="K265" s="16">
        <f>J264</f>
        <v>1</v>
      </c>
      <c r="L265" s="11">
        <v>1710.6</v>
      </c>
      <c r="M265" s="16">
        <f>ROUND(K265*L265,2)</f>
        <v>1710.6</v>
      </c>
    </row>
    <row r="266" spans="1:13" ht="0.95" customHeight="1" x14ac:dyDescent="0.25">
      <c r="A266" s="17"/>
      <c r="B266" s="17"/>
      <c r="C266" s="17"/>
      <c r="D266" s="27"/>
      <c r="E266" s="17"/>
      <c r="F266" s="17"/>
      <c r="G266" s="17"/>
      <c r="H266" s="17"/>
      <c r="I266" s="17"/>
      <c r="J266" s="17"/>
      <c r="K266" s="17"/>
      <c r="L266" s="17"/>
      <c r="M266" s="17"/>
    </row>
    <row r="267" spans="1:13" x14ac:dyDescent="0.25">
      <c r="A267" s="10"/>
      <c r="B267" s="10"/>
      <c r="C267" s="10"/>
      <c r="D267" s="26"/>
      <c r="E267" s="10"/>
      <c r="F267" s="10"/>
      <c r="G267" s="10"/>
      <c r="H267" s="10"/>
      <c r="I267" s="10"/>
      <c r="J267" s="14" t="s">
        <v>274</v>
      </c>
      <c r="K267" s="15">
        <v>1</v>
      </c>
      <c r="L267" s="16">
        <f>M262</f>
        <v>1710.6</v>
      </c>
      <c r="M267" s="16">
        <f>ROUND(K267*L267,2)</f>
        <v>1710.6</v>
      </c>
    </row>
    <row r="268" spans="1:13" ht="0.95" customHeight="1" x14ac:dyDescent="0.25">
      <c r="A268" s="17"/>
      <c r="B268" s="17"/>
      <c r="C268" s="17"/>
      <c r="D268" s="27"/>
      <c r="E268" s="17"/>
      <c r="F268" s="17"/>
      <c r="G268" s="17"/>
      <c r="H268" s="17"/>
      <c r="I268" s="17"/>
      <c r="J268" s="17"/>
      <c r="K268" s="17"/>
      <c r="L268" s="17"/>
      <c r="M268" s="17"/>
    </row>
    <row r="269" spans="1:13" x14ac:dyDescent="0.25">
      <c r="A269" s="4" t="s">
        <v>275</v>
      </c>
      <c r="B269" s="4" t="s">
        <v>15</v>
      </c>
      <c r="C269" s="4" t="s">
        <v>16</v>
      </c>
      <c r="D269" s="25" t="s">
        <v>276</v>
      </c>
      <c r="E269" s="5"/>
      <c r="F269" s="5"/>
      <c r="G269" s="5"/>
      <c r="H269" s="5"/>
      <c r="I269" s="5"/>
      <c r="J269" s="5"/>
      <c r="K269" s="6">
        <f>K295</f>
        <v>1</v>
      </c>
      <c r="L269" s="7">
        <f>L295</f>
        <v>14665.84</v>
      </c>
      <c r="M269" s="7">
        <f>M295</f>
        <v>14665.84</v>
      </c>
    </row>
    <row r="270" spans="1:13" x14ac:dyDescent="0.25">
      <c r="A270" s="8" t="s">
        <v>277</v>
      </c>
      <c r="B270" s="9" t="s">
        <v>19</v>
      </c>
      <c r="C270" s="9" t="s">
        <v>20</v>
      </c>
      <c r="D270" s="13" t="s">
        <v>278</v>
      </c>
      <c r="E270" s="10"/>
      <c r="F270" s="10"/>
      <c r="G270" s="10"/>
      <c r="H270" s="10"/>
      <c r="I270" s="10"/>
      <c r="J270" s="10"/>
      <c r="K270" s="12">
        <f>K273</f>
        <v>1</v>
      </c>
      <c r="L270" s="12">
        <f>L273</f>
        <v>2489.4</v>
      </c>
      <c r="M270" s="12">
        <f>M273</f>
        <v>2489.4</v>
      </c>
    </row>
    <row r="271" spans="1:13" ht="405" x14ac:dyDescent="0.25">
      <c r="A271" s="10"/>
      <c r="B271" s="10"/>
      <c r="C271" s="10"/>
      <c r="D271" s="13" t="s">
        <v>279</v>
      </c>
      <c r="E271" s="10"/>
      <c r="F271" s="10"/>
      <c r="G271" s="10"/>
      <c r="H271" s="10"/>
      <c r="I271" s="10"/>
      <c r="J271" s="10"/>
      <c r="K271" s="10"/>
      <c r="L271" s="10"/>
      <c r="M271" s="10"/>
    </row>
    <row r="272" spans="1:13" x14ac:dyDescent="0.25">
      <c r="A272" s="10"/>
      <c r="B272" s="10"/>
      <c r="C272" s="9" t="s">
        <v>44</v>
      </c>
      <c r="D272" s="26"/>
      <c r="E272" s="9" t="s">
        <v>280</v>
      </c>
      <c r="F272" s="18"/>
      <c r="G272" s="19"/>
      <c r="H272" s="19"/>
      <c r="I272" s="19"/>
      <c r="J272" s="19">
        <v>1</v>
      </c>
      <c r="K272" s="10"/>
      <c r="L272" s="10"/>
      <c r="M272" s="10"/>
    </row>
    <row r="273" spans="1:13" x14ac:dyDescent="0.25">
      <c r="A273" s="10"/>
      <c r="B273" s="10"/>
      <c r="C273" s="10"/>
      <c r="D273" s="26"/>
      <c r="E273" s="10"/>
      <c r="F273" s="10"/>
      <c r="G273" s="10"/>
      <c r="H273" s="10"/>
      <c r="I273" s="10"/>
      <c r="J273" s="14" t="s">
        <v>281</v>
      </c>
      <c r="K273" s="16">
        <f>J272</f>
        <v>1</v>
      </c>
      <c r="L273" s="11">
        <v>2489.4</v>
      </c>
      <c r="M273" s="16">
        <f>ROUND(K273*L273,2)</f>
        <v>2489.4</v>
      </c>
    </row>
    <row r="274" spans="1:13" ht="0.95" customHeight="1" x14ac:dyDescent="0.25">
      <c r="A274" s="17"/>
      <c r="B274" s="17"/>
      <c r="C274" s="17"/>
      <c r="D274" s="27"/>
      <c r="E274" s="17"/>
      <c r="F274" s="17"/>
      <c r="G274" s="17"/>
      <c r="H274" s="17"/>
      <c r="I274" s="17"/>
      <c r="J274" s="17"/>
      <c r="K274" s="17"/>
      <c r="L274" s="17"/>
      <c r="M274" s="17"/>
    </row>
    <row r="275" spans="1:13" ht="33.75" x14ac:dyDescent="0.25">
      <c r="A275" s="8" t="s">
        <v>282</v>
      </c>
      <c r="B275" s="9" t="s">
        <v>19</v>
      </c>
      <c r="C275" s="9" t="s">
        <v>20</v>
      </c>
      <c r="D275" s="13" t="s">
        <v>283</v>
      </c>
      <c r="E275" s="10"/>
      <c r="F275" s="10"/>
      <c r="G275" s="10"/>
      <c r="H275" s="10"/>
      <c r="I275" s="10"/>
      <c r="J275" s="10"/>
      <c r="K275" s="12">
        <f>K278</f>
        <v>1</v>
      </c>
      <c r="L275" s="12">
        <f>L278</f>
        <v>2067.83</v>
      </c>
      <c r="M275" s="12">
        <f>M278</f>
        <v>2067.83</v>
      </c>
    </row>
    <row r="276" spans="1:13" ht="168.75" x14ac:dyDescent="0.25">
      <c r="A276" s="10"/>
      <c r="B276" s="10"/>
      <c r="C276" s="10"/>
      <c r="D276" s="13" t="s">
        <v>284</v>
      </c>
      <c r="E276" s="10"/>
      <c r="F276" s="10"/>
      <c r="G276" s="10"/>
      <c r="H276" s="10"/>
      <c r="I276" s="10"/>
      <c r="J276" s="10"/>
      <c r="K276" s="10"/>
      <c r="L276" s="10"/>
      <c r="M276" s="10"/>
    </row>
    <row r="277" spans="1:13" x14ac:dyDescent="0.25">
      <c r="A277" s="10"/>
      <c r="B277" s="10"/>
      <c r="C277" s="9" t="s">
        <v>44</v>
      </c>
      <c r="D277" s="26"/>
      <c r="E277" s="9" t="s">
        <v>285</v>
      </c>
      <c r="F277" s="18">
        <v>1</v>
      </c>
      <c r="G277" s="11">
        <v>0</v>
      </c>
      <c r="H277" s="11">
        <v>0</v>
      </c>
      <c r="I277" s="11">
        <v>0</v>
      </c>
      <c r="J277" s="12">
        <f>OR(F277&lt;&gt;0,G277&lt;&gt;0,H277&lt;&gt;0,I277&lt;&gt;0)*(F277 + (F277 = 0))*(G277 + (G277 = 0))*(H277 + (H277 = 0))*(I277 + (I277 = 0))</f>
        <v>1</v>
      </c>
      <c r="K277" s="10"/>
      <c r="L277" s="10"/>
      <c r="M277" s="10"/>
    </row>
    <row r="278" spans="1:13" x14ac:dyDescent="0.25">
      <c r="A278" s="10"/>
      <c r="B278" s="10"/>
      <c r="C278" s="10"/>
      <c r="D278" s="26"/>
      <c r="E278" s="10"/>
      <c r="F278" s="10"/>
      <c r="G278" s="10"/>
      <c r="H278" s="10"/>
      <c r="I278" s="10"/>
      <c r="J278" s="14" t="s">
        <v>286</v>
      </c>
      <c r="K278" s="16">
        <f>J277*1</f>
        <v>1</v>
      </c>
      <c r="L278" s="11">
        <v>2067.83</v>
      </c>
      <c r="M278" s="16">
        <f>ROUND(K278*L278,2)</f>
        <v>2067.83</v>
      </c>
    </row>
    <row r="279" spans="1:13" ht="0.95" customHeight="1" x14ac:dyDescent="0.25">
      <c r="A279" s="17"/>
      <c r="B279" s="17"/>
      <c r="C279" s="17"/>
      <c r="D279" s="27"/>
      <c r="E279" s="17"/>
      <c r="F279" s="17"/>
      <c r="G279" s="17"/>
      <c r="H279" s="17"/>
      <c r="I279" s="17"/>
      <c r="J279" s="17"/>
      <c r="K279" s="17"/>
      <c r="L279" s="17"/>
      <c r="M279" s="17"/>
    </row>
    <row r="280" spans="1:13" ht="22.5" x14ac:dyDescent="0.25">
      <c r="A280" s="8" t="s">
        <v>287</v>
      </c>
      <c r="B280" s="9" t="s">
        <v>19</v>
      </c>
      <c r="C280" s="9" t="s">
        <v>20</v>
      </c>
      <c r="D280" s="13" t="s">
        <v>288</v>
      </c>
      <c r="E280" s="10"/>
      <c r="F280" s="10"/>
      <c r="G280" s="10"/>
      <c r="H280" s="10"/>
      <c r="I280" s="10"/>
      <c r="J280" s="10"/>
      <c r="K280" s="12">
        <f>K283</f>
        <v>1</v>
      </c>
      <c r="L280" s="12">
        <f>L283</f>
        <v>1951.78</v>
      </c>
      <c r="M280" s="12">
        <f>M283</f>
        <v>1951.78</v>
      </c>
    </row>
    <row r="281" spans="1:13" ht="168.75" x14ac:dyDescent="0.25">
      <c r="A281" s="10"/>
      <c r="B281" s="10"/>
      <c r="C281" s="10"/>
      <c r="D281" s="13" t="s">
        <v>289</v>
      </c>
      <c r="E281" s="10"/>
      <c r="F281" s="10"/>
      <c r="G281" s="10"/>
      <c r="H281" s="10"/>
      <c r="I281" s="10"/>
      <c r="J281" s="10"/>
      <c r="K281" s="10"/>
      <c r="L281" s="10"/>
      <c r="M281" s="10"/>
    </row>
    <row r="282" spans="1:13" x14ac:dyDescent="0.25">
      <c r="A282" s="10"/>
      <c r="B282" s="10"/>
      <c r="C282" s="9" t="s">
        <v>44</v>
      </c>
      <c r="D282" s="26"/>
      <c r="E282" s="9" t="s">
        <v>285</v>
      </c>
      <c r="F282" s="18">
        <v>1</v>
      </c>
      <c r="G282" s="11">
        <v>0</v>
      </c>
      <c r="H282" s="11">
        <v>0</v>
      </c>
      <c r="I282" s="11">
        <v>0</v>
      </c>
      <c r="J282" s="12">
        <f>OR(F282&lt;&gt;0,G282&lt;&gt;0,H282&lt;&gt;0,I282&lt;&gt;0)*(F282 + (F282 = 0))*(G282 + (G282 = 0))*(H282 + (H282 = 0))*(I282 + (I282 = 0))</f>
        <v>1</v>
      </c>
      <c r="K282" s="10"/>
      <c r="L282" s="10"/>
      <c r="M282" s="10"/>
    </row>
    <row r="283" spans="1:13" x14ac:dyDescent="0.25">
      <c r="A283" s="10"/>
      <c r="B283" s="10"/>
      <c r="C283" s="10"/>
      <c r="D283" s="26"/>
      <c r="E283" s="10"/>
      <c r="F283" s="10"/>
      <c r="G283" s="10"/>
      <c r="H283" s="10"/>
      <c r="I283" s="10"/>
      <c r="J283" s="14" t="s">
        <v>290</v>
      </c>
      <c r="K283" s="16">
        <f>J282*1</f>
        <v>1</v>
      </c>
      <c r="L283" s="11">
        <v>1951.78</v>
      </c>
      <c r="M283" s="16">
        <f>ROUND(K283*L283,2)</f>
        <v>1951.78</v>
      </c>
    </row>
    <row r="284" spans="1:13" ht="0.95" customHeight="1" x14ac:dyDescent="0.25">
      <c r="A284" s="17"/>
      <c r="B284" s="17"/>
      <c r="C284" s="17"/>
      <c r="D284" s="27"/>
      <c r="E284" s="17"/>
      <c r="F284" s="17"/>
      <c r="G284" s="17"/>
      <c r="H284" s="17"/>
      <c r="I284" s="17"/>
      <c r="J284" s="17"/>
      <c r="K284" s="17"/>
      <c r="L284" s="17"/>
      <c r="M284" s="17"/>
    </row>
    <row r="285" spans="1:13" x14ac:dyDescent="0.25">
      <c r="A285" s="8" t="s">
        <v>291</v>
      </c>
      <c r="B285" s="9" t="s">
        <v>19</v>
      </c>
      <c r="C285" s="9" t="s">
        <v>20</v>
      </c>
      <c r="D285" s="13" t="s">
        <v>292</v>
      </c>
      <c r="E285" s="10"/>
      <c r="F285" s="10"/>
      <c r="G285" s="10"/>
      <c r="H285" s="10"/>
      <c r="I285" s="10"/>
      <c r="J285" s="10"/>
      <c r="K285" s="12">
        <f>K288</f>
        <v>1</v>
      </c>
      <c r="L285" s="12">
        <f>L288</f>
        <v>1628.49</v>
      </c>
      <c r="M285" s="12">
        <f>M288</f>
        <v>1628.49</v>
      </c>
    </row>
    <row r="286" spans="1:13" ht="45" x14ac:dyDescent="0.25">
      <c r="A286" s="10"/>
      <c r="B286" s="10"/>
      <c r="C286" s="10"/>
      <c r="D286" s="13" t="s">
        <v>293</v>
      </c>
      <c r="E286" s="10"/>
      <c r="F286" s="10"/>
      <c r="G286" s="10"/>
      <c r="H286" s="10"/>
      <c r="I286" s="10"/>
      <c r="J286" s="10"/>
      <c r="K286" s="10"/>
      <c r="L286" s="10"/>
      <c r="M286" s="10"/>
    </row>
    <row r="287" spans="1:13" x14ac:dyDescent="0.25">
      <c r="A287" s="10"/>
      <c r="B287" s="10"/>
      <c r="C287" s="9" t="s">
        <v>44</v>
      </c>
      <c r="D287" s="26"/>
      <c r="E287" s="9" t="s">
        <v>294</v>
      </c>
      <c r="F287" s="18">
        <v>1</v>
      </c>
      <c r="G287" s="19">
        <v>0</v>
      </c>
      <c r="H287" s="19">
        <v>0</v>
      </c>
      <c r="I287" s="19">
        <v>0</v>
      </c>
      <c r="J287" s="23">
        <f>OR(F287&lt;&gt;0,G287&lt;&gt;0,H287&lt;&gt;0,I287&lt;&gt;0)*(F287 + (F287 = 0))*(G287 + (G287 = 0))*(H287 + (H287 = 0))*(I287 + (I287 = 0))</f>
        <v>1</v>
      </c>
      <c r="K287" s="10"/>
      <c r="L287" s="10"/>
      <c r="M287" s="10"/>
    </row>
    <row r="288" spans="1:13" x14ac:dyDescent="0.25">
      <c r="A288" s="10"/>
      <c r="B288" s="10"/>
      <c r="C288" s="10"/>
      <c r="D288" s="26"/>
      <c r="E288" s="10"/>
      <c r="F288" s="10"/>
      <c r="G288" s="10"/>
      <c r="H288" s="10"/>
      <c r="I288" s="10"/>
      <c r="J288" s="14" t="s">
        <v>295</v>
      </c>
      <c r="K288" s="16">
        <f>J287</f>
        <v>1</v>
      </c>
      <c r="L288" s="11">
        <v>1628.49</v>
      </c>
      <c r="M288" s="16">
        <f>ROUND(K288*L288,2)</f>
        <v>1628.49</v>
      </c>
    </row>
    <row r="289" spans="1:13" ht="0.95" customHeight="1" x14ac:dyDescent="0.25">
      <c r="A289" s="17"/>
      <c r="B289" s="17"/>
      <c r="C289" s="17"/>
      <c r="D289" s="27"/>
      <c r="E289" s="17"/>
      <c r="F289" s="17"/>
      <c r="G289" s="17"/>
      <c r="H289" s="17"/>
      <c r="I289" s="17"/>
      <c r="J289" s="17"/>
      <c r="K289" s="17"/>
      <c r="L289" s="17"/>
      <c r="M289" s="17"/>
    </row>
    <row r="290" spans="1:13" x14ac:dyDescent="0.25">
      <c r="A290" s="8" t="s">
        <v>296</v>
      </c>
      <c r="B290" s="9" t="s">
        <v>19</v>
      </c>
      <c r="C290" s="9" t="s">
        <v>20</v>
      </c>
      <c r="D290" s="13" t="s">
        <v>297</v>
      </c>
      <c r="E290" s="10"/>
      <c r="F290" s="10"/>
      <c r="G290" s="10"/>
      <c r="H290" s="10"/>
      <c r="I290" s="10"/>
      <c r="J290" s="10"/>
      <c r="K290" s="12">
        <f>K293</f>
        <v>2</v>
      </c>
      <c r="L290" s="12">
        <f>L293</f>
        <v>3264.17</v>
      </c>
      <c r="M290" s="12">
        <f>M293</f>
        <v>6528.34</v>
      </c>
    </row>
    <row r="291" spans="1:13" ht="112.5" x14ac:dyDescent="0.25">
      <c r="A291" s="10"/>
      <c r="B291" s="10"/>
      <c r="C291" s="10"/>
      <c r="D291" s="13" t="s">
        <v>298</v>
      </c>
      <c r="E291" s="10"/>
      <c r="F291" s="10"/>
      <c r="G291" s="10"/>
      <c r="H291" s="10"/>
      <c r="I291" s="10"/>
      <c r="J291" s="10"/>
      <c r="K291" s="10"/>
      <c r="L291" s="10"/>
      <c r="M291" s="10"/>
    </row>
    <row r="292" spans="1:13" x14ac:dyDescent="0.25">
      <c r="A292" s="10"/>
      <c r="B292" s="10"/>
      <c r="C292" s="9" t="s">
        <v>44</v>
      </c>
      <c r="D292" s="26"/>
      <c r="E292" s="9" t="s">
        <v>299</v>
      </c>
      <c r="F292" s="18">
        <v>2</v>
      </c>
      <c r="G292" s="19">
        <v>0</v>
      </c>
      <c r="H292" s="19">
        <v>0</v>
      </c>
      <c r="I292" s="19">
        <v>0</v>
      </c>
      <c r="J292" s="23">
        <f>OR(F292&lt;&gt;0,G292&lt;&gt;0,H292&lt;&gt;0,I292&lt;&gt;0)*(F292 + (F292 = 0))*(G292 + (G292 = 0))*(H292 + (H292 = 0))*(I292 + (I292 = 0))</f>
        <v>2</v>
      </c>
      <c r="K292" s="10"/>
      <c r="L292" s="10"/>
      <c r="M292" s="10"/>
    </row>
    <row r="293" spans="1:13" x14ac:dyDescent="0.25">
      <c r="A293" s="10"/>
      <c r="B293" s="10"/>
      <c r="C293" s="10"/>
      <c r="D293" s="26"/>
      <c r="E293" s="10"/>
      <c r="F293" s="10"/>
      <c r="G293" s="10"/>
      <c r="H293" s="10"/>
      <c r="I293" s="10"/>
      <c r="J293" s="14" t="s">
        <v>300</v>
      </c>
      <c r="K293" s="16">
        <f>J292*1</f>
        <v>2</v>
      </c>
      <c r="L293" s="11">
        <v>3264.17</v>
      </c>
      <c r="M293" s="16">
        <f>ROUND(K293*L293,2)</f>
        <v>6528.34</v>
      </c>
    </row>
    <row r="294" spans="1:13" ht="0.95" customHeight="1" x14ac:dyDescent="0.25">
      <c r="A294" s="17"/>
      <c r="B294" s="17"/>
      <c r="C294" s="17"/>
      <c r="D294" s="27"/>
      <c r="E294" s="17"/>
      <c r="F294" s="17"/>
      <c r="G294" s="17"/>
      <c r="H294" s="17"/>
      <c r="I294" s="17"/>
      <c r="J294" s="17"/>
      <c r="K294" s="17"/>
      <c r="L294" s="17"/>
      <c r="M294" s="17"/>
    </row>
    <row r="295" spans="1:13" x14ac:dyDescent="0.25">
      <c r="A295" s="10"/>
      <c r="B295" s="10"/>
      <c r="C295" s="10"/>
      <c r="D295" s="26"/>
      <c r="E295" s="10"/>
      <c r="F295" s="10"/>
      <c r="G295" s="10"/>
      <c r="H295" s="10"/>
      <c r="I295" s="10"/>
      <c r="J295" s="14" t="s">
        <v>301</v>
      </c>
      <c r="K295" s="15">
        <v>1</v>
      </c>
      <c r="L295" s="16">
        <f>M270+M275+M280+M285+M290</f>
        <v>14665.84</v>
      </c>
      <c r="M295" s="16">
        <f>ROUND(K295*L295,2)</f>
        <v>14665.84</v>
      </c>
    </row>
    <row r="296" spans="1:13" ht="0.95" customHeight="1" x14ac:dyDescent="0.25">
      <c r="A296" s="17"/>
      <c r="B296" s="17"/>
      <c r="C296" s="17"/>
      <c r="D296" s="27"/>
      <c r="E296" s="17"/>
      <c r="F296" s="17"/>
      <c r="G296" s="17"/>
      <c r="H296" s="17"/>
      <c r="I296" s="17"/>
      <c r="J296" s="17"/>
      <c r="K296" s="17"/>
      <c r="L296" s="17"/>
      <c r="M296" s="17"/>
    </row>
    <row r="297" spans="1:13" x14ac:dyDescent="0.25">
      <c r="A297" s="10"/>
      <c r="B297" s="10"/>
      <c r="C297" s="10"/>
      <c r="D297" s="26"/>
      <c r="E297" s="10"/>
      <c r="F297" s="10"/>
      <c r="G297" s="10"/>
      <c r="H297" s="10"/>
      <c r="I297" s="10"/>
      <c r="J297" s="14" t="s">
        <v>302</v>
      </c>
      <c r="K297" s="15">
        <v>1</v>
      </c>
      <c r="L297" s="16">
        <f>M4+M9+M79+M148+M176+M198+M226+M261+M269</f>
        <v>319465.83</v>
      </c>
      <c r="M297" s="16">
        <f>ROUND(K297*L297,2)</f>
        <v>319465.83</v>
      </c>
    </row>
    <row r="298" spans="1:13" ht="0.95" customHeight="1" x14ac:dyDescent="0.25">
      <c r="A298" s="17"/>
      <c r="B298" s="17"/>
      <c r="C298" s="17"/>
      <c r="D298" s="27"/>
      <c r="E298" s="17"/>
      <c r="F298" s="17"/>
      <c r="G298" s="17"/>
      <c r="H298" s="17"/>
      <c r="I298" s="17"/>
      <c r="J298" s="17"/>
      <c r="K298" s="17"/>
      <c r="L298" s="17"/>
      <c r="M298" s="17"/>
    </row>
  </sheetData>
  <dataValidations count="1">
    <dataValidation type="list" allowBlank="1" showInputMessage="1" showErrorMessage="1" sqref="B4:B298" xr:uid="{A18CD48D-7B19-4C78-871C-2894EC7DD1CB}">
      <formula1>"Capítol,Partida,Ma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571ce3d580d923d7eb28693c0c8369e4">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7ed406e2e6b427fb674170dbb68cf284"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032060-92AD-4F89-BB0E-7C79D127FF5D}"/>
</file>

<file path=customXml/itemProps2.xml><?xml version="1.0" encoding="utf-8"?>
<ds:datastoreItem xmlns:ds="http://schemas.openxmlformats.org/officeDocument/2006/customXml" ds:itemID="{DC5A4542-412F-45E3-9D13-791081E319AE}"/>
</file>

<file path=customXml/itemProps3.xml><?xml version="1.0" encoding="utf-8"?>
<ds:datastoreItem xmlns:ds="http://schemas.openxmlformats.org/officeDocument/2006/customXml" ds:itemID="{F8EF64C4-E4D8-415D-9991-6CB9D60C4E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Espada Alonso</dc:creator>
  <cp:lastModifiedBy>Oscar Espada Alonso</cp:lastModifiedBy>
  <dcterms:created xsi:type="dcterms:W3CDTF">2026-06-22T06:33:57Z</dcterms:created>
  <dcterms:modified xsi:type="dcterms:W3CDTF">2026-06-22T06:36:30Z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