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6-106\01_FASE INICIAL\Revisió\"/>
    </mc:Choice>
  </mc:AlternateContent>
  <xr:revisionPtr revIDLastSave="0" documentId="13_ncr:1_{879FE82F-C919-4D43-838A-3FF441CA662E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2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F32" i="2"/>
  <c r="F33" i="2" l="1"/>
  <c r="F35" i="2" s="1"/>
  <c r="F34" i="2"/>
  <c r="G17" i="2"/>
  <c r="G16" i="2"/>
  <c r="G33" i="2" s="1"/>
  <c r="G34" i="2" l="1"/>
  <c r="G35" i="2" l="1"/>
  <c r="G21" i="2" l="1"/>
  <c r="G22" i="2" s="1"/>
  <c r="G23" i="2" l="1"/>
  <c r="G24" i="2" s="1"/>
  <c r="G25" i="2" l="1"/>
  <c r="G26" i="2" l="1"/>
</calcChain>
</file>

<file path=xl/sharedStrings.xml><?xml version="1.0" encoding="utf-8"?>
<sst xmlns="http://schemas.openxmlformats.org/spreadsheetml/2006/main" count="24" uniqueCount="24">
  <si>
    <t>EMPRESA LICITADORA:</t>
  </si>
  <si>
    <t>21% IVA</t>
  </si>
  <si>
    <t>Total (amb 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</si>
  <si>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</si>
  <si>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</si>
  <si>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</si>
  <si>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</si>
  <si>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</si>
  <si>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</si>
  <si>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</si>
  <si>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</si>
  <si>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</si>
  <si>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</si>
  <si>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</si>
  <si>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</si>
  <si>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</si>
  <si>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</si>
  <si>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Total PEC (abans d’IVA)</t>
  </si>
  <si>
    <t>01.01.01 Túnel 3. Partides generals</t>
  </si>
  <si>
    <t>* 01.01.01.2 XPA0SS03 Partida alçada a justificar seguretat i salut.</t>
  </si>
  <si>
    <t>* 01.01.01.3 XPA1IM01 Partida alçada a justificar per imprevistos.</t>
  </si>
  <si>
    <t>01.01.03 Túnel 3. Actuacions</t>
  </si>
  <si>
    <t>01.01.04 Túnel 3. M2 Increment amidament làmina impermeable</t>
  </si>
  <si>
    <t>01.01.05 Túnel 3. ML Desmuntatge, protecció i posterior muntatge de serveis afectats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</si>
</sst>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8" fontId="9" fillId="4" borderId="1" xfId="1" applyNumberFormat="1" applyFont="1" applyFill="1" applyBorder="1" applyAlignment="1" applyProtection="1">
      <alignment vertical="center" wrapText="1"/>
    </xf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5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8" fontId="3" fillId="0" borderId="2" xfId="0" applyNumberFormat="1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8" fillId="0" borderId="12" xfId="0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8" fontId="11" fillId="0" borderId="0" xfId="0" applyNumberFormat="1" applyFont="1" applyProtection="1"/>
    <xf numFmtId="44" fontId="0" fillId="0" borderId="0" xfId="0" applyNumberFormat="1" applyProtection="1"/>
    <xf numFmtId="0" fontId="3" fillId="5" borderId="12" xfId="0" applyFont="1" applyFill="1" applyBorder="1" applyAlignment="1" applyProtection="1">
      <alignment horizontal="right" vertical="center" wrapText="1"/>
    </xf>
    <xf numFmtId="0" fontId="3" fillId="5" borderId="5" xfId="0" applyFont="1" applyFill="1" applyBorder="1" applyAlignment="1" applyProtection="1">
      <alignment horizontal="right" vertical="center" wrapText="1"/>
    </xf>
    <xf numFmtId="0" fontId="3" fillId="5" borderId="6" xfId="0" applyFont="1" applyFill="1" applyBorder="1" applyAlignment="1" applyProtection="1">
      <alignment horizontal="right" vertical="center" wrapText="1"/>
    </xf>
    <xf numFmtId="8" fontId="4" fillId="5" borderId="2" xfId="0" applyNumberFormat="1" applyFont="1" applyFill="1" applyBorder="1" applyAlignment="1" applyProtection="1">
      <alignment horizontal="right" vertical="center" wrapText="1"/>
    </xf>
    <xf numFmtId="0" fontId="8" fillId="5" borderId="12" xfId="0" applyFont="1" applyFill="1" applyBorder="1" applyAlignment="1" applyProtection="1">
      <alignment horizontal="right" vertical="center" wrapText="1"/>
    </xf>
    <xf numFmtId="0" fontId="8" fillId="5" borderId="5" xfId="0" applyFont="1" applyFill="1" applyBorder="1" applyAlignment="1" applyProtection="1">
      <alignment horizontal="right" vertical="center" wrapText="1"/>
    </xf>
    <xf numFmtId="0" fontId="8" fillId="5" borderId="6" xfId="0" applyFont="1" applyFill="1" applyBorder="1" applyAlignment="1" applyProtection="1">
      <alignment horizontal="right" vertical="center" wrapText="1"/>
    </xf>
    <xf numFmtId="8" fontId="8" fillId="5" borderId="2" xfId="0" applyNumberFormat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 applyProtection="1">
      <alignment horizontal="right" vertical="center" wrapText="1"/>
    </xf>
    <xf numFmtId="0" fontId="3" fillId="5" borderId="19" xfId="0" applyFont="1" applyFill="1" applyBorder="1" applyAlignment="1" applyProtection="1">
      <alignment horizontal="right" vertical="center" wrapText="1"/>
    </xf>
    <xf numFmtId="0" fontId="3" fillId="5" borderId="20" xfId="0" applyFont="1" applyFill="1" applyBorder="1" applyAlignment="1" applyProtection="1">
      <alignment horizontal="right" vertical="center" wrapText="1"/>
    </xf>
    <xf numFmtId="8" fontId="3" fillId="5" borderId="3" xfId="0" applyNumberFormat="1" applyFont="1" applyFill="1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left" wrapText="1"/>
    </xf>
    <xf numFmtId="0" fontId="0" fillId="0" borderId="13" xfId="0" applyBorder="1" applyAlignment="1" applyProtection="1">
      <alignment horizontal="left" wrapText="1"/>
    </xf>
    <xf numFmtId="0" fontId="0" fillId="0" borderId="14" xfId="0" applyBorder="1" applyAlignment="1" applyProtection="1">
      <alignment horizontal="left" wrapText="1"/>
    </xf>
    <xf numFmtId="0" fontId="0" fillId="0" borderId="22" xfId="0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0" xfId="0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horizontal="center" vertical="top" wrapText="1"/>
    </xf>
    <xf numFmtId="0" fontId="8" fillId="4" borderId="4" xfId="0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 applyProtection="1">
      <alignment horizontal="right" vertical="center" wrapText="1"/>
    </xf>
    <xf numFmtId="0" fontId="8" fillId="4" borderId="6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8" fontId="0" fillId="0" borderId="0" xfId="0" applyNumberForma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8" fontId="5" fillId="0" borderId="1" xfId="0" applyNumberFormat="1" applyFont="1" applyBorder="1" applyAlignment="1" applyProtection="1">
      <alignment horizontal="righ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8" fontId="4" fillId="3" borderId="2" xfId="0" applyNumberFormat="1" applyFont="1" applyFill="1" applyBorder="1" applyAlignment="1" applyProtection="1">
      <alignment horizontal="right" vertical="center" wrapText="1"/>
    </xf>
    <xf numFmtId="8" fontId="4" fillId="3" borderId="24" xfId="0" applyNumberFormat="1" applyFont="1" applyFill="1" applyBorder="1" applyAlignment="1" applyProtection="1">
      <alignment horizontal="right" vertical="center" wrapText="1"/>
    </xf>
    <xf numFmtId="8" fontId="4" fillId="0" borderId="23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CONTR/2026/106 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d’instal·lació de làmina impermeable al túnel 3 de línia Lleida - La Pobla de Segur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6"/>
  <sheetViews>
    <sheetView tabSelected="1" zoomScale="130" zoomScaleNormal="130" workbookViewId="0">
      <selection activeCell="E9" sqref="E9:G9"/>
    </sheetView>
  </sheetViews>
  <sheetFormatPr baseColWidth="10" defaultColWidth="8.85546875" defaultRowHeight="15" x14ac:dyDescent="0.25"/>
  <cols>
    <col min="1" max="4" width="8.85546875" style="16"/>
    <col min="5" max="5" width="42.5703125" style="16" customWidth="1"/>
    <col min="6" max="6" width="14.42578125" style="16" customWidth="1"/>
    <col min="7" max="7" width="16.85546875" style="16" customWidth="1"/>
    <col min="8" max="8" width="14.140625" style="16" bestFit="1" customWidth="1"/>
    <col min="9" max="9" width="14.7109375" style="16" bestFit="1" customWidth="1"/>
    <col min="10" max="10" width="15.42578125" style="16" bestFit="1" customWidth="1"/>
    <col min="11" max="12" width="14.140625" style="16" bestFit="1" customWidth="1"/>
    <col min="13" max="16384" width="8.85546875" style="16"/>
  </cols>
  <sheetData>
    <row r="9" spans="1:7" ht="24" customHeight="1" x14ac:dyDescent="0.25">
      <c r="B9" s="63" t="s">
        <v>0</v>
      </c>
      <c r="C9" s="63"/>
      <c r="D9" s="64"/>
      <c r="E9" s="7"/>
      <c r="F9" s="8"/>
      <c r="G9" s="9"/>
    </row>
    <row r="12" spans="1:7" ht="23.45" customHeight="1" x14ac:dyDescent="0.25">
      <c r="A12" s="58" t="s">
        <v>3</v>
      </c>
      <c r="B12" s="58"/>
      <c r="C12" s="58"/>
      <c r="D12" s="58"/>
      <c r="E12" s="58"/>
      <c r="F12" s="58"/>
      <c r="G12" s="58"/>
    </row>
    <row r="13" spans="1:7" ht="15.75" thickBot="1" x14ac:dyDescent="0.3"/>
    <row r="14" spans="1:7" ht="41.25" customHeight="1" thickBot="1" x14ac:dyDescent="0.3">
      <c r="B14" s="59" t="s">
        <v>4</v>
      </c>
      <c r="C14" s="60"/>
      <c r="D14" s="60"/>
      <c r="E14" s="60"/>
      <c r="F14" s="61" t="s">
        <v>6</v>
      </c>
      <c r="G14" s="62" t="s">
        <v>7</v>
      </c>
    </row>
    <row r="15" spans="1:7" ht="15" customHeight="1" x14ac:dyDescent="0.25">
      <c r="B15" s="48" t="s">
        <v>18</v>
      </c>
      <c r="C15" s="49"/>
      <c r="D15" s="49"/>
      <c r="E15" s="49"/>
      <c r="F15" s="57">
        <v>2000</v>
      </c>
      <c r="G15" s="6"/>
    </row>
    <row r="16" spans="1:7" ht="15.75" customHeight="1" x14ac:dyDescent="0.25">
      <c r="B16" s="52" t="s">
        <v>19</v>
      </c>
      <c r="C16" s="53"/>
      <c r="D16" s="53"/>
      <c r="E16" s="53"/>
      <c r="F16" s="54">
        <v>3323.75</v>
      </c>
      <c r="G16" s="55">
        <f>F16</f>
        <v>3323.75</v>
      </c>
    </row>
    <row r="17" spans="2:10" ht="14.25" customHeight="1" x14ac:dyDescent="0.25">
      <c r="B17" s="52" t="s">
        <v>20</v>
      </c>
      <c r="C17" s="53"/>
      <c r="D17" s="53"/>
      <c r="E17" s="53"/>
      <c r="F17" s="56">
        <v>5700</v>
      </c>
      <c r="G17" s="55">
        <f t="shared" ref="G17" si="0">F17</f>
        <v>5700</v>
      </c>
    </row>
    <row r="18" spans="2:10" ht="15" customHeight="1" x14ac:dyDescent="0.25">
      <c r="B18" s="48" t="s">
        <v>21</v>
      </c>
      <c r="C18" s="49"/>
      <c r="D18" s="49"/>
      <c r="E18" s="50"/>
      <c r="F18" s="51">
        <v>115086.41</v>
      </c>
      <c r="G18" s="10"/>
    </row>
    <row r="19" spans="2:10" ht="15" customHeight="1" x14ac:dyDescent="0.25">
      <c r="B19" s="48" t="s">
        <v>22</v>
      </c>
      <c r="C19" s="49"/>
      <c r="D19" s="49"/>
      <c r="E19" s="50"/>
      <c r="F19" s="51">
        <v>73329.929999999993</v>
      </c>
      <c r="G19" s="6"/>
    </row>
    <row r="20" spans="2:10" ht="15" customHeight="1" x14ac:dyDescent="0.25">
      <c r="B20" s="48" t="s">
        <v>23</v>
      </c>
      <c r="C20" s="49"/>
      <c r="D20" s="49"/>
      <c r="E20" s="50"/>
      <c r="F20" s="51">
        <v>21840</v>
      </c>
      <c r="G20" s="6"/>
    </row>
    <row r="21" spans="2:10" ht="15" customHeight="1" x14ac:dyDescent="0.25">
      <c r="B21" s="11" t="s">
        <v>5</v>
      </c>
      <c r="C21" s="12"/>
      <c r="D21" s="12"/>
      <c r="E21" s="12"/>
      <c r="F21" s="13"/>
      <c r="G21" s="14">
        <f>G32+G33</f>
        <v>9023.75</v>
      </c>
      <c r="H21" s="15"/>
    </row>
    <row r="22" spans="2:10" ht="15" customHeight="1" x14ac:dyDescent="0.25">
      <c r="B22" s="17" t="s">
        <v>8</v>
      </c>
      <c r="C22" s="18"/>
      <c r="D22" s="18"/>
      <c r="E22" s="18"/>
      <c r="F22" s="19"/>
      <c r="G22" s="2">
        <f>ROUND(G21*0.13,2)</f>
        <v>1173.0899999999999</v>
      </c>
      <c r="H22" s="3"/>
      <c r="I22" s="3"/>
    </row>
    <row r="23" spans="2:10" ht="15" customHeight="1" x14ac:dyDescent="0.25">
      <c r="B23" s="17" t="s">
        <v>9</v>
      </c>
      <c r="C23" s="18"/>
      <c r="D23" s="18"/>
      <c r="E23" s="18"/>
      <c r="F23" s="19"/>
      <c r="G23" s="4">
        <f>ROUND(G21*0.06,2)</f>
        <v>541.42999999999995</v>
      </c>
      <c r="H23" s="5"/>
      <c r="I23" s="20"/>
      <c r="J23" s="21"/>
    </row>
    <row r="24" spans="2:10" ht="15" customHeight="1" x14ac:dyDescent="0.25">
      <c r="B24" s="22" t="s">
        <v>17</v>
      </c>
      <c r="C24" s="23"/>
      <c r="D24" s="23"/>
      <c r="E24" s="23"/>
      <c r="F24" s="24"/>
      <c r="G24" s="25">
        <f>G21+G22+G23</f>
        <v>10738.27</v>
      </c>
      <c r="H24" s="15"/>
      <c r="I24" s="21"/>
    </row>
    <row r="25" spans="2:10" x14ac:dyDescent="0.25">
      <c r="B25" s="26" t="s">
        <v>1</v>
      </c>
      <c r="C25" s="27"/>
      <c r="D25" s="27"/>
      <c r="E25" s="27"/>
      <c r="F25" s="28"/>
      <c r="G25" s="29">
        <f>ROUND(G24*0.21,2)</f>
        <v>2255.04</v>
      </c>
    </row>
    <row r="26" spans="2:10" ht="15.75" customHeight="1" thickBot="1" x14ac:dyDescent="0.3">
      <c r="B26" s="30" t="s">
        <v>2</v>
      </c>
      <c r="C26" s="31"/>
      <c r="D26" s="31"/>
      <c r="E26" s="31"/>
      <c r="F26" s="32"/>
      <c r="G26" s="33">
        <f>G24+G25</f>
        <v>12993.310000000001</v>
      </c>
    </row>
    <row r="27" spans="2:10" x14ac:dyDescent="0.25">
      <c r="G27" s="21"/>
    </row>
    <row r="28" spans="2:10" ht="15" customHeight="1" x14ac:dyDescent="0.25">
      <c r="B28" s="34" t="s">
        <v>10</v>
      </c>
      <c r="C28" s="35"/>
      <c r="D28" s="35"/>
      <c r="E28" s="35"/>
      <c r="F28" s="35"/>
      <c r="G28" s="36"/>
    </row>
    <row r="29" spans="2:10" x14ac:dyDescent="0.25">
      <c r="B29" s="37"/>
      <c r="C29" s="38"/>
      <c r="D29" s="38"/>
      <c r="E29" s="38"/>
      <c r="F29" s="38"/>
      <c r="G29" s="39"/>
    </row>
    <row r="30" spans="2:10" x14ac:dyDescent="0.25">
      <c r="B30" s="37"/>
      <c r="C30" s="38"/>
      <c r="D30" s="38"/>
      <c r="E30" s="38"/>
      <c r="F30" s="38"/>
      <c r="G30" s="39"/>
    </row>
    <row r="31" spans="2:10" x14ac:dyDescent="0.25">
      <c r="B31" s="40"/>
      <c r="C31" s="40"/>
      <c r="D31" s="40"/>
      <c r="E31" s="40"/>
      <c r="F31" s="41" t="s">
        <v>11</v>
      </c>
      <c r="G31" s="42" t="s">
        <v>12</v>
      </c>
    </row>
    <row r="32" spans="2:10" ht="15" customHeight="1" x14ac:dyDescent="0.25">
      <c r="B32" s="43" t="s">
        <v>13</v>
      </c>
      <c r="C32" s="44"/>
      <c r="D32" s="44"/>
      <c r="E32" s="45"/>
      <c r="F32" s="1">
        <f>ROUND(F15,2)+ROUND(F18,2)+ROUND(F19,2)+ROUND(F20,2)</f>
        <v>212256.34</v>
      </c>
      <c r="G32" s="1">
        <f>ROUND(G15,2)+ROUND(G18,2)+ROUND(G19,2)+ROUND(G20,2)</f>
        <v>0</v>
      </c>
    </row>
    <row r="33" spans="2:7" ht="15" customHeight="1" x14ac:dyDescent="0.25">
      <c r="B33" s="43" t="s">
        <v>14</v>
      </c>
      <c r="C33" s="44"/>
      <c r="D33" s="44"/>
      <c r="E33" s="45"/>
      <c r="F33" s="46">
        <f>SUM(F16:F17)</f>
        <v>9023.75</v>
      </c>
      <c r="G33" s="46">
        <f>SUM(G16:G17)</f>
        <v>9023.75</v>
      </c>
    </row>
    <row r="34" spans="2:7" ht="15" customHeight="1" x14ac:dyDescent="0.25">
      <c r="B34" s="43" t="s">
        <v>15</v>
      </c>
      <c r="C34" s="44"/>
      <c r="D34" s="44"/>
      <c r="E34" s="45"/>
      <c r="F34" s="1">
        <f>ROUND(F32*0.13,2)+ROUND(F32*0.06,2)+F32</f>
        <v>252585.03999999998</v>
      </c>
      <c r="G34" s="1">
        <f>ROUND(G32*0.13,2)+ROUND(G32*0.06,2)+G32</f>
        <v>0</v>
      </c>
    </row>
    <row r="35" spans="2:7" ht="15" customHeight="1" x14ac:dyDescent="0.25">
      <c r="B35" s="43" t="s">
        <v>16</v>
      </c>
      <c r="C35" s="44"/>
      <c r="D35" s="44"/>
      <c r="E35" s="45"/>
      <c r="F35" s="1">
        <f>ROUND(F33*0.13,2)+ROUND(F33*0.06,2)+F33</f>
        <v>10738.27</v>
      </c>
      <c r="G35" s="1">
        <f>ROUND(G33*0.13,2)+ROUND(G33*0.06,2)+G33</f>
        <v>10738.27</v>
      </c>
    </row>
    <row r="36" spans="2:7" x14ac:dyDescent="0.25">
      <c r="G36" s="47"/>
    </row>
  </sheetData>
  <sheetProtection algorithmName="SHA-512" hashValue="lXiNHVV+QlQTKAwb3MZebHss7qeWPLEEB0rZo1c828vH0pXMs+OQn1VAOSPw8wuQNVrl3kn76V5Nc2oyqXXZ0w==" saltValue="juNe8xEFSsimtCQGMvhw8Q==" spinCount="100000" sheet="1" objects="1" scenarios="1" selectLockedCells="1"/>
  <mergeCells count="21">
    <mergeCell ref="B32:E32"/>
    <mergeCell ref="B33:E33"/>
    <mergeCell ref="B34:E34"/>
    <mergeCell ref="B35:E35"/>
    <mergeCell ref="B23:F23"/>
    <mergeCell ref="B24:F24"/>
    <mergeCell ref="B25:F25"/>
    <mergeCell ref="B26:F26"/>
    <mergeCell ref="B28:G30"/>
    <mergeCell ref="B22:F22"/>
    <mergeCell ref="B16:E16"/>
    <mergeCell ref="B17:E17"/>
    <mergeCell ref="B18:E18"/>
    <mergeCell ref="B21:F21"/>
    <mergeCell ref="B19:E19"/>
    <mergeCell ref="B20:E20"/>
    <mergeCell ref="B9:D9"/>
    <mergeCell ref="E9:G9"/>
    <mergeCell ref="A12:G12"/>
    <mergeCell ref="B14:E14"/>
    <mergeCell ref="B15:E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www.w3.org/XML/1998/namespace"/>
    <ds:schemaRef ds:uri="http://purl.org/dc/dcmitype/"/>
    <ds:schemaRef ds:uri="c4d65d83-e6de-4071-ac96-3b9ea90159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5b5c50-6878-419c-aaee-f57d1b61cb07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A6C0E6-4A15-4DB5-AB9E-B125C0201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2026-03-12T07:12:53Z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