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umaracciosocialcat0.sharepoint.com/sites/DocumentsSUMAR/JURDIC/CONTRACTACIÓ/Contractació 2026/1. PROCEDIMENTS OBERTS/NO PUBLICATS/199_2026 MATERIAL SANITARI/"/>
    </mc:Choice>
  </mc:AlternateContent>
  <xr:revisionPtr revIDLastSave="262" documentId="13_ncr:1_{83563566-991F-4EE6-A548-FFFEFA14151F}" xr6:coauthVersionLast="47" xr6:coauthVersionMax="47" xr10:uidLastSave="{ACB9C2C8-A437-4F24-95B0-4956D5AB8B4D}"/>
  <bookViews>
    <workbookView xWindow="-28920" yWindow="-120" windowWidth="29040" windowHeight="15720" xr2:uid="{00000000-000D-0000-FFFF-FFFF00000000}"/>
  </bookViews>
  <sheets>
    <sheet name="ANNEX 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L20" i="1"/>
  <c r="K21" i="1"/>
  <c r="M21" i="1" s="1"/>
  <c r="N21" i="1" s="1"/>
  <c r="L21" i="1"/>
  <c r="H22" i="1"/>
  <c r="I22" i="1" s="1"/>
  <c r="K22" i="1"/>
  <c r="M22" i="1" s="1"/>
  <c r="N22" i="1" s="1"/>
  <c r="L22" i="1"/>
  <c r="F20" i="1"/>
  <c r="H20" i="1" s="1"/>
  <c r="I20" i="1" s="1"/>
  <c r="F21" i="1"/>
  <c r="H21" i="1" s="1"/>
  <c r="I21" i="1" s="1"/>
  <c r="F22" i="1"/>
  <c r="F19" i="1"/>
  <c r="A16" i="1"/>
  <c r="A17" i="1"/>
  <c r="K19" i="1"/>
  <c r="A25" i="1"/>
  <c r="L24" i="1"/>
  <c r="M20" i="1" l="1"/>
  <c r="N20" i="1" s="1"/>
  <c r="F24" i="1"/>
  <c r="J4" i="1" l="1"/>
  <c r="L19" i="1"/>
  <c r="J17" i="1" l="1"/>
  <c r="J5" i="1"/>
  <c r="H19" i="1" l="1"/>
  <c r="M19" i="1"/>
  <c r="I19" i="1" l="1"/>
  <c r="N19" i="1"/>
  <c r="H24" i="1" l="1"/>
  <c r="I24" i="1" s="1"/>
  <c r="I25" i="1" s="1"/>
  <c r="I26" i="1" s="1"/>
  <c r="D6" i="1" s="1"/>
  <c r="F25" i="1"/>
  <c r="F26" i="1" s="1"/>
  <c r="B6" i="1" s="1"/>
  <c r="E24" i="1"/>
  <c r="J24" i="1"/>
  <c r="H25" i="1" l="1"/>
  <c r="H26" i="1" s="1"/>
  <c r="C6" i="1" s="1"/>
  <c r="K24" i="1"/>
  <c r="K25" i="1" s="1"/>
  <c r="K26" i="1" s="1"/>
  <c r="J7" i="1" s="1"/>
  <c r="M24" i="1" l="1"/>
  <c r="N24" i="1" s="1"/>
  <c r="N25" i="1" s="1"/>
  <c r="N26" i="1" s="1"/>
  <c r="L7" i="1" s="1"/>
  <c r="M25" i="1" l="1"/>
  <c r="M26" i="1" s="1"/>
  <c r="K7" i="1" s="1"/>
</calcChain>
</file>

<file path=xl/sharedStrings.xml><?xml version="1.0" encoding="utf-8"?>
<sst xmlns="http://schemas.openxmlformats.org/spreadsheetml/2006/main" count="39" uniqueCount="28">
  <si>
    <t>Preu</t>
  </si>
  <si>
    <t>IVA</t>
  </si>
  <si>
    <t>Import total</t>
  </si>
  <si>
    <t xml:space="preserve">Preu </t>
  </si>
  <si>
    <t>OFERTA ECONÒMICA PRESENTADA PEL LICITADOR</t>
  </si>
  <si>
    <t>TOTAL</t>
  </si>
  <si>
    <t>IVA €</t>
  </si>
  <si>
    <t>TOTAL + IVA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</si>
  <si>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</si>
  <si>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</si>
  <si>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</si>
  <si>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 xml:space="preserve">TOTAL </t>
  </si>
  <si>
    <t>UDS</t>
  </si>
  <si>
    <t>Codi article</t>
  </si>
  <si>
    <t>Descripció</t>
  </si>
  <si>
    <t>Unitat de mesura</t>
  </si>
  <si>
    <t>Consum</t>
  </si>
  <si>
    <t>Preus</t>
  </si>
  <si>
    <t>Productes sanitaris per tots els centres de SUMAR</t>
  </si>
  <si>
    <t>ALTRES</t>
  </si>
  <si>
    <t>SOLUCIÓ HIDROALCOHÒLICA 100 ML</t>
  </si>
  <si>
    <t>SOLUCIÓ HIDROALCOHÒLICA 500 ML</t>
  </si>
  <si>
    <t>SOLUCIÓ HIDROALCOHÒLICA 1 L</t>
  </si>
  <si>
    <t>TOVALLOLETES DESINFECTANTS PER A MATERIAL SANITARI</t>
  </si>
  <si>
    <t>ALTRES PRODUCTES DESINFECTANTS</t>
  </si>
  <si>
    <t>La bossa econòmica de "Altres productes desinfectants" es un topall màxim. No es pot realitzar oferta per aquest import.</t>
  </si>
  <si>
    <t>LOT 4 DESINFECTANTS DE MANS I ESTRIS SANITARIS</t>
  </si>
  <si>
    <t>Preu Ofert licitador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</si>
</sst>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164" fontId="0" fillId="12" borderId="3" xfId="0" applyNumberFormat="1" applyFill="1" applyBorder="1" applyProtection="1">
      <protection locked="0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Border="1"/>
    <xf numFmtId="0" fontId="6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6" fillId="0" borderId="0" xfId="0" applyFont="1"/>
    <xf numFmtId="44" fontId="8" fillId="6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4" fontId="8" fillId="0" borderId="0" xfId="0" applyNumberFormat="1" applyFont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horizont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4" fontId="0" fillId="6" borderId="2" xfId="0" applyNumberFormat="1" applyFill="1" applyBorder="1"/>
    <xf numFmtId="44" fontId="0" fillId="6" borderId="8" xfId="0" applyNumberFormat="1" applyFill="1" applyBorder="1"/>
    <xf numFmtId="44" fontId="0" fillId="0" borderId="2" xfId="0" applyNumberFormat="1" applyBorder="1"/>
    <xf numFmtId="44" fontId="0" fillId="0" borderId="10" xfId="0" applyNumberFormat="1" applyBorder="1"/>
    <xf numFmtId="9" fontId="0" fillId="0" borderId="2" xfId="2" applyFont="1" applyBorder="1" applyAlignment="1" applyProtection="1">
      <alignment horizontal="center"/>
    </xf>
    <xf numFmtId="164" fontId="0" fillId="3" borderId="1" xfId="0" applyNumberFormat="1" applyFill="1" applyBorder="1"/>
    <xf numFmtId="44" fontId="6" fillId="11" borderId="1" xfId="0" applyNumberFormat="1" applyFont="1" applyFill="1" applyBorder="1"/>
    <xf numFmtId="44" fontId="6" fillId="0" borderId="0" xfId="0" applyNumberFormat="1" applyFont="1"/>
    <xf numFmtId="164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9" fontId="0" fillId="6" borderId="2" xfId="2" applyFont="1" applyFill="1" applyBorder="1" applyAlignment="1">
      <alignment horizontal="center"/>
    </xf>
    <xf numFmtId="44" fontId="6" fillId="5" borderId="1" xfId="0" applyNumberFormat="1" applyFont="1" applyFill="1" applyBorder="1"/>
    <xf numFmtId="164" fontId="6" fillId="5" borderId="1" xfId="0" applyNumberFormat="1" applyFont="1" applyFill="1" applyBorder="1"/>
    <xf numFmtId="164" fontId="6" fillId="3" borderId="1" xfId="0" applyNumberFormat="1" applyFont="1" applyFill="1" applyBorder="1"/>
    <xf numFmtId="0" fontId="6" fillId="3" borderId="1" xfId="0" applyFont="1" applyFill="1" applyBorder="1"/>
    <xf numFmtId="0" fontId="4" fillId="9" borderId="8" xfId="3" applyFont="1" applyFill="1" applyBorder="1" applyAlignment="1">
      <alignment horizontal="center" vertical="center" wrapText="1"/>
    </xf>
    <xf numFmtId="9" fontId="4" fillId="9" borderId="8" xfId="2" applyFont="1" applyFill="1" applyBorder="1" applyAlignment="1" applyProtection="1">
      <alignment horizontal="center" vertical="center" wrapText="1"/>
    </xf>
    <xf numFmtId="0" fontId="6" fillId="10" borderId="9" xfId="3" applyFont="1" applyFill="1" applyBorder="1" applyAlignment="1">
      <alignment horizontal="center" vertical="center" wrapText="1"/>
    </xf>
    <xf numFmtId="0" fontId="6" fillId="10" borderId="2" xfId="3" applyFont="1" applyFill="1" applyBorder="1" applyAlignment="1">
      <alignment horizontal="center" vertical="center" wrapText="1"/>
    </xf>
    <xf numFmtId="9" fontId="6" fillId="10" borderId="2" xfId="2" applyFont="1" applyFill="1" applyBorder="1" applyAlignment="1" applyProtection="1">
      <alignment horizontal="center" vertical="center" wrapText="1"/>
    </xf>
    <xf numFmtId="9" fontId="6" fillId="10" borderId="10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3" xfId="0" applyNumberFormat="1" applyBorder="1"/>
    <xf numFmtId="0" fontId="0" fillId="0" borderId="0" xfId="0" applyAlignment="1">
      <alignment vertical="center" wrapText="1"/>
    </xf>
    <xf numFmtId="0" fontId="4" fillId="0" borderId="8" xfId="3" applyFont="1" applyBorder="1" applyAlignment="1">
      <alignment horizontal="center" vertical="center" wrapText="1"/>
    </xf>
    <xf numFmtId="9" fontId="4" fillId="0" borderId="8" xfId="2" applyFont="1" applyFill="1" applyBorder="1" applyAlignment="1" applyProtection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9" fontId="6" fillId="0" borderId="2" xfId="2" applyFont="1" applyFill="1" applyBorder="1" applyAlignment="1" applyProtection="1">
      <alignment horizontal="center" vertical="center" wrapText="1"/>
    </xf>
    <xf numFmtId="9" fontId="6" fillId="0" borderId="10" xfId="2" applyFont="1" applyFill="1" applyBorder="1" applyAlignment="1" applyProtection="1">
      <alignment horizontal="center" vertical="center" wrapText="1"/>
    </xf>
    <xf numFmtId="44" fontId="0" fillId="0" borderId="2" xfId="0" applyNumberFormat="1" applyBorder="1" applyAlignment="1">
      <alignment horizontal="center"/>
    </xf>
    <xf numFmtId="0" fontId="4" fillId="0" borderId="2" xfId="3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44" fontId="1" fillId="0" borderId="2" xfId="1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/>
    </xf>
    <xf numFmtId="0" fontId="6" fillId="11" borderId="11" xfId="0" applyFont="1" applyFill="1" applyBorder="1" applyAlignment="1">
      <alignment horizontal="center"/>
    </xf>
    <xf numFmtId="0" fontId="6" fillId="11" borderId="16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6" fillId="3" borderId="2" xfId="3" applyFont="1" applyFill="1" applyBorder="1" applyAlignment="1">
      <alignment horizontal="center"/>
    </xf>
    <xf numFmtId="0" fontId="6" fillId="3" borderId="2" xfId="3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8" borderId="5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9" xfId="3" applyFont="1" applyFill="1" applyBorder="1" applyAlignment="1">
      <alignment horizontal="center"/>
    </xf>
    <xf numFmtId="0" fontId="6" fillId="8" borderId="2" xfId="3" applyFont="1" applyFill="1" applyBorder="1" applyAlignment="1">
      <alignment horizontal="center"/>
    </xf>
    <xf numFmtId="0" fontId="6" fillId="8" borderId="10" xfId="3" applyFont="1" applyFill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3" fillId="2" borderId="11" xfId="3" applyFont="1" applyFill="1" applyBorder="1" applyAlignment="1">
      <alignment horizontal="center"/>
    </xf>
    <xf numFmtId="0" fontId="3" fillId="2" borderId="12" xfId="3" applyFont="1" applyFill="1" applyBorder="1" applyAlignment="1">
      <alignment horizontal="center"/>
    </xf>
    <xf numFmtId="0" fontId="3" fillId="7" borderId="0" xfId="3" applyFont="1" applyFill="1" applyAlignment="1">
      <alignment horizontal="center"/>
    </xf>
    <xf numFmtId="0" fontId="3" fillId="7" borderId="17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18" xfId="3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1043940</xdr:colOff>
      <xdr:row>12</xdr:row>
      <xdr:rowOff>99059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tabSelected="1" zoomScaleNormal="100" workbookViewId="0">
      <selection activeCell="J19" sqref="J19"/>
    </sheetView>
  </sheetViews>
  <sheetFormatPr baseColWidth="10" defaultColWidth="11.42578125" defaultRowHeight="15" x14ac:dyDescent="0.25"/>
  <cols>
    <col min="1" max="1" width="11.42578125" style="29"/>
    <col min="2" max="2" width="54.42578125" bestFit="1" customWidth="1"/>
    <col min="3" max="3" width="13.42578125" style="4" customWidth="1"/>
    <col min="4" max="4" width="14" style="5" customWidth="1"/>
    <col min="5" max="5" width="14.5703125" style="4" customWidth="1"/>
    <col min="6" max="6" width="16.5703125" bestFit="1" customWidth="1"/>
    <col min="8" max="8" width="15.140625" bestFit="1" customWidth="1"/>
    <col min="9" max="9" width="17.5703125" bestFit="1" customWidth="1"/>
    <col min="10" max="10" width="22.7109375" customWidth="1"/>
    <col min="11" max="11" width="17.28515625" customWidth="1"/>
    <col min="12" max="12" width="22.7109375" customWidth="1"/>
    <col min="13" max="14" width="14.85546875" bestFit="1" customWidth="1"/>
    <col min="15" max="15" width="22.85546875" customWidth="1"/>
  </cols>
  <sheetData>
    <row r="1" spans="1:16" ht="15.75" thickBot="1" x14ac:dyDescent="0.3"/>
    <row r="2" spans="1:16" ht="15.75" thickBot="1" x14ac:dyDescent="0.3">
      <c r="B2" s="6" t="s">
        <v>18</v>
      </c>
      <c r="C2" s="7"/>
    </row>
    <row r="4" spans="1:16" x14ac:dyDescent="0.25">
      <c r="B4" s="76" t="s">
        <v>26</v>
      </c>
      <c r="C4" s="77"/>
      <c r="D4" s="78"/>
      <c r="E4"/>
      <c r="J4" s="65" t="str">
        <f>B2</f>
        <v>Productes sanitaris per tots els centres de SUMAR</v>
      </c>
      <c r="K4" s="65"/>
      <c r="L4" s="65"/>
    </row>
    <row r="5" spans="1:16" x14ac:dyDescent="0.25">
      <c r="B5" s="8" t="s">
        <v>0</v>
      </c>
      <c r="C5" s="8" t="s">
        <v>1</v>
      </c>
      <c r="D5" s="8" t="s">
        <v>2</v>
      </c>
      <c r="J5" s="66" t="str">
        <f>B4</f>
        <v>LOT 4 DESINFECTANTS DE MANS I ESTRIS SANITARIS</v>
      </c>
      <c r="K5" s="66"/>
      <c r="L5" s="66"/>
      <c r="N5" s="9"/>
      <c r="O5" s="9"/>
    </row>
    <row r="6" spans="1:16" ht="15.75" customHeight="1" x14ac:dyDescent="0.25">
      <c r="B6" s="10">
        <f>F26</f>
        <v>6864</v>
      </c>
      <c r="C6" s="10">
        <f>H26</f>
        <v>1441.4399999999998</v>
      </c>
      <c r="D6" s="10">
        <f>I26</f>
        <v>8305.4399999999987</v>
      </c>
      <c r="J6" s="11" t="s">
        <v>3</v>
      </c>
      <c r="K6" s="11" t="s">
        <v>1</v>
      </c>
      <c r="L6" s="11" t="s">
        <v>2</v>
      </c>
    </row>
    <row r="7" spans="1:16" x14ac:dyDescent="0.25">
      <c r="J7" s="28">
        <f>K26</f>
        <v>624</v>
      </c>
      <c r="K7" s="12">
        <f>+M26</f>
        <v>131.04</v>
      </c>
      <c r="L7" s="12">
        <f>N26</f>
        <v>755.04</v>
      </c>
    </row>
    <row r="8" spans="1:16" ht="15" customHeight="1" x14ac:dyDescent="0.25">
      <c r="B8" s="67"/>
      <c r="C8" s="67"/>
      <c r="D8" s="67"/>
      <c r="E8" s="67"/>
      <c r="G8" s="14"/>
      <c r="J8" s="15"/>
      <c r="K8" s="15"/>
      <c r="L8" s="15"/>
    </row>
    <row r="9" spans="1:16" x14ac:dyDescent="0.25">
      <c r="B9" s="13"/>
      <c r="C9" s="13"/>
      <c r="D9" s="13"/>
      <c r="E9" s="13"/>
    </row>
    <row r="10" spans="1:16" x14ac:dyDescent="0.25">
      <c r="B10" s="15"/>
      <c r="C10" s="15"/>
      <c r="D10" s="15"/>
      <c r="E10" s="15"/>
      <c r="J10" s="69" t="s">
        <v>9</v>
      </c>
      <c r="K10" s="69"/>
      <c r="L10" s="69"/>
      <c r="M10" s="69"/>
      <c r="N10" s="69"/>
      <c r="O10" s="69"/>
      <c r="P10" s="69"/>
    </row>
    <row r="11" spans="1:16" ht="15.75" x14ac:dyDescent="0.25">
      <c r="B11" s="16"/>
      <c r="C11" s="17"/>
      <c r="D11" s="16"/>
      <c r="E11" s="16"/>
      <c r="J11" s="18" t="s">
        <v>8</v>
      </c>
      <c r="K11" s="19"/>
      <c r="L11" s="19"/>
      <c r="M11" s="19"/>
      <c r="N11" s="19"/>
      <c r="O11" s="19"/>
      <c r="P11" s="19"/>
    </row>
    <row r="12" spans="1:16" x14ac:dyDescent="0.25">
      <c r="B12" s="16"/>
      <c r="C12" s="17"/>
      <c r="D12" s="16"/>
      <c r="E12" s="16"/>
      <c r="J12" s="68" t="s">
        <v>10</v>
      </c>
      <c r="K12" s="68"/>
      <c r="L12" s="68"/>
      <c r="M12" s="68"/>
      <c r="N12" s="68"/>
    </row>
    <row r="13" spans="1:16" x14ac:dyDescent="0.25">
      <c r="D13"/>
      <c r="E13"/>
      <c r="J13" s="68"/>
      <c r="K13" s="68"/>
      <c r="L13" s="68"/>
      <c r="M13" s="68"/>
      <c r="N13" s="68"/>
    </row>
    <row r="14" spans="1:16" x14ac:dyDescent="0.25">
      <c r="D14"/>
      <c r="E14"/>
    </row>
    <row r="15" spans="1:16" ht="15.75" thickBot="1" x14ac:dyDescent="0.3"/>
    <row r="16" spans="1:16" ht="15.75" customHeight="1" x14ac:dyDescent="0.25">
      <c r="A16" s="79" t="str">
        <f>B2</f>
        <v>Productes sanitaris per tots els centres de SUMAR</v>
      </c>
      <c r="B16" s="79"/>
      <c r="C16" s="79"/>
      <c r="D16" s="79"/>
      <c r="E16" s="79"/>
      <c r="F16" s="79"/>
      <c r="G16" s="79"/>
      <c r="H16" s="79"/>
      <c r="I16" s="80"/>
      <c r="J16" s="70" t="s">
        <v>4</v>
      </c>
      <c r="K16" s="71"/>
      <c r="L16" s="71"/>
      <c r="M16" s="71"/>
      <c r="N16" s="72"/>
    </row>
    <row r="17" spans="1:15" x14ac:dyDescent="0.25">
      <c r="A17" s="81" t="str">
        <f>B4</f>
        <v>LOT 4 DESINFECTANTS DE MANS I ESTRIS SANITARIS</v>
      </c>
      <c r="B17" s="81"/>
      <c r="C17" s="81"/>
      <c r="D17" s="81"/>
      <c r="E17" s="81"/>
      <c r="F17" s="81"/>
      <c r="G17" s="81"/>
      <c r="H17" s="81"/>
      <c r="I17" s="82"/>
      <c r="J17" s="73" t="str">
        <f>B4</f>
        <v>LOT 4 DESINFECTANTS DE MANS I ESTRIS SANITARIS</v>
      </c>
      <c r="K17" s="74"/>
      <c r="L17" s="74"/>
      <c r="M17" s="74"/>
      <c r="N17" s="75"/>
    </row>
    <row r="18" spans="1:15" s="41" customFormat="1" ht="33" customHeight="1" x14ac:dyDescent="0.25">
      <c r="A18" s="35" t="s">
        <v>13</v>
      </c>
      <c r="B18" s="35" t="s">
        <v>14</v>
      </c>
      <c r="C18" s="35" t="s">
        <v>15</v>
      </c>
      <c r="D18" s="35" t="s">
        <v>16</v>
      </c>
      <c r="E18" s="35" t="s">
        <v>17</v>
      </c>
      <c r="F18" s="35" t="s">
        <v>5</v>
      </c>
      <c r="G18" s="36" t="s">
        <v>1</v>
      </c>
      <c r="H18" s="36" t="s">
        <v>6</v>
      </c>
      <c r="I18" s="36" t="s">
        <v>7</v>
      </c>
      <c r="J18" s="37" t="s">
        <v>27</v>
      </c>
      <c r="K18" s="38" t="s">
        <v>5</v>
      </c>
      <c r="L18" s="39" t="s">
        <v>1</v>
      </c>
      <c r="M18" s="39" t="s">
        <v>6</v>
      </c>
      <c r="N18" s="40" t="s">
        <v>7</v>
      </c>
    </row>
    <row r="19" spans="1:15" x14ac:dyDescent="0.25">
      <c r="A19" s="52">
        <v>101238</v>
      </c>
      <c r="B19" s="53" t="s">
        <v>20</v>
      </c>
      <c r="C19" s="54" t="s">
        <v>12</v>
      </c>
      <c r="D19" s="54">
        <v>600</v>
      </c>
      <c r="E19" s="55">
        <v>3</v>
      </c>
      <c r="F19" s="20">
        <f>+D19*E19</f>
        <v>1800</v>
      </c>
      <c r="G19" s="30">
        <v>0.21</v>
      </c>
      <c r="H19" s="20">
        <f>F19*G19</f>
        <v>378</v>
      </c>
      <c r="I19" s="20">
        <f>H19+F19</f>
        <v>2178</v>
      </c>
      <c r="J19" s="1"/>
      <c r="K19" s="50" t="str">
        <f>IF(J19&gt;E19,"PREU SUPERIOR AL DEMANAT",IF(J19=0,"FALTA PREU",IF(J19="","FALTA PREU",(J19*D19))))</f>
        <v>FALTA PREU</v>
      </c>
      <c r="L19" s="24">
        <f>G19</f>
        <v>0.21</v>
      </c>
      <c r="M19" s="22" t="str">
        <f>IFERROR(K19*L19,"REVISAR PREU")</f>
        <v>REVISAR PREU</v>
      </c>
      <c r="N19" s="23" t="str">
        <f>IFERROR(M19+K19,"REVISAR PREU")</f>
        <v>REVISAR PREU</v>
      </c>
      <c r="O19" s="16"/>
    </row>
    <row r="20" spans="1:15" x14ac:dyDescent="0.25">
      <c r="A20" s="52">
        <v>101171</v>
      </c>
      <c r="B20" s="53" t="s">
        <v>21</v>
      </c>
      <c r="C20" s="54" t="s">
        <v>12</v>
      </c>
      <c r="D20" s="54">
        <v>160</v>
      </c>
      <c r="E20" s="55">
        <v>4.25</v>
      </c>
      <c r="F20" s="20">
        <f t="shared" ref="F20:F22" si="0">+D20*E20</f>
        <v>680</v>
      </c>
      <c r="G20" s="30">
        <v>0.21</v>
      </c>
      <c r="H20" s="20">
        <f t="shared" ref="H20:H22" si="1">F20*G20</f>
        <v>142.79999999999998</v>
      </c>
      <c r="I20" s="20">
        <f t="shared" ref="I20:I22" si="2">H20+F20</f>
        <v>822.8</v>
      </c>
      <c r="J20" s="1"/>
      <c r="K20" s="50" t="str">
        <f t="shared" ref="K20:K22" si="3">IF(J20&gt;E20,"PREU SUPERIOR AL DEMANAT",IF(J20=0,"FALTA PREU",IF(J20="","FALTA PREU",(J20*D20))))</f>
        <v>FALTA PREU</v>
      </c>
      <c r="L20" s="24">
        <f t="shared" ref="L20:L22" si="4">G20</f>
        <v>0.21</v>
      </c>
      <c r="M20" s="22" t="str">
        <f t="shared" ref="M20:M22" si="5">IFERROR(K20*L20,"REVISAR PREU")</f>
        <v>REVISAR PREU</v>
      </c>
      <c r="N20" s="23" t="str">
        <f t="shared" ref="N20:N22" si="6">IFERROR(M20+K20,"REVISAR PREU")</f>
        <v>REVISAR PREU</v>
      </c>
      <c r="O20" s="16"/>
    </row>
    <row r="21" spans="1:15" x14ac:dyDescent="0.25">
      <c r="A21" s="52">
        <v>103500</v>
      </c>
      <c r="B21" s="53" t="s">
        <v>22</v>
      </c>
      <c r="C21" s="54" t="s">
        <v>12</v>
      </c>
      <c r="D21" s="54">
        <v>200</v>
      </c>
      <c r="E21" s="55">
        <v>14</v>
      </c>
      <c r="F21" s="20">
        <f t="shared" si="0"/>
        <v>2800</v>
      </c>
      <c r="G21" s="30">
        <v>0.21</v>
      </c>
      <c r="H21" s="20">
        <f t="shared" si="1"/>
        <v>588</v>
      </c>
      <c r="I21" s="20">
        <f t="shared" si="2"/>
        <v>3388</v>
      </c>
      <c r="J21" s="1"/>
      <c r="K21" s="50" t="str">
        <f t="shared" si="3"/>
        <v>FALTA PREU</v>
      </c>
      <c r="L21" s="24">
        <f t="shared" si="4"/>
        <v>0.21</v>
      </c>
      <c r="M21" s="22" t="str">
        <f t="shared" si="5"/>
        <v>REVISAR PREU</v>
      </c>
      <c r="N21" s="23" t="str">
        <f t="shared" si="6"/>
        <v>REVISAR PREU</v>
      </c>
      <c r="O21" s="16"/>
    </row>
    <row r="22" spans="1:15" x14ac:dyDescent="0.25">
      <c r="A22" s="52">
        <v>101697</v>
      </c>
      <c r="B22" s="53" t="s">
        <v>23</v>
      </c>
      <c r="C22" s="54" t="s">
        <v>12</v>
      </c>
      <c r="D22" s="54">
        <v>120</v>
      </c>
      <c r="E22" s="55">
        <v>8</v>
      </c>
      <c r="F22" s="20">
        <f t="shared" si="0"/>
        <v>960</v>
      </c>
      <c r="G22" s="30">
        <v>0.21</v>
      </c>
      <c r="H22" s="20">
        <f t="shared" si="1"/>
        <v>201.6</v>
      </c>
      <c r="I22" s="20">
        <f t="shared" si="2"/>
        <v>1161.5999999999999</v>
      </c>
      <c r="J22" s="1"/>
      <c r="K22" s="50" t="str">
        <f t="shared" si="3"/>
        <v>FALTA PREU</v>
      </c>
      <c r="L22" s="24">
        <f t="shared" si="4"/>
        <v>0.21</v>
      </c>
      <c r="M22" s="22" t="str">
        <f t="shared" si="5"/>
        <v>REVISAR PREU</v>
      </c>
      <c r="N22" s="23" t="str">
        <f t="shared" si="6"/>
        <v>REVISAR PREU</v>
      </c>
      <c r="O22" s="16"/>
    </row>
    <row r="23" spans="1:15" s="41" customFormat="1" x14ac:dyDescent="0.25">
      <c r="A23" s="51"/>
      <c r="B23" s="51" t="s">
        <v>19</v>
      </c>
      <c r="C23" s="51"/>
      <c r="D23" s="51"/>
      <c r="E23" s="51"/>
      <c r="F23" s="44"/>
      <c r="G23" s="45"/>
      <c r="H23" s="45"/>
      <c r="I23" s="45"/>
      <c r="J23" s="46"/>
      <c r="K23" s="47"/>
      <c r="L23" s="48"/>
      <c r="M23" s="48"/>
      <c r="N23" s="49"/>
    </row>
    <row r="24" spans="1:15" ht="15.75" thickBot="1" x14ac:dyDescent="0.3">
      <c r="A24" s="52">
        <v>103503</v>
      </c>
      <c r="B24" s="53" t="s">
        <v>24</v>
      </c>
      <c r="C24" s="54" t="s">
        <v>12</v>
      </c>
      <c r="D24" s="54">
        <v>1</v>
      </c>
      <c r="E24" s="55">
        <f>F24</f>
        <v>624</v>
      </c>
      <c r="F24" s="20">
        <f>ROUND((SUM(F19:F22)*0.1),2)</f>
        <v>624</v>
      </c>
      <c r="G24" s="30">
        <v>0.21</v>
      </c>
      <c r="H24" s="20">
        <f t="shared" ref="H24" si="7">F24*G24</f>
        <v>131.04</v>
      </c>
      <c r="I24" s="21">
        <f t="shared" ref="I24" si="8">H24+F24</f>
        <v>755.04</v>
      </c>
      <c r="J24" s="42">
        <f>F24</f>
        <v>624</v>
      </c>
      <c r="K24" s="50">
        <f>IF(J24&gt;E24,"PREU SUPERIOR AL DEMANAT",IF(J24=0,"FALTA PREU",IF(J24="","FALTA PREU",ROUND(J24*D24,2))))</f>
        <v>624</v>
      </c>
      <c r="L24" s="24">
        <f t="shared" ref="L24" si="9">G24</f>
        <v>0.21</v>
      </c>
      <c r="M24" s="22">
        <f t="shared" ref="M24" si="10">IFERROR(K24*L24,"REVISAR PREU")</f>
        <v>131.04</v>
      </c>
      <c r="N24" s="23">
        <f t="shared" ref="N24" si="11">IFERROR(M24+K24,"REVISAR PREU")</f>
        <v>755.04</v>
      </c>
      <c r="O24" s="16"/>
    </row>
    <row r="25" spans="1:15" ht="15.75" thickBot="1" x14ac:dyDescent="0.3">
      <c r="A25" s="59" t="str">
        <f>B4</f>
        <v>LOT 4 DESINFECTANTS DE MANS I ESTRIS SANITARIS</v>
      </c>
      <c r="B25" s="60"/>
      <c r="C25" s="60"/>
      <c r="D25" s="60"/>
      <c r="E25" s="61"/>
      <c r="F25" s="26">
        <f>SUM(F19:F24)</f>
        <v>6864</v>
      </c>
      <c r="G25" s="26"/>
      <c r="H25" s="26">
        <f>SUM(H19:H24)</f>
        <v>1441.4399999999998</v>
      </c>
      <c r="I25" s="26">
        <f>SUM(I19:I24)</f>
        <v>8305.4399999999987</v>
      </c>
      <c r="J25" s="25"/>
      <c r="K25" s="33">
        <f>SUM(K19:K24)</f>
        <v>624</v>
      </c>
      <c r="L25" s="34"/>
      <c r="M25" s="33">
        <f>SUM(M19:M24)</f>
        <v>131.04</v>
      </c>
      <c r="N25" s="33">
        <f>SUM(N19:N24)</f>
        <v>755.04</v>
      </c>
    </row>
    <row r="26" spans="1:15" ht="15" customHeight="1" thickBot="1" x14ac:dyDescent="0.3">
      <c r="A26" s="62" t="s">
        <v>11</v>
      </c>
      <c r="B26" s="63"/>
      <c r="C26" s="63"/>
      <c r="D26" s="63"/>
      <c r="E26" s="64"/>
      <c r="F26" s="31">
        <f>F25</f>
        <v>6864</v>
      </c>
      <c r="G26" s="31"/>
      <c r="H26" s="31">
        <f>H25</f>
        <v>1441.4399999999998</v>
      </c>
      <c r="I26" s="31">
        <f>I25</f>
        <v>8305.4399999999987</v>
      </c>
      <c r="J26" s="32"/>
      <c r="K26" s="32">
        <f>K25</f>
        <v>624</v>
      </c>
      <c r="L26" s="31"/>
      <c r="M26" s="32">
        <f>M25</f>
        <v>131.04</v>
      </c>
      <c r="N26" s="32">
        <f>N25</f>
        <v>755.04</v>
      </c>
    </row>
    <row r="27" spans="1:15" x14ac:dyDescent="0.25">
      <c r="E27" s="2"/>
      <c r="F27" s="16"/>
      <c r="G27" s="3"/>
      <c r="H27" s="16"/>
      <c r="I27" s="16"/>
    </row>
    <row r="28" spans="1:15" ht="15.75" thickBot="1" x14ac:dyDescent="0.3">
      <c r="E28" s="2"/>
      <c r="F28" s="16"/>
      <c r="G28" s="3"/>
      <c r="H28" s="16"/>
      <c r="I28" s="16"/>
    </row>
    <row r="29" spans="1:15" ht="86.45" customHeight="1" thickBot="1" x14ac:dyDescent="0.3">
      <c r="E29" s="2"/>
      <c r="F29" s="16"/>
      <c r="G29" s="3"/>
      <c r="H29" s="16"/>
      <c r="I29" s="56" t="s">
        <v>25</v>
      </c>
      <c r="J29" s="57"/>
      <c r="K29" s="58"/>
    </row>
    <row r="30" spans="1:15" x14ac:dyDescent="0.25">
      <c r="E30" s="2"/>
      <c r="F30" s="16"/>
      <c r="G30" s="3"/>
      <c r="H30" s="16"/>
      <c r="I30" s="43"/>
      <c r="J30" s="43"/>
      <c r="K30" s="43"/>
    </row>
    <row r="31" spans="1:15" x14ac:dyDescent="0.25">
      <c r="E31" s="2"/>
      <c r="F31" s="16"/>
      <c r="G31" s="3"/>
      <c r="H31" s="16"/>
      <c r="I31" s="43"/>
      <c r="J31" s="43"/>
      <c r="K31" s="43"/>
    </row>
    <row r="32" spans="1:15" x14ac:dyDescent="0.25">
      <c r="E32" s="2"/>
      <c r="F32" s="16"/>
      <c r="G32" s="3"/>
      <c r="H32" s="16"/>
      <c r="I32" s="43"/>
      <c r="J32" s="43"/>
      <c r="K32" s="43"/>
    </row>
    <row r="33" spans="5:11" x14ac:dyDescent="0.25">
      <c r="E33" s="2"/>
      <c r="F33" s="16"/>
      <c r="G33" s="3"/>
      <c r="H33" s="16"/>
      <c r="I33" s="43"/>
      <c r="J33" s="43"/>
      <c r="K33" s="43"/>
    </row>
    <row r="34" spans="5:11" x14ac:dyDescent="0.25">
      <c r="E34" s="2"/>
      <c r="F34" s="16"/>
      <c r="G34" s="3"/>
      <c r="H34" s="16"/>
      <c r="I34" s="16"/>
    </row>
    <row r="35" spans="5:11" x14ac:dyDescent="0.25">
      <c r="E35" s="2"/>
      <c r="F35" s="16"/>
      <c r="G35" s="3"/>
      <c r="H35" s="16"/>
      <c r="I35" s="16"/>
    </row>
    <row r="36" spans="5:11" x14ac:dyDescent="0.25">
      <c r="E36" s="2"/>
      <c r="F36" s="16"/>
      <c r="G36" s="3"/>
      <c r="H36" s="16"/>
      <c r="I36" s="16"/>
    </row>
    <row r="37" spans="5:11" x14ac:dyDescent="0.25">
      <c r="E37" s="2"/>
      <c r="F37" s="16"/>
      <c r="G37" s="3"/>
      <c r="H37" s="16"/>
      <c r="I37" s="16"/>
    </row>
    <row r="38" spans="5:11" x14ac:dyDescent="0.25">
      <c r="E38" s="2"/>
      <c r="F38" s="16"/>
      <c r="G38" s="3"/>
      <c r="H38" s="16"/>
      <c r="I38" s="16"/>
    </row>
    <row r="39" spans="5:11" x14ac:dyDescent="0.25">
      <c r="E39" s="2"/>
      <c r="F39" s="16"/>
      <c r="G39" s="3"/>
      <c r="H39" s="16"/>
      <c r="I39" s="16"/>
    </row>
    <row r="40" spans="5:11" x14ac:dyDescent="0.25">
      <c r="E40" s="2"/>
      <c r="F40" s="16"/>
      <c r="G40" s="3"/>
      <c r="H40" s="16"/>
      <c r="I40" s="16"/>
    </row>
    <row r="41" spans="5:11" x14ac:dyDescent="0.25">
      <c r="E41" s="2"/>
      <c r="F41" s="16"/>
      <c r="G41" s="3"/>
      <c r="H41" s="16"/>
      <c r="I41" s="16"/>
    </row>
    <row r="42" spans="5:11" x14ac:dyDescent="0.25">
      <c r="E42" s="2"/>
      <c r="F42" s="16"/>
      <c r="G42" s="3"/>
      <c r="H42" s="16"/>
      <c r="I42" s="16"/>
    </row>
    <row r="43" spans="5:11" x14ac:dyDescent="0.25">
      <c r="E43" s="2"/>
      <c r="F43" s="16"/>
      <c r="G43" s="3"/>
      <c r="H43" s="16"/>
      <c r="I43" s="16"/>
    </row>
    <row r="44" spans="5:11" x14ac:dyDescent="0.25">
      <c r="E44" s="2"/>
      <c r="F44" s="16"/>
      <c r="G44" s="3"/>
      <c r="H44" s="16"/>
      <c r="I44" s="16"/>
    </row>
    <row r="45" spans="5:11" x14ac:dyDescent="0.25">
      <c r="E45" s="2"/>
      <c r="F45" s="16"/>
      <c r="G45" s="3"/>
      <c r="H45" s="16"/>
      <c r="I45" s="16"/>
    </row>
    <row r="46" spans="5:11" x14ac:dyDescent="0.25">
      <c r="E46" s="2"/>
      <c r="F46" s="16"/>
      <c r="G46" s="3"/>
      <c r="H46" s="16"/>
      <c r="I46" s="16"/>
    </row>
    <row r="47" spans="5:11" x14ac:dyDescent="0.25">
      <c r="E47" s="2"/>
      <c r="F47" s="16"/>
      <c r="G47" s="3"/>
      <c r="H47" s="16"/>
      <c r="I47" s="16"/>
    </row>
    <row r="48" spans="5:11" x14ac:dyDescent="0.25">
      <c r="E48" s="2"/>
      <c r="F48" s="16"/>
      <c r="G48" s="3"/>
      <c r="H48" s="16"/>
      <c r="I48" s="16"/>
    </row>
    <row r="49" spans="5:9" x14ac:dyDescent="0.25">
      <c r="E49" s="2"/>
      <c r="F49" s="16"/>
      <c r="G49" s="3"/>
      <c r="H49" s="16"/>
      <c r="I49" s="16"/>
    </row>
    <row r="50" spans="5:9" x14ac:dyDescent="0.25">
      <c r="E50" s="2"/>
      <c r="F50" s="16"/>
      <c r="G50" s="3"/>
      <c r="H50" s="16"/>
      <c r="I50" s="16"/>
    </row>
    <row r="51" spans="5:9" x14ac:dyDescent="0.25">
      <c r="E51" s="2"/>
      <c r="F51" s="16"/>
      <c r="G51" s="3"/>
      <c r="H51" s="16"/>
      <c r="I51" s="16"/>
    </row>
    <row r="52" spans="5:9" x14ac:dyDescent="0.25">
      <c r="E52" s="2"/>
      <c r="F52" s="16"/>
      <c r="G52" s="3"/>
      <c r="H52" s="16"/>
      <c r="I52" s="16"/>
    </row>
    <row r="53" spans="5:9" x14ac:dyDescent="0.25">
      <c r="E53" s="2"/>
      <c r="F53" s="16"/>
      <c r="G53" s="3"/>
      <c r="H53" s="16"/>
      <c r="I53" s="16"/>
    </row>
    <row r="54" spans="5:9" x14ac:dyDescent="0.25">
      <c r="E54" s="2"/>
      <c r="F54" s="16"/>
      <c r="G54" s="3"/>
      <c r="H54" s="16"/>
      <c r="I54" s="16"/>
    </row>
    <row r="55" spans="5:9" x14ac:dyDescent="0.25">
      <c r="E55" s="2"/>
      <c r="F55" s="16"/>
      <c r="G55" s="3"/>
      <c r="H55" s="16"/>
      <c r="I55" s="16"/>
    </row>
    <row r="56" spans="5:9" x14ac:dyDescent="0.25">
      <c r="E56" s="2"/>
      <c r="F56" s="16"/>
      <c r="G56" s="3"/>
      <c r="H56" s="16"/>
      <c r="I56" s="16"/>
    </row>
    <row r="57" spans="5:9" x14ac:dyDescent="0.25">
      <c r="E57" s="2"/>
      <c r="F57" s="16"/>
      <c r="G57" s="3"/>
      <c r="H57" s="16"/>
      <c r="I57" s="16"/>
    </row>
    <row r="58" spans="5:9" x14ac:dyDescent="0.25">
      <c r="E58" s="2"/>
      <c r="F58" s="16"/>
      <c r="G58" s="3"/>
      <c r="H58" s="16"/>
      <c r="I58" s="16"/>
    </row>
    <row r="59" spans="5:9" x14ac:dyDescent="0.25">
      <c r="E59" s="2"/>
      <c r="F59" s="16"/>
      <c r="G59" s="3"/>
      <c r="H59" s="16"/>
      <c r="I59" s="16"/>
    </row>
    <row r="60" spans="5:9" x14ac:dyDescent="0.25">
      <c r="E60" s="2"/>
      <c r="F60" s="16"/>
      <c r="G60" s="3"/>
      <c r="H60" s="16"/>
      <c r="I60" s="16"/>
    </row>
    <row r="61" spans="5:9" x14ac:dyDescent="0.25">
      <c r="E61" s="2"/>
      <c r="F61" s="16"/>
      <c r="G61" s="3"/>
      <c r="H61" s="16"/>
      <c r="I61" s="16"/>
    </row>
    <row r="62" spans="5:9" x14ac:dyDescent="0.25">
      <c r="E62" s="2"/>
      <c r="F62" s="16"/>
      <c r="G62" s="3"/>
      <c r="H62" s="16"/>
      <c r="I62" s="16"/>
    </row>
    <row r="63" spans="5:9" x14ac:dyDescent="0.25">
      <c r="E63" s="2"/>
      <c r="F63" s="16"/>
      <c r="G63" s="3"/>
      <c r="H63" s="16"/>
      <c r="I63" s="16"/>
    </row>
    <row r="64" spans="5:9" x14ac:dyDescent="0.25">
      <c r="E64" s="2"/>
      <c r="F64" s="16"/>
      <c r="G64" s="3"/>
      <c r="H64" s="16"/>
      <c r="I64" s="16"/>
    </row>
    <row r="65" spans="5:9" x14ac:dyDescent="0.25">
      <c r="E65" s="2"/>
      <c r="F65" s="16"/>
      <c r="G65" s="3"/>
      <c r="H65" s="16"/>
      <c r="I65" s="16"/>
    </row>
    <row r="66" spans="5:9" x14ac:dyDescent="0.25">
      <c r="E66" s="2"/>
      <c r="F66" s="27"/>
      <c r="G66" s="27"/>
      <c r="H66" s="27"/>
      <c r="I66" s="27"/>
    </row>
  </sheetData>
  <sheetProtection algorithmName="SHA-512" hashValue="+jjXMYA0NbtIi2C9T4pxavXMulvFgsDbGvMYFHBcxxpX9bD/8Uo22BYtkfB/zUAcqS56i2Jc3op/ZMHbFGZEDA==" saltValue="HpA/lgEy+gBK6Qtb+lWrQg==" spinCount="100000" sheet="1" objects="1" scenarios="1" selectLockedCells="1"/>
  <mergeCells count="13">
    <mergeCell ref="I29:K29"/>
    <mergeCell ref="A25:E25"/>
    <mergeCell ref="A26:E26"/>
    <mergeCell ref="J4:L4"/>
    <mergeCell ref="J5:L5"/>
    <mergeCell ref="B8:E8"/>
    <mergeCell ref="J12:N13"/>
    <mergeCell ref="J10:P10"/>
    <mergeCell ref="J16:N16"/>
    <mergeCell ref="J17:N17"/>
    <mergeCell ref="B4:D4"/>
    <mergeCell ref="A16:I16"/>
    <mergeCell ref="A17:I17"/>
  </mergeCells>
  <conditionalFormatting sqref="A24 A19:A22">
    <cfRule type="duplicateValues" dxfId="0" priority="4"/>
  </conditionalFormatting>
  <dataValidations count="1">
    <dataValidation type="custom" allowBlank="1" showInputMessage="1" showErrorMessage="1" errorTitle="ERROR PREU" error="Preu superior al demanat. Reviseu el preu de sortida de la columna E i introduiu un valor igual o inferior." sqref="J19:J24" xr:uid="{00000000-0002-0000-0000-000001000000}">
      <formula1>J19&lt;=E19</formula1>
    </dataValidation>
  </dataValidations>
  <pageMargins left="0.7" right="0.7" top="0.75" bottom="0.75" header="0.3" footer="0.3"/>
  <pageSetup paperSize="9" scale="3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AC84865946C45BD5ACAE87991B54B" ma:contentTypeVersion="12" ma:contentTypeDescription="Crea un document nou" ma:contentTypeScope="" ma:versionID="452f9ab5f026e27f7a694622e286e257">
  <xsd:schema xmlns:xsd="http://www.w3.org/2001/XMLSchema" xmlns:xs="http://www.w3.org/2001/XMLSchema" xmlns:p="http://schemas.microsoft.com/office/2006/metadata/properties" xmlns:ns2="5cbab676-f201-45ff-a35f-2f1ef5a9ed95" xmlns:ns3="aef5053b-41fd-46f9-960c-87a729468e3b" targetNamespace="http://schemas.microsoft.com/office/2006/metadata/properties" ma:root="true" ma:fieldsID="ae8f8555848369e434f62be78e572b06" ns2:_="" ns3:_="">
    <xsd:import namespace="5cbab676-f201-45ff-a35f-2f1ef5a9ed95"/>
    <xsd:import namespace="aef5053b-41fd-46f9-960c-87a729468e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ab676-f201-45ff-a35f-2f1ef5a9e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534d9fe1-cb29-40fb-a6ff-0189037472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5053b-41fd-46f9-960c-87a729468e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cd8c15-30e0-4bc1-8437-082233d73098}" ma:internalName="TaxCatchAll" ma:showField="CatchAllData" ma:web="aef5053b-41fd-46f9-960c-87a729468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f5053b-41fd-46f9-960c-87a729468e3b" xsi:nil="true"/>
    <lcf76f155ced4ddcb4097134ff3c332f xmlns="5cbab676-f201-45ff-a35f-2f1ef5a9ed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8BEA0C-C477-4AE8-9ECF-A62C7E1F6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9D115F-083E-42B2-A260-D061ECA81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bab676-f201-45ff-a35f-2f1ef5a9ed95"/>
    <ds:schemaRef ds:uri="aef5053b-41fd-46f9-960c-87a729468e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90B527-876B-436C-BDD8-9722C5979F34}">
  <ds:schemaRefs>
    <ds:schemaRef ds:uri="http://schemas.microsoft.com/office/2006/metadata/properties"/>
    <ds:schemaRef ds:uri="http://schemas.microsoft.com/office/infopath/2007/PartnerControls"/>
    <ds:schemaRef ds:uri="aef5053b-41fd-46f9-960c-87a729468e3b"/>
    <ds:schemaRef ds:uri="5cbab676-f201-45ff-a35f-2f1ef5a9ed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Esther Domínguez i Tarré</cp:lastModifiedBy>
  <dcterms:created xsi:type="dcterms:W3CDTF">2022-07-13T13:12:53Z</dcterms:created>
  <dcterms:modified xsi:type="dcterms:W3CDTF">2026-06-15T10:05:14Z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0x010100D2CAC84865946C45BD5ACAE87991B54B</vt:lpwstr>
  </property>
  <property fmtid="{D5CDD505-2E9C-101B-9397-08002B2CF9AE}" pid="3" name="Order">
    <vt:r8>6942200</vt:r8>
  </property>
  <property fmtid="{D5CDD505-2E9C-101B-9397-08002B2CF9AE}" pid="4" name="MediaServiceImageTags">
    <vt:lpwstr/>
  </property>
</Properties>
</file>