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S:\contractacio\PERFIL AOC\SERVEIS\2026\AS 26 2026 AJT 16357 2026\"/>
    </mc:Choice>
  </mc:AlternateContent>
  <xr:revisionPtr revIDLastSave="0" documentId="8_{6B60125E-30D2-4564-938E-52445E37F4B3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ESCOLA BRESSOL EBM LA MUNTANYA" sheetId="1" r:id="rId1"/>
  </sheets>
  <calcPr calcId="191029"/>
  <extLst>
    <ext uri="GoogleSheetsCustomDataVersion2">
      <go:sheetsCustomData xmlns:go="http://customooxmlschemas.google.com/" r:id="rId5" roundtripDataChecksum="lpgHVN99u4c3zgTdN9pL50zBizl92viO8By+tHppf5M="/>
    </ext>
  </extLst>
</workbook>
</file>

<file path=xl/calcChain.xml><?xml version="1.0" encoding="utf-8"?>
<calcChain xmlns="http://schemas.openxmlformats.org/spreadsheetml/2006/main">
  <c r="Z30" i="1" l="1"/>
  <c r="Y30" i="1"/>
  <c r="AA30" i="1" s="1"/>
  <c r="V30" i="1"/>
  <c r="X30" i="1" s="1"/>
  <c r="J30" i="1"/>
  <c r="Z29" i="1"/>
  <c r="V29" i="1"/>
  <c r="Y29" i="1" s="1"/>
  <c r="AA29" i="1" s="1"/>
  <c r="J29" i="1"/>
  <c r="Z28" i="1"/>
  <c r="V28" i="1"/>
  <c r="Y28" i="1" s="1"/>
  <c r="AA28" i="1" s="1"/>
  <c r="J28" i="1"/>
  <c r="Z27" i="1"/>
  <c r="V27" i="1"/>
  <c r="Y27" i="1" s="1"/>
  <c r="AA27" i="1" s="1"/>
  <c r="J27" i="1"/>
  <c r="Z26" i="1"/>
  <c r="Y26" i="1"/>
  <c r="AA26" i="1" s="1"/>
  <c r="X26" i="1"/>
  <c r="V26" i="1"/>
  <c r="J26" i="1"/>
  <c r="Z25" i="1"/>
  <c r="U25" i="1"/>
  <c r="V25" i="1" s="1"/>
  <c r="J25" i="1"/>
  <c r="Z24" i="1"/>
  <c r="V24" i="1"/>
  <c r="X24" i="1" s="1"/>
  <c r="Z23" i="1"/>
  <c r="Y23" i="1"/>
  <c r="AA23" i="1" s="1"/>
  <c r="X23" i="1"/>
  <c r="V23" i="1"/>
  <c r="J23" i="1"/>
  <c r="Z22" i="1"/>
  <c r="V22" i="1"/>
  <c r="Y22" i="1" s="1"/>
  <c r="AA22" i="1" s="1"/>
  <c r="J22" i="1"/>
  <c r="Z21" i="1"/>
  <c r="V21" i="1"/>
  <c r="Y21" i="1" s="1"/>
  <c r="AA21" i="1" s="1"/>
  <c r="J21" i="1"/>
  <c r="Z20" i="1"/>
  <c r="V20" i="1"/>
  <c r="X20" i="1" s="1"/>
  <c r="J20" i="1"/>
  <c r="Z19" i="1"/>
  <c r="Y19" i="1"/>
  <c r="AA19" i="1" s="1"/>
  <c r="X19" i="1"/>
  <c r="V19" i="1"/>
  <c r="J19" i="1"/>
  <c r="Z18" i="1"/>
  <c r="V18" i="1"/>
  <c r="Y18" i="1" s="1"/>
  <c r="AA18" i="1" s="1"/>
  <c r="J18" i="1"/>
  <c r="Z17" i="1"/>
  <c r="V17" i="1"/>
  <c r="Y17" i="1" s="1"/>
  <c r="AA17" i="1" s="1"/>
  <c r="J17" i="1"/>
  <c r="Z16" i="1"/>
  <c r="Y16" i="1"/>
  <c r="AA16" i="1" s="1"/>
  <c r="X16" i="1"/>
  <c r="V16" i="1"/>
  <c r="J16" i="1"/>
  <c r="Z15" i="1"/>
  <c r="V15" i="1"/>
  <c r="Y15" i="1" s="1"/>
  <c r="AA15" i="1" s="1"/>
  <c r="J15" i="1"/>
  <c r="Z14" i="1"/>
  <c r="V14" i="1"/>
  <c r="Y14" i="1" s="1"/>
  <c r="AA14" i="1" s="1"/>
  <c r="J14" i="1"/>
  <c r="Z13" i="1"/>
  <c r="V13" i="1"/>
  <c r="Y13" i="1" s="1"/>
  <c r="AA13" i="1" s="1"/>
  <c r="J13" i="1"/>
  <c r="Z12" i="1"/>
  <c r="Y12" i="1"/>
  <c r="AA12" i="1" s="1"/>
  <c r="X12" i="1"/>
  <c r="V12" i="1"/>
  <c r="J12" i="1"/>
  <c r="Z11" i="1"/>
  <c r="V11" i="1"/>
  <c r="Y11" i="1" s="1"/>
  <c r="AA11" i="1" s="1"/>
  <c r="J11" i="1"/>
  <c r="Z10" i="1"/>
  <c r="V10" i="1"/>
  <c r="Y10" i="1" s="1"/>
  <c r="AA10" i="1" s="1"/>
  <c r="J10" i="1"/>
  <c r="Z9" i="1"/>
  <c r="Y9" i="1"/>
  <c r="AA9" i="1" s="1"/>
  <c r="X9" i="1"/>
  <c r="V9" i="1"/>
  <c r="J9" i="1"/>
  <c r="Z8" i="1"/>
  <c r="V8" i="1"/>
  <c r="Y8" i="1" s="1"/>
  <c r="AA8" i="1" s="1"/>
  <c r="J8" i="1"/>
  <c r="Z7" i="1"/>
  <c r="V7" i="1"/>
  <c r="Y7" i="1" s="1"/>
  <c r="AA7" i="1" s="1"/>
  <c r="J7" i="1"/>
  <c r="Z6" i="1"/>
  <c r="U6" i="1"/>
  <c r="V6" i="1" s="1"/>
  <c r="J6" i="1"/>
  <c r="Y25" i="1" l="1"/>
  <c r="AA25" i="1" s="1"/>
  <c r="X25" i="1"/>
  <c r="X6" i="1"/>
  <c r="Y6" i="1"/>
  <c r="AA6" i="1" s="1"/>
  <c r="Y24" i="1"/>
  <c r="AA24" i="1" s="1"/>
  <c r="X15" i="1"/>
  <c r="X22" i="1"/>
  <c r="X29" i="1"/>
  <c r="X10" i="1"/>
  <c r="X8" i="1"/>
  <c r="X13" i="1"/>
  <c r="X27" i="1"/>
  <c r="Y20" i="1"/>
  <c r="AA20" i="1" s="1"/>
  <c r="X11" i="1"/>
  <c r="X18" i="1"/>
  <c r="X17" i="1"/>
  <c r="X7" i="1"/>
  <c r="X14" i="1"/>
  <c r="X21" i="1"/>
  <c r="X28" i="1"/>
</calcChain>
</file>

<file path=xl/sharedStrings.xml><?xml version="1.0" encoding="utf-8"?>
<sst xmlns="http://schemas.openxmlformats.org/spreadsheetml/2006/main" count="240" uniqueCount="117">
  <si>
    <t>QUADRE SUBROGACIÓ EB LA MUNTANYA</t>
  </si>
  <si>
    <t>CONVENI COL·LECTIU APLICABLE: XIII CONVENIO COLECTIVO DE ÁMBITO ESTATAL DE CENTROS DE ASISTENCIA Y EDUCACIÓN INFANTIL (Código de Convenio n.º 99005615011990)</t>
  </si>
  <si>
    <t>Núm.</t>
  </si>
  <si>
    <t>CODI TREBALLADOR (TC'S)</t>
  </si>
  <si>
    <t>ANTIGUITAT</t>
  </si>
  <si>
    <t>LLOC DE TREBALL</t>
  </si>
  <si>
    <t>CONTRACTE DE TREBALL</t>
  </si>
  <si>
    <t>GRUP PROFESSIONAL
CÀRREC (CONVENI)</t>
  </si>
  <si>
    <t>TITULACIÓ VINCULADA AL LLOC DE TREBALL</t>
  </si>
  <si>
    <t>CATEGORIA PROFESSIONAL</t>
  </si>
  <si>
    <t>JORNADA SETMANAL</t>
  </si>
  <si>
    <t>% JORNADA</t>
  </si>
  <si>
    <t>CODI
CONTRACTE</t>
  </si>
  <si>
    <t>TIPO DE CONTRACTE</t>
  </si>
  <si>
    <t>DATA FI
CONTRACTE</t>
  </si>
  <si>
    <t>MESOS
CONTRACTE</t>
  </si>
  <si>
    <t>PAGUES</t>
  </si>
  <si>
    <t>Salari Base mensual</t>
  </si>
  <si>
    <t>CPP MES</t>
  </si>
  <si>
    <t>ACC. COMP. I ABS. Mes</t>
  </si>
  <si>
    <t>Plus Coordinació Mes</t>
  </si>
  <si>
    <t>Plus Responsabilitat</t>
  </si>
  <si>
    <t>Prorrata pagues</t>
  </si>
  <si>
    <t>Total sou brut mensual</t>
  </si>
  <si>
    <t>Cost seguretat social mes</t>
  </si>
  <si>
    <t>Total cost empresa mensual</t>
  </si>
  <si>
    <t>TOTAL SOU BRUT ANUAL</t>
  </si>
  <si>
    <t>SS-EMPR. ANY</t>
  </si>
  <si>
    <t xml:space="preserve">TOTAL COST EMPRESA ANUAL </t>
  </si>
  <si>
    <t>FEJOS</t>
  </si>
  <si>
    <t>02/09/2015</t>
  </si>
  <si>
    <t>DIRECTORA</t>
  </si>
  <si>
    <t>GRUPO I. PERSONAL DE AULA.</t>
  </si>
  <si>
    <t>MESTRE D'EDUCACIÓ INFANTIL</t>
  </si>
  <si>
    <t>Directora</t>
  </si>
  <si>
    <t>INDEFINIT</t>
  </si>
  <si>
    <t>12</t>
  </si>
  <si>
    <t>2</t>
  </si>
  <si>
    <t>CAMOL</t>
  </si>
  <si>
    <t>06/09/2021</t>
  </si>
  <si>
    <t>EDUCADORA TUTORA</t>
  </si>
  <si>
    <t>MESTRE EDUCACIÓ INFANTIL</t>
  </si>
  <si>
    <t>Educadora infantil</t>
  </si>
  <si>
    <t>GOGOA</t>
  </si>
  <si>
    <t>25/01/2023</t>
  </si>
  <si>
    <t>MESTRE EDUCACIO INFANTIL</t>
  </si>
  <si>
    <t>CAPEN</t>
  </si>
  <si>
    <t>15/04/2024</t>
  </si>
  <si>
    <t>TECNICA EDUCACIÓ INFANTIL</t>
  </si>
  <si>
    <t>OLGOY</t>
  </si>
  <si>
    <t>24/04/2024</t>
  </si>
  <si>
    <t>ALPAJ</t>
  </si>
  <si>
    <t>23/03/2015</t>
  </si>
  <si>
    <t>MOLOA</t>
  </si>
  <si>
    <t>01/09/2020</t>
  </si>
  <si>
    <t>LOGAL</t>
  </si>
  <si>
    <t>16/09/2014</t>
  </si>
  <si>
    <t>TECNINCA EDUCACIÓ INFANTIL</t>
  </si>
  <si>
    <t>MASIL</t>
  </si>
  <si>
    <t>01/11/2024</t>
  </si>
  <si>
    <t>MADEA</t>
  </si>
  <si>
    <t>08/11/2024</t>
  </si>
  <si>
    <t>RODEM</t>
  </si>
  <si>
    <t>27/12/2010</t>
  </si>
  <si>
    <t>EDUCADORA SUPORT</t>
  </si>
  <si>
    <t>RIHEV</t>
  </si>
  <si>
    <t>BAROC</t>
  </si>
  <si>
    <t>GRADUADO ESCOLAR</t>
  </si>
  <si>
    <t>PEPIA</t>
  </si>
  <si>
    <t>08/09/2022</t>
  </si>
  <si>
    <t>Auxiiar de suport</t>
  </si>
  <si>
    <t>CAGON</t>
  </si>
  <si>
    <t>16</t>
  </si>
  <si>
    <t>VICAE</t>
  </si>
  <si>
    <t>14/11/2024</t>
  </si>
  <si>
    <t>FIX-DISCONT.</t>
  </si>
  <si>
    <t>MUORJ</t>
  </si>
  <si>
    <t>15/01/2024</t>
  </si>
  <si>
    <t>ADMINISTRATIVA</t>
  </si>
  <si>
    <t>GRUPO III. PERSONAL DE ADMINISTRACIÓN Y SERVICIOS.</t>
  </si>
  <si>
    <t>C.F.G.S ADMINISTRACION</t>
  </si>
  <si>
    <t>Administrativa</t>
  </si>
  <si>
    <t>AGCOR</t>
  </si>
  <si>
    <t>20/12/2010</t>
  </si>
  <si>
    <t>CUINERA</t>
  </si>
  <si>
    <t>Cuinera</t>
  </si>
  <si>
    <t>SEHOM</t>
  </si>
  <si>
    <t>PERSONAL CUINA</t>
  </si>
  <si>
    <t>TEMPORAL</t>
  </si>
  <si>
    <t>TOMOA</t>
  </si>
  <si>
    <t>02/09/2019</t>
  </si>
  <si>
    <t>PERSONAL NETEJA</t>
  </si>
  <si>
    <t>Netejadora</t>
  </si>
  <si>
    <t>BASEM</t>
  </si>
  <si>
    <t>NETEJA</t>
  </si>
  <si>
    <t>GAVAA</t>
  </si>
  <si>
    <t>EDUCADORA INFANTIL</t>
  </si>
  <si>
    <t>INTERINITAT</t>
  </si>
  <si>
    <t>BEVEA</t>
  </si>
  <si>
    <t>TAPOJ</t>
  </si>
  <si>
    <t>INTERNITAT</t>
  </si>
  <si>
    <t>MALOA</t>
  </si>
  <si>
    <t>NÚMERO DE TREBALLADOR I SITUACIONS ESPECIALS</t>
  </si>
  <si>
    <t>Plus de responsabilitat</t>
  </si>
  <si>
    <t>Plus Salarial Coordinació</t>
  </si>
  <si>
    <t>RJGL</t>
  </si>
  <si>
    <t>Baixa IT des del 02/09/2025</t>
  </si>
  <si>
    <t>Baixa IT des del 12/03/2025</t>
  </si>
  <si>
    <t xml:space="preserve">RJGL + Alliberada sindical 100% de la seva jornada </t>
  </si>
  <si>
    <t xml:space="preserve">Assumeix RGL  de nº8 + Suport de menjador 15 h/set </t>
  </si>
  <si>
    <t xml:space="preserve">5h/set acollida i 15h/set suport menjador </t>
  </si>
  <si>
    <t xml:space="preserve">Suport de menjador nadons 15 h/set  </t>
  </si>
  <si>
    <t>Baixa IT des del 09/10/2025</t>
  </si>
  <si>
    <t>Suplència de nº11</t>
  </si>
  <si>
    <t>Suplència de nº 12+ RJGL</t>
  </si>
  <si>
    <t>Suplència nº18</t>
  </si>
  <si>
    <t>Suplència de nº10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</si>
</sst>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3]_-;\-* #,##0.00\ [$€-403]_-;_-* \-??\ [$€-403]_-;_-@"/>
    <numFmt numFmtId="165" formatCode="#,##0.00\ [$€-403];\-#,##0.00\ [$€-403]"/>
  </numFmts>
  <fonts count="17">
    <font>
      <sz val="11"/>
      <color theme="1"/>
      <name val="Calibri"/>
      <scheme val="minor"/>
    </font>
    <font>
      <b/>
      <sz val="10"/>
      <color theme="1"/>
      <name val="Calibri"/>
    </font>
    <font>
      <sz val="10"/>
      <color theme="1"/>
      <name val="Cambria"/>
    </font>
    <font>
      <b/>
      <sz val="11"/>
      <color theme="1"/>
      <name val="Calibri"/>
    </font>
    <font>
      <sz val="11"/>
      <color theme="1"/>
      <name val="Calibri"/>
    </font>
    <font>
      <b/>
      <sz val="15"/>
      <color rgb="FF000000"/>
      <name val="Calibri"/>
    </font>
    <font>
      <sz val="8"/>
      <color theme="1"/>
      <name val="Arial"/>
    </font>
    <font>
      <b/>
      <sz val="8"/>
      <color theme="1"/>
      <name val="Calibri"/>
    </font>
    <font>
      <sz val="8"/>
      <color rgb="FF000000"/>
      <name val="Calibri"/>
    </font>
    <font>
      <sz val="8"/>
      <color theme="1"/>
      <name val="Calibri"/>
    </font>
    <font>
      <b/>
      <sz val="8"/>
      <color rgb="FFFF0000"/>
      <name val="Calibri"/>
    </font>
    <font>
      <sz val="10"/>
      <color rgb="FF000000"/>
      <name val="Calibri"/>
    </font>
    <font>
      <sz val="10"/>
      <color theme="1"/>
      <name val="Calibri"/>
    </font>
    <font>
      <sz val="8"/>
      <color rgb="FF000000"/>
      <name val="Arial"/>
    </font>
    <font>
      <sz val="11"/>
      <name val="Calibri"/>
    </font>
    <font>
      <b/>
      <sz val="8"/>
      <color theme="1"/>
      <name val="Arial"/>
    </font>
    <font>
      <b/>
      <sz val="8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6F6F6"/>
        <bgColor rgb="FFF6F6F6"/>
      </patternFill>
    </fill>
    <fill>
      <patternFill patternType="solid">
        <fgColor rgb="FFF4F4F4"/>
        <bgColor rgb="FFF4F4F4"/>
      </patternFill>
    </fill>
    <fill>
      <patternFill patternType="solid">
        <fgColor rgb="FFF9F9F9"/>
        <bgColor rgb="FFF9F9F9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1" fillId="2" borderId="1" xfId="0" applyFont="1" applyFill="1" applyBorder="1" applyAlignment="1">
      <alignment horizontal="right" vertical="center"/>
    </xf>
    <xf numFmtId="0" fontId="2" fillId="0" borderId="0" xfId="0" applyFont="1" applyAlignme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0" fontId="5" fillId="0" borderId="0" xfId="0" applyFont="1" applyAlignment="1"/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4" borderId="3" xfId="0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5" borderId="3" xfId="0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14" fontId="8" fillId="0" borderId="3" xfId="0" applyNumberFormat="1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4" fontId="8" fillId="6" borderId="3" xfId="0" applyNumberFormat="1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left" vertical="center"/>
    </xf>
    <xf numFmtId="14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left" vertical="center"/>
    </xf>
    <xf numFmtId="4" fontId="9" fillId="0" borderId="3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4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vertical="center" wrapText="1"/>
    </xf>
    <xf numFmtId="4" fontId="7" fillId="2" borderId="3" xfId="0" applyNumberFormat="1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left" vertical="center"/>
    </xf>
    <xf numFmtId="4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vertical="center"/>
    </xf>
    <xf numFmtId="49" fontId="7" fillId="2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4" fontId="15" fillId="2" borderId="1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3" fontId="16" fillId="2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4" fillId="0" borderId="9" xfId="0" applyFont="1" applyBorder="1"/>
    <xf numFmtId="0" fontId="14" fillId="0" borderId="10" xfId="0" applyFont="1" applyBorder="1"/>
    <xf numFmtId="0" fontId="6" fillId="2" borderId="8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19050</xdr:rowOff>
    </xdr:from>
    <xdr:ext cx="1924050" cy="628650"/>
    <xdr:pic>
      <xdr:nvPicPr>
        <xdr:cNvPr id="2" name="image1.png" title="Imat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7"/>
  <sheetViews>
    <sheetView tabSelected="1" workbookViewId="0"/>
  </sheetViews>
  <sheetFormatPr defaultColWidth="14.42578125" defaultRowHeight="15" customHeight="1" outlineLevelRow="1" outlineLevelCol="2"/>
  <cols>
    <col min="1" max="1" width="5.85546875" customWidth="1"/>
    <col min="2" max="2" width="8.7109375" customWidth="1" outlineLevel="2"/>
    <col min="3" max="3" width="8.85546875" customWidth="1" outlineLevel="1"/>
    <col min="4" max="4" width="15.140625" customWidth="1" outlineLevel="1"/>
    <col min="5" max="5" width="9.5703125" customWidth="1" outlineLevel="1"/>
    <col min="6" max="6" width="21.5703125" customWidth="1" outlineLevel="1"/>
    <col min="7" max="7" width="23.140625" customWidth="1" outlineLevel="1"/>
    <col min="8" max="8" width="12.28515625" customWidth="1" outlineLevel="1"/>
    <col min="9" max="9" width="8.140625" customWidth="1" outlineLevel="1"/>
    <col min="10" max="10" width="8.7109375" customWidth="1" outlineLevel="1"/>
    <col min="11" max="11" width="8.85546875" customWidth="1" outlineLevel="1"/>
    <col min="12" max="12" width="9.42578125" customWidth="1" outlineLevel="1"/>
    <col min="13" max="13" width="10.85546875" customWidth="1" outlineLevel="1"/>
    <col min="14" max="14" width="8.85546875" customWidth="1" outlineLevel="1"/>
    <col min="15" max="15" width="6.140625" customWidth="1" outlineLevel="1"/>
    <col min="16" max="16" width="8" customWidth="1" outlineLevel="1"/>
    <col min="17" max="17" width="6.7109375" customWidth="1" outlineLevel="1"/>
    <col min="18" max="18" width="9.42578125" customWidth="1" outlineLevel="1"/>
    <col min="19" max="19" width="8.7109375" customWidth="1" outlineLevel="1"/>
    <col min="20" max="20" width="11.140625" customWidth="1" outlineLevel="1"/>
    <col min="21" max="21" width="6.28515625" customWidth="1" outlineLevel="1"/>
    <col min="22" max="22" width="9.85546875" customWidth="1" outlineLevel="1"/>
    <col min="23" max="23" width="10.140625" customWidth="1" outlineLevel="1"/>
    <col min="24" max="24" width="10.42578125" customWidth="1" outlineLevel="1"/>
    <col min="25" max="25" width="9.42578125" customWidth="1"/>
    <col min="26" max="26" width="10.28515625" customWidth="1"/>
    <col min="27" max="27" width="10.85546875" customWidth="1"/>
    <col min="28" max="28" width="27.140625" customWidth="1" outlineLevel="1"/>
  </cols>
  <sheetData>
    <row r="1" spans="1:28">
      <c r="A1" s="1"/>
      <c r="B1" s="2"/>
      <c r="C1" s="2"/>
      <c r="D1" s="2"/>
      <c r="E1" s="2"/>
      <c r="F1" s="2"/>
      <c r="G1" s="3"/>
      <c r="H1" s="3"/>
      <c r="I1" s="4"/>
      <c r="J1" s="4"/>
      <c r="K1" s="4"/>
      <c r="L1" s="4"/>
      <c r="M1" s="3"/>
      <c r="N1" s="4"/>
      <c r="O1" s="5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6"/>
    </row>
    <row r="2" spans="1:28" ht="19.5">
      <c r="A2" s="1"/>
      <c r="C2" s="2"/>
      <c r="D2" s="2"/>
      <c r="E2" s="7" t="s">
        <v>0</v>
      </c>
      <c r="F2" s="2"/>
      <c r="G2" s="3"/>
      <c r="H2" s="3"/>
      <c r="I2" s="4"/>
      <c r="J2" s="4"/>
      <c r="K2" s="4"/>
      <c r="L2" s="4"/>
      <c r="M2" s="3"/>
      <c r="N2" s="4"/>
      <c r="O2" s="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6"/>
    </row>
    <row r="3" spans="1:28" ht="27.75" customHeight="1">
      <c r="A3" s="1"/>
      <c r="B3" s="2"/>
      <c r="C3" s="2"/>
      <c r="D3" s="2"/>
      <c r="E3" s="2"/>
      <c r="F3" s="2"/>
      <c r="G3" s="3"/>
      <c r="H3" s="3"/>
      <c r="I3" s="4"/>
      <c r="J3" s="4"/>
      <c r="K3" s="4"/>
      <c r="L3" s="4"/>
      <c r="M3" s="3"/>
      <c r="N3" s="4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6"/>
    </row>
    <row r="4" spans="1:28" outlineLevel="1">
      <c r="A4" s="1"/>
      <c r="B4" s="8" t="s">
        <v>1</v>
      </c>
      <c r="C4" s="9"/>
      <c r="D4" s="9"/>
      <c r="E4" s="9"/>
      <c r="F4" s="10"/>
      <c r="G4" s="10"/>
      <c r="H4" s="10"/>
      <c r="I4" s="9"/>
      <c r="J4" s="9"/>
      <c r="K4" s="9"/>
      <c r="L4" s="9"/>
      <c r="M4" s="10"/>
      <c r="N4" s="9"/>
      <c r="O4" s="11"/>
      <c r="P4" s="9"/>
      <c r="Q4" s="9"/>
      <c r="R4" s="9"/>
      <c r="S4" s="9"/>
      <c r="T4" s="9"/>
      <c r="U4" s="9"/>
      <c r="V4" s="9"/>
      <c r="W4" s="9"/>
      <c r="X4" s="9"/>
      <c r="Y4" s="4"/>
      <c r="Z4" s="4"/>
      <c r="AA4" s="4"/>
      <c r="AB4" s="12"/>
    </row>
    <row r="5" spans="1:28" ht="44.25" customHeight="1" outlineLevel="1">
      <c r="A5" s="13" t="s">
        <v>2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3" t="s">
        <v>14</v>
      </c>
      <c r="N5" s="13" t="s">
        <v>15</v>
      </c>
      <c r="O5" s="13" t="s">
        <v>16</v>
      </c>
      <c r="P5" s="13" t="s">
        <v>17</v>
      </c>
      <c r="Q5" s="13" t="s">
        <v>18</v>
      </c>
      <c r="R5" s="13" t="s">
        <v>19</v>
      </c>
      <c r="S5" s="13" t="s">
        <v>20</v>
      </c>
      <c r="T5" s="13" t="s">
        <v>21</v>
      </c>
      <c r="U5" s="13" t="s">
        <v>22</v>
      </c>
      <c r="V5" s="13" t="s">
        <v>23</v>
      </c>
      <c r="W5" s="13" t="s">
        <v>24</v>
      </c>
      <c r="X5" s="13" t="s">
        <v>25</v>
      </c>
      <c r="Y5" s="13" t="s">
        <v>26</v>
      </c>
      <c r="Z5" s="13" t="s">
        <v>27</v>
      </c>
      <c r="AA5" s="13" t="s">
        <v>28</v>
      </c>
      <c r="AB5" s="14"/>
    </row>
    <row r="6" spans="1:28" ht="22.5" outlineLevel="1">
      <c r="A6" s="15">
        <v>1</v>
      </c>
      <c r="B6" s="16" t="s">
        <v>29</v>
      </c>
      <c r="C6" s="17" t="s">
        <v>30</v>
      </c>
      <c r="D6" s="18" t="s">
        <v>31</v>
      </c>
      <c r="E6" s="19">
        <v>100</v>
      </c>
      <c r="F6" s="20" t="s">
        <v>32</v>
      </c>
      <c r="G6" s="21" t="s">
        <v>33</v>
      </c>
      <c r="H6" s="22" t="s">
        <v>34</v>
      </c>
      <c r="I6" s="23">
        <v>37.5</v>
      </c>
      <c r="J6" s="24">
        <f t="shared" ref="J6:J21" si="0">I6/37.5*100</f>
        <v>100</v>
      </c>
      <c r="K6" s="19">
        <v>100</v>
      </c>
      <c r="L6" s="25" t="s">
        <v>35</v>
      </c>
      <c r="M6" s="26"/>
      <c r="N6" s="27" t="s">
        <v>36</v>
      </c>
      <c r="O6" s="28">
        <v>12</v>
      </c>
      <c r="P6" s="28">
        <v>1600</v>
      </c>
      <c r="Q6" s="28">
        <v>90.69</v>
      </c>
      <c r="R6" s="28">
        <v>78.17</v>
      </c>
      <c r="S6" s="28"/>
      <c r="T6" s="29">
        <v>413.75</v>
      </c>
      <c r="U6" s="28">
        <f>(SUM(P6:T6)/12)*2</f>
        <v>363.76833333333337</v>
      </c>
      <c r="V6" s="28">
        <f t="shared" ref="V6:V30" si="1">SUM(P6:U6)</f>
        <v>2546.3783333333336</v>
      </c>
      <c r="W6" s="25">
        <v>818.65</v>
      </c>
      <c r="X6" s="25">
        <f t="shared" ref="X6:X30" si="2">V6+W6</f>
        <v>3365.0283333333336</v>
      </c>
      <c r="Y6" s="30">
        <f t="shared" ref="Y6:Y30" si="3">V6*O6</f>
        <v>30556.54</v>
      </c>
      <c r="Z6" s="31">
        <f t="shared" ref="Z6:Z30" si="4">W6*12</f>
        <v>9823.7999999999993</v>
      </c>
      <c r="AA6" s="31">
        <f t="shared" ref="AA6:AA30" si="5">Y6+Z6</f>
        <v>40380.339999999997</v>
      </c>
      <c r="AB6" s="32"/>
    </row>
    <row r="7" spans="1:28" ht="24.75" customHeight="1" outlineLevel="1">
      <c r="A7" s="33" t="s">
        <v>37</v>
      </c>
      <c r="B7" s="34" t="s">
        <v>38</v>
      </c>
      <c r="C7" s="17" t="s">
        <v>39</v>
      </c>
      <c r="D7" s="18" t="s">
        <v>40</v>
      </c>
      <c r="E7" s="19">
        <v>189</v>
      </c>
      <c r="F7" s="20" t="s">
        <v>32</v>
      </c>
      <c r="G7" s="21" t="s">
        <v>41</v>
      </c>
      <c r="H7" s="22" t="s">
        <v>42</v>
      </c>
      <c r="I7" s="23">
        <v>37.5</v>
      </c>
      <c r="J7" s="35">
        <f t="shared" si="0"/>
        <v>100</v>
      </c>
      <c r="K7" s="19">
        <v>189</v>
      </c>
      <c r="L7" s="25" t="s">
        <v>35</v>
      </c>
      <c r="M7" s="36"/>
      <c r="N7" s="27" t="s">
        <v>36</v>
      </c>
      <c r="O7" s="28">
        <v>14</v>
      </c>
      <c r="P7" s="28">
        <v>1221</v>
      </c>
      <c r="Q7" s="28">
        <v>22.33</v>
      </c>
      <c r="R7" s="28">
        <v>148.72999999999999</v>
      </c>
      <c r="S7" s="28"/>
      <c r="T7" s="28"/>
      <c r="U7" s="28"/>
      <c r="V7" s="28">
        <f t="shared" si="1"/>
        <v>1392.06</v>
      </c>
      <c r="W7" s="25">
        <v>522.15</v>
      </c>
      <c r="X7" s="25">
        <f t="shared" si="2"/>
        <v>1914.21</v>
      </c>
      <c r="Y7" s="30">
        <f t="shared" si="3"/>
        <v>19488.84</v>
      </c>
      <c r="Z7" s="31">
        <f t="shared" si="4"/>
        <v>6265.7999999999993</v>
      </c>
      <c r="AA7" s="31">
        <f t="shared" si="5"/>
        <v>25754.639999999999</v>
      </c>
      <c r="AB7" s="6"/>
    </row>
    <row r="8" spans="1:28" ht="23.25" customHeight="1" outlineLevel="1">
      <c r="A8" s="16">
        <v>3</v>
      </c>
      <c r="B8" s="34" t="s">
        <v>43</v>
      </c>
      <c r="C8" s="17" t="s">
        <v>44</v>
      </c>
      <c r="D8" s="18" t="s">
        <v>40</v>
      </c>
      <c r="E8" s="19">
        <v>100</v>
      </c>
      <c r="F8" s="20" t="s">
        <v>32</v>
      </c>
      <c r="G8" s="21" t="s">
        <v>45</v>
      </c>
      <c r="H8" s="22" t="s">
        <v>42</v>
      </c>
      <c r="I8" s="23">
        <v>37.5</v>
      </c>
      <c r="J8" s="35">
        <f t="shared" si="0"/>
        <v>100</v>
      </c>
      <c r="K8" s="19">
        <v>100</v>
      </c>
      <c r="L8" s="25" t="s">
        <v>35</v>
      </c>
      <c r="M8" s="26"/>
      <c r="N8" s="27" t="s">
        <v>36</v>
      </c>
      <c r="O8" s="28">
        <v>14</v>
      </c>
      <c r="P8" s="28">
        <v>1221</v>
      </c>
      <c r="Q8" s="28">
        <v>22.33</v>
      </c>
      <c r="R8" s="28">
        <v>94.39</v>
      </c>
      <c r="S8" s="28">
        <v>392.43</v>
      </c>
      <c r="T8" s="28"/>
      <c r="U8" s="28"/>
      <c r="V8" s="28">
        <f t="shared" si="1"/>
        <v>1730.15</v>
      </c>
      <c r="W8" s="25">
        <v>648.95000000000005</v>
      </c>
      <c r="X8" s="25">
        <f t="shared" si="2"/>
        <v>2379.1000000000004</v>
      </c>
      <c r="Y8" s="30">
        <f t="shared" si="3"/>
        <v>24222.100000000002</v>
      </c>
      <c r="Z8" s="31">
        <f t="shared" si="4"/>
        <v>7787.4000000000005</v>
      </c>
      <c r="AA8" s="31">
        <f t="shared" si="5"/>
        <v>32009.500000000004</v>
      </c>
      <c r="AB8" s="6"/>
    </row>
    <row r="9" spans="1:28" ht="27" customHeight="1" outlineLevel="1">
      <c r="A9" s="16">
        <v>4</v>
      </c>
      <c r="B9" s="34" t="s">
        <v>46</v>
      </c>
      <c r="C9" s="17" t="s">
        <v>47</v>
      </c>
      <c r="D9" s="18" t="s">
        <v>40</v>
      </c>
      <c r="E9" s="19">
        <v>189</v>
      </c>
      <c r="F9" s="20" t="s">
        <v>32</v>
      </c>
      <c r="G9" s="21" t="s">
        <v>48</v>
      </c>
      <c r="H9" s="22" t="s">
        <v>42</v>
      </c>
      <c r="I9" s="23">
        <v>37.5</v>
      </c>
      <c r="J9" s="35">
        <f t="shared" si="0"/>
        <v>100</v>
      </c>
      <c r="K9" s="19">
        <v>189</v>
      </c>
      <c r="L9" s="25" t="s">
        <v>35</v>
      </c>
      <c r="M9" s="26"/>
      <c r="N9" s="27" t="s">
        <v>36</v>
      </c>
      <c r="O9" s="28">
        <v>14</v>
      </c>
      <c r="P9" s="28">
        <v>1221</v>
      </c>
      <c r="Q9" s="28"/>
      <c r="R9" s="28">
        <v>148.72999999999999</v>
      </c>
      <c r="S9" s="28"/>
      <c r="T9" s="28"/>
      <c r="U9" s="28"/>
      <c r="V9" s="28">
        <f t="shared" si="1"/>
        <v>1369.73</v>
      </c>
      <c r="W9" s="25">
        <v>513.76</v>
      </c>
      <c r="X9" s="25">
        <f t="shared" si="2"/>
        <v>1883.49</v>
      </c>
      <c r="Y9" s="30">
        <f t="shared" si="3"/>
        <v>19176.22</v>
      </c>
      <c r="Z9" s="31">
        <f t="shared" si="4"/>
        <v>6165.12</v>
      </c>
      <c r="AA9" s="31">
        <f t="shared" si="5"/>
        <v>25341.34</v>
      </c>
      <c r="AB9" s="6"/>
    </row>
    <row r="10" spans="1:28" ht="26.25" customHeight="1" outlineLevel="1">
      <c r="A10" s="16">
        <v>5</v>
      </c>
      <c r="B10" s="34" t="s">
        <v>49</v>
      </c>
      <c r="C10" s="17" t="s">
        <v>50</v>
      </c>
      <c r="D10" s="18" t="s">
        <v>40</v>
      </c>
      <c r="E10" s="19">
        <v>100</v>
      </c>
      <c r="F10" s="20" t="s">
        <v>32</v>
      </c>
      <c r="G10" s="21" t="s">
        <v>48</v>
      </c>
      <c r="H10" s="22" t="s">
        <v>42</v>
      </c>
      <c r="I10" s="23">
        <v>37.5</v>
      </c>
      <c r="J10" s="35">
        <f t="shared" si="0"/>
        <v>100</v>
      </c>
      <c r="K10" s="19">
        <v>100</v>
      </c>
      <c r="L10" s="25" t="s">
        <v>35</v>
      </c>
      <c r="M10" s="26"/>
      <c r="N10" s="27" t="s">
        <v>36</v>
      </c>
      <c r="O10" s="28">
        <v>14</v>
      </c>
      <c r="P10" s="28">
        <v>1221</v>
      </c>
      <c r="Q10" s="28"/>
      <c r="R10" s="28">
        <v>148.72999999999999</v>
      </c>
      <c r="S10" s="28"/>
      <c r="T10" s="28"/>
      <c r="U10" s="28"/>
      <c r="V10" s="28">
        <f t="shared" si="1"/>
        <v>1369.73</v>
      </c>
      <c r="W10" s="25">
        <v>543.13</v>
      </c>
      <c r="X10" s="25">
        <f t="shared" si="2"/>
        <v>1912.8600000000001</v>
      </c>
      <c r="Y10" s="30">
        <f t="shared" si="3"/>
        <v>19176.22</v>
      </c>
      <c r="Z10" s="31">
        <f t="shared" si="4"/>
        <v>6517.5599999999995</v>
      </c>
      <c r="AA10" s="31">
        <f t="shared" si="5"/>
        <v>25693.78</v>
      </c>
      <c r="AB10" s="6"/>
    </row>
    <row r="11" spans="1:28" ht="24" customHeight="1" outlineLevel="1">
      <c r="A11" s="16">
        <v>6</v>
      </c>
      <c r="B11" s="34" t="s">
        <v>51</v>
      </c>
      <c r="C11" s="17" t="s">
        <v>52</v>
      </c>
      <c r="D11" s="18" t="s">
        <v>40</v>
      </c>
      <c r="E11" s="19">
        <v>100</v>
      </c>
      <c r="F11" s="20" t="s">
        <v>32</v>
      </c>
      <c r="G11" s="21" t="s">
        <v>41</v>
      </c>
      <c r="H11" s="22" t="s">
        <v>42</v>
      </c>
      <c r="I11" s="23">
        <v>37.5</v>
      </c>
      <c r="J11" s="35">
        <f t="shared" si="0"/>
        <v>100</v>
      </c>
      <c r="K11" s="19">
        <v>100</v>
      </c>
      <c r="L11" s="25" t="s">
        <v>35</v>
      </c>
      <c r="M11" s="26"/>
      <c r="N11" s="27" t="s">
        <v>36</v>
      </c>
      <c r="O11" s="28">
        <v>14</v>
      </c>
      <c r="P11" s="28">
        <v>1221</v>
      </c>
      <c r="Q11" s="28">
        <v>66.989999999999995</v>
      </c>
      <c r="R11" s="28">
        <v>148.72999999999999</v>
      </c>
      <c r="S11" s="28">
        <v>392.43</v>
      </c>
      <c r="T11" s="28"/>
      <c r="U11" s="28"/>
      <c r="V11" s="28">
        <f t="shared" si="1"/>
        <v>1829.15</v>
      </c>
      <c r="W11" s="25">
        <v>686.09</v>
      </c>
      <c r="X11" s="25">
        <f t="shared" si="2"/>
        <v>2515.2400000000002</v>
      </c>
      <c r="Y11" s="30">
        <f t="shared" si="3"/>
        <v>25608.100000000002</v>
      </c>
      <c r="Z11" s="31">
        <f t="shared" si="4"/>
        <v>8233.08</v>
      </c>
      <c r="AA11" s="31">
        <f t="shared" si="5"/>
        <v>33841.18</v>
      </c>
      <c r="AB11" s="6"/>
    </row>
    <row r="12" spans="1:28" ht="26.25" customHeight="1" outlineLevel="1">
      <c r="A12" s="16">
        <v>7</v>
      </c>
      <c r="B12" s="34" t="s">
        <v>53</v>
      </c>
      <c r="C12" s="17" t="s">
        <v>54</v>
      </c>
      <c r="D12" s="18" t="s">
        <v>40</v>
      </c>
      <c r="E12" s="19">
        <v>289</v>
      </c>
      <c r="F12" s="20" t="s">
        <v>32</v>
      </c>
      <c r="G12" s="21" t="s">
        <v>48</v>
      </c>
      <c r="H12" s="22" t="s">
        <v>42</v>
      </c>
      <c r="I12" s="29">
        <v>37.5</v>
      </c>
      <c r="J12" s="37">
        <f t="shared" si="0"/>
        <v>100</v>
      </c>
      <c r="K12" s="19">
        <v>289</v>
      </c>
      <c r="L12" s="25" t="s">
        <v>35</v>
      </c>
      <c r="M12" s="26"/>
      <c r="N12" s="27" t="s">
        <v>36</v>
      </c>
      <c r="O12" s="28">
        <v>14</v>
      </c>
      <c r="P12" s="28">
        <v>1221</v>
      </c>
      <c r="Q12" s="28">
        <v>22.33</v>
      </c>
      <c r="R12" s="28">
        <v>148.72999999999999</v>
      </c>
      <c r="S12" s="28"/>
      <c r="T12" s="28"/>
      <c r="U12" s="28"/>
      <c r="V12" s="28">
        <f t="shared" si="1"/>
        <v>1392.06</v>
      </c>
      <c r="W12" s="25">
        <v>522.15</v>
      </c>
      <c r="X12" s="25">
        <f t="shared" si="2"/>
        <v>1914.21</v>
      </c>
      <c r="Y12" s="30">
        <f t="shared" si="3"/>
        <v>19488.84</v>
      </c>
      <c r="Z12" s="31">
        <f t="shared" si="4"/>
        <v>6265.7999999999993</v>
      </c>
      <c r="AA12" s="31">
        <f t="shared" si="5"/>
        <v>25754.639999999999</v>
      </c>
      <c r="AB12" s="6"/>
    </row>
    <row r="13" spans="1:28" ht="27.75" customHeight="1" outlineLevel="1">
      <c r="A13" s="16">
        <v>8</v>
      </c>
      <c r="B13" s="34" t="s">
        <v>55</v>
      </c>
      <c r="C13" s="17" t="s">
        <v>56</v>
      </c>
      <c r="D13" s="18" t="s">
        <v>40</v>
      </c>
      <c r="E13" s="19">
        <v>100</v>
      </c>
      <c r="F13" s="20" t="s">
        <v>32</v>
      </c>
      <c r="G13" s="21" t="s">
        <v>57</v>
      </c>
      <c r="H13" s="22" t="s">
        <v>42</v>
      </c>
      <c r="I13" s="23">
        <v>30</v>
      </c>
      <c r="J13" s="24">
        <f t="shared" si="0"/>
        <v>80</v>
      </c>
      <c r="K13" s="19">
        <v>100</v>
      </c>
      <c r="L13" s="25" t="s">
        <v>35</v>
      </c>
      <c r="M13" s="26"/>
      <c r="N13" s="27" t="s">
        <v>36</v>
      </c>
      <c r="O13" s="28">
        <v>14</v>
      </c>
      <c r="P13" s="28">
        <v>976.8</v>
      </c>
      <c r="Q13" s="28">
        <v>66.989999999999995</v>
      </c>
      <c r="R13" s="28">
        <v>69.86</v>
      </c>
      <c r="S13" s="28"/>
      <c r="T13" s="28"/>
      <c r="U13" s="28"/>
      <c r="V13" s="28">
        <f t="shared" si="1"/>
        <v>1113.6499999999999</v>
      </c>
      <c r="W13" s="25">
        <v>417.69</v>
      </c>
      <c r="X13" s="25">
        <f t="shared" si="2"/>
        <v>1531.34</v>
      </c>
      <c r="Y13" s="30">
        <f t="shared" si="3"/>
        <v>15591.099999999999</v>
      </c>
      <c r="Z13" s="31">
        <f t="shared" si="4"/>
        <v>5012.28</v>
      </c>
      <c r="AA13" s="31">
        <f t="shared" si="5"/>
        <v>20603.379999999997</v>
      </c>
      <c r="AB13" s="38"/>
    </row>
    <row r="14" spans="1:28" ht="26.25" customHeight="1" outlineLevel="1">
      <c r="A14" s="15">
        <v>9</v>
      </c>
      <c r="B14" s="34" t="s">
        <v>58</v>
      </c>
      <c r="C14" s="17" t="s">
        <v>59</v>
      </c>
      <c r="D14" s="18" t="s">
        <v>40</v>
      </c>
      <c r="E14" s="19">
        <v>100</v>
      </c>
      <c r="F14" s="20" t="s">
        <v>32</v>
      </c>
      <c r="G14" s="21" t="s">
        <v>41</v>
      </c>
      <c r="H14" s="22" t="s">
        <v>42</v>
      </c>
      <c r="I14" s="23">
        <v>37.5</v>
      </c>
      <c r="J14" s="24">
        <f t="shared" si="0"/>
        <v>100</v>
      </c>
      <c r="K14" s="19">
        <v>100</v>
      </c>
      <c r="L14" s="25" t="s">
        <v>35</v>
      </c>
      <c r="M14" s="26"/>
      <c r="N14" s="27" t="s">
        <v>36</v>
      </c>
      <c r="O14" s="28">
        <v>14</v>
      </c>
      <c r="P14" s="28">
        <v>1221</v>
      </c>
      <c r="Q14" s="28"/>
      <c r="R14" s="28">
        <v>148.72999999999999</v>
      </c>
      <c r="S14" s="28"/>
      <c r="T14" s="28"/>
      <c r="U14" s="28"/>
      <c r="V14" s="28">
        <f t="shared" si="1"/>
        <v>1369.73</v>
      </c>
      <c r="W14" s="25">
        <v>513.76</v>
      </c>
      <c r="X14" s="25">
        <f t="shared" si="2"/>
        <v>1883.49</v>
      </c>
      <c r="Y14" s="30">
        <f t="shared" si="3"/>
        <v>19176.22</v>
      </c>
      <c r="Z14" s="31">
        <f t="shared" si="4"/>
        <v>6165.12</v>
      </c>
      <c r="AA14" s="31">
        <f t="shared" si="5"/>
        <v>25341.34</v>
      </c>
      <c r="AB14" s="6"/>
    </row>
    <row r="15" spans="1:28" ht="20.25" customHeight="1" outlineLevel="1">
      <c r="A15" s="15">
        <v>10</v>
      </c>
      <c r="B15" s="34" t="s">
        <v>60</v>
      </c>
      <c r="C15" s="17" t="s">
        <v>61</v>
      </c>
      <c r="D15" s="18" t="s">
        <v>40</v>
      </c>
      <c r="E15" s="19">
        <v>189</v>
      </c>
      <c r="F15" s="20" t="s">
        <v>32</v>
      </c>
      <c r="G15" s="21" t="s">
        <v>48</v>
      </c>
      <c r="H15" s="22" t="s">
        <v>42</v>
      </c>
      <c r="I15" s="23">
        <v>37.5</v>
      </c>
      <c r="J15" s="24">
        <f t="shared" si="0"/>
        <v>100</v>
      </c>
      <c r="K15" s="19">
        <v>189</v>
      </c>
      <c r="L15" s="25" t="s">
        <v>35</v>
      </c>
      <c r="M15" s="26"/>
      <c r="N15" s="27" t="s">
        <v>36</v>
      </c>
      <c r="O15" s="28">
        <v>14</v>
      </c>
      <c r="P15" s="28">
        <v>1221</v>
      </c>
      <c r="Q15" s="28"/>
      <c r="R15" s="28">
        <v>175.92</v>
      </c>
      <c r="S15" s="28"/>
      <c r="T15" s="28"/>
      <c r="U15" s="28"/>
      <c r="V15" s="28">
        <f t="shared" si="1"/>
        <v>1396.92</v>
      </c>
      <c r="W15" s="25">
        <v>522.66999999999996</v>
      </c>
      <c r="X15" s="25">
        <f t="shared" si="2"/>
        <v>1919.5900000000001</v>
      </c>
      <c r="Y15" s="30">
        <f t="shared" si="3"/>
        <v>19556.88</v>
      </c>
      <c r="Z15" s="31">
        <f t="shared" si="4"/>
        <v>6272.0399999999991</v>
      </c>
      <c r="AA15" s="31">
        <f t="shared" si="5"/>
        <v>25828.92</v>
      </c>
      <c r="AB15" s="6"/>
    </row>
    <row r="16" spans="1:28" ht="27" customHeight="1" outlineLevel="1">
      <c r="A16" s="16">
        <v>11</v>
      </c>
      <c r="B16" s="34" t="s">
        <v>62</v>
      </c>
      <c r="C16" s="17" t="s">
        <v>63</v>
      </c>
      <c r="D16" s="18" t="s">
        <v>64</v>
      </c>
      <c r="E16" s="19">
        <v>100</v>
      </c>
      <c r="F16" s="20" t="s">
        <v>32</v>
      </c>
      <c r="G16" s="21" t="s">
        <v>48</v>
      </c>
      <c r="H16" s="22" t="s">
        <v>42</v>
      </c>
      <c r="I16" s="23">
        <v>37.5</v>
      </c>
      <c r="J16" s="35">
        <f t="shared" si="0"/>
        <v>100</v>
      </c>
      <c r="K16" s="19">
        <v>100</v>
      </c>
      <c r="L16" s="25" t="s">
        <v>35</v>
      </c>
      <c r="M16" s="26"/>
      <c r="N16" s="27" t="s">
        <v>36</v>
      </c>
      <c r="O16" s="28">
        <v>14</v>
      </c>
      <c r="P16" s="28">
        <v>1221</v>
      </c>
      <c r="Q16" s="28">
        <v>111.65</v>
      </c>
      <c r="R16" s="28">
        <v>198.39</v>
      </c>
      <c r="S16" s="28"/>
      <c r="T16" s="28"/>
      <c r="U16" s="28"/>
      <c r="V16" s="28">
        <f t="shared" si="1"/>
        <v>1531.04</v>
      </c>
      <c r="W16" s="25">
        <v>564.48</v>
      </c>
      <c r="X16" s="25">
        <f t="shared" si="2"/>
        <v>2095.52</v>
      </c>
      <c r="Y16" s="30">
        <f t="shared" si="3"/>
        <v>21434.559999999998</v>
      </c>
      <c r="Z16" s="31">
        <f t="shared" si="4"/>
        <v>6773.76</v>
      </c>
      <c r="AA16" s="31">
        <f t="shared" si="5"/>
        <v>28208.32</v>
      </c>
      <c r="AB16" s="39"/>
    </row>
    <row r="17" spans="1:28" ht="22.5" outlineLevel="1">
      <c r="A17" s="16">
        <v>12</v>
      </c>
      <c r="B17" s="34" t="s">
        <v>65</v>
      </c>
      <c r="C17" s="17" t="s">
        <v>63</v>
      </c>
      <c r="D17" s="18" t="s">
        <v>64</v>
      </c>
      <c r="E17" s="19">
        <v>200</v>
      </c>
      <c r="F17" s="20" t="s">
        <v>32</v>
      </c>
      <c r="G17" s="21" t="s">
        <v>48</v>
      </c>
      <c r="H17" s="22" t="s">
        <v>42</v>
      </c>
      <c r="I17" s="23">
        <v>30</v>
      </c>
      <c r="J17" s="35">
        <f t="shared" si="0"/>
        <v>80</v>
      </c>
      <c r="K17" s="19">
        <v>200</v>
      </c>
      <c r="L17" s="25" t="s">
        <v>35</v>
      </c>
      <c r="M17" s="26"/>
      <c r="N17" s="27" t="s">
        <v>36</v>
      </c>
      <c r="O17" s="28">
        <v>14</v>
      </c>
      <c r="P17" s="28">
        <v>976.8</v>
      </c>
      <c r="Q17" s="28">
        <v>111.65</v>
      </c>
      <c r="R17" s="28">
        <v>118.98</v>
      </c>
      <c r="S17" s="28"/>
      <c r="T17" s="28"/>
      <c r="U17" s="28"/>
      <c r="V17" s="28">
        <f t="shared" si="1"/>
        <v>1207.43</v>
      </c>
      <c r="W17" s="25">
        <v>452.89</v>
      </c>
      <c r="X17" s="25">
        <f t="shared" si="2"/>
        <v>1660.3200000000002</v>
      </c>
      <c r="Y17" s="30">
        <f t="shared" si="3"/>
        <v>16904.02</v>
      </c>
      <c r="Z17" s="31">
        <f t="shared" si="4"/>
        <v>5434.68</v>
      </c>
      <c r="AA17" s="31">
        <f t="shared" si="5"/>
        <v>22338.7</v>
      </c>
      <c r="AB17" s="6"/>
    </row>
    <row r="18" spans="1:28" ht="24" customHeight="1" outlineLevel="1">
      <c r="A18" s="15">
        <v>13</v>
      </c>
      <c r="B18" s="34" t="s">
        <v>66</v>
      </c>
      <c r="C18" s="40">
        <v>43483</v>
      </c>
      <c r="D18" s="18" t="s">
        <v>64</v>
      </c>
      <c r="E18" s="19">
        <v>200</v>
      </c>
      <c r="F18" s="20" t="s">
        <v>32</v>
      </c>
      <c r="G18" s="21" t="s">
        <v>67</v>
      </c>
      <c r="H18" s="22" t="s">
        <v>42</v>
      </c>
      <c r="I18" s="23">
        <v>37.5</v>
      </c>
      <c r="J18" s="24">
        <f t="shared" si="0"/>
        <v>100</v>
      </c>
      <c r="K18" s="19">
        <v>200</v>
      </c>
      <c r="L18" s="25" t="s">
        <v>35</v>
      </c>
      <c r="M18" s="26"/>
      <c r="N18" s="27" t="s">
        <v>36</v>
      </c>
      <c r="O18" s="28">
        <v>14</v>
      </c>
      <c r="P18" s="28">
        <v>1221</v>
      </c>
      <c r="Q18" s="28">
        <v>44.66</v>
      </c>
      <c r="R18" s="28">
        <v>148.72999999999999</v>
      </c>
      <c r="S18" s="28"/>
      <c r="T18" s="28"/>
      <c r="U18" s="28"/>
      <c r="V18" s="28">
        <f t="shared" si="1"/>
        <v>1414.39</v>
      </c>
      <c r="W18" s="25">
        <v>530.49</v>
      </c>
      <c r="X18" s="25">
        <f t="shared" si="2"/>
        <v>1944.88</v>
      </c>
      <c r="Y18" s="30">
        <f t="shared" si="3"/>
        <v>19801.460000000003</v>
      </c>
      <c r="Z18" s="31">
        <f t="shared" si="4"/>
        <v>6365.88</v>
      </c>
      <c r="AA18" s="31">
        <f t="shared" si="5"/>
        <v>26167.340000000004</v>
      </c>
      <c r="AB18" s="6"/>
    </row>
    <row r="19" spans="1:28" ht="15.75" customHeight="1" outlineLevel="1">
      <c r="A19" s="15">
        <v>14</v>
      </c>
      <c r="B19" s="34" t="s">
        <v>68</v>
      </c>
      <c r="C19" s="17" t="s">
        <v>69</v>
      </c>
      <c r="D19" s="18" t="s">
        <v>64</v>
      </c>
      <c r="E19" s="19">
        <v>200</v>
      </c>
      <c r="F19" s="20" t="s">
        <v>32</v>
      </c>
      <c r="G19" s="21" t="s">
        <v>48</v>
      </c>
      <c r="H19" s="22" t="s">
        <v>70</v>
      </c>
      <c r="I19" s="23">
        <v>22.5</v>
      </c>
      <c r="J19" s="24">
        <f t="shared" si="0"/>
        <v>60</v>
      </c>
      <c r="K19" s="19">
        <v>200</v>
      </c>
      <c r="L19" s="25" t="s">
        <v>35</v>
      </c>
      <c r="M19" s="26"/>
      <c r="N19" s="27" t="s">
        <v>36</v>
      </c>
      <c r="O19" s="28">
        <v>14</v>
      </c>
      <c r="P19" s="28">
        <v>704.39</v>
      </c>
      <c r="Q19" s="28">
        <v>16.32</v>
      </c>
      <c r="R19" s="28"/>
      <c r="S19" s="28"/>
      <c r="T19" s="28"/>
      <c r="U19" s="28"/>
      <c r="V19" s="28">
        <f t="shared" si="1"/>
        <v>720.71</v>
      </c>
      <c r="W19" s="25">
        <v>270.33999999999997</v>
      </c>
      <c r="X19" s="25">
        <f t="shared" si="2"/>
        <v>991.05</v>
      </c>
      <c r="Y19" s="30">
        <f t="shared" si="3"/>
        <v>10089.94</v>
      </c>
      <c r="Z19" s="31">
        <f t="shared" si="4"/>
        <v>3244.08</v>
      </c>
      <c r="AA19" s="31">
        <f t="shared" si="5"/>
        <v>13334.02</v>
      </c>
      <c r="AB19" s="41"/>
    </row>
    <row r="20" spans="1:28" ht="15.75" customHeight="1" outlineLevel="1">
      <c r="A20" s="15">
        <v>15</v>
      </c>
      <c r="B20" s="34" t="s">
        <v>71</v>
      </c>
      <c r="C20" s="17" t="s">
        <v>69</v>
      </c>
      <c r="D20" s="18" t="s">
        <v>64</v>
      </c>
      <c r="E20" s="19">
        <v>200</v>
      </c>
      <c r="F20" s="20" t="s">
        <v>32</v>
      </c>
      <c r="G20" s="21" t="s">
        <v>48</v>
      </c>
      <c r="H20" s="22" t="s">
        <v>70</v>
      </c>
      <c r="I20" s="23">
        <v>20</v>
      </c>
      <c r="J20" s="42">
        <f t="shared" si="0"/>
        <v>53.333333333333336</v>
      </c>
      <c r="K20" s="19">
        <v>200</v>
      </c>
      <c r="L20" s="25" t="s">
        <v>35</v>
      </c>
      <c r="M20" s="26"/>
      <c r="N20" s="27" t="s">
        <v>36</v>
      </c>
      <c r="O20" s="28">
        <v>14</v>
      </c>
      <c r="P20" s="28">
        <v>651.16</v>
      </c>
      <c r="Q20" s="28">
        <v>16.32</v>
      </c>
      <c r="R20" s="28"/>
      <c r="S20" s="28"/>
      <c r="T20" s="28"/>
      <c r="U20" s="28"/>
      <c r="V20" s="28">
        <f t="shared" si="1"/>
        <v>667.48</v>
      </c>
      <c r="W20" s="25">
        <v>321</v>
      </c>
      <c r="X20" s="25">
        <f t="shared" si="2"/>
        <v>988.48</v>
      </c>
      <c r="Y20" s="30">
        <f t="shared" si="3"/>
        <v>9344.7200000000012</v>
      </c>
      <c r="Z20" s="31">
        <f t="shared" si="4"/>
        <v>3852</v>
      </c>
      <c r="AA20" s="31">
        <f t="shared" si="5"/>
        <v>13196.720000000001</v>
      </c>
      <c r="AB20" s="6"/>
    </row>
    <row r="21" spans="1:28" ht="15.75" customHeight="1" outlineLevel="1">
      <c r="A21" s="33" t="s">
        <v>72</v>
      </c>
      <c r="B21" s="34" t="s">
        <v>73</v>
      </c>
      <c r="C21" s="17" t="s">
        <v>74</v>
      </c>
      <c r="D21" s="18" t="s">
        <v>64</v>
      </c>
      <c r="E21" s="19">
        <v>300</v>
      </c>
      <c r="F21" s="20" t="s">
        <v>32</v>
      </c>
      <c r="G21" s="21" t="s">
        <v>48</v>
      </c>
      <c r="H21" s="22" t="s">
        <v>42</v>
      </c>
      <c r="I21" s="23">
        <v>15</v>
      </c>
      <c r="J21" s="24">
        <f t="shared" si="0"/>
        <v>40</v>
      </c>
      <c r="K21" s="19">
        <v>300</v>
      </c>
      <c r="L21" s="25" t="s">
        <v>75</v>
      </c>
      <c r="M21" s="26"/>
      <c r="N21" s="27" t="s">
        <v>36</v>
      </c>
      <c r="O21" s="28">
        <v>14</v>
      </c>
      <c r="P21" s="28">
        <v>488.4</v>
      </c>
      <c r="Q21" s="28"/>
      <c r="R21" s="28">
        <v>85.75</v>
      </c>
      <c r="S21" s="28"/>
      <c r="T21" s="28"/>
      <c r="U21" s="28"/>
      <c r="V21" s="28">
        <f t="shared" si="1"/>
        <v>574.15</v>
      </c>
      <c r="W21" s="25">
        <v>215.36</v>
      </c>
      <c r="X21" s="25">
        <f t="shared" si="2"/>
        <v>789.51</v>
      </c>
      <c r="Y21" s="30">
        <f t="shared" si="3"/>
        <v>8038.0999999999995</v>
      </c>
      <c r="Z21" s="31">
        <f t="shared" si="4"/>
        <v>2584.3200000000002</v>
      </c>
      <c r="AA21" s="31">
        <f t="shared" si="5"/>
        <v>10622.42</v>
      </c>
      <c r="AB21" s="6"/>
    </row>
    <row r="22" spans="1:28" ht="22.5" customHeight="1" outlineLevel="1">
      <c r="A22" s="15">
        <v>17</v>
      </c>
      <c r="B22" s="34" t="s">
        <v>76</v>
      </c>
      <c r="C22" s="17" t="s">
        <v>77</v>
      </c>
      <c r="D22" s="18" t="s">
        <v>78</v>
      </c>
      <c r="E22" s="19">
        <v>200</v>
      </c>
      <c r="F22" s="43" t="s">
        <v>79</v>
      </c>
      <c r="G22" s="21" t="s">
        <v>80</v>
      </c>
      <c r="H22" s="22" t="s">
        <v>81</v>
      </c>
      <c r="I22" s="23">
        <v>35</v>
      </c>
      <c r="J22" s="42">
        <f t="shared" ref="J22:J23" si="6">I22/39*100</f>
        <v>89.743589743589752</v>
      </c>
      <c r="K22" s="19">
        <v>200</v>
      </c>
      <c r="L22" s="25" t="s">
        <v>35</v>
      </c>
      <c r="M22" s="26"/>
      <c r="N22" s="27" t="s">
        <v>36</v>
      </c>
      <c r="O22" s="28">
        <v>14</v>
      </c>
      <c r="P22" s="28">
        <v>1095.72</v>
      </c>
      <c r="Q22" s="28"/>
      <c r="R22" s="28"/>
      <c r="S22" s="28"/>
      <c r="T22" s="28"/>
      <c r="U22" s="28"/>
      <c r="V22" s="28">
        <f t="shared" si="1"/>
        <v>1095.72</v>
      </c>
      <c r="W22" s="25">
        <v>411</v>
      </c>
      <c r="X22" s="25">
        <f t="shared" si="2"/>
        <v>1506.72</v>
      </c>
      <c r="Y22" s="30">
        <f t="shared" si="3"/>
        <v>15340.08</v>
      </c>
      <c r="Z22" s="31">
        <f t="shared" si="4"/>
        <v>4932</v>
      </c>
      <c r="AA22" s="31">
        <f t="shared" si="5"/>
        <v>20272.080000000002</v>
      </c>
      <c r="AB22" s="6"/>
    </row>
    <row r="23" spans="1:28" ht="15.75" customHeight="1" outlineLevel="1">
      <c r="A23" s="15">
        <v>18</v>
      </c>
      <c r="B23" s="34" t="s">
        <v>82</v>
      </c>
      <c r="C23" s="17" t="s">
        <v>83</v>
      </c>
      <c r="D23" s="18" t="s">
        <v>84</v>
      </c>
      <c r="E23" s="19">
        <v>200</v>
      </c>
      <c r="F23" s="43" t="s">
        <v>79</v>
      </c>
      <c r="G23" s="21" t="s">
        <v>67</v>
      </c>
      <c r="H23" s="22" t="s">
        <v>85</v>
      </c>
      <c r="I23" s="23">
        <v>35</v>
      </c>
      <c r="J23" s="42">
        <f t="shared" si="6"/>
        <v>89.743589743589752</v>
      </c>
      <c r="K23" s="19">
        <v>200</v>
      </c>
      <c r="L23" s="25" t="s">
        <v>35</v>
      </c>
      <c r="M23" s="26"/>
      <c r="N23" s="27" t="s">
        <v>36</v>
      </c>
      <c r="O23" s="28">
        <v>14</v>
      </c>
      <c r="P23" s="28">
        <v>1095.72</v>
      </c>
      <c r="Q23" s="28">
        <v>81.599999999999994</v>
      </c>
      <c r="R23" s="28">
        <v>34.909999999999997</v>
      </c>
      <c r="S23" s="28"/>
      <c r="T23" s="28"/>
      <c r="U23" s="28"/>
      <c r="V23" s="28">
        <f t="shared" si="1"/>
        <v>1212.23</v>
      </c>
      <c r="W23" s="25">
        <v>447.45</v>
      </c>
      <c r="X23" s="25">
        <f t="shared" si="2"/>
        <v>1659.68</v>
      </c>
      <c r="Y23" s="30">
        <f t="shared" si="3"/>
        <v>16971.22</v>
      </c>
      <c r="Z23" s="31">
        <f t="shared" si="4"/>
        <v>5369.4</v>
      </c>
      <c r="AA23" s="31">
        <f t="shared" si="5"/>
        <v>22340.620000000003</v>
      </c>
      <c r="AB23" s="6"/>
    </row>
    <row r="24" spans="1:28" ht="22.5" customHeight="1" outlineLevel="1">
      <c r="A24" s="16">
        <v>19</v>
      </c>
      <c r="B24" s="34" t="s">
        <v>86</v>
      </c>
      <c r="C24" s="44">
        <v>45967</v>
      </c>
      <c r="D24" s="45" t="s">
        <v>87</v>
      </c>
      <c r="E24" s="46">
        <v>502</v>
      </c>
      <c r="F24" s="43" t="s">
        <v>79</v>
      </c>
      <c r="G24" s="21" t="s">
        <v>67</v>
      </c>
      <c r="H24" s="22" t="s">
        <v>85</v>
      </c>
      <c r="I24" s="28">
        <v>25</v>
      </c>
      <c r="J24" s="42">
        <v>64.099999999999994</v>
      </c>
      <c r="K24" s="19">
        <v>502</v>
      </c>
      <c r="L24" s="25" t="s">
        <v>88</v>
      </c>
      <c r="M24" s="27"/>
      <c r="N24" s="27" t="s">
        <v>36</v>
      </c>
      <c r="O24" s="28">
        <v>14</v>
      </c>
      <c r="P24" s="28">
        <v>782.66</v>
      </c>
      <c r="Q24" s="47"/>
      <c r="R24" s="47"/>
      <c r="S24" s="47"/>
      <c r="T24" s="47"/>
      <c r="U24" s="47"/>
      <c r="V24" s="28">
        <f t="shared" si="1"/>
        <v>782.66</v>
      </c>
      <c r="W24" s="25">
        <v>304.52</v>
      </c>
      <c r="X24" s="25">
        <f t="shared" si="2"/>
        <v>1087.1799999999998</v>
      </c>
      <c r="Y24" s="30">
        <f t="shared" si="3"/>
        <v>10957.24</v>
      </c>
      <c r="Z24" s="31">
        <f t="shared" si="4"/>
        <v>3654.24</v>
      </c>
      <c r="AA24" s="31">
        <f t="shared" si="5"/>
        <v>14611.48</v>
      </c>
      <c r="AB24" s="6"/>
    </row>
    <row r="25" spans="1:28" ht="15.75" customHeight="1" outlineLevel="1">
      <c r="A25" s="15">
        <v>20</v>
      </c>
      <c r="B25" s="34" t="s">
        <v>89</v>
      </c>
      <c r="C25" s="17" t="s">
        <v>90</v>
      </c>
      <c r="D25" s="21" t="s">
        <v>91</v>
      </c>
      <c r="E25" s="19">
        <v>200</v>
      </c>
      <c r="F25" s="43" t="s">
        <v>79</v>
      </c>
      <c r="G25" s="21" t="s">
        <v>67</v>
      </c>
      <c r="H25" s="22" t="s">
        <v>92</v>
      </c>
      <c r="I25" s="23">
        <v>30</v>
      </c>
      <c r="J25" s="42">
        <f t="shared" ref="J25:J26" si="7">I25/39*100</f>
        <v>76.923076923076934</v>
      </c>
      <c r="K25" s="19">
        <v>200</v>
      </c>
      <c r="L25" s="25" t="s">
        <v>35</v>
      </c>
      <c r="M25" s="26"/>
      <c r="N25" s="27" t="s">
        <v>36</v>
      </c>
      <c r="O25" s="28">
        <v>12</v>
      </c>
      <c r="P25" s="28">
        <v>939.19</v>
      </c>
      <c r="Q25" s="28">
        <v>32.64</v>
      </c>
      <c r="R25" s="28"/>
      <c r="S25" s="28"/>
      <c r="T25" s="28"/>
      <c r="U25" s="48">
        <f>(SUM(P25:T25)/12)*2</f>
        <v>161.97166666666666</v>
      </c>
      <c r="V25" s="28">
        <f t="shared" si="1"/>
        <v>1133.8016666666667</v>
      </c>
      <c r="W25" s="25">
        <v>388.34</v>
      </c>
      <c r="X25" s="25">
        <f t="shared" si="2"/>
        <v>1522.1416666666667</v>
      </c>
      <c r="Y25" s="30">
        <f t="shared" si="3"/>
        <v>13605.62</v>
      </c>
      <c r="Z25" s="31">
        <f t="shared" si="4"/>
        <v>4660.08</v>
      </c>
      <c r="AA25" s="31">
        <f t="shared" si="5"/>
        <v>18265.7</v>
      </c>
      <c r="AB25" s="6"/>
    </row>
    <row r="26" spans="1:28" ht="24" customHeight="1" outlineLevel="1">
      <c r="A26" s="16">
        <v>21</v>
      </c>
      <c r="B26" s="34" t="s">
        <v>93</v>
      </c>
      <c r="C26" s="40">
        <v>44075</v>
      </c>
      <c r="D26" s="18" t="s">
        <v>91</v>
      </c>
      <c r="E26" s="19">
        <v>189</v>
      </c>
      <c r="F26" s="43" t="s">
        <v>79</v>
      </c>
      <c r="G26" s="21" t="s">
        <v>94</v>
      </c>
      <c r="H26" s="22" t="s">
        <v>92</v>
      </c>
      <c r="I26" s="23">
        <v>20</v>
      </c>
      <c r="J26" s="42">
        <f t="shared" si="7"/>
        <v>51.282051282051277</v>
      </c>
      <c r="K26" s="19">
        <v>189</v>
      </c>
      <c r="L26" s="25" t="s">
        <v>35</v>
      </c>
      <c r="M26" s="26"/>
      <c r="N26" s="27" t="s">
        <v>36</v>
      </c>
      <c r="O26" s="28">
        <v>14</v>
      </c>
      <c r="P26" s="28">
        <v>626.12</v>
      </c>
      <c r="Q26" s="28">
        <v>16.32</v>
      </c>
      <c r="R26" s="28"/>
      <c r="S26" s="28"/>
      <c r="T26" s="28"/>
      <c r="U26" s="28"/>
      <c r="V26" s="28">
        <f t="shared" si="1"/>
        <v>642.44000000000005</v>
      </c>
      <c r="W26" s="25">
        <v>256.72000000000003</v>
      </c>
      <c r="X26" s="25">
        <f t="shared" si="2"/>
        <v>899.16000000000008</v>
      </c>
      <c r="Y26" s="30">
        <f t="shared" si="3"/>
        <v>8994.16</v>
      </c>
      <c r="Z26" s="31">
        <f t="shared" si="4"/>
        <v>3080.6400000000003</v>
      </c>
      <c r="AA26" s="31">
        <f t="shared" si="5"/>
        <v>12074.8</v>
      </c>
      <c r="AB26" s="6"/>
    </row>
    <row r="27" spans="1:28" ht="15.75" customHeight="1" outlineLevel="1">
      <c r="A27" s="15">
        <v>22</v>
      </c>
      <c r="B27" s="34" t="s">
        <v>95</v>
      </c>
      <c r="C27" s="40">
        <v>45979</v>
      </c>
      <c r="D27" s="18" t="s">
        <v>96</v>
      </c>
      <c r="E27" s="19">
        <v>410</v>
      </c>
      <c r="F27" s="20" t="s">
        <v>32</v>
      </c>
      <c r="G27" s="21" t="s">
        <v>48</v>
      </c>
      <c r="H27" s="22" t="s">
        <v>42</v>
      </c>
      <c r="I27" s="23">
        <v>37.5</v>
      </c>
      <c r="J27" s="24">
        <f t="shared" ref="J27:J28" si="8">I27/37.5*100</f>
        <v>100</v>
      </c>
      <c r="K27" s="19">
        <v>410</v>
      </c>
      <c r="L27" s="25" t="s">
        <v>97</v>
      </c>
      <c r="M27" s="26"/>
      <c r="N27" s="27" t="s">
        <v>36</v>
      </c>
      <c r="O27" s="28">
        <v>14</v>
      </c>
      <c r="P27" s="28">
        <v>1221</v>
      </c>
      <c r="Q27" s="28"/>
      <c r="R27" s="28"/>
      <c r="S27" s="28"/>
      <c r="T27" s="28"/>
      <c r="U27" s="28"/>
      <c r="V27" s="28">
        <f t="shared" si="1"/>
        <v>1221</v>
      </c>
      <c r="W27" s="25">
        <v>457.98</v>
      </c>
      <c r="X27" s="25">
        <f t="shared" si="2"/>
        <v>1678.98</v>
      </c>
      <c r="Y27" s="30">
        <f t="shared" si="3"/>
        <v>17094</v>
      </c>
      <c r="Z27" s="31">
        <f t="shared" si="4"/>
        <v>5495.76</v>
      </c>
      <c r="AA27" s="31">
        <f t="shared" si="5"/>
        <v>22589.760000000002</v>
      </c>
      <c r="AB27" s="49"/>
    </row>
    <row r="28" spans="1:28" ht="15.75" customHeight="1" outlineLevel="1">
      <c r="A28" s="15">
        <v>23</v>
      </c>
      <c r="B28" s="34" t="s">
        <v>98</v>
      </c>
      <c r="C28" s="40">
        <v>45825</v>
      </c>
      <c r="D28" s="18" t="s">
        <v>40</v>
      </c>
      <c r="E28" s="19">
        <v>410</v>
      </c>
      <c r="F28" s="20" t="s">
        <v>32</v>
      </c>
      <c r="G28" s="21" t="s">
        <v>48</v>
      </c>
      <c r="H28" s="22" t="s">
        <v>42</v>
      </c>
      <c r="I28" s="23">
        <v>37.5</v>
      </c>
      <c r="J28" s="24">
        <f t="shared" si="8"/>
        <v>100</v>
      </c>
      <c r="K28" s="19">
        <v>410</v>
      </c>
      <c r="L28" s="25" t="s">
        <v>97</v>
      </c>
      <c r="M28" s="26"/>
      <c r="N28" s="27" t="s">
        <v>36</v>
      </c>
      <c r="O28" s="28">
        <v>14</v>
      </c>
      <c r="P28" s="28">
        <v>1221</v>
      </c>
      <c r="Q28" s="28"/>
      <c r="R28" s="28">
        <v>148.72999999999999</v>
      </c>
      <c r="S28" s="28"/>
      <c r="T28" s="28"/>
      <c r="U28" s="28"/>
      <c r="V28" s="28">
        <f t="shared" si="1"/>
        <v>1369.73</v>
      </c>
      <c r="W28" s="25">
        <v>513.76</v>
      </c>
      <c r="X28" s="25">
        <f t="shared" si="2"/>
        <v>1883.49</v>
      </c>
      <c r="Y28" s="30">
        <f t="shared" si="3"/>
        <v>19176.22</v>
      </c>
      <c r="Z28" s="31">
        <f t="shared" si="4"/>
        <v>6165.12</v>
      </c>
      <c r="AA28" s="31">
        <f t="shared" si="5"/>
        <v>25341.34</v>
      </c>
      <c r="AB28" s="6"/>
    </row>
    <row r="29" spans="1:28" ht="15.75" customHeight="1" outlineLevel="1">
      <c r="A29" s="15">
        <v>24</v>
      </c>
      <c r="B29" s="34" t="s">
        <v>99</v>
      </c>
      <c r="C29" s="40">
        <v>45940</v>
      </c>
      <c r="D29" s="18" t="s">
        <v>84</v>
      </c>
      <c r="E29" s="19">
        <v>510</v>
      </c>
      <c r="F29" s="43" t="s">
        <v>79</v>
      </c>
      <c r="G29" s="21" t="s">
        <v>67</v>
      </c>
      <c r="H29" s="22" t="s">
        <v>85</v>
      </c>
      <c r="I29" s="23">
        <v>35</v>
      </c>
      <c r="J29" s="42">
        <f>I29/39*100</f>
        <v>89.743589743589752</v>
      </c>
      <c r="K29" s="19">
        <v>510</v>
      </c>
      <c r="L29" s="25" t="s">
        <v>100</v>
      </c>
      <c r="M29" s="26"/>
      <c r="N29" s="27" t="s">
        <v>36</v>
      </c>
      <c r="O29" s="28">
        <v>14</v>
      </c>
      <c r="P29" s="28">
        <v>1095.72</v>
      </c>
      <c r="Q29" s="28"/>
      <c r="R29" s="28"/>
      <c r="S29" s="28"/>
      <c r="T29" s="28"/>
      <c r="U29" s="28"/>
      <c r="V29" s="28">
        <f t="shared" si="1"/>
        <v>1095.72</v>
      </c>
      <c r="W29" s="25">
        <v>411</v>
      </c>
      <c r="X29" s="25">
        <f t="shared" si="2"/>
        <v>1506.72</v>
      </c>
      <c r="Y29" s="30">
        <f t="shared" si="3"/>
        <v>15340.08</v>
      </c>
      <c r="Z29" s="31">
        <f t="shared" si="4"/>
        <v>4932</v>
      </c>
      <c r="AA29" s="31">
        <f t="shared" si="5"/>
        <v>20272.080000000002</v>
      </c>
      <c r="AB29" s="6"/>
    </row>
    <row r="30" spans="1:28" ht="15.75" customHeight="1" outlineLevel="1">
      <c r="A30" s="15">
        <v>25</v>
      </c>
      <c r="B30" s="34" t="s">
        <v>101</v>
      </c>
      <c r="C30" s="40">
        <v>45972</v>
      </c>
      <c r="D30" s="18" t="s">
        <v>64</v>
      </c>
      <c r="E30" s="19">
        <v>410</v>
      </c>
      <c r="F30" s="20" t="s">
        <v>32</v>
      </c>
      <c r="G30" s="21" t="s">
        <v>48</v>
      </c>
      <c r="H30" s="22" t="s">
        <v>42</v>
      </c>
      <c r="I30" s="23">
        <v>37.5</v>
      </c>
      <c r="J30" s="24">
        <f>I30/37.5*100</f>
        <v>100</v>
      </c>
      <c r="K30" s="19">
        <v>410</v>
      </c>
      <c r="L30" s="25" t="s">
        <v>100</v>
      </c>
      <c r="M30" s="26"/>
      <c r="N30" s="27" t="s">
        <v>36</v>
      </c>
      <c r="O30" s="28">
        <v>14</v>
      </c>
      <c r="P30" s="28">
        <v>1221</v>
      </c>
      <c r="Q30" s="28"/>
      <c r="R30" s="28"/>
      <c r="S30" s="28"/>
      <c r="T30" s="28"/>
      <c r="U30" s="28"/>
      <c r="V30" s="28">
        <f t="shared" si="1"/>
        <v>1221</v>
      </c>
      <c r="W30" s="25">
        <v>457.98</v>
      </c>
      <c r="X30" s="25">
        <f t="shared" si="2"/>
        <v>1678.98</v>
      </c>
      <c r="Y30" s="30">
        <f t="shared" si="3"/>
        <v>17094</v>
      </c>
      <c r="Z30" s="31">
        <f t="shared" si="4"/>
        <v>5495.76</v>
      </c>
      <c r="AA30" s="31">
        <f t="shared" si="5"/>
        <v>22589.760000000002</v>
      </c>
      <c r="AB30" s="12"/>
    </row>
    <row r="31" spans="1:28" ht="22.5" customHeight="1">
      <c r="A31" s="50"/>
      <c r="B31" s="50"/>
      <c r="C31" s="51"/>
      <c r="D31" s="51"/>
      <c r="E31" s="51"/>
      <c r="F31" s="52"/>
      <c r="G31" s="52"/>
      <c r="H31" s="52"/>
      <c r="I31" s="51"/>
      <c r="J31" s="51"/>
      <c r="K31" s="51"/>
      <c r="L31" s="51"/>
      <c r="M31" s="53"/>
      <c r="N31" s="54"/>
      <c r="O31" s="50"/>
      <c r="P31" s="52"/>
      <c r="Q31" s="52"/>
      <c r="R31" s="52"/>
      <c r="S31" s="52"/>
      <c r="T31" s="52"/>
      <c r="U31" s="52"/>
      <c r="V31" s="52"/>
      <c r="W31" s="52"/>
      <c r="X31" s="52"/>
      <c r="Y31" s="55"/>
      <c r="Z31" s="55"/>
      <c r="AA31" s="55"/>
      <c r="AB31" s="56"/>
    </row>
    <row r="32" spans="1:28" ht="27" customHeight="1">
      <c r="A32" s="57" t="s">
        <v>102</v>
      </c>
      <c r="B32" s="57"/>
      <c r="C32" s="25"/>
      <c r="D32" s="25"/>
      <c r="E32" s="58"/>
      <c r="F32" s="59"/>
      <c r="G32" s="59"/>
      <c r="H32" s="59"/>
      <c r="I32" s="60"/>
      <c r="J32" s="60"/>
      <c r="K32" s="60"/>
      <c r="L32" s="60"/>
      <c r="M32" s="61"/>
      <c r="N32" s="62"/>
      <c r="O32" s="63"/>
      <c r="P32" s="64"/>
      <c r="Q32" s="64"/>
      <c r="R32" s="64"/>
      <c r="S32" s="64"/>
      <c r="T32" s="64"/>
      <c r="U32" s="64"/>
      <c r="V32" s="64"/>
      <c r="W32" s="64"/>
      <c r="X32" s="64"/>
      <c r="Y32" s="65"/>
      <c r="Z32" s="65"/>
      <c r="AA32" s="65"/>
      <c r="AB32" s="32"/>
    </row>
    <row r="33" spans="1:28" ht="21.75" customHeight="1">
      <c r="A33" s="66">
        <v>1</v>
      </c>
      <c r="B33" s="81" t="s">
        <v>103</v>
      </c>
      <c r="C33" s="82"/>
      <c r="D33" s="82"/>
      <c r="E33" s="82"/>
      <c r="F33" s="83"/>
      <c r="G33" s="67"/>
      <c r="H33" s="67"/>
      <c r="I33" s="68"/>
      <c r="J33" s="69"/>
      <c r="K33" s="69"/>
      <c r="L33" s="69"/>
      <c r="M33" s="69"/>
      <c r="N33" s="69"/>
      <c r="O33" s="69"/>
      <c r="P33" s="70"/>
      <c r="Q33" s="70"/>
      <c r="R33" s="70"/>
      <c r="S33" s="70"/>
      <c r="T33" s="70"/>
      <c r="U33" s="70"/>
      <c r="V33" s="70"/>
      <c r="W33" s="70"/>
      <c r="X33" s="70"/>
      <c r="Y33" s="71"/>
      <c r="Z33" s="69"/>
      <c r="AA33" s="69"/>
      <c r="AB33" s="39"/>
    </row>
    <row r="34" spans="1:28" ht="18.75" customHeight="1">
      <c r="A34" s="66">
        <v>2</v>
      </c>
      <c r="B34" s="81" t="s">
        <v>104</v>
      </c>
      <c r="C34" s="82"/>
      <c r="D34" s="82"/>
      <c r="E34" s="82"/>
      <c r="F34" s="83"/>
      <c r="G34" s="67"/>
      <c r="H34" s="67"/>
      <c r="I34" s="72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39"/>
    </row>
    <row r="35" spans="1:28" ht="18.75" customHeight="1">
      <c r="A35" s="66">
        <v>6</v>
      </c>
      <c r="B35" s="81" t="s">
        <v>104</v>
      </c>
      <c r="C35" s="82"/>
      <c r="D35" s="82"/>
      <c r="E35" s="82"/>
      <c r="F35" s="83"/>
      <c r="G35" s="67"/>
      <c r="H35" s="67"/>
      <c r="I35" s="72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39"/>
    </row>
    <row r="36" spans="1:28" ht="18.75" customHeight="1">
      <c r="A36" s="66">
        <v>8</v>
      </c>
      <c r="B36" s="81" t="s">
        <v>105</v>
      </c>
      <c r="C36" s="82"/>
      <c r="D36" s="82"/>
      <c r="E36" s="82"/>
      <c r="F36" s="83"/>
      <c r="G36" s="67"/>
      <c r="H36" s="67"/>
      <c r="I36" s="72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39"/>
    </row>
    <row r="37" spans="1:28" ht="18.75" customHeight="1">
      <c r="A37" s="74">
        <v>10</v>
      </c>
      <c r="B37" s="84" t="s">
        <v>106</v>
      </c>
      <c r="C37" s="82"/>
      <c r="D37" s="82"/>
      <c r="E37" s="82"/>
      <c r="F37" s="83"/>
      <c r="G37" s="75"/>
      <c r="H37" s="75"/>
      <c r="I37" s="72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39"/>
    </row>
    <row r="38" spans="1:28" ht="18.75" customHeight="1">
      <c r="A38" s="66">
        <v>11</v>
      </c>
      <c r="B38" s="84" t="s">
        <v>107</v>
      </c>
      <c r="C38" s="82"/>
      <c r="D38" s="82"/>
      <c r="E38" s="82"/>
      <c r="F38" s="83"/>
      <c r="G38" s="75"/>
      <c r="H38" s="75"/>
      <c r="I38" s="68"/>
      <c r="J38" s="69"/>
      <c r="K38" s="69"/>
      <c r="L38" s="69"/>
      <c r="M38" s="69"/>
      <c r="N38" s="69"/>
      <c r="O38" s="69"/>
      <c r="P38" s="70"/>
      <c r="Q38" s="70"/>
      <c r="R38" s="70"/>
      <c r="S38" s="70"/>
      <c r="T38" s="70"/>
      <c r="U38" s="70"/>
      <c r="V38" s="70"/>
      <c r="W38" s="70"/>
      <c r="X38" s="70"/>
      <c r="Y38" s="71"/>
      <c r="Z38" s="69"/>
      <c r="AA38" s="69"/>
      <c r="AB38" s="39"/>
    </row>
    <row r="39" spans="1:28" ht="18.75" customHeight="1">
      <c r="A39" s="66">
        <v>12</v>
      </c>
      <c r="B39" s="81" t="s">
        <v>108</v>
      </c>
      <c r="C39" s="82"/>
      <c r="D39" s="82"/>
      <c r="E39" s="82"/>
      <c r="F39" s="83"/>
      <c r="G39" s="67"/>
      <c r="H39" s="67"/>
      <c r="I39" s="68"/>
      <c r="J39" s="69"/>
      <c r="K39" s="69"/>
      <c r="L39" s="69"/>
      <c r="M39" s="69"/>
      <c r="N39" s="69"/>
      <c r="O39" s="69"/>
      <c r="P39" s="70"/>
      <c r="Q39" s="70"/>
      <c r="R39" s="70"/>
      <c r="S39" s="70"/>
      <c r="T39" s="70"/>
      <c r="U39" s="70"/>
      <c r="V39" s="70"/>
      <c r="W39" s="70"/>
      <c r="X39" s="70"/>
      <c r="Y39" s="71"/>
      <c r="Z39" s="69"/>
      <c r="AA39" s="69"/>
      <c r="AB39" s="39"/>
    </row>
    <row r="40" spans="1:28" ht="16.5" customHeight="1">
      <c r="A40" s="76">
        <v>14</v>
      </c>
      <c r="B40" s="81" t="s">
        <v>109</v>
      </c>
      <c r="C40" s="82"/>
      <c r="D40" s="82"/>
      <c r="E40" s="82"/>
      <c r="F40" s="83"/>
      <c r="G40" s="67"/>
      <c r="H40" s="67"/>
      <c r="I40" s="68"/>
      <c r="J40" s="69"/>
      <c r="K40" s="69"/>
      <c r="L40" s="69"/>
      <c r="M40" s="69"/>
      <c r="N40" s="69"/>
      <c r="O40" s="69"/>
      <c r="P40" s="70"/>
      <c r="Q40" s="70"/>
      <c r="R40" s="70"/>
      <c r="S40" s="70"/>
      <c r="T40" s="70"/>
      <c r="U40" s="70"/>
      <c r="V40" s="70"/>
      <c r="W40" s="70"/>
      <c r="X40" s="70"/>
      <c r="Y40" s="71"/>
      <c r="Z40" s="69"/>
      <c r="AA40" s="69"/>
      <c r="AB40" s="39"/>
    </row>
    <row r="41" spans="1:28" ht="16.5" customHeight="1">
      <c r="A41" s="77">
        <v>15</v>
      </c>
      <c r="B41" s="81" t="s">
        <v>110</v>
      </c>
      <c r="C41" s="82"/>
      <c r="D41" s="82"/>
      <c r="E41" s="82"/>
      <c r="F41" s="83"/>
      <c r="G41" s="67"/>
      <c r="H41" s="67"/>
      <c r="I41" s="67"/>
      <c r="J41" s="67"/>
      <c r="K41" s="67"/>
      <c r="L41" s="67"/>
      <c r="M41" s="67"/>
      <c r="N41" s="67"/>
      <c r="O41" s="69"/>
      <c r="P41" s="70"/>
      <c r="Q41" s="70"/>
      <c r="R41" s="70"/>
      <c r="S41" s="70"/>
      <c r="T41" s="70"/>
      <c r="U41" s="70"/>
      <c r="V41" s="70"/>
      <c r="W41" s="70"/>
      <c r="X41" s="70"/>
      <c r="Y41" s="71"/>
      <c r="Z41" s="69"/>
      <c r="AA41" s="69"/>
      <c r="AB41" s="39"/>
    </row>
    <row r="42" spans="1:28" ht="16.5" customHeight="1">
      <c r="A42" s="77">
        <v>16</v>
      </c>
      <c r="B42" s="81" t="s">
        <v>111</v>
      </c>
      <c r="C42" s="82"/>
      <c r="D42" s="82"/>
      <c r="E42" s="82"/>
      <c r="F42" s="83"/>
      <c r="G42" s="67"/>
      <c r="H42" s="67"/>
      <c r="I42" s="68"/>
      <c r="J42" s="69"/>
      <c r="K42" s="69"/>
      <c r="L42" s="69"/>
      <c r="M42" s="69"/>
      <c r="N42" s="69"/>
      <c r="O42" s="69"/>
      <c r="P42" s="70"/>
      <c r="Q42" s="70"/>
      <c r="R42" s="70"/>
      <c r="S42" s="70"/>
      <c r="T42" s="70"/>
      <c r="U42" s="70"/>
      <c r="V42" s="70"/>
      <c r="W42" s="70"/>
      <c r="X42" s="70"/>
      <c r="Y42" s="71"/>
      <c r="Z42" s="69"/>
      <c r="AA42" s="69"/>
      <c r="AB42" s="39"/>
    </row>
    <row r="43" spans="1:28" ht="16.5" customHeight="1">
      <c r="A43" s="66">
        <v>18</v>
      </c>
      <c r="B43" s="81" t="s">
        <v>112</v>
      </c>
      <c r="C43" s="82"/>
      <c r="D43" s="82"/>
      <c r="E43" s="82"/>
      <c r="F43" s="83"/>
      <c r="G43" s="67"/>
      <c r="H43" s="67"/>
      <c r="I43" s="68"/>
      <c r="J43" s="69"/>
      <c r="K43" s="69"/>
      <c r="L43" s="69"/>
      <c r="M43" s="69"/>
      <c r="N43" s="69"/>
      <c r="O43" s="69"/>
      <c r="P43" s="70"/>
      <c r="Q43" s="70"/>
      <c r="R43" s="70"/>
      <c r="S43" s="70"/>
      <c r="T43" s="70"/>
      <c r="U43" s="70"/>
      <c r="V43" s="70"/>
      <c r="W43" s="70"/>
      <c r="X43" s="70"/>
      <c r="Y43" s="71"/>
      <c r="Z43" s="69"/>
      <c r="AA43" s="69"/>
      <c r="AB43" s="39"/>
    </row>
    <row r="44" spans="1:28" ht="18" customHeight="1">
      <c r="A44" s="77">
        <v>22</v>
      </c>
      <c r="B44" s="85" t="s">
        <v>113</v>
      </c>
      <c r="C44" s="82"/>
      <c r="D44" s="82"/>
      <c r="E44" s="82"/>
      <c r="F44" s="83"/>
      <c r="G44" s="78"/>
      <c r="H44" s="78"/>
      <c r="I44" s="79"/>
      <c r="J44" s="79"/>
      <c r="K44" s="79"/>
      <c r="L44" s="79"/>
      <c r="M44" s="69"/>
      <c r="N44" s="69"/>
      <c r="O44" s="69"/>
      <c r="P44" s="70"/>
      <c r="Q44" s="70"/>
      <c r="R44" s="70"/>
      <c r="S44" s="70"/>
      <c r="T44" s="70"/>
      <c r="U44" s="70"/>
      <c r="V44" s="70"/>
      <c r="W44" s="70"/>
      <c r="X44" s="70"/>
      <c r="Y44" s="71"/>
      <c r="Z44" s="79"/>
      <c r="AA44" s="79"/>
      <c r="AB44" s="39"/>
    </row>
    <row r="45" spans="1:28" ht="18" customHeight="1">
      <c r="A45" s="80">
        <v>23</v>
      </c>
      <c r="B45" s="85" t="s">
        <v>114</v>
      </c>
      <c r="C45" s="82"/>
      <c r="D45" s="82"/>
      <c r="E45" s="82"/>
      <c r="F45" s="83"/>
      <c r="G45" s="78"/>
      <c r="H45" s="78"/>
      <c r="I45" s="79"/>
      <c r="J45" s="79"/>
      <c r="K45" s="79"/>
      <c r="L45" s="79"/>
      <c r="M45" s="69"/>
      <c r="N45" s="69"/>
      <c r="O45" s="69"/>
      <c r="P45" s="70"/>
      <c r="Q45" s="70"/>
      <c r="R45" s="70"/>
      <c r="S45" s="70"/>
      <c r="T45" s="70"/>
      <c r="U45" s="70"/>
      <c r="V45" s="70"/>
      <c r="W45" s="70"/>
      <c r="X45" s="70"/>
      <c r="Y45" s="71"/>
      <c r="Z45" s="79"/>
      <c r="AA45" s="79"/>
      <c r="AB45" s="39"/>
    </row>
    <row r="46" spans="1:28" ht="21" customHeight="1">
      <c r="A46" s="80">
        <v>24</v>
      </c>
      <c r="B46" s="85" t="s">
        <v>115</v>
      </c>
      <c r="C46" s="82"/>
      <c r="D46" s="82"/>
      <c r="E46" s="82"/>
      <c r="F46" s="83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39"/>
    </row>
    <row r="47" spans="1:28" ht="21" customHeight="1">
      <c r="A47" s="80">
        <v>25</v>
      </c>
      <c r="B47" s="85" t="s">
        <v>116</v>
      </c>
      <c r="C47" s="82"/>
      <c r="D47" s="82"/>
      <c r="E47" s="82"/>
      <c r="F47" s="83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39"/>
    </row>
  </sheetData>
  <mergeCells count="15">
    <mergeCell ref="B38:F38"/>
    <mergeCell ref="B46:F46"/>
    <mergeCell ref="B47:F47"/>
    <mergeCell ref="B39:F39"/>
    <mergeCell ref="B40:F40"/>
    <mergeCell ref="B41:F41"/>
    <mergeCell ref="B42:F42"/>
    <mergeCell ref="B43:F43"/>
    <mergeCell ref="B44:F44"/>
    <mergeCell ref="B45:F45"/>
    <mergeCell ref="B33:F33"/>
    <mergeCell ref="B34:F34"/>
    <mergeCell ref="B35:F35"/>
    <mergeCell ref="B36:F36"/>
    <mergeCell ref="B37:F37"/>
  </mergeCells>
  <pageMargins left="0.25" right="0.25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ESCOLA BRESSOL EBM LA MUNTANYA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Alvarez Fernandez_ Monica</dc:creator>
  <cp:lastModifiedBy>Alvarez Fernandez_ Monica</cp:lastModifiedBy>
  <dcterms:created xsi:type="dcterms:W3CDTF">2026-06-10T10:53:21Z</dcterms:created>
  <dcterms:modified xsi:type="dcterms:W3CDTF">2026-06-10T10:53:21Z</dcterms:modified>
</cp:coreProperties>
</file>