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6.xml" ContentType="application/vnd.openxmlformats-officedocument.drawing+xml"/>
  <Override PartName="/xl/slicers/slicer1.xml" ContentType="application/vnd.ms-excel.slicer+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3.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pivotTables/pivotTable2.xml" ContentType="application/vnd.openxmlformats-officedocument.spreadsheetml.pivotTable+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4.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0"/>
  <workbookPr showInkAnnotation="0" codeName="ThisWorkbook" hidePivotFieldList="1"/>
  <mc:AlternateContent xmlns:mc="http://schemas.openxmlformats.org/markup-compatibility/2006">
    <mc:Choice Requires="x15">
      <x15ac:absPath xmlns:x15ac="http://schemas.microsoft.com/office/spreadsheetml/2010/11/ac" url="https://llicenciesaoc.sharepoint.com/sites/SuportUsuaris-Unitatdesuport/Documents compartits/Unitat de suport/Contractacio/Suport/2027.CAU/"/>
    </mc:Choice>
  </mc:AlternateContent>
  <xr:revisionPtr revIDLastSave="0" documentId="8_{3BBE690D-6251-48A1-B607-2EE949D9E04C}" xr6:coauthVersionLast="47" xr6:coauthVersionMax="47" xr10:uidLastSave="{00000000-0000-0000-0000-000000000000}"/>
  <bookViews>
    <workbookView minimized="1" xWindow="2660" yWindow="2660" windowWidth="14400" windowHeight="8170" tabRatio="904" firstSheet="27" activeTab="27" xr2:uid="{00000000-000D-0000-FFFF-FFFF00000000}"/>
  </bookViews>
  <sheets>
    <sheet name="Portada" sheetId="3" r:id="rId1"/>
    <sheet name="Acords" sheetId="179" r:id="rId2"/>
    <sheet name="Formació" sheetId="133" r:id="rId3"/>
    <sheet name="ANS" sheetId="185" r:id="rId4"/>
    <sheet name="SU_Mensual" sheetId="142" r:id="rId5"/>
    <sheet name="SU_Productivitat" sheetId="10" r:id="rId6"/>
    <sheet name="Atenció telefònica" sheetId="9" r:id="rId7"/>
    <sheet name="Atencio1rNivell" sheetId="123" r:id="rId8"/>
    <sheet name="NegacióTrucades" sheetId="193" r:id="rId9"/>
    <sheet name="Trucades_CMB" sheetId="161" r:id="rId10"/>
    <sheet name="Trucades_sortints" sheetId="160" r:id="rId11"/>
    <sheet name="Atencio2nNivell" sheetId="116" r:id="rId12"/>
    <sheet name="Peticions" sheetId="25" r:id="rId13"/>
    <sheet name="Resoltes a 1º i 2º " sheetId="12" r:id="rId14"/>
    <sheet name="UsuarisVip" sheetId="23" r:id="rId15"/>
    <sheet name="Canals" sheetId="197" r:id="rId16"/>
    <sheet name="24x7" sheetId="124" r:id="rId17"/>
    <sheet name="Suspensions_idCAT_TCAT" sheetId="134" r:id="rId18"/>
    <sheet name="Incidències" sheetId="20" r:id="rId19"/>
    <sheet name="SU-Qualitat" sheetId="27" r:id="rId20"/>
    <sheet name="Enq_escrites" sheetId="15" r:id="rId21"/>
    <sheet name="NPSok" sheetId="196" r:id="rId22"/>
    <sheet name="NPScanals" sheetId="211" r:id="rId23"/>
    <sheet name="NPSserveis" sheetId="201" r:id="rId24"/>
    <sheet name="Enq_Comentaris" sheetId="95" r:id="rId25"/>
    <sheet name="Enq_telf" sheetId="32" r:id="rId26"/>
    <sheet name="Dades anuals" sheetId="63" r:id="rId27"/>
    <sheet name="Detall anuals" sheetId="189" r:id="rId28"/>
    <sheet name="SeguimentAltaServeis" sheetId="143" r:id="rId29"/>
    <sheet name="AS_Dades_anuals" sheetId="137" r:id="rId30"/>
    <sheet name="AS_EstatMensual" sheetId="58" r:id="rId31"/>
    <sheet name="XXSS" sheetId="164" r:id="rId32"/>
    <sheet name="SuportAOC" sheetId="128" r:id="rId33"/>
    <sheet name="XXSS Anual" sheetId="190" r:id="rId34"/>
    <sheet name="TiquetsTw" sheetId="181" r:id="rId35"/>
    <sheet name="Infografies" sheetId="144" r:id="rId36"/>
    <sheet name="Blog" sheetId="165" r:id="rId37"/>
  </sheets>
  <definedNames>
    <definedName name="_xlcn.WorksheetConnection_Informe_CAU_AOC_Gener_2025_esborrany.xlsxTabla21" hidden="1">Tabla2</definedName>
    <definedName name="cuadrículadedías">días+semanas*7</definedName>
    <definedName name="días">{0,1,2,3,4,5,6}</definedName>
    <definedName name="meses">{"Enero","Febrero","Marzo","Abril","Mayo","Junio","Julio","Agosto","Septiembre","Octubre","Noviembre","Diciembre"}</definedName>
    <definedName name="SegmentaciónDeDatos_Años__Mes1">#N/A</definedName>
    <definedName name="semanas">{0;1;2;3;4;5;6}</definedName>
  </definedNames>
  <calcPr calcId="191028"/>
  <pivotCaches>
    <pivotCache cacheId="54" r:id="rId38"/>
    <pivotCache cacheId="55" r:id="rId39"/>
  </pivotCaches>
  <extLst>
    <ext xmlns:x14="http://schemas.microsoft.com/office/spreadsheetml/2009/9/main" uri="{BBE1A952-AA13-448e-AADC-164F8A28A991}">
      <x14:slicerCaches>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nquestesDynamics-c9fecf26-c67c-46da-89a9-7daaa5a45d8c" name="EnquestesDynamics" connection="Consulta - EnquestesDynamics"/>
          <x15:modelTable id="EnquestesDynamics-4c4acb9d-5073-4132-a49c-b26c20c9522f" name="EnquestesDynamics1" connection="Consulta - EnquestesDynamics (2)"/>
          <x15:modelTable id="EnquestesDynamics-e3083f3b-dfeb-4236-9b1a-00692bd80f59" name="EnquestesDynamics2" connection="Consulta - EnquestesDynamics (3)"/>
          <x15:modelTable id="Tabla2" name="Tabla2" connection="WorksheetConnection_Informe_CAU_AOC_Gener_2025_esborrany.xlsx!Tabla2"/>
        </x15:modelTables>
        <x15:extLst>
          <ext xmlns:x16="http://schemas.microsoft.com/office/spreadsheetml/2014/11/main" uri="{9835A34E-60A6-4A7C-AAB8-D5F71C897F49}">
            <x16:modelTimeGroupings>
              <x16:modelTimeGrouping tableName="EnquestesDynamics" columnName="Hora d'inici" columnId="Hora dinici">
                <x16:calculatedTimeColumn columnName="Hora d'inici (índice de meses)" columnId="Hora d inici (índice de meses)" contentType="monthsindex" isSelected="1"/>
                <x16:calculatedTimeColumn columnName="Hora d'inici (mes)" columnId="Hora d inici (mes)" contentType="months" isSelected="1"/>
              </x16:modelTimeGrouping>
              <x16:modelTimeGrouping tableName="EnquestesDynamics1" columnName="Hora d'inici" columnId="Hora dinici">
                <x16:calculatedTimeColumn columnName="Hora d'inici (índice de meses)" columnId="Hora d inici (índice de meses)" contentType="monthsindex" isSelected="1"/>
                <x16:calculatedTimeColumn columnName="Hora d'inici (mes)" columnId="Hora d inici (mes)" contentType="months" isSelected="1"/>
              </x16:modelTimeGrouping>
              <x16:modelTimeGrouping tableName="EnquestesDynamics2" columnName="Hora d'inici" columnId="Hora dinici">
                <x16:calculatedTimeColumn columnName="Hora d'inici (índice de meses)" columnId="Hora d inici (índice de meses)" contentType="monthsindex" isSelected="1"/>
                <x16:calculatedTimeColumn columnName="Hora d'inici (mes)" columnId="Hora d inici (me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0" i="189" l="1"/>
  <c r="W31" i="189"/>
  <c r="W35" i="189"/>
  <c r="W36" i="189"/>
  <c r="W37" i="189"/>
  <c r="W38" i="189"/>
  <c r="W39" i="189"/>
  <c r="W43" i="189"/>
  <c r="W44" i="189"/>
  <c r="E6" i="189"/>
  <c r="V3" i="25" l="1"/>
  <c r="D5" i="15" l="1"/>
  <c r="J5" i="15"/>
  <c r="J7" i="15"/>
  <c r="J6" i="15"/>
  <c r="D7" i="15" l="1"/>
  <c r="V2" i="25" l="1"/>
  <c r="G9" i="124" l="1"/>
  <c r="D92" i="23"/>
  <c r="H8" i="23"/>
  <c r="K6" i="189" l="1"/>
  <c r="K5" i="189"/>
  <c r="E12" i="189" l="1"/>
  <c r="L85" i="143" l="1"/>
  <c r="H6" i="189" l="1"/>
  <c r="F8" i="181" l="1"/>
  <c r="G8" i="181"/>
  <c r="H8" i="181"/>
  <c r="I8" i="181"/>
  <c r="J8" i="181"/>
  <c r="K8" i="181"/>
  <c r="L8" i="181"/>
  <c r="M8" i="181"/>
  <c r="N8" i="181"/>
  <c r="O8" i="181"/>
  <c r="P8" i="181"/>
  <c r="Q7" i="181"/>
  <c r="Q6" i="181"/>
  <c r="E8" i="181"/>
  <c r="Q8" i="18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0ADFD0-45E1-4EB6-8CBE-7A700B66440F}" keepAlive="1" name="Consulta - canals2023" description="Conexión a la consulta 'canals2023' en el libro." type="5" refreshedVersion="0" background="1" saveData="1">
    <dbPr connection="Provider=Microsoft.Mashup.OleDb.1;Data Source=$Workbook$;Location=canals2023;Extended Properties=&quot;&quot;" command="SELECT * FROM [canals2023]"/>
  </connection>
  <connection id="2" xr16:uid="{AEDCB044-8ADC-41D7-9D2C-57E8C99BE84C}" keepAlive="1" name="Consulta - Canals2024" description="Conexión a la consulta 'Canals2024' en el libro." type="5" refreshedVersion="0" background="1" saveData="1">
    <dbPr connection="Provider=Microsoft.Mashup.OleDb.1;Data Source=$Workbook$;Location=Canals2024;Extended Properties=&quot;&quot;" command="SELECT * FROM [Canals2024]"/>
  </connection>
  <connection id="3" xr16:uid="{B42CEF9C-9AE2-4406-AA0A-9A40319C7B44}" keepAlive="1" name="Consulta - Canals2025" description="Conexión a la consulta 'Canals2025' en el libro." type="5" refreshedVersion="8" background="1" saveData="1">
    <dbPr connection="Provider=Microsoft.Mashup.OleDb.1;Data Source=$Workbook$;Location=Canals2025;Extended Properties=&quot;&quot;" command="SELECT * FROM [Canals2025]"/>
  </connection>
  <connection id="4" xr16:uid="{78C542B6-5716-445A-BFCC-DEC71F9FAB27}" name="Consulta - EnquestesDynamics" description="Conexión a la consulta 'EnquestesDynamics' en el libro." type="100" refreshedVersion="8" minRefreshableVersion="5">
    <extLst>
      <ext xmlns:x15="http://schemas.microsoft.com/office/spreadsheetml/2010/11/main" uri="{DE250136-89BD-433C-8126-D09CA5730AF9}">
        <x15:connection id="a27c7f02-6fb7-4083-8498-5998d13e5f99">
          <x15:oledbPr connection="Provider=Microsoft.Mashup.OleDb.1;Data Source=$Workbook$;Location=EnquestesDynamics;Extended Properties=&quot;&quot;">
            <x15:dbTables>
              <x15:dbTable name="EnquestesDynamics"/>
            </x15:dbTables>
          </x15:oledbPr>
        </x15:connection>
      </ext>
    </extLst>
  </connection>
  <connection id="5" xr16:uid="{E88B7A8A-66A4-4CE4-AB45-B6692E2DFBE7}" name="Consulta - EnquestesDynamics (2)" description="Conexión a la consulta 'EnquestesDynamics (2)' en el libro." type="100" refreshedVersion="8" minRefreshableVersion="5">
    <extLst>
      <ext xmlns:x15="http://schemas.microsoft.com/office/spreadsheetml/2010/11/main" uri="{DE250136-89BD-433C-8126-D09CA5730AF9}">
        <x15:connection id="988a7317-66f3-47a3-9743-feead9b8a400">
          <x15:oledbPr connection="Provider=Microsoft.Mashup.OleDb.1;Data Source=$Workbook$;Location=&quot;EnquestesDynamics (2)&quot;;Extended Properties=&quot;&quot;">
            <x15:dbTables>
              <x15:dbTable name="EnquestesDynamics (2)"/>
            </x15:dbTables>
          </x15:oledbPr>
        </x15:connection>
      </ext>
    </extLst>
  </connection>
  <connection id="6" xr16:uid="{0E987CE9-7856-4952-8AFD-0B042BE0FCD3}" name="Consulta - EnquestesDynamics (3)" description="Conexión a la consulta 'EnquestesDynamics (3)' en el libro." type="100" refreshedVersion="8" minRefreshableVersion="5">
    <extLst>
      <ext xmlns:x15="http://schemas.microsoft.com/office/spreadsheetml/2010/11/main" uri="{DE250136-89BD-433C-8126-D09CA5730AF9}">
        <x15:connection id="0daddf60-6e1b-4b65-8bff-a47c9e750381">
          <x15:oledbPr connection="Provider=Microsoft.Mashup.OleDb.1;Data Source=$Workbook$;Location=&quot;EnquestesDynamics (3)&quot;;Extended Properties=&quot;&quot;">
            <x15:dbTables>
              <x15:dbTable name="EnquestesDynamics (3)"/>
            </x15:dbTables>
          </x15:oledbPr>
        </x15:connection>
      </ext>
    </extLst>
  </connection>
  <connection id="7" xr16:uid="{C60E6440-EEA7-46DE-BB7F-F75D62E34078}" keepAlive="1" name="Consulta - NPS2023" description="Conexión a la consulta 'NPS2023' en el libro." type="5" refreshedVersion="8" background="1" saveData="1">
    <dbPr connection="Provider=Microsoft.Mashup.OleDb.1;Data Source=$Workbook$;Location=NPS2023;Extended Properties=&quot;&quot;" command="SELECT * FROM [NPS2023]"/>
  </connection>
  <connection id="8" xr16:uid="{B6A1C8D2-6817-413C-94C5-53790C68C681}" keepAlive="1" name="Consulta - NPS2024(1)" description="Conexión a la consulta 'NPS2024' en el libro." type="5" refreshedVersion="8" background="1" saveData="1">
    <dbPr connection="Provider=Microsoft.Mashup.OleDb.1;Data Source=$Workbook$;Location=NPS2024;Extended Properties=&quot;&quot;" command="SELECT * FROM [NPS2024]"/>
  </connection>
  <connection id="9" xr16:uid="{BE4A8D2F-96C0-4690-9765-A928408550F6}" keepAlive="1" name="Consulta - NPScanals2023-2025" description="Conexión a la consulta 'NPScanals2023-2025' en el libro." type="5" refreshedVersion="8" background="1" saveData="1">
    <dbPr connection="Provider=Microsoft.Mashup.OleDb.1;Data Source=$Workbook$;Location=NPScanals2023-2025;Extended Properties=&quot;&quot;" command="SELECT * FROM [NPScanals2023-2025]"/>
  </connection>
  <connection id="10" xr16:uid="{8EB4E358-55D5-4EA1-BD2C-0EF8426086E5}" keepAlive="1" name="Consulta - NPSServeis" description="Conexión a la consulta 'NPSServeis' en el libro." type="5" refreshedVersion="0" background="1" saveData="1">
    <dbPr connection="Provider=Microsoft.Mashup.OleDb.1;Data Source=$Workbook$;Location=NPSServeis;Extended Properties=&quot;&quot;" command="SELECT * FROM [NPSServeis]"/>
  </connection>
  <connection id="11" xr16:uid="{BBFD4899-3261-48D9-9D71-34682CEEC427}" keepAlive="1" name="Consulta - NPSserveis2023-2025" description="Conexión a la consulta 'NPSserveis2023-2025' en el libro." type="5" refreshedVersion="8" background="1" saveData="1">
    <dbPr connection="Provider=Microsoft.Mashup.OleDb.1;Data Source=$Workbook$;Location=NPSserveis2023-2025;Extended Properties=&quot;&quot;" command="SELECT * FROM [NPSserveis2023-2025]"/>
  </connection>
  <connection id="12" xr16:uid="{8C78FD1D-DA13-4199-9282-98AAEDEE7B98}" keepAlive="1" name="Consulta - NPSServeis2025" description="Conexión a la consulta 'NPSServeis2025' en el libro." type="5" refreshedVersion="8" background="1" saveData="1">
    <dbPr connection="Provider=Microsoft.Mashup.OleDb.1;Data Source=$Workbook$;Location=NPSServeis2025;Extended Properties=&quot;&quot;" command="SELECT * FROM [NPSServeis2025]"/>
  </connection>
  <connection id="13" xr16:uid="{FEE80725-1802-4EDD-8D17-79957E7BF85D}" keepAlive="1" name="Consulta - Preguntes_perCanals" description="Conexión a la consulta 'Preguntes_perCanals' en el libro." type="5" refreshedVersion="8" background="1" saveData="1">
    <dbPr connection="Provider=Microsoft.Mashup.OleDb.1;Data Source=$Workbook$;Location=Preguntes_perCanals;Extended Properties=&quot;&quot;" command="SELECT * FROM [Preguntes_perCanals]"/>
  </connection>
  <connection id="14" xr16:uid="{FBA9B0EC-DB5E-4FC6-A12A-920EE75BD413}"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5" xr16:uid="{B8565DB3-DF35-4095-9E43-F3836448CF45}" name="WorksheetConnection_Informe_CAU_AOC_Gener_2025_esborrany.xlsx!Tabla2" type="102" refreshedVersion="8" minRefreshableVersion="5">
    <extLst>
      <ext xmlns:x15="http://schemas.microsoft.com/office/spreadsheetml/2010/11/main" uri="{DE250136-89BD-433C-8126-D09CA5730AF9}">
        <x15:connection id="Tabla2">
          <x15:rangePr sourceName="_xlcn.WorksheetConnection_Informe_CAU_AOC_Gener_2025_esborrany.xlsxTabla21"/>
        </x15:connection>
      </ext>
    </extLst>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<sst xmlns="http://schemas.openxmlformats.org/spreadsheetml/2006/main" count="890" uniqueCount="516">
  <si>
    <t>Informe mensual del CAU AOC</t>
  </si>
  <si>
    <t>Tornar</t>
  </si>
  <si>
    <t>Tipologia</t>
  </si>
  <si>
    <t>Categoria</t>
  </si>
  <si>
    <t>Item</t>
  </si>
  <si>
    <t>Descrits en el plec i/o en el Portal AOC</t>
  </si>
  <si>
    <t>Guia descrita en el plec / Portal AOC</t>
  </si>
  <si>
    <t>Observacions</t>
  </si>
  <si>
    <t>Gener</t>
  </si>
  <si>
    <t>Febrer</t>
  </si>
  <si>
    <t>Març</t>
  </si>
  <si>
    <t>Abril</t>
  </si>
  <si>
    <t>Maig</t>
  </si>
  <si>
    <t>Juny</t>
  </si>
  <si>
    <t>Juliol</t>
  </si>
  <si>
    <t>Agost</t>
  </si>
  <si>
    <t>Setembre</t>
  </si>
  <si>
    <t>Octubre</t>
  </si>
  <si>
    <t>Novembre</t>
  </si>
  <si>
    <t>Desembre</t>
  </si>
  <si>
    <t>Ítems descrits en el plec</t>
  </si>
  <si>
    <t>Nivell d'atenció telefònica</t>
  </si>
  <si>
    <t>Cobertura dels serveis telefònics</t>
  </si>
  <si>
    <t>Descrit en el plec i al Portal AOC</t>
  </si>
  <si>
    <t>Garantir cobertura dels serveis telefònics a un nivell igual o superior al 95%.</t>
  </si>
  <si>
    <t xml:space="preserve">Trucades ateses abans 20 segons. </t>
  </si>
  <si>
    <t xml:space="preserve">Garantir un nivell igual o superior al 80% de trucades ateses en abans 20 segons. </t>
  </si>
  <si>
    <t>Nivell mínim per franja horària de trucades ateses abans de 20 segons.</t>
  </si>
  <si>
    <t>Garantir un nivell mínim per franja horària que no serà inferior al 50% de trucades ateses en abans de 20 segons.</t>
  </si>
  <si>
    <t>Trucades saturades (desbordades)</t>
  </si>
  <si>
    <t>Garantir  que  el  percentatge  de  trucades saturades  no  supera  el  5% sobre el total de trucades entrants.</t>
  </si>
  <si>
    <t>Trucades abandonades després de 5 segons</t>
  </si>
  <si>
    <t>Garantir  que  el  percentatge  de  trucades abandonades  després de 5 segons no supera el 5% sobre el total de trucades entrants.</t>
  </si>
  <si>
    <t>Trucades  perdudes</t>
  </si>
  <si>
    <t>Garantir  que  el  percentatge  de  trucades  perdudes  no  supera  el  5% sobre el total de trucades entrants.</t>
  </si>
  <si>
    <t>Accessibilitat del servei</t>
  </si>
  <si>
    <t>Accessibilitat al servei</t>
  </si>
  <si>
    <t>Descrit en el plec</t>
  </si>
  <si>
    <t>Les trucades seran despenjades en un temps màxim de 20 segons.</t>
  </si>
  <si>
    <t>Aspectes formals dels operadors</t>
  </si>
  <si>
    <t>Frase de benvinguda</t>
  </si>
  <si>
    <t>La comunicació s’iniciarà amb la frase de benvinguda (en funció del número de capçalera), en el 100% dels casos l’agent donarà el seu nom.</t>
  </si>
  <si>
    <t>Tractament de vostè / vos</t>
  </si>
  <si>
    <t>El tractament en general serà de vostè / vos.</t>
  </si>
  <si>
    <t>% Si</t>
  </si>
  <si>
    <t>% No</t>
  </si>
  <si>
    <t>Idioma</t>
  </si>
  <si>
    <t>El idioma en que s’iniciï la conversa haurà de ser el català en el 100% dels casos, tot i que es canviï a castellà si l’usuari respon en aquest idioma.</t>
  </si>
  <si>
    <t>Fórmula de comiat</t>
  </si>
  <si>
    <t>L’adequació de la fórmula de comiat serà la correcta en el 100% dels casos, segons documentació que facilitarà el Consorci AOC.</t>
  </si>
  <si>
    <t>Gestió del temps</t>
  </si>
  <si>
    <t>Música d'espera</t>
  </si>
  <si>
    <t>En cas que el temps de recerca de la informació sigui superior a 20 segons es podrà donar pas a música d’espera.</t>
  </si>
  <si>
    <t>Interrupcions</t>
  </si>
  <si>
    <r>
      <t xml:space="preserve">En cas d’interrupcions durant la conversa, l’agent </t>
    </r>
    <r>
      <rPr>
        <b/>
        <sz val="11"/>
        <color theme="1"/>
        <rFont val="Arial"/>
        <family val="2"/>
      </rPr>
      <t>sempre</t>
    </r>
    <r>
      <rPr>
        <sz val="11"/>
        <color theme="1"/>
        <rFont val="Arial"/>
        <family val="2"/>
      </rPr>
      <t xml:space="preserve"> informarà a l’usuari, tant per les interrupcions com per les recuperacions, amb les fórmules definides.</t>
    </r>
  </si>
  <si>
    <t>Temps de silenci o música</t>
  </si>
  <si>
    <t>En cap cas el temps de silenci o música durant la locució serà superior als 60 segons.</t>
  </si>
  <si>
    <t>Trucada transferida</t>
  </si>
  <si>
    <t xml:space="preserve">En cas que la trucada hagi de ser transferida, s’advertirà d’aquest fet al comunicador. </t>
  </si>
  <si>
    <t>Temps de resolució</t>
  </si>
  <si>
    <t xml:space="preserve">El temps mig de resolució serà ajustat i equitatiu a la demanda.  </t>
  </si>
  <si>
    <t>% SI</t>
  </si>
  <si>
    <t>Nivell d’atenció telemàtica</t>
  </si>
  <si>
    <t>Creació automàtica</t>
  </si>
  <si>
    <t>Temps de trasllat dels correus electrònics tractables cap a l’eina de tiqueting per a creació automàtica del tiquet i assignació de número de petició ha de ser inferior al temps de resposta més crític el 100% de les vegades.</t>
  </si>
  <si>
    <t>Avaluació de la qualitat en l’atenció de les peticions</t>
  </si>
  <si>
    <t>Escalat a 2n nivell</t>
  </si>
  <si>
    <t>L’escalat a 2n nivell ha de ser correcte en el 95% dels casos:
1. Indicant el motiu de no poder resoldre a 1r nivell
2. Resumint les actuacions fetes abans d’escalar.</t>
  </si>
  <si>
    <t>Categorització correcta</t>
  </si>
  <si>
    <t>La categorització a l’eina d’enregistrament  ha  de  ser  correcta  en  el 95% dels casos.
1. Servei afectat
2. Afectació concreta
3. Indicació de la prioritat</t>
  </si>
  <si>
    <t>Informació contacte</t>
  </si>
  <si>
    <t>La informació de contacte ha de ser completa en el 95% dels casos</t>
  </si>
  <si>
    <t>Descripció</t>
  </si>
  <si>
    <t>La descripció a l’eina d’enregistrament ha de ser correcta en el 95% dels casos.</t>
  </si>
  <si>
    <t>Tancament a 1r nivell</t>
  </si>
  <si>
    <t>La  resposta de l’agent a l’usuari ha de ser correcta en el 95% dels casos.</t>
  </si>
  <si>
    <t>Portal de Suport</t>
  </si>
  <si>
    <t>La resposta de l’agent a l’usuari ha d’incloure la indicació del contingut concret   dins  dels  portals  de suport  on  trobar  la  resposta  en  el  95% dels casos.</t>
  </si>
  <si>
    <t>Enquesta de satisfacció</t>
  </si>
  <si>
    <t>La mitja de satisfacció percebuda pels usuaris sobre els agents que han tractat les peticions, a través de l’enquesta de satisfacció, ha de ser d’un mínim mensual de 7,5 punts sobre 10 o escala proporcional.</t>
  </si>
  <si>
    <t>Avaluació de la formació</t>
  </si>
  <si>
    <t>Formació incial</t>
  </si>
  <si>
    <t>Número de sessions</t>
  </si>
  <si>
    <t>Número d’assistents</t>
  </si>
  <si>
    <t xml:space="preserve">Hores de formació inicial. </t>
  </si>
  <si>
    <t xml:space="preserve">Resultats de les proves realitzades </t>
  </si>
  <si>
    <t>Formació  especifica / nova funcionalitat / reciclatge</t>
  </si>
  <si>
    <t>Hores de formació per sessió.</t>
  </si>
  <si>
    <t xml:space="preserve">Formació de supervisors / coordinadors </t>
  </si>
  <si>
    <t>Hores de formació per sessió</t>
  </si>
  <si>
    <t>2n nivell</t>
  </si>
  <si>
    <t xml:space="preserve">Nivell d’atenció </t>
  </si>
  <si>
    <t xml:space="preserve">Garantir un nivell mínim de peticions de xat acceptades que no serà inferior al 80%. </t>
  </si>
  <si>
    <t xml:space="preserve">Garantir un nivell igual o superior al 90% de consultes a través xarxa social, tractades en menys de 3 hores. </t>
  </si>
  <si>
    <r>
      <rPr>
        <b/>
        <sz val="7"/>
        <color theme="1"/>
        <rFont val="Times New Roman"/>
        <family val="1"/>
      </rPr>
      <t xml:space="preserve"> </t>
    </r>
    <r>
      <rPr>
        <b/>
        <sz val="11"/>
        <color theme="1"/>
        <rFont val="Arial"/>
        <family val="2"/>
      </rPr>
      <t xml:space="preserve">Garantir un nivell igual o superior al 90% de consultes obertes a través del canal de col·laboradors, tractades en menys de 1 hora. </t>
    </r>
  </si>
  <si>
    <t>Qualitat global del servei</t>
  </si>
  <si>
    <t>NPS</t>
  </si>
  <si>
    <t>L’AOC fa servir la metodologia Net Promoters Score (NPS) per tal de mesurar la qualitat percebuda pels seus usuaris. En el cas de suport, mitjançant una enquesta que reben els usuaris del servei cada cop que es tanca una petició de suport. El nivell de valoració que caldrà assolir mensualment serà del 40% o superior.</t>
  </si>
  <si>
    <t>Ítems descrits al Portal AOC</t>
  </si>
  <si>
    <t>Formulari de suport</t>
  </si>
  <si>
    <t>Temps de la primera resposta</t>
  </si>
  <si>
    <t>Descrit al Portal AOC</t>
  </si>
  <si>
    <t>Temps de següent resposta</t>
  </si>
  <si>
    <t xml:space="preserve"> </t>
  </si>
  <si>
    <t xml:space="preserve">Ressoltes a 1º i 2º nivell </t>
  </si>
  <si>
    <t>Nº trucades</t>
  </si>
  <si>
    <t>% N1 CAU</t>
  </si>
  <si>
    <t>900 905 090</t>
  </si>
  <si>
    <t>% N2 CAU</t>
  </si>
  <si>
    <t>% Global (N1 + N2)</t>
  </si>
  <si>
    <t>Mitjana trucades dies laborables</t>
  </si>
  <si>
    <t>155 trucades diàries</t>
  </si>
  <si>
    <t>Temps de gestió cua AP Serveis AOC*</t>
  </si>
  <si>
    <t>TME (espera)</t>
  </si>
  <si>
    <t>TMC (de conversa)</t>
  </si>
  <si>
    <t>TMH (Hold)</t>
  </si>
  <si>
    <t>TMO (TMC+TMH)</t>
  </si>
  <si>
    <t>TMAbandonament</t>
  </si>
  <si>
    <t>*Mitjanes a partir de les mitjanes diàries de la cua AP Serveis AOC</t>
  </si>
  <si>
    <t>Dia</t>
  </si>
  <si>
    <t>Nº Trucades - Negació de la trucada</t>
  </si>
  <si>
    <t>01-oct</t>
  </si>
  <si>
    <t>02-oct</t>
  </si>
  <si>
    <t>03-oct</t>
  </si>
  <si>
    <t>06-oct</t>
  </si>
  <si>
    <t>07-oct</t>
  </si>
  <si>
    <t>08-oct</t>
  </si>
  <si>
    <t>09-oct</t>
  </si>
  <si>
    <t>13-oct</t>
  </si>
  <si>
    <t>14-oct</t>
  </si>
  <si>
    <t>16-oct</t>
  </si>
  <si>
    <t>17-oct</t>
  </si>
  <si>
    <t>20-oct</t>
  </si>
  <si>
    <t>21-oct</t>
  </si>
  <si>
    <t>22-oct</t>
  </si>
  <si>
    <t>23-oct</t>
  </si>
  <si>
    <t>24-oct</t>
  </si>
  <si>
    <t>27-oct</t>
  </si>
  <si>
    <t>28-oct</t>
  </si>
  <si>
    <t>29-oct</t>
  </si>
  <si>
    <t>30-oct</t>
  </si>
  <si>
    <t>Total general</t>
  </si>
  <si>
    <t>Petició CMB</t>
  </si>
  <si>
    <t>CMB realitzats</t>
  </si>
  <si>
    <t>10-oct</t>
  </si>
  <si>
    <t>15-oct</t>
  </si>
  <si>
    <t>31-oct</t>
  </si>
  <si>
    <t>Trucades sortints d'ofici</t>
  </si>
  <si>
    <t>12-oct</t>
  </si>
  <si>
    <t>2n Nivell CAU</t>
  </si>
  <si>
    <t>Rebudes</t>
  </si>
  <si>
    <t>Ateses</t>
  </si>
  <si>
    <t>No Ateses</t>
  </si>
  <si>
    <t xml:space="preserve">   - Desbordades</t>
  </si>
  <si>
    <t xml:space="preserve">   - Abandonades</t>
  </si>
  <si>
    <t>NdA</t>
  </si>
  <si>
    <t xml:space="preserve">NdS&lt;20" </t>
  </si>
  <si>
    <t xml:space="preserve">%NdS&lt;20" </t>
  </si>
  <si>
    <t>Sol·licitud CMB</t>
  </si>
  <si>
    <t>Trucada sortint CMB</t>
  </si>
  <si>
    <t>CMB Fora d'horari VIP (16.00h a 19.00h)</t>
  </si>
  <si>
    <t>% NdA (amb CMB)</t>
  </si>
  <si>
    <t>Total peticions creades</t>
  </si>
  <si>
    <t>Promig creades (dies laborables)</t>
  </si>
  <si>
    <t>peticions diàries</t>
  </si>
  <si>
    <t>Peticions creades</t>
  </si>
  <si>
    <t>Promig tancades (dies laborables)</t>
  </si>
  <si>
    <t>Peticions resoltes</t>
  </si>
  <si>
    <t>X</t>
  </si>
  <si>
    <t>J</t>
  </si>
  <si>
    <t>V</t>
  </si>
  <si>
    <t>S</t>
  </si>
  <si>
    <t>D</t>
  </si>
  <si>
    <t>L</t>
  </si>
  <si>
    <t>M</t>
  </si>
  <si>
    <t>Peticions/dia</t>
  </si>
  <si>
    <t>PETICIONS</t>
  </si>
  <si>
    <t>Creades</t>
  </si>
  <si>
    <t>Tancades</t>
  </si>
  <si>
    <t>Organització</t>
  </si>
  <si>
    <t>Nº</t>
  </si>
  <si>
    <t>Origen</t>
  </si>
  <si>
    <t>(en blanco)</t>
  </si>
  <si>
    <t>Formulari web</t>
  </si>
  <si>
    <t>Ajuntament de Rubí</t>
  </si>
  <si>
    <t>Trucada entrant</t>
  </si>
  <si>
    <t>Universitat Politècnica de Catalunya</t>
  </si>
  <si>
    <t>Flotador Hèstia</t>
  </si>
  <si>
    <t>Ajuntament de Lleida</t>
  </si>
  <si>
    <t>Total</t>
  </si>
  <si>
    <t>Consell Comarcal de les Garrigues</t>
  </si>
  <si>
    <t>Universitat de Lleida</t>
  </si>
  <si>
    <t>Ajuntament de Vilassar de Mar</t>
  </si>
  <si>
    <t>Diputació de Girona</t>
  </si>
  <si>
    <t>Consell Comarcal d'Osona</t>
  </si>
  <si>
    <t>Consell Comarcal del Priorat</t>
  </si>
  <si>
    <t>Ajuntament de Tarragona</t>
  </si>
  <si>
    <t>Sindicatura de Comptes de Catalunya</t>
  </si>
  <si>
    <t>Ajuntament de Sant Andreu de la Barca</t>
  </si>
  <si>
    <t>Universitat Pompeu Fabra</t>
  </si>
  <si>
    <t>Enquestes rebudes</t>
  </si>
  <si>
    <t>Consell Comarcal del Baix Llobregat</t>
  </si>
  <si>
    <t>Fundació Universitat Oberta de Catalunya</t>
  </si>
  <si>
    <t>Ajuntament de Sant Vicenç dels Horts</t>
  </si>
  <si>
    <t>Departament de Cultura</t>
  </si>
  <si>
    <t>Ajuntament de Vic</t>
  </si>
  <si>
    <t>Consell Comarcal del Ripollès</t>
  </si>
  <si>
    <t>Ajuntament de Cerdanyola del Vallès</t>
  </si>
  <si>
    <t>Ajuntament de Banyoles</t>
  </si>
  <si>
    <t>Consell Comarcal de la Garrotxa</t>
  </si>
  <si>
    <t>Consell Comarcal del Pallars Sobirà</t>
  </si>
  <si>
    <t>Ajuntament de Calafell</t>
  </si>
  <si>
    <t>Diputació de Lleida</t>
  </si>
  <si>
    <t>Parlament de Catalunya</t>
  </si>
  <si>
    <t>Ajuntament de Sant Feliu de Guíxols</t>
  </si>
  <si>
    <t>Ajuntament del Prat de Llobregat</t>
  </si>
  <si>
    <t>Ajuntament de Girona</t>
  </si>
  <si>
    <t>Ajuntament de Gavà</t>
  </si>
  <si>
    <t>Ajuntament de Reus</t>
  </si>
  <si>
    <t>Consell Comarcal de l'Alt Urgell</t>
  </si>
  <si>
    <t>Consell Comarcal del Segrià</t>
  </si>
  <si>
    <t>Ajuntament de Barberà del Vallès</t>
  </si>
  <si>
    <t>Ajuntament del Brull</t>
  </si>
  <si>
    <t>Ajuntament de Sant Feliu de Llobregat</t>
  </si>
  <si>
    <t>Fundació Universitària Balmes.Universitat de Vic-UCC</t>
  </si>
  <si>
    <t>Ajuntament de Sant Cugat del Vallès</t>
  </si>
  <si>
    <t>Ajuntament de Salou</t>
  </si>
  <si>
    <t>Consell Comarcal del Maresme</t>
  </si>
  <si>
    <t>Ajuntament de Sant Boi de Llobregat</t>
  </si>
  <si>
    <t>Institut Català de les Empreses Culturals</t>
  </si>
  <si>
    <t>Ajuntament de Castellar del Vallès</t>
  </si>
  <si>
    <t>Ajuntament de Sant Guim de Freixenet</t>
  </si>
  <si>
    <t>Ajuntament d'Amposta</t>
  </si>
  <si>
    <t>Ajuntament de Palamós</t>
  </si>
  <si>
    <t>Consell Comarcal de la Conca de Barberà</t>
  </si>
  <si>
    <t>Consorci GAL Alt Urgell-Cerdanya</t>
  </si>
  <si>
    <t>Consell Comarcal de la Segarra</t>
  </si>
  <si>
    <t>Emissora municipal de Sant Feliu de Guíxols</t>
  </si>
  <si>
    <t>Consorci del Teatre Bartrina</t>
  </si>
  <si>
    <t>Universitat Autònoma de Barcelona</t>
  </si>
  <si>
    <t>Consell Comarcal del Montsià</t>
  </si>
  <si>
    <t>Ajuntament de la Vall d'en Bas</t>
  </si>
  <si>
    <t>Ajuntament de Vilafranca del Penedès</t>
  </si>
  <si>
    <t>Consorci per a la Normalització Lingüística</t>
  </si>
  <si>
    <t>Ajuntament de Sant Just Desvern</t>
  </si>
  <si>
    <t>Ajuntament de Rubió</t>
  </si>
  <si>
    <t>Departament d'Economia i Finances</t>
  </si>
  <si>
    <t>Ajuntament de Gironella</t>
  </si>
  <si>
    <t>Ajuntament de Santa Coloma de Gramenet</t>
  </si>
  <si>
    <t>Ajuntament de Sabadell</t>
  </si>
  <si>
    <t>Ajuntament de Capellades</t>
  </si>
  <si>
    <t>Ajuntament d'Igualada</t>
  </si>
  <si>
    <t>Ajuntament d'Olot</t>
  </si>
  <si>
    <t>Consorci de Comerç Artesania i Moda de Catalunya</t>
  </si>
  <si>
    <t>Ajuntament de Terrassa</t>
  </si>
  <si>
    <t>Consell Comarcal del Pla de l'Estany</t>
  </si>
  <si>
    <t>Ajuntament de Vilanova i la Geltrú</t>
  </si>
  <si>
    <t>Consorci d'Atenció a les Persones de l'Alt Urgell</t>
  </si>
  <si>
    <t>Ajuntament de Castellnou de Bages</t>
  </si>
  <si>
    <t>Gestió d'Aigües de la Segarra</t>
  </si>
  <si>
    <t>Consell Comarcal del Garraf</t>
  </si>
  <si>
    <t>Ajuntament de Santa Perpètua de Mogoda</t>
  </si>
  <si>
    <t>Ajuntament de Badalona</t>
  </si>
  <si>
    <t>Depuradores d'Osona, SL</t>
  </si>
  <si>
    <t>Ajuntament de Malla</t>
  </si>
  <si>
    <t>Institut Municipal d'Educació i Treball</t>
  </si>
  <si>
    <t>Organisme Autònom de Desenvolupament de la Conca de Barberà</t>
  </si>
  <si>
    <t>Elèctrica Municipal de Santa Coloma de Queralt, Comercialitzadora, SL</t>
  </si>
  <si>
    <t>Ajuntament de l'Hospitalet de Llobregat</t>
  </si>
  <si>
    <t>Ajuntament de Tavertet</t>
  </si>
  <si>
    <t>Ajuntament d'Esponellà</t>
  </si>
  <si>
    <t>Escola de Música de Sant Feliu de Guíxols</t>
  </si>
  <si>
    <t>Ajuntament d'Òdena</t>
  </si>
  <si>
    <t>Ajuntament de Sitges</t>
  </si>
  <si>
    <t>Suma de Nº peticions</t>
  </si>
  <si>
    <t>Etiquetas de columna</t>
  </si>
  <si>
    <t>Etiquetas de fila</t>
  </si>
  <si>
    <t>Xat en viu</t>
  </si>
  <si>
    <t>Answer Bot para el Web Widget</t>
  </si>
  <si>
    <t>Trucada sortint</t>
  </si>
  <si>
    <t>Servicio web (API)</t>
  </si>
  <si>
    <t>Instància genèrica e-TRAM</t>
  </si>
  <si>
    <t>Correu electrònic</t>
  </si>
  <si>
    <t>Twitter</t>
  </si>
  <si>
    <t>EACAT</t>
  </si>
  <si>
    <t>Mensaje directo de Twitter</t>
  </si>
  <si>
    <t>Teléfono</t>
  </si>
  <si>
    <t>Ticket cerrado</t>
  </si>
  <si>
    <t>Servei Web (API)</t>
  </si>
  <si>
    <t>Formulari via xat</t>
  </si>
  <si>
    <t>Carpeta de subscriptor T-CAT</t>
  </si>
  <si>
    <t>Web Widget</t>
  </si>
  <si>
    <t>Xat</t>
  </si>
  <si>
    <t>2025</t>
  </si>
  <si>
    <t>ene</t>
  </si>
  <si>
    <t>feb</t>
  </si>
  <si>
    <t>mar</t>
  </si>
  <si>
    <t>abr</t>
  </si>
  <si>
    <t>may</t>
  </si>
  <si>
    <t>jun</t>
  </si>
  <si>
    <t>jul</t>
  </si>
  <si>
    <t>ago</t>
  </si>
  <si>
    <t>sep</t>
  </si>
  <si>
    <t>oct</t>
  </si>
  <si>
    <t>Trucades entrants a centraleta</t>
  </si>
  <si>
    <t>Trucades rebudes per avís per email</t>
  </si>
  <si>
    <t>Què ha passat?</t>
  </si>
  <si>
    <t>Trucades ateses canal d'entrada avís per email</t>
  </si>
  <si>
    <t xml:space="preserve"> - Gestió aplicable al servei 24x7</t>
  </si>
  <si>
    <t>Incidència bloquejant</t>
  </si>
  <si>
    <t>12-oct - Etauler (S-2025-248771)</t>
  </si>
  <si>
    <t>Suspensió de certificats (no aplica)</t>
  </si>
  <si>
    <t xml:space="preserve"> - No sabem qui ha trucat (tlf general - centraleta o no hi ha tlf en el missatge de veu)</t>
  </si>
  <si>
    <t>Revocació certificats</t>
  </si>
  <si>
    <t xml:space="preserve"> -Truquem i no contesta l'usuari</t>
  </si>
  <si>
    <t xml:space="preserve"> - Gestió aplicable a fora d'horari </t>
  </si>
  <si>
    <t>Ja no es realitzen suspensions.</t>
  </si>
  <si>
    <t>Data inici</t>
  </si>
  <si>
    <t>Data finalització</t>
  </si>
  <si>
    <t>Servei</t>
  </si>
  <si>
    <t>Títol</t>
  </si>
  <si>
    <t>Incidència</t>
  </si>
  <si>
    <t>Intervenció</t>
  </si>
  <si>
    <t>Altre tipus d'informació</t>
  </si>
  <si>
    <t>Comunicat internament</t>
  </si>
  <si>
    <t>JIRA vinculat</t>
  </si>
  <si>
    <t>Volum incidències</t>
  </si>
  <si>
    <t>T-CAT</t>
  </si>
  <si>
    <t>Segells mal emesos</t>
  </si>
  <si>
    <t>Altres</t>
  </si>
  <si>
    <t/>
  </si>
  <si>
    <t>[AOC] Comptador de tràmits d'EACAT fora de servei temporalment</t>
  </si>
  <si>
    <t>Viaoberta</t>
  </si>
  <si>
    <t>idCAT Mòbil</t>
  </si>
  <si>
    <t>BDSeu inestable</t>
  </si>
  <si>
    <t>idCAT</t>
  </si>
  <si>
    <t>HÈSTIA</t>
  </si>
  <si>
    <t>Des de la darrera actualització, les "Actuacions històriques" han perdut la funcionalitat de ser exportades a WORD</t>
  </si>
  <si>
    <t>Eacat</t>
  </si>
  <si>
    <t>[AOC] Canvi a la pàgina del catàleg de l’EACAT</t>
  </si>
  <si>
    <t>Videoidentificació</t>
  </si>
  <si>
    <t>Problemes en signar formulari pdf Deutors de l'IVTM (DGT)</t>
  </si>
  <si>
    <t>TCAT</t>
  </si>
  <si>
    <t>Perfil de contractant (PSCP)</t>
  </si>
  <si>
    <t>error en importar dades en agregades de contractes</t>
  </si>
  <si>
    <t>error idCAT Mòbil + Typeform</t>
  </si>
  <si>
    <t>Etram</t>
  </si>
  <si>
    <t>Efact</t>
  </si>
  <si>
    <t>Incidència en l'accés a eRecords</t>
  </si>
  <si>
    <t>Etauler</t>
  </si>
  <si>
    <t>[Externa] Incidència detectada als serveis de Via Oberta oferts pel Servei Públic d’Ocupació Estatal (SEPE)</t>
  </si>
  <si>
    <t>Transparència</t>
  </si>
  <si>
    <t>Error al descarregar i renovar idCAT</t>
  </si>
  <si>
    <t>Dynamics</t>
  </si>
  <si>
    <t>Canvi ip de preproduccio d'idCAT</t>
  </si>
  <si>
    <t>SEUe</t>
  </si>
  <si>
    <t>VALiD (signador.aoc.cat)</t>
  </si>
  <si>
    <t>[AOC] Acció necessària al servei Signador</t>
  </si>
  <si>
    <t>Integració</t>
  </si>
  <si>
    <t>Formació</t>
  </si>
  <si>
    <t>Error al campus.aoc.cat</t>
  </si>
  <si>
    <t>Error en descarregar de bit4id</t>
  </si>
  <si>
    <t>Elicita</t>
  </si>
  <si>
    <t>JIRA</t>
  </si>
  <si>
    <t>Intervenvió JIRA AOC de 10 a 14h</t>
  </si>
  <si>
    <t>Evalisa</t>
  </si>
  <si>
    <t>SIR 2.0</t>
  </si>
  <si>
    <t>Error SIR</t>
  </si>
  <si>
    <t>idCAT Mòbil; Integració; Viaoberta; Videoidentificació</t>
  </si>
  <si>
    <t>[Externa] Incidència detectada als serveis de Via Oberta oferts per la Direcció General de Policia, idCATMòbil, idCAT Certificat i Videoidentificació</t>
  </si>
  <si>
    <t>Enotum</t>
  </si>
  <si>
    <t>[Externa] Intervenció programada als serveis de Via Oberta oferts per la Direcció General del Cadastre el 8 d’octubre a les 15:15h</t>
  </si>
  <si>
    <t>[AOC] Intervenció programada al servei e-VALISA per al dia 8 d’octubre a les 15:00h</t>
  </si>
  <si>
    <t>Caiguda Etauler AAPP</t>
  </si>
  <si>
    <t>Web AOC</t>
  </si>
  <si>
    <t>Error en diverses funcionalitats de DY</t>
  </si>
  <si>
    <t>idCAT; TCAT</t>
  </si>
  <si>
    <t>[AOC] Intervenció programada al servei T-CAT i idCAT per al dia 15 d’octubre a les 15:00h</t>
  </si>
  <si>
    <t xml:space="preserve"> [Externa] Incidència detectada als serveis de Via Oberta oferts per la Direcció General de Policia, idCATMòbil, idCAT Certificat i Videoidentificació</t>
  </si>
  <si>
    <t>[Externa] Intervenció programada als serveis de Via Oberta oferts pel Ministeri de Justícia el 16 d’octubre a les 17:30h</t>
  </si>
  <si>
    <t>T-CAT P emeses amb nova jerarquia no permeten entrar a EACAT</t>
  </si>
  <si>
    <t>[Externa] Incidència detectada als serveis de Via Oberta – Prestacions socials TSD</t>
  </si>
  <si>
    <t>[Externa] Incidència detectada i resolta a les eines eLicita (17/10/2025 14:30 a 15:00 hores)</t>
  </si>
  <si>
    <t>Queixes alcaldes que sols ells poden firmar certs tràmits EACAT</t>
  </si>
  <si>
    <t>tall de servei a PSCP</t>
  </si>
  <si>
    <t>[Externa] Intervenció programada als serveis de Via Oberta oferts per la Tresoreria General de la Seguretat Social el 19 d’octubre a les 10:00h</t>
  </si>
  <si>
    <t>error i lentitud EACAT</t>
  </si>
  <si>
    <t xml:space="preserve"> Enviament emails massius. incidència provocada per Audifilm en varis organismes</t>
  </si>
  <si>
    <t>Integració; Viaoberta</t>
  </si>
  <si>
    <t>[AOC] Actualització document Integració del servei Registre Entitats</t>
  </si>
  <si>
    <t>idCAT; idCAT Mòbil; Viaoberta; Videoidentificació</t>
  </si>
  <si>
    <t>Canvi constrasenya Wordpress aoc</t>
  </si>
  <si>
    <t>Etram; SEUe; Transparència</t>
  </si>
  <si>
    <t>Intervenció programada al serveis de Govern Obert (seu-e i portal de transparència) i eTRAM per al dia 22 d’octubre de 00:00 a 14:00h</t>
  </si>
  <si>
    <t>migració al núvol de Seu-e, Portal de Transparència i eTRAM.</t>
  </si>
  <si>
    <t>[Externa] Intervenció programada als serveis de Via Oberta oferts pel Ministeri de Justícia el 23 d’octubre a les 17:30h</t>
  </si>
  <si>
    <t>[Externa] Intervenció programada als serveis de Via Oberta oferts per la Tresoreria General de la Seguretat Social el 26 d’octubre a les 08:00h</t>
  </si>
  <si>
    <t>[Externa] Intervenció programada als serveis de Via Oberta oferts per l’Institut Nacional de la Seguretat Social el 26 d’octubre a les 08:00h</t>
  </si>
  <si>
    <t>[Externa] Incidència detectada als serveis de Via Oberta, idCATMòbil, idCAT Certificat i Videoidentificació</t>
  </si>
  <si>
    <t>[AOC] Intervenció programada al servei HÈSTIA per al dia 28 d’octubre a les 15:30h</t>
  </si>
  <si>
    <t>Dynamics té error quan es realitzen cerques</t>
  </si>
  <si>
    <t>Error en accedir a notificacions</t>
  </si>
  <si>
    <t>[AOC] Intervenció programada al servei idCAT Certificat per al dia 29 d’octubre a les 15:00h</t>
  </si>
  <si>
    <t>Impossibilitat instal·lar Global Protect</t>
  </si>
  <si>
    <t>Pregunta</t>
  </si>
  <si>
    <t>GLOBAL</t>
  </si>
  <si>
    <t>Com de probable és que ecomanis el suport del CAU a un amic o company de feina?</t>
  </si>
  <si>
    <t xml:space="preserve">Indica el teu grau de satisfacció amb els coneixements de l'equip de suport </t>
  </si>
  <si>
    <t>Nº enquestes</t>
  </si>
  <si>
    <t>Indica el teu grau de satisfacció amb la resolució de la petició</t>
  </si>
  <si>
    <t>Participació</t>
  </si>
  <si>
    <t>Indica el teu grau de satisfacció amb temps de resolució</t>
  </si>
  <si>
    <t xml:space="preserve">NPS </t>
  </si>
  <si>
    <t>VALid</t>
  </si>
  <si>
    <t>Grupo1</t>
  </si>
  <si>
    <t>Grupo2</t>
  </si>
  <si>
    <t>Llegenda</t>
  </si>
  <si>
    <t>Nom categoria</t>
  </si>
  <si>
    <t>Negatiu</t>
  </si>
  <si>
    <t>No està content de l'atenció rebuda (telf o per resposta escrita) / actitud, sempre imputable a un agent humà.</t>
  </si>
  <si>
    <t>No està satisfet, queixa sobre la resolució de la petició / funcionalitat del servei.</t>
  </si>
  <si>
    <t>Positiu</t>
  </si>
  <si>
    <t>L'usuari està  satisfet amb l'atenció, el servei i/o resposta rebudes.</t>
  </si>
  <si>
    <t>Neutre</t>
  </si>
  <si>
    <t>L'usuari deixa un comentari ambigu que no es pot classificar en positiu o negatiu.</t>
  </si>
  <si>
    <t>Proposta</t>
  </si>
  <si>
    <t>L'usuari dóna propostes de millora o suggeriments.</t>
  </si>
  <si>
    <t>*Gen-Juny25 - Dades de peticions creades i tancades extretes de Zendesk</t>
  </si>
  <si>
    <t>TOTAL PETICIONS</t>
  </si>
  <si>
    <t>TOTAL TRUCADES</t>
  </si>
  <si>
    <t>Total Nda</t>
  </si>
  <si>
    <t>TotalNds</t>
  </si>
  <si>
    <t>NPS St. PÚBLIC</t>
  </si>
  <si>
    <t>Mitjana peticions/mes</t>
  </si>
  <si>
    <t>Juny (ZD)</t>
  </si>
  <si>
    <t>Juny (Dy)</t>
  </si>
  <si>
    <t>Peticions Suport a Usuaris</t>
  </si>
  <si>
    <t>-</t>
  </si>
  <si>
    <t>Peticions gestionades</t>
  </si>
  <si>
    <t>Peticions tancades</t>
  </si>
  <si>
    <t>Mitjana de peticions creades - diari</t>
  </si>
  <si>
    <t>Mitjana de peticions tancades - diari</t>
  </si>
  <si>
    <t>Peticions resoltes  a 1r nivell</t>
  </si>
  <si>
    <t>Peticions resoltes a 2n nivell</t>
  </si>
  <si>
    <t>Peticions resoltes a 1r i 2n nivell</t>
  </si>
  <si>
    <t>% Peticions resoltes a 1r i 2n nivell</t>
  </si>
  <si>
    <t>Peticions usuaris VIPS (f. web/intern)</t>
  </si>
  <si>
    <t>Qualitat</t>
  </si>
  <si>
    <t>NPS: Net Promoter Score</t>
  </si>
  <si>
    <t>NPS adaptat al Sector Públic</t>
  </si>
  <si>
    <t>Nota global</t>
  </si>
  <si>
    <t>% participació</t>
  </si>
  <si>
    <t>Atenció telefònica Suport a Usuaris</t>
  </si>
  <si>
    <t>Productivitat</t>
  </si>
  <si>
    <t>1r nivell</t>
  </si>
  <si>
    <t>Trucades entrants 1r nivell (automàtiques + rebudes 1r nivell)</t>
  </si>
  <si>
    <t>Trucades automàtiques (sense interacció agent humà)</t>
  </si>
  <si>
    <t>Trucades rebudes cues 1r nivell</t>
  </si>
  <si>
    <t>Trucades ateses cues 1r nivell</t>
  </si>
  <si>
    <t>Trucades ateses &lt;20''</t>
  </si>
  <si>
    <t>% trucades ateses &lt;20'' (NdS)</t>
  </si>
  <si>
    <t>Trucada sortint Call Me Back</t>
  </si>
  <si>
    <t>TOTAL Trucades ateses 1r nivell (cues 1r + CMB + trucades automàtiques)</t>
  </si>
  <si>
    <r>
      <rPr>
        <b/>
        <sz val="11"/>
        <rFont val="Calibri"/>
        <family val="2"/>
        <scheme val="minor"/>
      </rPr>
      <t>TOTAL % NdA 1r nivell</t>
    </r>
    <r>
      <rPr>
        <sz val="11"/>
        <rFont val="Calibri"/>
        <family val="2"/>
        <scheme val="minor"/>
      </rPr>
      <t xml:space="preserve"> (cues 1r + CMB + trucades automàtiques)</t>
    </r>
  </si>
  <si>
    <t>Trucades rebudes</t>
  </si>
  <si>
    <t>Trucades ateses</t>
  </si>
  <si>
    <t>TOTAL % NdA 2n nivell</t>
  </si>
  <si>
    <t>TOTAL %NdS (&lt; 20 segons) 2n nivell</t>
  </si>
  <si>
    <t>TOTAL CAU</t>
  </si>
  <si>
    <t>Trucades rebudes 1r nivell i 2n nivell</t>
  </si>
  <si>
    <t>Trucades ateses 1r nivell i 2n nivell</t>
  </si>
  <si>
    <t>TOTAL % NdA 1r nivell i 2n nivell</t>
  </si>
  <si>
    <t>TOTAL % NdS 1r nivell i 2n nivell</t>
  </si>
  <si>
    <t>Trucades sortints</t>
  </si>
  <si>
    <t>Trucades entrants</t>
  </si>
  <si>
    <t>Trucades entrants 900 90 50 90</t>
  </si>
  <si>
    <t>Trucades entrants 931223223</t>
  </si>
  <si>
    <t>Trucades entrants a la centraleta</t>
  </si>
  <si>
    <t>24*7*365</t>
  </si>
  <si>
    <t>Entrants a centraleta</t>
  </si>
  <si>
    <t>Ateses per avís per email</t>
  </si>
  <si>
    <t>% NdA</t>
  </si>
  <si>
    <t>*Les dades són en dies naturals i contabilitzant tots els estats.</t>
  </si>
  <si>
    <t>Volums</t>
  </si>
  <si>
    <t>Promig Tancament Petició</t>
  </si>
  <si>
    <t>4 dies</t>
  </si>
  <si>
    <t>3 dies</t>
  </si>
  <si>
    <t>5 dies</t>
  </si>
  <si>
    <t>20 dies</t>
  </si>
  <si>
    <t>16 dies</t>
  </si>
  <si>
    <t>13 dies</t>
  </si>
  <si>
    <t>Alta de servei</t>
  </si>
  <si>
    <t>Actualizació de servei</t>
  </si>
  <si>
    <t>Modificació de servei</t>
  </si>
  <si>
    <t>Baixa</t>
  </si>
  <si>
    <t>Motiu de Tancament</t>
  </si>
  <si>
    <t>Completades</t>
  </si>
  <si>
    <t>Tancades d'ofici</t>
  </si>
  <si>
    <t>Desestiment</t>
  </si>
  <si>
    <t>Denegada</t>
  </si>
  <si>
    <t>Sense informar</t>
  </si>
  <si>
    <t>Requeriment</t>
  </si>
  <si>
    <t>Nº tiquets</t>
  </si>
  <si>
    <t>Canal de entrada</t>
  </si>
  <si>
    <t>Enero</t>
  </si>
  <si>
    <t>Febrero</t>
  </si>
  <si>
    <t>Marzo</t>
  </si>
  <si>
    <t>Mayo</t>
  </si>
  <si>
    <t>Junio</t>
  </si>
  <si>
    <t>Julio</t>
  </si>
  <si>
    <t>Agosto</t>
  </si>
  <si>
    <t>Septiembre</t>
  </si>
  <si>
    <t>Noviembre</t>
  </si>
  <si>
    <t>Diciembre</t>
  </si>
  <si>
    <t>TOTAL</t>
  </si>
  <si>
    <t>Menció a Twitter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</si>
</sst>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 _€_-;\-* #,##0.00\ _€_-;_-* &quot;-&quot;??\ _€_-;_-@_-"/>
    <numFmt numFmtId="165" formatCode="0.0"/>
    <numFmt numFmtId="166" formatCode="h:mm:ss;@"/>
    <numFmt numFmtId="167" formatCode="[$-F400]h:mm:ss\ AM/PM"/>
    <numFmt numFmtId="168" formatCode="aaaa"/>
    <numFmt numFmtId="169" formatCode="dd"/>
    <numFmt numFmtId="170" formatCode="[$-403]mmmm&quot; de &quot;yyyy;@"/>
    <numFmt numFmtId="171" formatCode="[$-C0A]mmm\-yy;@"/>
    <numFmt numFmtId="172" formatCode="0.00\ %;\-0.00\ %;0.00\ %"/>
  </numFmts>
  <fonts count="91">
    <font>
      <sz val="11"/>
      <color theme="1"/>
      <name val="Calibri"/>
      <family val="2"/>
      <scheme val="minor"/>
    </font>
    <font>
      <sz val="11"/>
      <name val="Calibri"/>
      <family val="2"/>
    </font>
    <font>
      <b/>
      <sz val="11"/>
      <color theme="1"/>
      <name val="Calibri"/>
      <family val="2"/>
      <scheme val="minor"/>
    </font>
    <font>
      <u/>
      <sz val="11"/>
      <color theme="10"/>
      <name val="Calibri"/>
      <family val="2"/>
      <scheme val="minor"/>
    </font>
    <font>
      <sz val="11"/>
      <color theme="1"/>
      <name val="Calibri"/>
      <family val="2"/>
      <scheme val="minor"/>
    </font>
    <font>
      <sz val="11"/>
      <color rgb="FFFFFFFF"/>
      <name val="Calibri"/>
      <family val="2"/>
      <scheme val="minor"/>
    </font>
    <font>
      <sz val="11"/>
      <color theme="1"/>
      <name val="Calibri"/>
      <family val="2"/>
    </font>
    <font>
      <b/>
      <sz val="11"/>
      <color rgb="FF000000"/>
      <name val="Calibri"/>
      <family val="2"/>
    </font>
    <font>
      <b/>
      <sz val="10"/>
      <color rgb="FFFFFFFF"/>
      <name val="Arial"/>
      <family val="2"/>
    </font>
    <font>
      <b/>
      <sz val="12"/>
      <color theme="1"/>
      <name val="Calibri"/>
      <family val="2"/>
      <scheme val="minor"/>
    </font>
    <font>
      <b/>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name val="Arial"/>
      <family val="2"/>
    </font>
    <font>
      <u/>
      <sz val="11"/>
      <color theme="1"/>
      <name val="Calibri"/>
      <family val="2"/>
      <scheme val="minor"/>
    </font>
    <font>
      <sz val="14"/>
      <color theme="1"/>
      <name val="Calibri"/>
      <family val="2"/>
      <scheme val="minor"/>
    </font>
    <font>
      <sz val="32"/>
      <color theme="4" tint="-0.24994659260841701"/>
      <name val="Calibri Light"/>
      <family val="2"/>
      <scheme val="major"/>
    </font>
    <font>
      <sz val="32"/>
      <color theme="3"/>
      <name val="Calibri Light"/>
      <family val="2"/>
      <scheme val="major"/>
    </font>
    <font>
      <sz val="11"/>
      <color theme="1"/>
      <name val="Calibri Light"/>
      <family val="2"/>
      <scheme val="major"/>
    </font>
    <font>
      <sz val="11"/>
      <color theme="1" tint="0.34998626667073579"/>
      <name val="Calibri"/>
      <family val="2"/>
      <scheme val="minor"/>
    </font>
    <font>
      <sz val="12"/>
      <color theme="1"/>
      <name val="Calibri Light"/>
      <family val="2"/>
      <scheme val="major"/>
    </font>
    <font>
      <sz val="9"/>
      <color theme="1"/>
      <name val="Calibri"/>
      <family val="2"/>
      <scheme val="minor"/>
    </font>
    <font>
      <sz val="11"/>
      <color rgb="FF000000"/>
      <name val="Calibri"/>
      <family val="2"/>
      <scheme val="minor"/>
    </font>
    <font>
      <b/>
      <sz val="11"/>
      <color rgb="FF000000"/>
      <name val="Calibri"/>
      <family val="2"/>
      <scheme val="minor"/>
    </font>
    <font>
      <sz val="16"/>
      <color theme="1"/>
      <name val="Calibri"/>
      <family val="2"/>
      <scheme val="minor"/>
    </font>
    <font>
      <sz val="11"/>
      <name val="Calibri"/>
      <family val="2"/>
      <scheme val="minor"/>
    </font>
    <font>
      <b/>
      <u/>
      <sz val="11"/>
      <color theme="1"/>
      <name val="Calibri"/>
      <family val="2"/>
      <scheme val="minor"/>
    </font>
    <font>
      <b/>
      <sz val="14"/>
      <name val="Calibri"/>
      <family val="2"/>
      <scheme val="minor"/>
    </font>
    <font>
      <sz val="11"/>
      <name val="Calibri"/>
      <family val="2"/>
    </font>
    <font>
      <b/>
      <sz val="16"/>
      <color theme="1"/>
      <name val="Calibri"/>
      <family val="2"/>
      <scheme val="minor"/>
    </font>
    <font>
      <sz val="10"/>
      <color rgb="FF2E74B5"/>
      <name val="Arial"/>
      <family val="2"/>
    </font>
    <font>
      <sz val="10"/>
      <color rgb="FF000000"/>
      <name val="Arial"/>
      <family val="2"/>
    </font>
    <font>
      <sz val="11"/>
      <color rgb="FF000000"/>
      <name val="Arial"/>
      <family val="2"/>
    </font>
    <font>
      <u/>
      <sz val="11"/>
      <name val="Calibri"/>
      <family val="2"/>
      <scheme val="minor"/>
    </font>
    <font>
      <sz val="11"/>
      <color theme="10"/>
      <name val="Calibri"/>
      <family val="2"/>
      <scheme val="minor"/>
    </font>
    <font>
      <sz val="11"/>
      <color theme="1"/>
      <name val="Arial"/>
      <family val="2"/>
    </font>
    <font>
      <sz val="11"/>
      <color rgb="FF444444"/>
      <name val="Calibri"/>
      <family val="2"/>
      <charset val="1"/>
    </font>
    <font>
      <b/>
      <sz val="11"/>
      <name val="Calibri"/>
      <family val="2"/>
    </font>
    <font>
      <b/>
      <sz val="14"/>
      <color theme="1"/>
      <name val="Calibri"/>
      <family val="2"/>
      <scheme val="minor"/>
    </font>
    <font>
      <sz val="22"/>
      <color theme="1"/>
      <name val="Calibri"/>
      <family val="2"/>
      <scheme val="minor"/>
    </font>
    <font>
      <sz val="8"/>
      <name val="Calibri"/>
      <family val="2"/>
      <scheme val="minor"/>
    </font>
    <font>
      <sz val="10.5"/>
      <name val="Segoe UI"/>
      <family val="2"/>
    </font>
    <font>
      <sz val="11"/>
      <name val="Courier New"/>
      <family val="1"/>
    </font>
    <font>
      <b/>
      <sz val="11"/>
      <color indexed="8"/>
      <name val="Calibri"/>
      <family val="2"/>
      <scheme val="minor"/>
    </font>
    <font>
      <b/>
      <sz val="16"/>
      <color theme="0"/>
      <name val="Calibri"/>
      <family val="2"/>
      <scheme val="minor"/>
    </font>
    <font>
      <sz val="24"/>
      <color theme="1"/>
      <name val="Calibri"/>
      <family val="2"/>
      <scheme val="minor"/>
    </font>
    <font>
      <sz val="32"/>
      <color rgb="FF404040"/>
      <name val="Calibri"/>
      <family val="2"/>
      <scheme val="minor"/>
    </font>
    <font>
      <b/>
      <sz val="18"/>
      <color theme="1"/>
      <name val="Calibri"/>
      <family val="2"/>
      <scheme val="minor"/>
    </font>
    <font>
      <sz val="11"/>
      <color theme="0"/>
      <name val="Calibri"/>
      <family val="2"/>
    </font>
    <font>
      <sz val="12"/>
      <color rgb="FF404040"/>
      <name val="Calibri"/>
      <family val="2"/>
      <scheme val="minor"/>
    </font>
    <font>
      <b/>
      <sz val="11"/>
      <color theme="0"/>
      <name val="Calibri"/>
      <family val="2"/>
    </font>
    <font>
      <sz val="11"/>
      <color rgb="FF000000"/>
      <name val="Calibri"/>
      <family val="2"/>
    </font>
    <font>
      <sz val="11"/>
      <color indexed="8"/>
      <name val="Calibri"/>
      <family val="2"/>
      <scheme val="minor"/>
    </font>
    <font>
      <u/>
      <sz val="8"/>
      <color theme="1"/>
      <name val="Calibri"/>
      <family val="2"/>
      <scheme val="minor"/>
    </font>
    <font>
      <b/>
      <sz val="20"/>
      <color rgb="FF404040"/>
      <name val="Calibri"/>
      <family val="2"/>
      <scheme val="minor"/>
    </font>
    <font>
      <sz val="14"/>
      <color rgb="FF404040"/>
      <name val="Calibri"/>
      <family val="2"/>
      <scheme val="minor"/>
    </font>
    <font>
      <sz val="10"/>
      <color theme="0"/>
      <name val="Arial"/>
      <family val="2"/>
    </font>
    <font>
      <sz val="10"/>
      <color theme="1"/>
      <name val="Calibri"/>
      <family val="2"/>
      <scheme val="minor"/>
    </font>
    <font>
      <sz val="11"/>
      <color rgb="FF404040"/>
      <name val="Calibri"/>
      <family val="2"/>
      <scheme val="minor"/>
    </font>
    <font>
      <b/>
      <sz val="10"/>
      <color theme="1"/>
      <name val="Arial"/>
      <family val="2"/>
    </font>
    <font>
      <sz val="8"/>
      <color theme="1"/>
      <name val="Calibri"/>
      <family val="2"/>
      <scheme val="minor"/>
    </font>
    <font>
      <sz val="11"/>
      <color indexed="8"/>
      <name val="Calibri"/>
      <family val="2"/>
    </font>
    <font>
      <u/>
      <sz val="18"/>
      <color theme="10"/>
      <name val="Calibri"/>
      <family val="2"/>
      <scheme val="minor"/>
    </font>
    <font>
      <b/>
      <sz val="11"/>
      <color theme="1"/>
      <name val="Calibri"/>
      <family val="2"/>
    </font>
    <font>
      <b/>
      <sz val="20"/>
      <color theme="1"/>
      <name val="Calibri"/>
      <family val="2"/>
      <scheme val="minor"/>
    </font>
    <font>
      <b/>
      <sz val="12"/>
      <color theme="0"/>
      <name val="Calibri"/>
      <family val="2"/>
      <scheme val="minor"/>
    </font>
    <font>
      <b/>
      <sz val="22"/>
      <color theme="1"/>
      <name val="Calibri"/>
      <family val="2"/>
      <scheme val="minor"/>
    </font>
    <font>
      <b/>
      <sz val="11"/>
      <color theme="1"/>
      <name val="Arial"/>
      <family val="2"/>
    </font>
    <font>
      <b/>
      <sz val="12"/>
      <name val="Calibri"/>
      <family val="2"/>
      <scheme val="minor"/>
    </font>
    <font>
      <sz val="9"/>
      <color rgb="FFFF0000"/>
      <name val="Calibri"/>
      <family val="2"/>
      <scheme val="minor"/>
    </font>
    <font>
      <i/>
      <sz val="9"/>
      <color rgb="FFFF0000"/>
      <name val="Calibri"/>
      <family val="2"/>
      <scheme val="minor"/>
    </font>
    <font>
      <i/>
      <sz val="12"/>
      <color rgb="FFFF0000"/>
      <name val="Calibri"/>
      <family val="2"/>
      <scheme val="minor"/>
    </font>
    <font>
      <i/>
      <sz val="16"/>
      <color rgb="FFFF0000"/>
      <name val="Calibri"/>
      <family val="2"/>
      <scheme val="minor"/>
    </font>
    <font>
      <sz val="20"/>
      <color theme="1"/>
      <name val="Calibri"/>
      <family val="2"/>
      <scheme val="minor"/>
    </font>
    <font>
      <b/>
      <sz val="20"/>
      <name val="Calibri"/>
      <family val="2"/>
      <scheme val="minor"/>
    </font>
    <font>
      <b/>
      <sz val="11"/>
      <color theme="1"/>
      <name val="Symbol"/>
      <family val="1"/>
      <charset val="2"/>
    </font>
    <font>
      <b/>
      <sz val="7"/>
      <color theme="1"/>
      <name val="Times New Roman"/>
      <family val="1"/>
    </font>
  </fonts>
  <fills count="71">
    <fill>
      <patternFill patternType="none"/>
    </fill>
    <fill>
      <patternFill patternType="gray125"/>
    </fill>
    <fill>
      <patternFill patternType="solid">
        <fgColor rgb="FFFFFF00"/>
        <bgColor indexed="64"/>
      </patternFill>
    </fill>
    <fill>
      <patternFill patternType="solid">
        <fgColor rgb="FFFFFFD1"/>
        <bgColor indexed="64"/>
      </patternFill>
    </fill>
    <fill>
      <patternFill patternType="solid">
        <fgColor rgb="FFFF98E9"/>
        <bgColor indexed="64"/>
      </patternFill>
    </fill>
    <fill>
      <patternFill patternType="solid">
        <fgColor rgb="FFFFC5F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AC2F7"/>
        <bgColor indexed="64"/>
      </patternFill>
    </fill>
    <fill>
      <patternFill patternType="solid">
        <fgColor theme="5" tint="0.59999389629810485"/>
        <bgColor indexed="64"/>
      </patternFill>
    </fill>
    <fill>
      <patternFill patternType="solid">
        <fgColor rgb="FFFFFFFF"/>
        <bgColor indexed="64"/>
      </patternFill>
    </fill>
    <fill>
      <patternFill patternType="solid">
        <fgColor rgb="FF6785C1"/>
        <bgColor indexed="64"/>
      </patternFill>
    </fill>
    <fill>
      <patternFill patternType="solid">
        <fgColor theme="2"/>
        <bgColor indexed="64"/>
      </patternFill>
    </fill>
    <fill>
      <patternFill patternType="solid">
        <fgColor rgb="FF92D050"/>
        <bgColor rgb="FF000000"/>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rgb="FFFFFFFF"/>
        <bgColor rgb="FF000000"/>
      </patternFill>
    </fill>
    <fill>
      <patternFill patternType="solid">
        <fgColor theme="1" tint="0.39997558519241921"/>
        <bgColor indexed="64"/>
      </patternFill>
    </fill>
    <fill>
      <patternFill patternType="solid">
        <fgColor rgb="FFD6DCE4"/>
        <bgColor rgb="FF000000"/>
      </patternFill>
    </fill>
    <fill>
      <patternFill patternType="solid">
        <fgColor rgb="FFCF39C4"/>
        <bgColor indexed="64"/>
      </patternFill>
    </fill>
    <fill>
      <patternFill patternType="solid">
        <fgColor rgb="FFF7D5F0"/>
        <bgColor indexed="64"/>
      </patternFill>
    </fill>
    <fill>
      <patternFill patternType="solid">
        <fgColor theme="0"/>
        <bgColor rgb="FF000000"/>
      </patternFill>
    </fill>
    <fill>
      <patternFill patternType="solid">
        <fgColor theme="6" tint="0.39997558519241921"/>
        <bgColor indexed="64"/>
      </patternFill>
    </fill>
    <fill>
      <patternFill patternType="solid">
        <fgColor rgb="FFFFC000"/>
        <bgColor indexed="64"/>
      </patternFill>
    </fill>
    <fill>
      <patternFill patternType="solid">
        <fgColor theme="4" tint="0.249977111117893"/>
        <bgColor indexed="64"/>
      </patternFill>
    </fill>
    <fill>
      <patternFill patternType="solid">
        <fgColor rgb="FFB0C0F0"/>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AA3C80"/>
        <bgColor indexed="64"/>
      </patternFill>
    </fill>
    <fill>
      <patternFill patternType="solid">
        <fgColor rgb="FFFFD966"/>
        <bgColor indexed="64"/>
      </patternFill>
    </fill>
    <fill>
      <patternFill patternType="solid">
        <fgColor rgb="FFFFE699"/>
        <bgColor indexed="64"/>
      </patternFill>
    </fill>
    <fill>
      <patternFill patternType="solid">
        <fgColor rgb="FFFFF2CC"/>
        <bgColor indexed="64"/>
      </patternFill>
    </fill>
    <fill>
      <patternFill patternType="solid">
        <fgColor rgb="FFF4B084"/>
        <bgColor indexed="64"/>
      </patternFill>
    </fill>
    <fill>
      <patternFill patternType="solid">
        <fgColor rgb="FFFCE4D6"/>
        <bgColor indexed="64"/>
      </patternFill>
    </fill>
    <fill>
      <patternFill patternType="solid">
        <fgColor theme="6" tint="0.79998168889431442"/>
        <bgColor indexed="64"/>
      </patternFill>
    </fill>
  </fills>
  <borders count="8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top/>
      <bottom style="medium">
        <color indexed="64"/>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indexed="64"/>
      </left>
      <right style="medium">
        <color indexed="64"/>
      </right>
      <top style="medium">
        <color indexed="64"/>
      </top>
      <bottom style="medium">
        <color indexed="64"/>
      </bottom>
      <diagonal/>
    </border>
    <border>
      <left/>
      <right/>
      <top/>
      <bottom style="medium">
        <color theme="1" tint="0.1499679555650502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rgb="FFFFFFFF"/>
      </right>
      <top style="medium">
        <color rgb="FFFFFFFF"/>
      </top>
      <bottom/>
      <diagonal/>
    </border>
    <border>
      <left/>
      <right style="medium">
        <color rgb="FFFFFFFF"/>
      </right>
      <top/>
      <bottom/>
      <diagonal/>
    </border>
    <border>
      <left/>
      <right style="medium">
        <color rgb="FFFFFFFF"/>
      </right>
      <top/>
      <bottom style="medium">
        <color rgb="FFFFFFFF"/>
      </bottom>
      <diagonal/>
    </border>
    <border>
      <left style="medium">
        <color indexed="64"/>
      </left>
      <right style="thin">
        <color indexed="64"/>
      </right>
      <top/>
      <bottom/>
      <diagonal/>
    </border>
    <border>
      <left/>
      <right style="thin">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double">
        <color theme="4"/>
      </top>
      <bottom style="thin">
        <color theme="4" tint="0.39997558519241921"/>
      </bottom>
      <diagonal/>
    </border>
    <border>
      <left style="thin">
        <color rgb="FF999999"/>
      </left>
      <right/>
      <top style="thin">
        <color rgb="FF999999"/>
      </top>
      <bottom/>
      <diagonal/>
    </border>
    <border>
      <left/>
      <right/>
      <top style="thin">
        <color rgb="FF999999"/>
      </top>
      <bottom/>
      <diagonal/>
    </border>
    <border>
      <left style="thin">
        <color rgb="FF999999"/>
      </left>
      <right/>
      <top/>
      <bottom/>
      <diagonal/>
    </border>
    <border>
      <left style="thin">
        <color indexed="22"/>
      </left>
      <right style="thin">
        <color indexed="22"/>
      </right>
      <top style="thin">
        <color indexed="22"/>
      </top>
      <bottom style="thin">
        <color indexed="22"/>
      </bottom>
      <diagonal/>
    </border>
  </borders>
  <cellStyleXfs count="105">
    <xf numFmtId="0" fontId="0" fillId="0" borderId="0"/>
    <xf numFmtId="0" fontId="3" fillId="0" borderId="0" applyNumberFormat="0" applyFill="0" applyBorder="0" applyAlignment="0" applyProtection="0"/>
    <xf numFmtId="9" fontId="4" fillId="0" borderId="0" applyFont="0" applyFill="0" applyBorder="0" applyAlignment="0" applyProtection="0"/>
    <xf numFmtId="0" fontId="11" fillId="0" borderId="0" applyNumberFormat="0" applyFill="0" applyBorder="0" applyAlignment="0" applyProtection="0"/>
    <xf numFmtId="0" fontId="12" fillId="0" borderId="35" applyNumberFormat="0" applyFill="0" applyAlignment="0" applyProtection="0"/>
    <xf numFmtId="0" fontId="13" fillId="0" borderId="36" applyNumberFormat="0" applyFill="0" applyAlignment="0" applyProtection="0"/>
    <xf numFmtId="0" fontId="14" fillId="0" borderId="37" applyNumberFormat="0" applyFill="0" applyAlignment="0" applyProtection="0"/>
    <xf numFmtId="0" fontId="14" fillId="0" borderId="0" applyNumberFormat="0" applyFill="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8" fillId="15" borderId="38" applyNumberFormat="0" applyAlignment="0" applyProtection="0"/>
    <xf numFmtId="0" fontId="19" fillId="16" borderId="39" applyNumberFormat="0" applyAlignment="0" applyProtection="0"/>
    <xf numFmtId="0" fontId="20" fillId="16" borderId="38" applyNumberFormat="0" applyAlignment="0" applyProtection="0"/>
    <xf numFmtId="0" fontId="21" fillId="0" borderId="40" applyNumberFormat="0" applyFill="0" applyAlignment="0" applyProtection="0"/>
    <xf numFmtId="0" fontId="22" fillId="17" borderId="41" applyNumberFormat="0" applyAlignment="0" applyProtection="0"/>
    <xf numFmtId="0" fontId="23" fillId="0" borderId="0" applyNumberFormat="0" applyFill="0" applyBorder="0" applyAlignment="0" applyProtection="0"/>
    <xf numFmtId="0" fontId="4" fillId="18" borderId="42" applyNumberFormat="0" applyFont="0" applyAlignment="0" applyProtection="0"/>
    <xf numFmtId="0" fontId="24" fillId="0" borderId="0" applyNumberFormat="0" applyFill="0" applyBorder="0" applyAlignment="0" applyProtection="0"/>
    <xf numFmtId="0" fontId="2" fillId="0" borderId="43" applyNumberFormat="0" applyFill="0" applyAlignment="0" applyProtection="0"/>
    <xf numFmtId="0" fontId="25"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25" fillId="42"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6" fillId="0" borderId="0">
      <alignment vertical="top"/>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7" fillId="0" borderId="0"/>
    <xf numFmtId="0" fontId="30" fillId="0" borderId="0" applyNumberFormat="0" applyProtection="0">
      <alignment horizontal="left"/>
    </xf>
    <xf numFmtId="0" fontId="31" fillId="0" borderId="0" applyProtection="0">
      <alignment horizontal="left"/>
    </xf>
    <xf numFmtId="0" fontId="32" fillId="0" borderId="0" applyNumberFormat="0" applyProtection="0">
      <alignment horizontal="right"/>
    </xf>
    <xf numFmtId="0" fontId="33" fillId="0" borderId="0" applyNumberFormat="0" applyFill="0" applyBorder="0" applyProtection="0">
      <alignment vertical="top"/>
    </xf>
    <xf numFmtId="0" fontId="33" fillId="0" borderId="0" applyFill="0" applyBorder="0" applyProtection="0">
      <alignment horizontal="right" vertical="top"/>
    </xf>
    <xf numFmtId="168" fontId="34" fillId="0" borderId="54" applyFill="0" applyProtection="0">
      <alignment horizontal="center" vertical="center"/>
    </xf>
    <xf numFmtId="169" fontId="32" fillId="0" borderId="55" applyFill="0" applyProtection="0">
      <alignment horizontal="right" vertical="center" indent="1"/>
    </xf>
    <xf numFmtId="0" fontId="35" fillId="0" borderId="56">
      <alignment vertical="top" wrapText="1"/>
    </xf>
    <xf numFmtId="0" fontId="27" fillId="0" borderId="0"/>
    <xf numFmtId="0" fontId="1"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6" fillId="0" borderId="0"/>
    <xf numFmtId="0" fontId="66" fillId="0" borderId="0"/>
    <xf numFmtId="9" fontId="4" fillId="9" borderId="11"/>
    <xf numFmtId="0" fontId="26" fillId="0" borderId="0"/>
    <xf numFmtId="0" fontId="26" fillId="0" borderId="0"/>
  </cellStyleXfs>
  <cellXfs count="561">
    <xf numFmtId="0" fontId="0" fillId="0" borderId="0" xfId="0"/>
    <xf numFmtId="0" fontId="0" fillId="0" borderId="0" xfId="0" applyAlignment="1">
      <alignment vertical="top"/>
    </xf>
    <xf numFmtId="0" fontId="0" fillId="0" borderId="0" xfId="0" applyAlignment="1">
      <alignment horizontal="right"/>
    </xf>
    <xf numFmtId="0" fontId="2" fillId="0" borderId="0" xfId="1" applyFont="1" applyAlignment="1">
      <alignment horizontal="center" vertical="center"/>
    </xf>
    <xf numFmtId="0" fontId="0" fillId="0" borderId="3" xfId="0" applyBorder="1"/>
    <xf numFmtId="0" fontId="0" fillId="0" borderId="5" xfId="0" applyBorder="1"/>
    <xf numFmtId="0" fontId="0" fillId="0" borderId="8" xfId="0" applyBorder="1"/>
    <xf numFmtId="0" fontId="0" fillId="0" borderId="9" xfId="0" applyBorder="1"/>
    <xf numFmtId="14" fontId="0" fillId="0" borderId="0" xfId="0" applyNumberFormat="1"/>
    <xf numFmtId="0" fontId="5" fillId="0" borderId="0" xfId="0" applyFont="1" applyAlignment="1">
      <alignment horizontal="center" vertical="center"/>
    </xf>
    <xf numFmtId="3" fontId="10" fillId="0" borderId="22" xfId="0" applyNumberFormat="1" applyFont="1" applyBorder="1" applyAlignment="1">
      <alignment horizontal="center" vertical="center" wrapText="1"/>
    </xf>
    <xf numFmtId="3" fontId="10" fillId="0" borderId="23" xfId="0" applyNumberFormat="1" applyFont="1" applyBorder="1" applyAlignment="1">
      <alignment horizontal="center" vertical="center" wrapText="1"/>
    </xf>
    <xf numFmtId="0" fontId="0" fillId="0" borderId="0" xfId="0" applyAlignment="1">
      <alignment wrapText="1"/>
    </xf>
    <xf numFmtId="0" fontId="0" fillId="0" borderId="0" xfId="0" applyAlignment="1">
      <alignment vertical="top" wrapText="1"/>
    </xf>
    <xf numFmtId="0" fontId="0" fillId="0" borderId="6" xfId="0" applyBorder="1" applyAlignment="1">
      <alignment wrapText="1"/>
    </xf>
    <xf numFmtId="0" fontId="0" fillId="0" borderId="0" xfId="0" applyAlignment="1">
      <alignment horizontal="center"/>
    </xf>
    <xf numFmtId="16" fontId="2" fillId="0" borderId="0" xfId="0" applyNumberFormat="1" applyFont="1"/>
    <xf numFmtId="0" fontId="0" fillId="0" borderId="0" xfId="0" applyAlignment="1">
      <alignment horizontal="left" wrapText="1"/>
    </xf>
    <xf numFmtId="0" fontId="0" fillId="0" borderId="0" xfId="0" applyAlignment="1">
      <alignment horizontal="left"/>
    </xf>
    <xf numFmtId="16" fontId="0" fillId="0" borderId="0" xfId="0" applyNumberFormat="1"/>
    <xf numFmtId="0" fontId="0" fillId="0" borderId="5" xfId="0" applyBorder="1" applyAlignment="1">
      <alignment wrapText="1"/>
    </xf>
    <xf numFmtId="0" fontId="0" fillId="0" borderId="0" xfId="0" applyAlignment="1">
      <alignment horizontal="left" vertical="top"/>
    </xf>
    <xf numFmtId="0" fontId="6" fillId="0" borderId="0" xfId="0" applyFont="1" applyAlignment="1">
      <alignment horizontal="center"/>
    </xf>
    <xf numFmtId="16" fontId="7" fillId="0" borderId="0" xfId="0" applyNumberFormat="1" applyFont="1"/>
    <xf numFmtId="0" fontId="7" fillId="0" borderId="0" xfId="0" applyFont="1" applyAlignment="1">
      <alignment horizontal="center"/>
    </xf>
    <xf numFmtId="0" fontId="2" fillId="0" borderId="5" xfId="0" applyFont="1" applyBorder="1" applyAlignment="1">
      <alignment wrapText="1"/>
    </xf>
    <xf numFmtId="0" fontId="0" fillId="0" borderId="51" xfId="0" applyBorder="1"/>
    <xf numFmtId="0" fontId="28" fillId="0" borderId="0" xfId="0" applyFont="1"/>
    <xf numFmtId="0" fontId="3" fillId="0" borderId="0" xfId="1"/>
    <xf numFmtId="0" fontId="38" fillId="0" borderId="0" xfId="0" applyFont="1"/>
    <xf numFmtId="0" fontId="0" fillId="0" borderId="0" xfId="0" applyAlignment="1">
      <alignment vertical="center"/>
    </xf>
    <xf numFmtId="0" fontId="0" fillId="0" borderId="52" xfId="0" applyBorder="1" applyAlignment="1">
      <alignment wrapText="1"/>
    </xf>
    <xf numFmtId="0" fontId="29" fillId="0" borderId="0" xfId="0" applyFont="1"/>
    <xf numFmtId="9" fontId="41" fillId="0" borderId="3" xfId="2" applyFont="1" applyFill="1" applyBorder="1" applyAlignment="1">
      <alignment horizontal="center" vertical="center" wrapText="1"/>
    </xf>
    <xf numFmtId="9" fontId="41" fillId="0" borderId="6" xfId="2"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xf>
    <xf numFmtId="0" fontId="0" fillId="0" borderId="62" xfId="0" applyBorder="1" applyAlignment="1">
      <alignment wrapText="1"/>
    </xf>
    <xf numFmtId="0" fontId="44" fillId="0" borderId="0" xfId="0" applyFont="1" applyAlignment="1">
      <alignment vertical="center"/>
    </xf>
    <xf numFmtId="0" fontId="45" fillId="45" borderId="68" xfId="0" applyFont="1" applyFill="1" applyBorder="1" applyAlignment="1">
      <alignment vertical="center" wrapText="1"/>
    </xf>
    <xf numFmtId="0" fontId="44" fillId="45" borderId="69" xfId="0" applyFont="1" applyFill="1" applyBorder="1" applyAlignment="1">
      <alignment vertical="center" wrapText="1"/>
    </xf>
    <xf numFmtId="0" fontId="3" fillId="45" borderId="69" xfId="1" applyFill="1" applyBorder="1" applyAlignment="1">
      <alignment vertical="center" wrapText="1"/>
    </xf>
    <xf numFmtId="0" fontId="45" fillId="45" borderId="69" xfId="0" applyFont="1" applyFill="1" applyBorder="1" applyAlignment="1">
      <alignment vertical="center" wrapText="1"/>
    </xf>
    <xf numFmtId="0" fontId="46" fillId="45" borderId="69" xfId="0" applyFont="1" applyFill="1" applyBorder="1" applyAlignment="1">
      <alignment vertical="center" wrapText="1"/>
    </xf>
    <xf numFmtId="0" fontId="6" fillId="45" borderId="70" xfId="0" applyFont="1" applyFill="1" applyBorder="1" applyAlignment="1">
      <alignment vertical="top" wrapText="1"/>
    </xf>
    <xf numFmtId="1" fontId="1" fillId="0" borderId="5" xfId="0" applyNumberFormat="1" applyFont="1" applyBorder="1"/>
    <xf numFmtId="0" fontId="39" fillId="44" borderId="7" xfId="0" applyFont="1" applyFill="1" applyBorder="1" applyAlignment="1">
      <alignment vertical="center" wrapText="1"/>
    </xf>
    <xf numFmtId="0" fontId="10" fillId="0" borderId="47" xfId="0" applyFont="1" applyBorder="1"/>
    <xf numFmtId="9" fontId="41" fillId="2" borderId="9" xfId="2" applyFont="1" applyFill="1" applyBorder="1" applyAlignment="1">
      <alignment horizontal="center" vertical="center" wrapText="1"/>
    </xf>
    <xf numFmtId="0" fontId="39" fillId="0" borderId="0" xfId="0" applyFont="1" applyAlignment="1">
      <alignment vertical="center" wrapText="1"/>
    </xf>
    <xf numFmtId="0" fontId="10" fillId="9" borderId="23" xfId="0" applyFont="1" applyFill="1" applyBorder="1" applyAlignment="1">
      <alignment horizontal="center" vertical="center"/>
    </xf>
    <xf numFmtId="0" fontId="10" fillId="11" borderId="53" xfId="0" applyFont="1" applyFill="1" applyBorder="1" applyAlignment="1">
      <alignment horizontal="center" vertical="center"/>
    </xf>
    <xf numFmtId="0" fontId="10" fillId="11" borderId="28" xfId="0" applyFont="1" applyFill="1" applyBorder="1" applyAlignment="1">
      <alignment horizontal="center" vertical="center" wrapText="1"/>
    </xf>
    <xf numFmtId="0" fontId="39" fillId="0" borderId="0" xfId="0" applyFont="1"/>
    <xf numFmtId="0" fontId="47" fillId="0" borderId="0" xfId="0" applyFont="1"/>
    <xf numFmtId="0" fontId="39" fillId="7" borderId="57" xfId="0" applyFont="1" applyFill="1" applyBorder="1" applyAlignment="1">
      <alignment horizontal="left" vertical="center" wrapText="1"/>
    </xf>
    <xf numFmtId="1" fontId="39" fillId="0" borderId="3" xfId="2" applyNumberFormat="1" applyFont="1" applyFill="1" applyBorder="1" applyAlignment="1">
      <alignment horizontal="center" vertical="center" wrapText="1"/>
    </xf>
    <xf numFmtId="0" fontId="39" fillId="44" borderId="4" xfId="0" applyFont="1" applyFill="1" applyBorder="1" applyAlignment="1">
      <alignment vertical="center" wrapText="1"/>
    </xf>
    <xf numFmtId="3" fontId="39" fillId="0" borderId="59" xfId="0" applyNumberFormat="1" applyFont="1" applyBorder="1" applyAlignment="1">
      <alignment horizontal="center" vertical="center"/>
    </xf>
    <xf numFmtId="0" fontId="39" fillId="6" borderId="1" xfId="0" applyFont="1" applyFill="1" applyBorder="1" applyAlignment="1">
      <alignment vertical="center" wrapText="1"/>
    </xf>
    <xf numFmtId="3" fontId="39" fillId="0" borderId="3" xfId="0" applyNumberFormat="1" applyFont="1" applyBorder="1" applyAlignment="1">
      <alignment horizontal="center" vertical="center" wrapText="1"/>
    </xf>
    <xf numFmtId="0" fontId="37" fillId="8" borderId="23" xfId="0" applyFont="1" applyFill="1" applyBorder="1" applyAlignment="1">
      <alignment horizontal="left" vertical="center" wrapText="1"/>
    </xf>
    <xf numFmtId="166" fontId="37" fillId="0" borderId="23" xfId="0" applyNumberFormat="1" applyFont="1" applyBorder="1" applyAlignment="1">
      <alignment horizontal="center" vertical="center"/>
    </xf>
    <xf numFmtId="167" fontId="37" fillId="0" borderId="23" xfId="0" applyNumberFormat="1" applyFont="1" applyBorder="1" applyAlignment="1">
      <alignment horizontal="center" vertical="center"/>
    </xf>
    <xf numFmtId="167" fontId="37" fillId="0" borderId="21" xfId="0" applyNumberFormat="1" applyFont="1" applyBorder="1" applyAlignment="1">
      <alignment horizontal="center" vertical="center"/>
    </xf>
    <xf numFmtId="3" fontId="39" fillId="0" borderId="66" xfId="0" applyNumberFormat="1" applyFont="1" applyBorder="1" applyAlignment="1">
      <alignment horizontal="center" vertical="center"/>
    </xf>
    <xf numFmtId="0" fontId="39" fillId="6" borderId="7" xfId="0" applyFont="1" applyFill="1" applyBorder="1" applyAlignment="1">
      <alignment vertical="center" wrapText="1"/>
    </xf>
    <xf numFmtId="3" fontId="39" fillId="0" borderId="9" xfId="0" applyNumberFormat="1" applyFont="1" applyBorder="1" applyAlignment="1">
      <alignment horizontal="center" vertical="center" wrapText="1"/>
    </xf>
    <xf numFmtId="0" fontId="43" fillId="0" borderId="0" xfId="0" applyFont="1"/>
    <xf numFmtId="2" fontId="0" fillId="0" borderId="0" xfId="0" applyNumberFormat="1"/>
    <xf numFmtId="9" fontId="0" fillId="0" borderId="0" xfId="0" applyNumberFormat="1"/>
    <xf numFmtId="0" fontId="37" fillId="8" borderId="21" xfId="0" applyFont="1" applyFill="1" applyBorder="1" applyAlignment="1">
      <alignment horizontal="left" vertical="center" wrapText="1"/>
    </xf>
    <xf numFmtId="0" fontId="39" fillId="0" borderId="0" xfId="0" applyFont="1" applyAlignment="1">
      <alignment wrapText="1"/>
    </xf>
    <xf numFmtId="0" fontId="37" fillId="8" borderId="25" xfId="0" applyFont="1" applyFill="1" applyBorder="1" applyAlignment="1">
      <alignment horizontal="left" vertical="center" wrapText="1"/>
    </xf>
    <xf numFmtId="167" fontId="37" fillId="0" borderId="25" xfId="0" applyNumberFormat="1" applyFont="1" applyBorder="1" applyAlignment="1">
      <alignment horizontal="center" vertical="center"/>
    </xf>
    <xf numFmtId="0" fontId="2" fillId="0" borderId="0" xfId="0" applyFont="1"/>
    <xf numFmtId="0" fontId="49" fillId="0" borderId="11" xfId="0" applyFont="1" applyBorder="1" applyAlignment="1">
      <alignment vertical="top" wrapText="1"/>
    </xf>
    <xf numFmtId="0" fontId="49" fillId="0" borderId="5" xfId="0" applyFont="1" applyBorder="1" applyAlignment="1">
      <alignment vertical="center" wrapText="1"/>
    </xf>
    <xf numFmtId="9" fontId="0" fillId="0" borderId="8" xfId="0" applyNumberFormat="1" applyBorder="1"/>
    <xf numFmtId="0" fontId="49" fillId="0" borderId="2" xfId="0" applyFont="1" applyBorder="1" applyAlignment="1">
      <alignment vertical="center" wrapText="1"/>
    </xf>
    <xf numFmtId="0" fontId="3" fillId="0" borderId="0" xfId="1" applyAlignment="1">
      <alignment vertical="center"/>
    </xf>
    <xf numFmtId="0" fontId="10" fillId="49" borderId="20" xfId="0" applyFont="1" applyFill="1" applyBorder="1" applyAlignment="1">
      <alignment horizontal="left" vertical="center" wrapText="1"/>
    </xf>
    <xf numFmtId="0" fontId="10" fillId="49" borderId="29" xfId="0" applyFont="1" applyFill="1" applyBorder="1" applyAlignment="1">
      <alignment horizontal="left" vertical="center" wrapText="1"/>
    </xf>
    <xf numFmtId="3" fontId="2" fillId="0" borderId="23" xfId="0" applyNumberFormat="1" applyFont="1" applyBorder="1" applyAlignment="1">
      <alignment horizontal="center" vertical="center"/>
    </xf>
    <xf numFmtId="9" fontId="2" fillId="0" borderId="23" xfId="2" applyFont="1" applyFill="1" applyBorder="1" applyAlignment="1">
      <alignment horizontal="center" vertical="center"/>
    </xf>
    <xf numFmtId="166" fontId="2" fillId="0" borderId="23" xfId="0" applyNumberFormat="1" applyFont="1" applyBorder="1" applyAlignment="1">
      <alignment horizontal="center" vertical="center"/>
    </xf>
    <xf numFmtId="9" fontId="2" fillId="0" borderId="21" xfId="2" applyFont="1" applyFill="1" applyBorder="1" applyAlignment="1">
      <alignment horizontal="center" vertical="center"/>
    </xf>
    <xf numFmtId="14" fontId="39" fillId="0" borderId="0" xfId="0" applyNumberFormat="1" applyFont="1"/>
    <xf numFmtId="0" fontId="2" fillId="2" borderId="5" xfId="0" applyFont="1" applyFill="1" applyBorder="1" applyAlignment="1">
      <alignment wrapText="1"/>
    </xf>
    <xf numFmtId="2" fontId="0" fillId="2" borderId="5" xfId="0" applyNumberFormat="1" applyFill="1" applyBorder="1"/>
    <xf numFmtId="0" fontId="2" fillId="0" borderId="0" xfId="0" applyFont="1" applyAlignment="1">
      <alignment horizontal="center"/>
    </xf>
    <xf numFmtId="0" fontId="2" fillId="50" borderId="73" xfId="0" applyFont="1" applyFill="1" applyBorder="1"/>
    <xf numFmtId="0" fontId="49" fillId="0" borderId="5" xfId="0" applyFont="1" applyBorder="1" applyAlignment="1">
      <alignment vertical="top" wrapText="1"/>
    </xf>
    <xf numFmtId="0" fontId="50" fillId="0" borderId="0" xfId="0" applyFont="1"/>
    <xf numFmtId="0" fontId="7" fillId="54" borderId="29" xfId="0" applyFont="1" applyFill="1" applyBorder="1" applyAlignment="1">
      <alignment horizontal="left" vertical="center" wrapText="1"/>
    </xf>
    <xf numFmtId="0" fontId="7" fillId="54" borderId="22" xfId="0" applyFont="1" applyFill="1" applyBorder="1" applyAlignment="1">
      <alignment horizontal="left" vertical="center"/>
    </xf>
    <xf numFmtId="0" fontId="0" fillId="0" borderId="9" xfId="0" applyBorder="1" applyAlignment="1">
      <alignment horizontal="left" vertical="center" wrapText="1"/>
    </xf>
    <xf numFmtId="3" fontId="51" fillId="0" borderId="22" xfId="0" applyNumberFormat="1" applyFont="1" applyBorder="1" applyAlignment="1">
      <alignment horizontal="center" vertical="center" wrapText="1"/>
    </xf>
    <xf numFmtId="3" fontId="51" fillId="0" borderId="18" xfId="0" applyNumberFormat="1" applyFont="1" applyBorder="1" applyAlignment="1">
      <alignment horizontal="center" vertical="center" wrapText="1"/>
    </xf>
    <xf numFmtId="0" fontId="52" fillId="0" borderId="0" xfId="0" applyFont="1"/>
    <xf numFmtId="0" fontId="9" fillId="0" borderId="53" xfId="0" applyFont="1" applyBorder="1" applyAlignment="1">
      <alignment horizontal="center" vertical="center"/>
    </xf>
    <xf numFmtId="3" fontId="52" fillId="2" borderId="31" xfId="0" applyNumberFormat="1" applyFont="1" applyFill="1" applyBorder="1" applyAlignment="1">
      <alignment horizontal="center" vertical="center"/>
    </xf>
    <xf numFmtId="0" fontId="53" fillId="0" borderId="0" xfId="0" applyFont="1"/>
    <xf numFmtId="0" fontId="0" fillId="0" borderId="0" xfId="0" applyAlignment="1">
      <alignment horizontal="center" vertical="center" wrapText="1"/>
    </xf>
    <xf numFmtId="0" fontId="49" fillId="49" borderId="5" xfId="0" applyFont="1" applyFill="1" applyBorder="1" applyAlignment="1">
      <alignment vertical="center" wrapText="1"/>
    </xf>
    <xf numFmtId="0" fontId="49" fillId="49" borderId="8" xfId="0" applyFont="1" applyFill="1" applyBorder="1" applyAlignment="1">
      <alignment vertical="center" wrapText="1"/>
    </xf>
    <xf numFmtId="0" fontId="55" fillId="45" borderId="0" xfId="0" applyFont="1" applyFill="1" applyAlignment="1">
      <alignment vertical="center"/>
    </xf>
    <xf numFmtId="0" fontId="56" fillId="0" borderId="0" xfId="0" applyFont="1" applyAlignment="1">
      <alignment vertical="center"/>
    </xf>
    <xf numFmtId="0" fontId="40" fillId="0" borderId="0" xfId="0" applyFont="1"/>
    <xf numFmtId="0" fontId="49" fillId="0" borderId="11" xfId="0" applyFont="1" applyBorder="1" applyAlignment="1">
      <alignment horizontal="left" vertical="center" wrapText="1"/>
    </xf>
    <xf numFmtId="0" fontId="49" fillId="0" borderId="2" xfId="0" applyFont="1" applyBorder="1" applyAlignment="1">
      <alignment vertical="top" wrapText="1"/>
    </xf>
    <xf numFmtId="9" fontId="0" fillId="0" borderId="2" xfId="0" applyNumberFormat="1" applyBorder="1"/>
    <xf numFmtId="0" fontId="49" fillId="0" borderId="8" xfId="0" applyFont="1" applyBorder="1" applyAlignment="1">
      <alignment vertical="top" wrapText="1"/>
    </xf>
    <xf numFmtId="0" fontId="49" fillId="0" borderId="64" xfId="0" applyFont="1" applyBorder="1" applyAlignment="1">
      <alignment horizontal="center" vertical="center" wrapText="1"/>
    </xf>
    <xf numFmtId="0" fontId="49" fillId="0" borderId="5" xfId="0" applyFont="1" applyBorder="1" applyAlignment="1">
      <alignment horizontal="left" vertical="center" wrapText="1"/>
    </xf>
    <xf numFmtId="0" fontId="49" fillId="0" borderId="8" xfId="0" applyFont="1" applyBorder="1" applyAlignment="1">
      <alignment horizontal="left" vertical="center" wrapText="1"/>
    </xf>
    <xf numFmtId="0" fontId="49" fillId="0" borderId="8" xfId="0" applyFont="1" applyBorder="1" applyAlignment="1">
      <alignment horizontal="left" vertical="center"/>
    </xf>
    <xf numFmtId="0" fontId="49" fillId="0" borderId="2" xfId="0" applyFont="1" applyBorder="1" applyAlignment="1">
      <alignment horizontal="left" vertical="center" wrapText="1"/>
    </xf>
    <xf numFmtId="0" fontId="49" fillId="0" borderId="5" xfId="0" applyFont="1" applyBorder="1" applyAlignment="1">
      <alignment horizontal="left" vertical="center"/>
    </xf>
    <xf numFmtId="0" fontId="2" fillId="0" borderId="32" xfId="0" applyFont="1" applyBorder="1"/>
    <xf numFmtId="0" fontId="2" fillId="0" borderId="47" xfId="0" applyFont="1" applyBorder="1"/>
    <xf numFmtId="0" fontId="2" fillId="0" borderId="48" xfId="0" applyFont="1" applyBorder="1"/>
    <xf numFmtId="0" fontId="0" fillId="0" borderId="4"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wrapText="1"/>
    </xf>
    <xf numFmtId="0" fontId="0" fillId="0" borderId="2" xfId="0" applyBorder="1" applyAlignment="1">
      <alignment horizontal="center" vertical="center" wrapText="1"/>
    </xf>
    <xf numFmtId="0" fontId="0" fillId="0" borderId="4" xfId="0" applyBorder="1" applyAlignment="1">
      <alignment horizontal="center" wrapText="1"/>
    </xf>
    <xf numFmtId="0" fontId="0" fillId="0" borderId="5"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vertical="center" wrapText="1"/>
    </xf>
    <xf numFmtId="0" fontId="0" fillId="0" borderId="10" xfId="0" applyBorder="1" applyAlignment="1">
      <alignment horizontal="center"/>
    </xf>
    <xf numFmtId="0" fontId="0" fillId="0" borderId="11"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vertical="center"/>
    </xf>
    <xf numFmtId="9" fontId="52" fillId="2" borderId="31" xfId="2" applyFont="1" applyFill="1" applyBorder="1" applyAlignment="1">
      <alignment horizontal="center" vertical="center"/>
    </xf>
    <xf numFmtId="14" fontId="0" fillId="0" borderId="0" xfId="0" applyNumberFormat="1" applyAlignment="1">
      <alignment horizontal="left"/>
    </xf>
    <xf numFmtId="0" fontId="0" fillId="0" borderId="0" xfId="0" pivotButton="1"/>
    <xf numFmtId="0" fontId="0" fillId="0" borderId="74" xfId="0" applyBorder="1"/>
    <xf numFmtId="0" fontId="10" fillId="0" borderId="48" xfId="0" applyFont="1" applyBorder="1"/>
    <xf numFmtId="1" fontId="39" fillId="0" borderId="3" xfId="0" applyNumberFormat="1" applyFont="1" applyBorder="1"/>
    <xf numFmtId="1" fontId="39" fillId="0" borderId="6" xfId="0" applyNumberFormat="1" applyFont="1" applyBorder="1"/>
    <xf numFmtId="0" fontId="39" fillId="0" borderId="6" xfId="0" applyFont="1" applyBorder="1"/>
    <xf numFmtId="0" fontId="39" fillId="0" borderId="9" xfId="0" applyFont="1" applyBorder="1"/>
    <xf numFmtId="0" fontId="39" fillId="0" borderId="62" xfId="0" applyFont="1" applyBorder="1"/>
    <xf numFmtId="10" fontId="39" fillId="0" borderId="6" xfId="0" applyNumberFormat="1" applyFont="1" applyBorder="1" applyAlignment="1">
      <alignment horizontal="right" vertical="center"/>
    </xf>
    <xf numFmtId="1" fontId="39" fillId="0" borderId="6" xfId="0" applyNumberFormat="1" applyFont="1" applyBorder="1" applyAlignment="1">
      <alignment horizontal="right"/>
    </xf>
    <xf numFmtId="1" fontId="39" fillId="0" borderId="62" xfId="0" applyNumberFormat="1" applyFont="1" applyBorder="1" applyAlignment="1">
      <alignment horizontal="right"/>
    </xf>
    <xf numFmtId="2" fontId="39" fillId="0" borderId="6" xfId="0" applyNumberFormat="1" applyFont="1" applyBorder="1"/>
    <xf numFmtId="0" fontId="48" fillId="0" borderId="0" xfId="1" applyFont="1" applyBorder="1" applyAlignment="1">
      <alignment vertical="center"/>
    </xf>
    <xf numFmtId="0" fontId="26" fillId="0" borderId="0" xfId="46" applyAlignment="1">
      <alignment horizontal="center" vertical="center" wrapText="1"/>
    </xf>
    <xf numFmtId="0" fontId="59" fillId="0" borderId="0" xfId="0" applyFont="1"/>
    <xf numFmtId="0" fontId="0" fillId="0" borderId="19" xfId="0" applyBorder="1" applyAlignment="1">
      <alignment horizontal="center"/>
    </xf>
    <xf numFmtId="0" fontId="0" fillId="0" borderId="15" xfId="0" applyBorder="1" applyAlignment="1">
      <alignment horizontal="center" vertical="center"/>
    </xf>
    <xf numFmtId="0" fontId="60" fillId="0" borderId="0" xfId="0" applyFont="1"/>
    <xf numFmtId="0" fontId="62" fillId="49" borderId="0" xfId="0" applyFont="1" applyFill="1" applyAlignment="1">
      <alignment horizontal="center" vertical="center"/>
    </xf>
    <xf numFmtId="0" fontId="62" fillId="49" borderId="0" xfId="100" applyFont="1" applyFill="1" applyAlignment="1">
      <alignment horizontal="center" vertical="center"/>
    </xf>
    <xf numFmtId="0" fontId="63" fillId="0" borderId="0" xfId="0" applyFont="1"/>
    <xf numFmtId="165" fontId="0" fillId="0" borderId="0" xfId="0" applyNumberFormat="1"/>
    <xf numFmtId="9" fontId="0" fillId="0" borderId="0" xfId="2" applyFont="1"/>
    <xf numFmtId="0" fontId="9" fillId="0" borderId="5" xfId="0" applyFont="1" applyBorder="1" applyAlignment="1">
      <alignment horizontal="center" vertical="center"/>
    </xf>
    <xf numFmtId="9" fontId="52" fillId="2" borderId="5" xfId="2" applyFont="1" applyFill="1" applyBorder="1" applyAlignment="1">
      <alignment horizontal="center" vertical="center"/>
    </xf>
    <xf numFmtId="0" fontId="62" fillId="49" borderId="0" xfId="0" applyFont="1" applyFill="1" applyAlignment="1">
      <alignment horizontal="center"/>
    </xf>
    <xf numFmtId="0" fontId="62" fillId="57" borderId="0" xfId="0" applyFont="1" applyFill="1" applyAlignment="1">
      <alignment horizontal="center"/>
    </xf>
    <xf numFmtId="0" fontId="68" fillId="0" borderId="0" xfId="0" applyFont="1"/>
    <xf numFmtId="0" fontId="69" fillId="0" borderId="0" xfId="0" applyFont="1"/>
    <xf numFmtId="0" fontId="70" fillId="0" borderId="0" xfId="46" applyFont="1" applyAlignment="1">
      <alignment wrapText="1"/>
    </xf>
    <xf numFmtId="0" fontId="71" fillId="2" borderId="0" xfId="0" applyFont="1" applyFill="1" applyAlignment="1">
      <alignment horizontal="left"/>
    </xf>
    <xf numFmtId="0" fontId="0" fillId="49" borderId="0" xfId="0" applyFill="1"/>
    <xf numFmtId="1" fontId="0" fillId="0" borderId="0" xfId="0" applyNumberFormat="1"/>
    <xf numFmtId="0" fontId="72" fillId="0" borderId="0" xfId="0" applyFont="1"/>
    <xf numFmtId="1" fontId="39" fillId="0" borderId="4" xfId="0" applyNumberFormat="1" applyFont="1" applyBorder="1"/>
    <xf numFmtId="0" fontId="39" fillId="0" borderId="4" xfId="0" applyFont="1" applyBorder="1"/>
    <xf numFmtId="9" fontId="39" fillId="0" borderId="4" xfId="2" applyFont="1" applyBorder="1"/>
    <xf numFmtId="2" fontId="39" fillId="0" borderId="4" xfId="0" applyNumberFormat="1" applyFont="1" applyBorder="1" applyAlignment="1">
      <alignment horizontal="right" vertical="center"/>
    </xf>
    <xf numFmtId="1" fontId="39" fillId="0" borderId="1" xfId="2" applyNumberFormat="1" applyFont="1" applyFill="1" applyBorder="1" applyAlignment="1">
      <alignment horizontal="right" vertical="center"/>
    </xf>
    <xf numFmtId="0" fontId="39" fillId="0" borderId="1" xfId="0" applyFont="1" applyBorder="1"/>
    <xf numFmtId="0" fontId="1" fillId="0" borderId="4" xfId="0" applyFont="1" applyBorder="1"/>
    <xf numFmtId="0" fontId="39" fillId="0" borderId="10" xfId="0" applyFont="1" applyBorder="1"/>
    <xf numFmtId="9" fontId="39" fillId="0" borderId="19" xfId="0" applyNumberFormat="1" applyFont="1" applyBorder="1"/>
    <xf numFmtId="1" fontId="9" fillId="2" borderId="0" xfId="0" applyNumberFormat="1" applyFont="1" applyFill="1"/>
    <xf numFmtId="0" fontId="73" fillId="50" borderId="73" xfId="0" applyFont="1" applyFill="1" applyBorder="1"/>
    <xf numFmtId="0" fontId="0" fillId="0" borderId="0" xfId="0" applyAlignment="1">
      <alignment horizontal="left" indent="1"/>
    </xf>
    <xf numFmtId="0" fontId="0" fillId="49" borderId="0" xfId="0" applyFill="1" applyAlignment="1">
      <alignment horizontal="left" indent="1"/>
    </xf>
    <xf numFmtId="0" fontId="0" fillId="47" borderId="0" xfId="0" applyFill="1"/>
    <xf numFmtId="0" fontId="2" fillId="0" borderId="73" xfId="0" applyFont="1" applyBorder="1"/>
    <xf numFmtId="0" fontId="61" fillId="0" borderId="0" xfId="0" applyFont="1"/>
    <xf numFmtId="9" fontId="0" fillId="49" borderId="0" xfId="2" applyFont="1" applyFill="1"/>
    <xf numFmtId="170" fontId="0" fillId="0" borderId="0" xfId="0" applyNumberFormat="1" applyAlignment="1">
      <alignment horizontal="left"/>
    </xf>
    <xf numFmtId="0" fontId="74" fillId="0" borderId="0" xfId="0" applyFont="1"/>
    <xf numFmtId="0" fontId="8" fillId="46" borderId="71" xfId="0" applyFont="1" applyFill="1" applyBorder="1" applyAlignment="1">
      <alignment horizontal="center" vertical="center" wrapText="1" readingOrder="1"/>
    </xf>
    <xf numFmtId="0" fontId="8" fillId="46" borderId="64" xfId="0" applyFont="1" applyFill="1" applyBorder="1" applyAlignment="1">
      <alignment horizontal="center" vertical="center" wrapText="1" readingOrder="1"/>
    </xf>
    <xf numFmtId="0" fontId="8" fillId="46" borderId="65" xfId="0" applyFont="1" applyFill="1" applyBorder="1" applyAlignment="1">
      <alignment horizontal="center" vertical="center" wrapText="1"/>
    </xf>
    <xf numFmtId="1" fontId="39" fillId="0" borderId="2" xfId="2" applyNumberFormat="1" applyFont="1" applyFill="1" applyBorder="1" applyAlignment="1">
      <alignment horizontal="right" vertical="center"/>
    </xf>
    <xf numFmtId="9" fontId="39" fillId="0" borderId="8" xfId="2" applyFont="1" applyFill="1" applyBorder="1"/>
    <xf numFmtId="0" fontId="2" fillId="0" borderId="49" xfId="0" applyFont="1" applyBorder="1"/>
    <xf numFmtId="0" fontId="0" fillId="0" borderId="49" xfId="0" applyBorder="1"/>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36" fillId="0" borderId="2"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1" xfId="0" applyFont="1" applyBorder="1" applyAlignment="1">
      <alignment horizontal="center" vertical="center"/>
    </xf>
    <xf numFmtId="0" fontId="36" fillId="0" borderId="8" xfId="0" applyFont="1" applyBorder="1" applyAlignment="1">
      <alignment horizontal="center" vertical="center"/>
    </xf>
    <xf numFmtId="0" fontId="75" fillId="0" borderId="0" xfId="103" applyFont="1" applyAlignment="1">
      <alignment wrapText="1"/>
    </xf>
    <xf numFmtId="1" fontId="6" fillId="0" borderId="1" xfId="0" applyNumberFormat="1" applyFont="1" applyBorder="1" applyAlignment="1">
      <alignment horizontal="center" vertical="center"/>
    </xf>
    <xf numFmtId="1" fontId="6" fillId="0" borderId="2" xfId="0" applyNumberFormat="1" applyFont="1" applyBorder="1" applyAlignment="1">
      <alignment horizontal="center" vertical="center"/>
    </xf>
    <xf numFmtId="1" fontId="6" fillId="0" borderId="3" xfId="0" applyNumberFormat="1" applyFont="1" applyBorder="1" applyAlignment="1">
      <alignment horizontal="center" vertical="center"/>
    </xf>
    <xf numFmtId="1" fontId="62" fillId="0" borderId="0" xfId="0" applyNumberFormat="1" applyFont="1" applyAlignment="1">
      <alignment horizontal="center" vertical="center"/>
    </xf>
    <xf numFmtId="1" fontId="6" fillId="0" borderId="7" xfId="0" applyNumberFormat="1" applyFont="1" applyBorder="1" applyAlignment="1">
      <alignment horizontal="center" vertical="center"/>
    </xf>
    <xf numFmtId="1" fontId="6" fillId="0" borderId="8" xfId="0" applyNumberFormat="1" applyFont="1" applyBorder="1" applyAlignment="1">
      <alignment horizontal="center" vertical="center"/>
    </xf>
    <xf numFmtId="1" fontId="65" fillId="0" borderId="8" xfId="100" applyNumberFormat="1" applyFont="1" applyBorder="1" applyAlignment="1">
      <alignment horizontal="center" vertical="center"/>
    </xf>
    <xf numFmtId="1" fontId="6" fillId="0" borderId="9" xfId="0" applyNumberFormat="1" applyFont="1" applyBorder="1" applyAlignment="1">
      <alignment horizontal="center" vertical="center"/>
    </xf>
    <xf numFmtId="1" fontId="62" fillId="0" borderId="0" xfId="100" applyNumberFormat="1" applyFont="1" applyAlignment="1">
      <alignment horizontal="center" vertical="center"/>
    </xf>
    <xf numFmtId="1" fontId="39" fillId="0" borderId="3" xfId="0" applyNumberFormat="1" applyFont="1" applyBorder="1" applyAlignment="1">
      <alignment horizontal="right"/>
    </xf>
    <xf numFmtId="0" fontId="39" fillId="43" borderId="13" xfId="0" applyFont="1" applyFill="1" applyBorder="1" applyAlignment="1">
      <alignment wrapText="1"/>
    </xf>
    <xf numFmtId="0" fontId="39" fillId="5" borderId="12" xfId="0" applyFont="1" applyFill="1" applyBorder="1" applyAlignment="1">
      <alignment wrapText="1"/>
    </xf>
    <xf numFmtId="0" fontId="39" fillId="5" borderId="14" xfId="0" applyFont="1" applyFill="1" applyBorder="1" applyAlignment="1">
      <alignment wrapText="1"/>
    </xf>
    <xf numFmtId="0" fontId="39" fillId="43" borderId="29" xfId="0" applyFont="1" applyFill="1" applyBorder="1" applyAlignment="1">
      <alignment horizontal="left" vertical="center" wrapText="1"/>
    </xf>
    <xf numFmtId="1" fontId="1" fillId="0" borderId="4" xfId="0" applyNumberFormat="1" applyFont="1" applyBorder="1"/>
    <xf numFmtId="0" fontId="76" fillId="0" borderId="0" xfId="1" applyFont="1"/>
    <xf numFmtId="16" fontId="64" fillId="52" borderId="0" xfId="0" applyNumberFormat="1" applyFont="1" applyFill="1"/>
    <xf numFmtId="0" fontId="0" fillId="0" borderId="0" xfId="0" applyAlignment="1">
      <alignment textRotation="90"/>
    </xf>
    <xf numFmtId="0" fontId="77" fillId="50" borderId="74" xfId="0" applyFont="1" applyFill="1" applyBorder="1"/>
    <xf numFmtId="0" fontId="0" fillId="0" borderId="76" xfId="0" applyBorder="1"/>
    <xf numFmtId="0" fontId="0" fillId="0" borderId="77" xfId="0" applyBorder="1"/>
    <xf numFmtId="0" fontId="0" fillId="0" borderId="78" xfId="0" applyBorder="1"/>
    <xf numFmtId="0" fontId="0" fillId="0" borderId="6" xfId="0" applyBorder="1" applyAlignment="1">
      <alignment horizontal="center" vertical="center"/>
    </xf>
    <xf numFmtId="0" fontId="0" fillId="0" borderId="61" xfId="0" applyBorder="1" applyAlignment="1">
      <alignment horizontal="center" vertical="center"/>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62" xfId="0" applyBorder="1" applyAlignment="1">
      <alignment horizontal="center" vertical="center"/>
    </xf>
    <xf numFmtId="0" fontId="0" fillId="0" borderId="64" xfId="0" applyBorder="1" applyAlignment="1">
      <alignment horizontal="center" vertical="center"/>
    </xf>
    <xf numFmtId="0" fontId="0" fillId="0" borderId="9" xfId="0" applyBorder="1" applyAlignment="1">
      <alignment horizontal="center" vertical="center"/>
    </xf>
    <xf numFmtId="172" fontId="0" fillId="0" borderId="5" xfId="0" applyNumberFormat="1" applyBorder="1"/>
    <xf numFmtId="0" fontId="4" fillId="24" borderId="5" xfId="25" applyBorder="1"/>
    <xf numFmtId="0" fontId="77" fillId="50" borderId="73" xfId="0" applyFont="1" applyFill="1" applyBorder="1"/>
    <xf numFmtId="0" fontId="0" fillId="0" borderId="7" xfId="0" applyBorder="1" applyAlignment="1">
      <alignment horizontal="center" vertical="center" wrapText="1"/>
    </xf>
    <xf numFmtId="2" fontId="0" fillId="0" borderId="8" xfId="0" applyNumberFormat="1" applyBorder="1" applyAlignment="1">
      <alignment horizontal="center" vertical="center" wrapText="1"/>
    </xf>
    <xf numFmtId="0" fontId="39" fillId="0" borderId="7" xfId="0" applyFont="1" applyBorder="1"/>
    <xf numFmtId="0" fontId="78" fillId="0" borderId="0" xfId="0" applyFont="1" applyAlignment="1">
      <alignment vertical="center"/>
    </xf>
    <xf numFmtId="0" fontId="2" fillId="58" borderId="26" xfId="0" applyFont="1" applyFill="1" applyBorder="1"/>
    <xf numFmtId="0" fontId="2" fillId="58" borderId="27" xfId="0" applyFont="1" applyFill="1" applyBorder="1"/>
    <xf numFmtId="0" fontId="2" fillId="58" borderId="27" xfId="0" applyFont="1" applyFill="1" applyBorder="1" applyAlignment="1">
      <alignment wrapText="1"/>
    </xf>
    <xf numFmtId="0" fontId="2" fillId="58" borderId="28" xfId="0" applyFont="1" applyFill="1" applyBorder="1"/>
    <xf numFmtId="9" fontId="0" fillId="0" borderId="3" xfId="0" applyNumberFormat="1" applyBorder="1"/>
    <xf numFmtId="9" fontId="0" fillId="0" borderId="62" xfId="0" applyNumberFormat="1" applyBorder="1"/>
    <xf numFmtId="9" fontId="39" fillId="0" borderId="62" xfId="9" applyNumberFormat="1" applyFont="1" applyFill="1" applyBorder="1"/>
    <xf numFmtId="9" fontId="0" fillId="0" borderId="62" xfId="2" applyFont="1" applyFill="1" applyBorder="1"/>
    <xf numFmtId="9" fontId="0" fillId="0" borderId="11" xfId="0" applyNumberFormat="1" applyBorder="1"/>
    <xf numFmtId="9" fontId="0" fillId="0" borderId="5" xfId="0" applyNumberFormat="1" applyBorder="1"/>
    <xf numFmtId="9" fontId="0" fillId="0" borderId="6" xfId="0" applyNumberFormat="1" applyBorder="1"/>
    <xf numFmtId="2" fontId="0" fillId="0" borderId="6" xfId="0" applyNumberFormat="1" applyBorder="1"/>
    <xf numFmtId="0" fontId="0" fillId="0" borderId="6" xfId="0" applyBorder="1"/>
    <xf numFmtId="165" fontId="0" fillId="0" borderId="6" xfId="0" applyNumberFormat="1" applyBorder="1"/>
    <xf numFmtId="9" fontId="0" fillId="0" borderId="9" xfId="0" applyNumberFormat="1" applyBorder="1"/>
    <xf numFmtId="0" fontId="37" fillId="61" borderId="23" xfId="0" applyFont="1" applyFill="1" applyBorder="1" applyAlignment="1">
      <alignment horizontal="left" vertical="center" wrapText="1"/>
    </xf>
    <xf numFmtId="0" fontId="2" fillId="61" borderId="22" xfId="0" applyFont="1" applyFill="1" applyBorder="1" applyAlignment="1">
      <alignment horizontal="left" wrapText="1"/>
    </xf>
    <xf numFmtId="0" fontId="2" fillId="61" borderId="23" xfId="0" applyFont="1" applyFill="1" applyBorder="1" applyAlignment="1">
      <alignment horizontal="left" wrapText="1"/>
    </xf>
    <xf numFmtId="0" fontId="2" fillId="61" borderId="21" xfId="0" applyFont="1" applyFill="1" applyBorder="1" applyAlignment="1">
      <alignment horizontal="left" wrapText="1"/>
    </xf>
    <xf numFmtId="0" fontId="41" fillId="61" borderId="1" xfId="0" applyFont="1" applyFill="1" applyBorder="1" applyAlignment="1">
      <alignment horizontal="left" vertical="center" wrapText="1"/>
    </xf>
    <xf numFmtId="0" fontId="41" fillId="61" borderId="4" xfId="0" applyFont="1" applyFill="1" applyBorder="1" applyAlignment="1">
      <alignment horizontal="left" vertical="center" wrapText="1"/>
    </xf>
    <xf numFmtId="0" fontId="41" fillId="61" borderId="7" xfId="0" applyFont="1" applyFill="1" applyBorder="1" applyAlignment="1">
      <alignment horizontal="left" vertical="center" wrapText="1"/>
    </xf>
    <xf numFmtId="0" fontId="0" fillId="7" borderId="12" xfId="0" applyFill="1" applyBorder="1"/>
    <xf numFmtId="0" fontId="0" fillId="7" borderId="24" xfId="0" applyFill="1" applyBorder="1"/>
    <xf numFmtId="0" fontId="0" fillId="7" borderId="24" xfId="0" applyFill="1" applyBorder="1" applyAlignment="1">
      <alignment vertical="center" wrapText="1"/>
    </xf>
    <xf numFmtId="0" fontId="0" fillId="7" borderId="20" xfId="0" applyFill="1" applyBorder="1" applyAlignment="1">
      <alignment wrapText="1"/>
    </xf>
    <xf numFmtId="0" fontId="0" fillId="7" borderId="12" xfId="0" applyFill="1" applyBorder="1" applyAlignment="1">
      <alignment wrapText="1"/>
    </xf>
    <xf numFmtId="0" fontId="0" fillId="7" borderId="14" xfId="0" applyFill="1" applyBorder="1" applyAlignment="1">
      <alignment wrapText="1"/>
    </xf>
    <xf numFmtId="0" fontId="0" fillId="7" borderId="13" xfId="0" applyFill="1" applyBorder="1"/>
    <xf numFmtId="0" fontId="0" fillId="7" borderId="46" xfId="0" applyFill="1" applyBorder="1"/>
    <xf numFmtId="0" fontId="0" fillId="7" borderId="14" xfId="0" applyFill="1" applyBorder="1"/>
    <xf numFmtId="0" fontId="0" fillId="0" borderId="27" xfId="0" applyBorder="1" applyAlignment="1">
      <alignment horizontal="center"/>
    </xf>
    <xf numFmtId="16" fontId="2" fillId="49" borderId="32" xfId="0" applyNumberFormat="1" applyFont="1" applyFill="1" applyBorder="1"/>
    <xf numFmtId="0" fontId="0" fillId="49" borderId="0" xfId="0" applyFill="1" applyAlignment="1">
      <alignment horizontal="left"/>
    </xf>
    <xf numFmtId="170" fontId="0" fillId="49" borderId="0" xfId="0" applyNumberFormat="1" applyFill="1" applyAlignment="1">
      <alignment horizontal="left" indent="2"/>
    </xf>
    <xf numFmtId="9" fontId="0" fillId="0" borderId="0" xfId="2" applyFont="1" applyAlignment="1">
      <alignment wrapText="1"/>
    </xf>
    <xf numFmtId="0" fontId="80" fillId="0" borderId="0" xfId="0" applyFont="1"/>
    <xf numFmtId="0" fontId="57" fillId="0" borderId="75" xfId="0" applyFont="1" applyBorder="1"/>
    <xf numFmtId="0" fontId="57" fillId="0" borderId="0" xfId="0" applyFont="1"/>
    <xf numFmtId="0" fontId="10" fillId="59" borderId="23" xfId="0" applyFont="1" applyFill="1" applyBorder="1" applyAlignment="1">
      <alignment horizontal="center" vertical="center"/>
    </xf>
    <xf numFmtId="0" fontId="10" fillId="64" borderId="21" xfId="0" applyFont="1" applyFill="1" applyBorder="1" applyAlignment="1">
      <alignment horizontal="center" vertical="center"/>
    </xf>
    <xf numFmtId="0" fontId="39" fillId="0" borderId="2" xfId="0" applyFont="1" applyBorder="1"/>
    <xf numFmtId="0" fontId="39" fillId="0" borderId="5" xfId="0" applyFont="1" applyBorder="1"/>
    <xf numFmtId="0" fontId="1" fillId="0" borderId="5" xfId="0" applyFont="1" applyBorder="1"/>
    <xf numFmtId="1" fontId="39" fillId="0" borderId="5" xfId="0" applyNumberFormat="1" applyFont="1" applyBorder="1"/>
    <xf numFmtId="9" fontId="39" fillId="0" borderId="5" xfId="2" applyFont="1" applyFill="1" applyBorder="1"/>
    <xf numFmtId="9" fontId="0" fillId="0" borderId="5" xfId="2" applyFont="1" applyFill="1" applyBorder="1"/>
    <xf numFmtId="165" fontId="39" fillId="0" borderId="8" xfId="0" applyNumberFormat="1" applyFont="1" applyBorder="1"/>
    <xf numFmtId="0" fontId="39" fillId="0" borderId="8" xfId="0" applyFont="1" applyBorder="1"/>
    <xf numFmtId="165" fontId="0" fillId="0" borderId="8" xfId="0" applyNumberFormat="1" applyBorder="1"/>
    <xf numFmtId="10" fontId="39" fillId="0" borderId="11" xfId="0" applyNumberFormat="1" applyFont="1" applyBorder="1" applyAlignment="1">
      <alignment horizontal="right" vertical="center"/>
    </xf>
    <xf numFmtId="2" fontId="39" fillId="0" borderId="5" xfId="0" applyNumberFormat="1" applyFont="1" applyBorder="1" applyAlignment="1">
      <alignment horizontal="right" vertical="center"/>
    </xf>
    <xf numFmtId="0" fontId="39" fillId="0" borderId="11" xfId="0" applyFont="1" applyBorder="1"/>
    <xf numFmtId="9" fontId="39" fillId="0" borderId="15" xfId="0" applyNumberFormat="1" applyFont="1" applyBorder="1"/>
    <xf numFmtId="2" fontId="39" fillId="0" borderId="2" xfId="0" applyNumberFormat="1" applyFont="1" applyBorder="1"/>
    <xf numFmtId="0" fontId="39" fillId="69" borderId="13" xfId="0" applyFont="1" applyFill="1" applyBorder="1" applyAlignment="1">
      <alignment wrapText="1"/>
    </xf>
    <xf numFmtId="0" fontId="39" fillId="69" borderId="12" xfId="0" applyFont="1" applyFill="1" applyBorder="1" applyAlignment="1">
      <alignment wrapText="1"/>
    </xf>
    <xf numFmtId="0" fontId="39" fillId="69" borderId="24" xfId="0" applyFont="1" applyFill="1" applyBorder="1" applyAlignment="1">
      <alignment wrapText="1"/>
    </xf>
    <xf numFmtId="0" fontId="10" fillId="69" borderId="24" xfId="0" applyFont="1" applyFill="1" applyBorder="1" applyAlignment="1">
      <alignment wrapText="1"/>
    </xf>
    <xf numFmtId="0" fontId="10" fillId="69" borderId="14" xfId="0" applyFont="1" applyFill="1" applyBorder="1" applyAlignment="1">
      <alignment horizontal="left" vertical="center" wrapText="1"/>
    </xf>
    <xf numFmtId="0" fontId="49" fillId="0" borderId="11" xfId="0" applyFont="1" applyBorder="1" applyAlignment="1">
      <alignment vertical="center" wrapText="1"/>
    </xf>
    <xf numFmtId="0" fontId="49" fillId="49" borderId="30" xfId="0" applyFont="1" applyFill="1" applyBorder="1" applyAlignment="1">
      <alignment vertical="center" wrapText="1"/>
    </xf>
    <xf numFmtId="0" fontId="49" fillId="0" borderId="63" xfId="0" applyFont="1" applyBorder="1" applyAlignment="1">
      <alignment horizontal="left" vertical="center" wrapText="1"/>
    </xf>
    <xf numFmtId="0" fontId="77" fillId="50" borderId="74" xfId="0" applyFont="1" applyFill="1" applyBorder="1" applyAlignment="1">
      <alignment wrapText="1"/>
    </xf>
    <xf numFmtId="16" fontId="2" fillId="0" borderId="32" xfId="0" applyNumberFormat="1" applyFont="1" applyBorder="1"/>
    <xf numFmtId="0" fontId="39" fillId="7" borderId="72" xfId="0" applyFont="1" applyFill="1" applyBorder="1" applyAlignment="1">
      <alignment horizontal="left" vertical="center" wrapText="1"/>
    </xf>
    <xf numFmtId="1" fontId="39" fillId="0" borderId="67" xfId="0" applyNumberFormat="1" applyFont="1" applyBorder="1" applyAlignment="1">
      <alignment horizontal="center" vertical="center" wrapText="1"/>
    </xf>
    <xf numFmtId="0" fontId="39" fillId="7" borderId="4" xfId="0" applyFont="1" applyFill="1" applyBorder="1" applyAlignment="1">
      <alignment horizontal="left" vertical="center" wrapText="1"/>
    </xf>
    <xf numFmtId="1" fontId="39" fillId="0" borderId="6" xfId="0" applyNumberFormat="1" applyFont="1" applyBorder="1" applyAlignment="1">
      <alignment horizontal="center" vertical="center" wrapText="1"/>
    </xf>
    <xf numFmtId="9" fontId="10" fillId="9" borderId="4" xfId="2" applyFont="1" applyFill="1" applyBorder="1"/>
    <xf numFmtId="9" fontId="10" fillId="0" borderId="5" xfId="0" applyNumberFormat="1" applyFont="1" applyBorder="1"/>
    <xf numFmtId="9" fontId="10" fillId="0" borderId="5" xfId="2" applyFont="1" applyFill="1" applyBorder="1"/>
    <xf numFmtId="0" fontId="10" fillId="0" borderId="6" xfId="0" applyFont="1" applyBorder="1"/>
    <xf numFmtId="9" fontId="10" fillId="0" borderId="4" xfId="2" applyFont="1" applyFill="1" applyBorder="1"/>
    <xf numFmtId="10" fontId="10" fillId="0" borderId="6" xfId="0" applyNumberFormat="1" applyFont="1" applyBorder="1" applyAlignment="1">
      <alignment horizontal="right" vertical="center"/>
    </xf>
    <xf numFmtId="9" fontId="51" fillId="9" borderId="4" xfId="2" applyFont="1" applyFill="1" applyBorder="1"/>
    <xf numFmtId="9" fontId="51" fillId="0" borderId="5" xfId="2" applyFont="1" applyFill="1" applyBorder="1"/>
    <xf numFmtId="1" fontId="10" fillId="0" borderId="6" xfId="0" applyNumberFormat="1" applyFont="1" applyBorder="1" applyAlignment="1">
      <alignment horizontal="right"/>
    </xf>
    <xf numFmtId="9" fontId="51" fillId="9" borderId="7" xfId="2" applyFont="1" applyFill="1" applyBorder="1"/>
    <xf numFmtId="9" fontId="51" fillId="0" borderId="8" xfId="2" applyFont="1" applyFill="1" applyBorder="1"/>
    <xf numFmtId="1" fontId="10" fillId="0" borderId="9" xfId="0" applyNumberFormat="1" applyFont="1" applyBorder="1" applyAlignment="1">
      <alignment horizontal="right"/>
    </xf>
    <xf numFmtId="10" fontId="10" fillId="9" borderId="10" xfId="0" applyNumberFormat="1" applyFont="1" applyFill="1" applyBorder="1" applyAlignment="1">
      <alignment horizontal="right" vertical="center"/>
    </xf>
    <xf numFmtId="2" fontId="10" fillId="0" borderId="2" xfId="0" applyNumberFormat="1" applyFont="1" applyBorder="1"/>
    <xf numFmtId="0" fontId="39" fillId="0" borderId="5" xfId="1" applyFont="1" applyBorder="1" applyAlignment="1" applyProtection="1">
      <alignment horizontal="center"/>
    </xf>
    <xf numFmtId="0" fontId="39" fillId="0" borderId="5" xfId="0" applyFont="1" applyBorder="1" applyAlignment="1">
      <alignment horizontal="center" vertical="center"/>
    </xf>
    <xf numFmtId="0" fontId="54" fillId="0" borderId="0" xfId="0" applyFont="1" applyAlignment="1">
      <alignment vertical="top" wrapText="1"/>
    </xf>
    <xf numFmtId="0" fontId="23" fillId="0" borderId="0" xfId="0" applyFont="1"/>
    <xf numFmtId="171" fontId="0" fillId="0" borderId="0" xfId="0" applyNumberFormat="1" applyAlignment="1">
      <alignment horizontal="left" indent="1"/>
    </xf>
    <xf numFmtId="0" fontId="10" fillId="4" borderId="34" xfId="0" applyFont="1" applyFill="1" applyBorder="1" applyAlignment="1">
      <alignment horizontal="center" vertical="center" wrapText="1"/>
    </xf>
    <xf numFmtId="0" fontId="67" fillId="0" borderId="0" xfId="0" applyFont="1" applyAlignment="1">
      <alignment horizontal="center" wrapText="1"/>
    </xf>
    <xf numFmtId="0" fontId="82" fillId="0" borderId="0" xfId="0" applyFont="1" applyAlignment="1">
      <alignment horizontal="right"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52" fillId="0" borderId="0" xfId="0" applyFont="1" applyAlignment="1">
      <alignment horizontal="center" wrapText="1"/>
    </xf>
    <xf numFmtId="0" fontId="0" fillId="70" borderId="27" xfId="0" applyFill="1" applyBorder="1" applyAlignment="1">
      <alignment horizontal="center"/>
    </xf>
    <xf numFmtId="16" fontId="2" fillId="47" borderId="32" xfId="0" applyNumberFormat="1" applyFont="1" applyFill="1" applyBorder="1"/>
    <xf numFmtId="0" fontId="83" fillId="0" borderId="0" xfId="0" applyFont="1"/>
    <xf numFmtId="0" fontId="84" fillId="0" borderId="0" xfId="0" applyFont="1"/>
    <xf numFmtId="0" fontId="85" fillId="0" borderId="0" xfId="0" applyFont="1"/>
    <xf numFmtId="9" fontId="39" fillId="0" borderId="2" xfId="2" applyFont="1" applyFill="1" applyBorder="1" applyAlignment="1">
      <alignment horizontal="right" vertical="center"/>
    </xf>
    <xf numFmtId="0" fontId="39" fillId="0" borderId="3" xfId="0" applyFont="1" applyBorder="1"/>
    <xf numFmtId="9" fontId="39" fillId="0" borderId="19" xfId="2" applyFont="1" applyFill="1" applyBorder="1" applyAlignment="1">
      <alignment horizontal="right" vertical="center"/>
    </xf>
    <xf numFmtId="9" fontId="39" fillId="0" borderId="15" xfId="2" applyFont="1" applyFill="1" applyBorder="1" applyAlignment="1">
      <alignment horizontal="right" vertical="center"/>
    </xf>
    <xf numFmtId="0" fontId="39" fillId="0" borderId="61" xfId="0" applyFont="1" applyBorder="1"/>
    <xf numFmtId="1" fontId="39" fillId="0" borderId="4" xfId="2" applyNumberFormat="1" applyFont="1" applyFill="1" applyBorder="1" applyAlignment="1">
      <alignment horizontal="right" vertical="center"/>
    </xf>
    <xf numFmtId="0" fontId="39" fillId="51" borderId="20" xfId="0" applyFont="1" applyFill="1" applyBorder="1" applyAlignment="1">
      <alignment horizontal="left" vertical="center" wrapText="1"/>
    </xf>
    <xf numFmtId="0" fontId="39" fillId="51" borderId="12" xfId="0" applyFont="1" applyFill="1" applyBorder="1" applyAlignment="1">
      <alignment horizontal="left" vertical="center" wrapText="1"/>
    </xf>
    <xf numFmtId="0" fontId="10" fillId="56" borderId="13" xfId="0" applyFont="1" applyFill="1" applyBorder="1" applyAlignment="1">
      <alignment vertical="center" wrapText="1"/>
    </xf>
    <xf numFmtId="0" fontId="39" fillId="56" borderId="13" xfId="0" applyFont="1" applyFill="1" applyBorder="1" applyAlignment="1">
      <alignment vertical="center" wrapText="1"/>
    </xf>
    <xf numFmtId="0" fontId="39" fillId="56" borderId="12" xfId="0" applyFont="1" applyFill="1" applyBorder="1" applyAlignment="1">
      <alignment vertical="center" wrapText="1"/>
    </xf>
    <xf numFmtId="0" fontId="39" fillId="56" borderId="14" xfId="0" applyFont="1" applyFill="1" applyBorder="1" applyAlignment="1">
      <alignment vertical="center" wrapText="1"/>
    </xf>
    <xf numFmtId="0" fontId="39" fillId="67" borderId="13" xfId="0" applyFont="1" applyFill="1" applyBorder="1" applyAlignment="1">
      <alignment wrapText="1"/>
    </xf>
    <xf numFmtId="0" fontId="39" fillId="67" borderId="12" xfId="0" applyFont="1" applyFill="1" applyBorder="1" applyAlignment="1">
      <alignment wrapText="1"/>
    </xf>
    <xf numFmtId="0" fontId="10" fillId="67" borderId="12" xfId="0" applyFont="1" applyFill="1" applyBorder="1" applyAlignment="1">
      <alignment wrapText="1"/>
    </xf>
    <xf numFmtId="0" fontId="39" fillId="67" borderId="14" xfId="0" applyFont="1" applyFill="1" applyBorder="1" applyAlignment="1">
      <alignment wrapText="1"/>
    </xf>
    <xf numFmtId="0" fontId="39" fillId="43" borderId="24" xfId="0" applyFont="1" applyFill="1" applyBorder="1" applyAlignment="1">
      <alignment wrapText="1"/>
    </xf>
    <xf numFmtId="0" fontId="39" fillId="43" borderId="14" xfId="0" applyFont="1" applyFill="1" applyBorder="1" applyAlignment="1">
      <alignment wrapText="1"/>
    </xf>
    <xf numFmtId="0" fontId="39" fillId="3" borderId="13" xfId="0" applyFont="1" applyFill="1" applyBorder="1" applyAlignment="1">
      <alignment wrapText="1"/>
    </xf>
    <xf numFmtId="0" fontId="39" fillId="3" borderId="12" xfId="0" applyFont="1" applyFill="1" applyBorder="1" applyAlignment="1">
      <alignment wrapText="1"/>
    </xf>
    <xf numFmtId="0" fontId="39" fillId="3" borderId="24" xfId="0" applyFont="1" applyFill="1" applyBorder="1" applyAlignment="1">
      <alignment wrapText="1"/>
    </xf>
    <xf numFmtId="0" fontId="10" fillId="67" borderId="20" xfId="0" applyFont="1" applyFill="1" applyBorder="1" applyAlignment="1">
      <alignment vertical="center" wrapText="1"/>
    </xf>
    <xf numFmtId="0" fontId="39" fillId="67" borderId="14" xfId="0" applyFont="1" applyFill="1" applyBorder="1" applyAlignment="1">
      <alignment vertical="center" wrapText="1"/>
    </xf>
    <xf numFmtId="9" fontId="39" fillId="0" borderId="5" xfId="0" applyNumberFormat="1" applyFont="1" applyBorder="1" applyAlignment="1">
      <alignment horizontal="right" vertical="center"/>
    </xf>
    <xf numFmtId="1" fontId="39" fillId="0" borderId="5" xfId="2" applyNumberFormat="1" applyFont="1" applyFill="1" applyBorder="1" applyAlignment="1">
      <alignment horizontal="right" vertical="center"/>
    </xf>
    <xf numFmtId="9" fontId="10" fillId="9" borderId="5" xfId="2" applyFont="1" applyFill="1" applyBorder="1"/>
    <xf numFmtId="9" fontId="51" fillId="9" borderId="5" xfId="2" applyFont="1" applyFill="1" applyBorder="1"/>
    <xf numFmtId="9" fontId="39" fillId="0" borderId="4" xfId="0" applyNumberFormat="1" applyFont="1" applyBorder="1" applyAlignment="1">
      <alignment horizontal="right" vertical="center"/>
    </xf>
    <xf numFmtId="9" fontId="39" fillId="0" borderId="7" xfId="2" applyFont="1" applyFill="1" applyBorder="1"/>
    <xf numFmtId="10" fontId="10" fillId="9" borderId="11" xfId="0" applyNumberFormat="1" applyFont="1" applyFill="1" applyBorder="1" applyAlignment="1">
      <alignment horizontal="right" vertical="center"/>
    </xf>
    <xf numFmtId="9" fontId="51" fillId="48" borderId="7" xfId="2" applyFont="1" applyFill="1" applyBorder="1"/>
    <xf numFmtId="9" fontId="51" fillId="48" borderId="8" xfId="2" applyFont="1" applyFill="1" applyBorder="1"/>
    <xf numFmtId="9" fontId="10" fillId="0" borderId="19" xfId="2" applyFont="1" applyFill="1" applyBorder="1"/>
    <xf numFmtId="9" fontId="10" fillId="0" borderId="15" xfId="2" applyFont="1" applyFill="1" applyBorder="1"/>
    <xf numFmtId="0" fontId="10" fillId="0" borderId="61" xfId="0" applyFont="1" applyBorder="1" applyAlignment="1">
      <alignment horizontal="right"/>
    </xf>
    <xf numFmtId="1" fontId="1" fillId="0" borderId="1" xfId="0" applyNumberFormat="1" applyFont="1" applyBorder="1"/>
    <xf numFmtId="1" fontId="1" fillId="0" borderId="2" xfId="0" applyNumberFormat="1" applyFont="1" applyBorder="1"/>
    <xf numFmtId="9" fontId="51" fillId="9" borderId="8" xfId="2" applyFont="1" applyFill="1" applyBorder="1"/>
    <xf numFmtId="1" fontId="1" fillId="0" borderId="71" xfId="0" applyNumberFormat="1" applyFont="1" applyBorder="1"/>
    <xf numFmtId="1" fontId="1" fillId="0" borderId="64" xfId="0" applyNumberFormat="1" applyFont="1" applyBorder="1"/>
    <xf numFmtId="1" fontId="39" fillId="0" borderId="65" xfId="0" applyNumberFormat="1" applyFont="1" applyBorder="1" applyAlignment="1">
      <alignment horizontal="right"/>
    </xf>
    <xf numFmtId="0" fontId="1" fillId="0" borderId="1" xfId="0" applyFont="1" applyBorder="1"/>
    <xf numFmtId="0" fontId="1" fillId="0" borderId="2" xfId="0" applyFont="1" applyBorder="1"/>
    <xf numFmtId="1" fontId="39" fillId="0" borderId="7" xfId="0" applyNumberFormat="1" applyFont="1" applyBorder="1"/>
    <xf numFmtId="1" fontId="39" fillId="0" borderId="8" xfId="0" applyNumberFormat="1" applyFont="1" applyBorder="1"/>
    <xf numFmtId="2" fontId="10" fillId="0" borderId="1" xfId="0" applyNumberFormat="1" applyFont="1" applyBorder="1"/>
    <xf numFmtId="0" fontId="77" fillId="50" borderId="74" xfId="0" applyFont="1" applyFill="1" applyBorder="1" applyAlignment="1">
      <alignment horizontal="left"/>
    </xf>
    <xf numFmtId="0" fontId="61" fillId="0" borderId="0" xfId="0" applyFont="1" applyAlignment="1">
      <alignment horizontal="center" vertical="center"/>
    </xf>
    <xf numFmtId="0" fontId="36" fillId="0" borderId="5" xfId="100" applyBorder="1" applyAlignment="1">
      <alignment horizontal="center" vertical="center"/>
    </xf>
    <xf numFmtId="0" fontId="61" fillId="2" borderId="0" xfId="0" applyFont="1" applyFill="1" applyAlignment="1">
      <alignment vertical="center"/>
    </xf>
    <xf numFmtId="0" fontId="52" fillId="0" borderId="0" xfId="0" applyFont="1" applyAlignment="1">
      <alignment wrapText="1"/>
    </xf>
    <xf numFmtId="0" fontId="52" fillId="0" borderId="0" xfId="0" applyFont="1" applyAlignment="1">
      <alignment horizontal="right" wrapText="1"/>
    </xf>
    <xf numFmtId="0" fontId="84" fillId="0" borderId="0" xfId="0" applyFont="1" applyAlignment="1">
      <alignment horizontal="right"/>
    </xf>
    <xf numFmtId="0" fontId="71" fillId="0" borderId="0" xfId="0" applyFont="1"/>
    <xf numFmtId="0" fontId="78" fillId="0" borderId="0" xfId="0" applyFont="1"/>
    <xf numFmtId="0" fontId="87" fillId="0" borderId="0" xfId="0" applyFont="1"/>
    <xf numFmtId="1" fontId="39" fillId="0" borderId="2" xfId="2" applyNumberFormat="1" applyFont="1" applyFill="1" applyBorder="1" applyAlignment="1">
      <alignment horizontal="center" vertical="center"/>
    </xf>
    <xf numFmtId="9" fontId="39" fillId="0" borderId="5" xfId="2" applyFont="1" applyFill="1" applyBorder="1" applyAlignment="1">
      <alignment horizontal="center"/>
    </xf>
    <xf numFmtId="2" fontId="39" fillId="0" borderId="5" xfId="0" applyNumberFormat="1" applyFont="1" applyBorder="1" applyAlignment="1">
      <alignment horizontal="center"/>
    </xf>
    <xf numFmtId="9" fontId="39" fillId="0" borderId="15" xfId="2" applyFont="1" applyFill="1" applyBorder="1" applyAlignment="1">
      <alignment horizontal="center"/>
    </xf>
    <xf numFmtId="0" fontId="39" fillId="0" borderId="2" xfId="0" applyFont="1" applyBorder="1" applyAlignment="1">
      <alignment horizontal="center" vertical="center"/>
    </xf>
    <xf numFmtId="1" fontId="39" fillId="0" borderId="5" xfId="0" applyNumberFormat="1" applyFont="1" applyBorder="1" applyAlignment="1">
      <alignment horizontal="center" vertical="center"/>
    </xf>
    <xf numFmtId="9" fontId="39" fillId="0" borderId="5" xfId="2" applyFont="1" applyFill="1" applyBorder="1" applyAlignment="1">
      <alignment horizontal="center" vertical="center"/>
    </xf>
    <xf numFmtId="165" fontId="39" fillId="0" borderId="8" xfId="0" applyNumberFormat="1" applyFont="1" applyBorder="1" applyAlignment="1">
      <alignment horizontal="center" vertical="center"/>
    </xf>
    <xf numFmtId="9" fontId="10" fillId="9" borderId="5" xfId="2" applyFont="1" applyFill="1" applyBorder="1" applyAlignment="1">
      <alignment horizontal="center" vertical="center"/>
    </xf>
    <xf numFmtId="1" fontId="1" fillId="0" borderId="5" xfId="0" applyNumberFormat="1" applyFont="1" applyBorder="1" applyAlignment="1">
      <alignment horizontal="center" vertical="center"/>
    </xf>
    <xf numFmtId="9" fontId="51" fillId="48" borderId="8" xfId="2" applyFont="1" applyFill="1" applyBorder="1" applyAlignment="1">
      <alignment horizontal="center" vertical="center"/>
    </xf>
    <xf numFmtId="0" fontId="39" fillId="0" borderId="11" xfId="0" applyFont="1" applyBorder="1" applyAlignment="1">
      <alignment horizontal="center" vertical="center"/>
    </xf>
    <xf numFmtId="9" fontId="10" fillId="0" borderId="5" xfId="2" applyFont="1" applyFill="1" applyBorder="1" applyAlignment="1">
      <alignment horizontal="center" vertical="center"/>
    </xf>
    <xf numFmtId="9" fontId="10" fillId="0" borderId="15" xfId="2" applyFont="1" applyFill="1" applyBorder="1" applyAlignment="1">
      <alignment horizontal="center" vertical="center"/>
    </xf>
    <xf numFmtId="1" fontId="1" fillId="0" borderId="2" xfId="0" applyNumberFormat="1" applyFont="1" applyBorder="1" applyAlignment="1">
      <alignment horizontal="center" vertical="center"/>
    </xf>
    <xf numFmtId="9" fontId="51" fillId="9" borderId="5" xfId="2" applyFont="1" applyFill="1" applyBorder="1" applyAlignment="1">
      <alignment horizontal="center" vertical="center"/>
    </xf>
    <xf numFmtId="9" fontId="51" fillId="9" borderId="8" xfId="2" applyFont="1" applyFill="1" applyBorder="1" applyAlignment="1">
      <alignment horizontal="center" vertical="center"/>
    </xf>
    <xf numFmtId="1" fontId="1" fillId="0" borderId="64" xfId="0" applyNumberFormat="1" applyFont="1" applyBorder="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1" fontId="39" fillId="0" borderId="8" xfId="0" applyNumberFormat="1" applyFont="1" applyBorder="1" applyAlignment="1">
      <alignment horizontal="center" vertical="center"/>
    </xf>
    <xf numFmtId="9" fontId="39" fillId="0" borderId="15" xfId="0" applyNumberFormat="1" applyFont="1" applyBorder="1" applyAlignment="1">
      <alignment horizontal="center" vertical="center"/>
    </xf>
    <xf numFmtId="2" fontId="39" fillId="0" borderId="2" xfId="0" applyNumberFormat="1" applyFont="1" applyBorder="1" applyAlignment="1">
      <alignment horizontal="center" vertical="center"/>
    </xf>
    <xf numFmtId="9" fontId="39" fillId="0" borderId="8" xfId="2" applyFont="1" applyFill="1" applyBorder="1" applyAlignment="1">
      <alignment horizontal="center" vertical="center"/>
    </xf>
    <xf numFmtId="14" fontId="75" fillId="63" borderId="79" xfId="104" applyNumberFormat="1" applyFont="1" applyFill="1" applyBorder="1" applyAlignment="1">
      <alignment horizontal="right" wrapText="1"/>
    </xf>
    <xf numFmtId="0" fontId="75" fillId="63" borderId="79" xfId="104" applyFont="1" applyFill="1" applyBorder="1" applyAlignment="1">
      <alignment wrapText="1"/>
    </xf>
    <xf numFmtId="0" fontId="75" fillId="63" borderId="79" xfId="104" applyFont="1" applyFill="1" applyBorder="1" applyAlignment="1">
      <alignment horizontal="right" wrapText="1"/>
    </xf>
    <xf numFmtId="14" fontId="75" fillId="0" borderId="79" xfId="104" applyNumberFormat="1" applyFont="1" applyBorder="1" applyAlignment="1">
      <alignment horizontal="right" wrapText="1"/>
    </xf>
    <xf numFmtId="0" fontId="75" fillId="0" borderId="79" xfId="104" applyFont="1" applyBorder="1" applyAlignment="1">
      <alignment wrapText="1"/>
    </xf>
    <xf numFmtId="0" fontId="75" fillId="0" borderId="79" xfId="104" applyFont="1" applyBorder="1" applyAlignment="1">
      <alignment horizontal="right" wrapText="1"/>
    </xf>
    <xf numFmtId="0" fontId="0" fillId="0" borderId="2" xfId="0" applyBorder="1" applyAlignment="1">
      <alignment horizontal="center" vertical="center"/>
    </xf>
    <xf numFmtId="0" fontId="27" fillId="0" borderId="0" xfId="59"/>
    <xf numFmtId="0" fontId="2" fillId="0" borderId="64" xfId="0" applyFont="1" applyBorder="1" applyAlignment="1">
      <alignment wrapText="1"/>
    </xf>
    <xf numFmtId="0" fontId="81" fillId="0" borderId="63" xfId="0" applyFont="1" applyBorder="1" applyAlignment="1">
      <alignment horizontal="left" vertical="center" wrapText="1"/>
    </xf>
    <xf numFmtId="0" fontId="81" fillId="0" borderId="11" xfId="0" applyFont="1" applyBorder="1" applyAlignment="1">
      <alignment horizontal="left" vertical="center" wrapText="1"/>
    </xf>
    <xf numFmtId="0" fontId="81" fillId="0" borderId="8" xfId="0" applyFont="1" applyBorder="1" applyAlignment="1">
      <alignment horizontal="left" vertical="center"/>
    </xf>
    <xf numFmtId="0" fontId="81" fillId="0" borderId="2" xfId="0" applyFont="1" applyBorder="1" applyAlignment="1">
      <alignment horizontal="left" vertical="center" wrapText="1"/>
    </xf>
    <xf numFmtId="0" fontId="81" fillId="49" borderId="5" xfId="0" applyFont="1" applyFill="1" applyBorder="1" applyAlignment="1">
      <alignment vertical="center" wrapText="1"/>
    </xf>
    <xf numFmtId="0" fontId="89" fillId="49" borderId="5" xfId="0" applyFont="1" applyFill="1" applyBorder="1" applyAlignment="1">
      <alignment vertical="center" wrapText="1"/>
    </xf>
    <xf numFmtId="0" fontId="81" fillId="49" borderId="8" xfId="0" applyFont="1" applyFill="1" applyBorder="1" applyAlignment="1">
      <alignment vertical="center" wrapText="1"/>
    </xf>
    <xf numFmtId="0" fontId="2" fillId="0" borderId="5" xfId="0" applyFont="1" applyBorder="1" applyAlignment="1">
      <alignment horizontal="left" vertical="center" wrapText="1"/>
    </xf>
    <xf numFmtId="0" fontId="2" fillId="58" borderId="47" xfId="0" applyFont="1" applyFill="1" applyBorder="1"/>
    <xf numFmtId="0" fontId="0" fillId="0" borderId="11" xfId="0" applyBorder="1"/>
    <xf numFmtId="0" fontId="1" fillId="0" borderId="2" xfId="0" applyFont="1" applyBorder="1" applyAlignment="1">
      <alignment horizontal="center"/>
    </xf>
    <xf numFmtId="2" fontId="10" fillId="0" borderId="2" xfId="0" applyNumberFormat="1" applyFont="1" applyBorder="1" applyAlignment="1">
      <alignment horizontal="center"/>
    </xf>
    <xf numFmtId="9" fontId="39" fillId="0" borderId="8" xfId="2" applyFont="1" applyFill="1" applyBorder="1" applyAlignment="1">
      <alignment horizontal="center"/>
    </xf>
    <xf numFmtId="0" fontId="1" fillId="0" borderId="5" xfId="0" applyFont="1" applyBorder="1" applyAlignment="1">
      <alignment horizontal="center"/>
    </xf>
    <xf numFmtId="1" fontId="39" fillId="0" borderId="8" xfId="0" applyNumberFormat="1" applyFont="1" applyBorder="1" applyAlignment="1">
      <alignment horizontal="center"/>
    </xf>
    <xf numFmtId="0" fontId="39" fillId="0" borderId="11" xfId="0" applyFont="1" applyBorder="1" applyAlignment="1">
      <alignment horizontal="center"/>
    </xf>
    <xf numFmtId="0" fontId="39" fillId="0" borderId="5" xfId="0" applyFont="1" applyBorder="1" applyAlignment="1">
      <alignment horizontal="center"/>
    </xf>
    <xf numFmtId="9" fontId="39" fillId="0" borderId="15" xfId="0" applyNumberFormat="1" applyFont="1" applyBorder="1" applyAlignment="1">
      <alignment horizontal="center"/>
    </xf>
    <xf numFmtId="1" fontId="1" fillId="0" borderId="2" xfId="0" applyNumberFormat="1" applyFont="1" applyBorder="1" applyAlignment="1">
      <alignment horizontal="center"/>
    </xf>
    <xf numFmtId="1" fontId="1" fillId="0" borderId="5" xfId="0" applyNumberFormat="1" applyFont="1" applyBorder="1" applyAlignment="1">
      <alignment horizontal="center"/>
    </xf>
    <xf numFmtId="9" fontId="51" fillId="9" borderId="5" xfId="2" applyFont="1" applyFill="1" applyBorder="1" applyAlignment="1">
      <alignment horizontal="center"/>
    </xf>
    <xf numFmtId="9" fontId="51" fillId="9" borderId="8" xfId="2" applyFont="1" applyFill="1" applyBorder="1" applyAlignment="1">
      <alignment horizontal="center"/>
    </xf>
    <xf numFmtId="1" fontId="1" fillId="0" borderId="64" xfId="0" applyNumberFormat="1" applyFont="1" applyBorder="1" applyAlignment="1">
      <alignment horizontal="center"/>
    </xf>
    <xf numFmtId="0" fontId="39" fillId="0" borderId="5" xfId="0" applyFont="1" applyBorder="1" applyAlignment="1">
      <alignment horizontal="center" wrapText="1"/>
    </xf>
    <xf numFmtId="9" fontId="10" fillId="0" borderId="5" xfId="2" applyFont="1" applyFill="1" applyBorder="1" applyAlignment="1">
      <alignment horizontal="center"/>
    </xf>
    <xf numFmtId="9" fontId="10" fillId="0" borderId="15" xfId="2" applyFont="1" applyFill="1" applyBorder="1" applyAlignment="1">
      <alignment horizontal="center"/>
    </xf>
    <xf numFmtId="10" fontId="10" fillId="9" borderId="63" xfId="0" applyNumberFormat="1" applyFont="1" applyFill="1" applyBorder="1" applyAlignment="1">
      <alignment horizontal="center" vertical="center"/>
    </xf>
    <xf numFmtId="10" fontId="10" fillId="9" borderId="57" xfId="0" applyNumberFormat="1" applyFont="1" applyFill="1" applyBorder="1" applyAlignment="1">
      <alignment horizontal="center" vertical="center"/>
    </xf>
    <xf numFmtId="9" fontId="39" fillId="0" borderId="5" xfId="0" applyNumberFormat="1" applyFont="1" applyBorder="1" applyAlignment="1">
      <alignment horizontal="center" vertical="center"/>
    </xf>
    <xf numFmtId="2" fontId="39" fillId="0" borderId="5" xfId="0" applyNumberFormat="1" applyFont="1" applyBorder="1" applyAlignment="1">
      <alignment horizontal="center" vertical="center"/>
    </xf>
    <xf numFmtId="9" fontId="39" fillId="0" borderId="15" xfId="2" applyFont="1" applyFill="1" applyBorder="1" applyAlignment="1">
      <alignment horizontal="center" vertical="center"/>
    </xf>
    <xf numFmtId="0" fontId="10" fillId="66" borderId="16" xfId="0" applyFont="1" applyFill="1" applyBorder="1" applyAlignment="1">
      <alignment horizontal="center" vertical="center"/>
    </xf>
    <xf numFmtId="0" fontId="10" fillId="66" borderId="17" xfId="0" applyFont="1" applyFill="1" applyBorder="1" applyAlignment="1">
      <alignment horizontal="center" vertical="center"/>
    </xf>
    <xf numFmtId="0" fontId="10" fillId="66" borderId="18" xfId="0" applyFont="1" applyFill="1" applyBorder="1" applyAlignment="1">
      <alignment horizontal="center" vertical="center"/>
    </xf>
    <xf numFmtId="1" fontId="39" fillId="0" borderId="2" xfId="2" applyNumberFormat="1" applyFont="1" applyFill="1" applyBorder="1" applyAlignment="1">
      <alignment horizontal="center" vertical="center"/>
    </xf>
    <xf numFmtId="1" fontId="39" fillId="0" borderId="5" xfId="2" applyNumberFormat="1" applyFont="1" applyFill="1" applyBorder="1" applyAlignment="1">
      <alignment horizontal="center" vertical="center"/>
    </xf>
    <xf numFmtId="1" fontId="39" fillId="0" borderId="5" xfId="0" applyNumberFormat="1" applyFont="1" applyBorder="1" applyAlignment="1">
      <alignment horizontal="center"/>
    </xf>
    <xf numFmtId="9" fontId="10" fillId="9" borderId="5" xfId="2" applyFont="1" applyFill="1" applyBorder="1" applyAlignment="1">
      <alignment horizontal="center"/>
    </xf>
    <xf numFmtId="9" fontId="51" fillId="48" borderId="8" xfId="2" applyFont="1" applyFill="1" applyBorder="1" applyAlignment="1">
      <alignment horizontal="center"/>
    </xf>
    <xf numFmtId="0" fontId="10" fillId="65" borderId="16" xfId="0" applyFont="1" applyFill="1" applyBorder="1" applyAlignment="1">
      <alignment horizontal="center" vertical="center" textRotation="90"/>
    </xf>
    <xf numFmtId="0" fontId="10" fillId="65" borderId="17" xfId="0" applyFont="1" applyFill="1" applyBorder="1" applyAlignment="1">
      <alignment horizontal="center" vertical="center" textRotation="90"/>
    </xf>
    <xf numFmtId="0" fontId="10" fillId="65" borderId="18" xfId="0" applyFont="1" applyFill="1" applyBorder="1" applyAlignment="1">
      <alignment horizontal="center" vertical="center" textRotation="90"/>
    </xf>
    <xf numFmtId="0" fontId="10" fillId="59" borderId="16" xfId="0" applyFont="1" applyFill="1" applyBorder="1" applyAlignment="1">
      <alignment horizontal="center" vertical="center" textRotation="90"/>
    </xf>
    <xf numFmtId="0" fontId="10" fillId="59" borderId="17" xfId="0" applyFont="1" applyFill="1" applyBorder="1" applyAlignment="1">
      <alignment horizontal="center" vertical="center" textRotation="90"/>
    </xf>
    <xf numFmtId="0" fontId="10" fillId="59" borderId="18" xfId="0" applyFont="1" applyFill="1" applyBorder="1" applyAlignment="1">
      <alignment horizontal="center" vertical="center" textRotation="90"/>
    </xf>
    <xf numFmtId="0" fontId="22" fillId="53" borderId="45" xfId="0" applyFont="1" applyFill="1" applyBorder="1" applyAlignment="1">
      <alignment horizontal="center" vertical="center" textRotation="90" wrapText="1"/>
    </xf>
    <xf numFmtId="0" fontId="22" fillId="53" borderId="60" xfId="0" applyFont="1" applyFill="1" applyBorder="1" applyAlignment="1">
      <alignment horizontal="center" vertical="center" textRotation="90" wrapText="1"/>
    </xf>
    <xf numFmtId="0" fontId="22" fillId="53" borderId="44" xfId="0" applyFont="1" applyFill="1" applyBorder="1" applyAlignment="1">
      <alignment horizontal="center" vertical="center" textRotation="90" wrapText="1"/>
    </xf>
    <xf numFmtId="0" fontId="22" fillId="53" borderId="46" xfId="0" applyFont="1" applyFill="1" applyBorder="1" applyAlignment="1">
      <alignment horizontal="center" vertical="center" textRotation="90" wrapText="1"/>
    </xf>
    <xf numFmtId="0" fontId="22" fillId="53" borderId="0" xfId="0" applyFont="1" applyFill="1" applyAlignment="1">
      <alignment horizontal="center" vertical="center" textRotation="90" wrapText="1"/>
    </xf>
    <xf numFmtId="0" fontId="22" fillId="53" borderId="33" xfId="0" applyFont="1" applyFill="1" applyBorder="1" applyAlignment="1">
      <alignment horizontal="center" vertical="center" textRotation="90" wrapText="1"/>
    </xf>
    <xf numFmtId="0" fontId="58" fillId="55" borderId="45" xfId="0" applyFont="1" applyFill="1" applyBorder="1" applyAlignment="1">
      <alignment horizontal="center" vertical="center"/>
    </xf>
    <xf numFmtId="0" fontId="58" fillId="55" borderId="60" xfId="0" applyFont="1" applyFill="1" applyBorder="1" applyAlignment="1">
      <alignment horizontal="center" vertical="center"/>
    </xf>
    <xf numFmtId="0" fontId="58" fillId="55" borderId="44" xfId="0" applyFont="1" applyFill="1" applyBorder="1" applyAlignment="1">
      <alignment horizontal="center" vertical="center"/>
    </xf>
    <xf numFmtId="0" fontId="58" fillId="55" borderId="46" xfId="0" applyFont="1" applyFill="1" applyBorder="1" applyAlignment="1">
      <alignment horizontal="center" vertical="center"/>
    </xf>
    <xf numFmtId="0" fontId="58" fillId="55" borderId="0" xfId="0" applyFont="1" applyFill="1" applyAlignment="1">
      <alignment horizontal="center" vertical="center"/>
    </xf>
    <xf numFmtId="0" fontId="58" fillId="55" borderId="33" xfId="0" applyFont="1" applyFill="1" applyBorder="1" applyAlignment="1">
      <alignment horizontal="center" vertical="center"/>
    </xf>
    <xf numFmtId="0" fontId="58" fillId="55" borderId="29" xfId="0" applyFont="1" applyFill="1" applyBorder="1" applyAlignment="1">
      <alignment horizontal="center" vertical="center"/>
    </xf>
    <xf numFmtId="0" fontId="58" fillId="55" borderId="50" xfId="0" applyFont="1" applyFill="1" applyBorder="1" applyAlignment="1">
      <alignment horizontal="center" vertical="center"/>
    </xf>
    <xf numFmtId="0" fontId="58" fillId="55" borderId="34" xfId="0" applyFont="1" applyFill="1" applyBorder="1" applyAlignment="1">
      <alignment horizontal="center" vertical="center"/>
    </xf>
    <xf numFmtId="0" fontId="10" fillId="68" borderId="44" xfId="0" applyFont="1" applyFill="1" applyBorder="1" applyAlignment="1">
      <alignment horizontal="center" vertical="center"/>
    </xf>
    <xf numFmtId="0" fontId="10" fillId="68" borderId="33" xfId="0" applyFont="1" applyFill="1" applyBorder="1" applyAlignment="1">
      <alignment horizontal="center" vertical="center"/>
    </xf>
    <xf numFmtId="0" fontId="10" fillId="68" borderId="34" xfId="0" applyFont="1" applyFill="1" applyBorder="1" applyAlignment="1">
      <alignment horizontal="center" vertical="center"/>
    </xf>
    <xf numFmtId="0" fontId="10" fillId="4" borderId="60"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50"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33"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34" xfId="0" applyFont="1" applyFill="1" applyBorder="1" applyAlignment="1">
      <alignment horizontal="center" vertical="center"/>
    </xf>
    <xf numFmtId="0" fontId="10" fillId="65" borderId="60" xfId="0" applyFont="1" applyFill="1" applyBorder="1" applyAlignment="1">
      <alignment horizontal="center" vertical="center"/>
    </xf>
    <xf numFmtId="0" fontId="10" fillId="65" borderId="44" xfId="0" applyFont="1" applyFill="1" applyBorder="1" applyAlignment="1">
      <alignment horizontal="center" vertical="center"/>
    </xf>
    <xf numFmtId="0" fontId="10" fillId="65" borderId="50" xfId="0" applyFont="1" applyFill="1" applyBorder="1" applyAlignment="1">
      <alignment horizontal="center" vertical="center"/>
    </xf>
    <xf numFmtId="0" fontId="10" fillId="65" borderId="34" xfId="0" applyFont="1" applyFill="1" applyBorder="1" applyAlignment="1">
      <alignment horizontal="center" vertical="center"/>
    </xf>
    <xf numFmtId="1" fontId="52" fillId="2" borderId="7" xfId="0" applyNumberFormat="1" applyFont="1" applyFill="1" applyBorder="1" applyAlignment="1">
      <alignment horizontal="center" vertical="center"/>
    </xf>
    <xf numFmtId="1" fontId="52" fillId="2" borderId="9" xfId="0" applyNumberFormat="1" applyFont="1" applyFill="1" applyBorder="1" applyAlignment="1">
      <alignment horizontal="center" vertical="center"/>
    </xf>
    <xf numFmtId="0" fontId="52" fillId="0" borderId="1" xfId="0" applyFont="1" applyBorder="1" applyAlignment="1">
      <alignment horizontal="center" vertical="center"/>
    </xf>
    <xf numFmtId="0" fontId="52" fillId="0" borderId="3" xfId="0" applyFont="1" applyBorder="1" applyAlignment="1">
      <alignment horizontal="center" vertical="center"/>
    </xf>
    <xf numFmtId="3" fontId="52" fillId="2" borderId="7" xfId="0" applyNumberFormat="1" applyFont="1" applyFill="1" applyBorder="1" applyAlignment="1">
      <alignment horizontal="center" vertical="center"/>
    </xf>
    <xf numFmtId="3" fontId="52" fillId="2" borderId="9" xfId="0" applyNumberFormat="1" applyFont="1" applyFill="1" applyBorder="1" applyAlignment="1">
      <alignment horizontal="center" vertical="center"/>
    </xf>
    <xf numFmtId="10" fontId="52" fillId="2" borderId="7" xfId="0" applyNumberFormat="1" applyFont="1" applyFill="1" applyBorder="1" applyAlignment="1">
      <alignment horizontal="center" vertical="center"/>
    </xf>
    <xf numFmtId="10" fontId="52" fillId="2" borderId="9" xfId="0" applyNumberFormat="1" applyFont="1" applyFill="1" applyBorder="1" applyAlignment="1">
      <alignment horizontal="center" vertical="center"/>
    </xf>
    <xf numFmtId="0" fontId="52" fillId="0" borderId="1" xfId="0" applyFont="1" applyBorder="1" applyAlignment="1">
      <alignment horizontal="center" vertical="center" wrapText="1"/>
    </xf>
    <xf numFmtId="0" fontId="52" fillId="0" borderId="3" xfId="0" applyFont="1" applyBorder="1" applyAlignment="1">
      <alignment horizontal="center" vertical="center" wrapText="1"/>
    </xf>
    <xf numFmtId="0" fontId="49" fillId="0" borderId="15" xfId="0" applyFont="1" applyBorder="1" applyAlignment="1">
      <alignment horizontal="left" vertical="center" wrapText="1"/>
    </xf>
    <xf numFmtId="0" fontId="49" fillId="0" borderId="11" xfId="0" applyFont="1" applyBorder="1" applyAlignment="1">
      <alignment horizontal="left" vertical="center" wrapText="1"/>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29" xfId="0" applyFont="1" applyBorder="1" applyAlignment="1">
      <alignment horizontal="center" vertical="center" wrapText="1"/>
    </xf>
    <xf numFmtId="0" fontId="0" fillId="0" borderId="0" xfId="0" applyAlignment="1">
      <alignment horizontal="left" vertical="top" wrapText="1"/>
    </xf>
    <xf numFmtId="0" fontId="49" fillId="0" borderId="2"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15" xfId="0" applyFont="1" applyBorder="1" applyAlignment="1">
      <alignment horizontal="left" vertical="center"/>
    </xf>
    <xf numFmtId="0" fontId="49" fillId="0" borderId="64" xfId="0" applyFont="1" applyBorder="1" applyAlignment="1">
      <alignment horizontal="left" vertical="center"/>
    </xf>
    <xf numFmtId="0" fontId="49" fillId="0" borderId="11" xfId="0" applyFont="1" applyBorder="1" applyAlignment="1">
      <alignment horizontal="left" vertical="center"/>
    </xf>
    <xf numFmtId="0" fontId="49" fillId="0" borderId="47" xfId="0" applyFont="1" applyBorder="1" applyAlignment="1">
      <alignment horizontal="center" vertical="center" wrapText="1"/>
    </xf>
    <xf numFmtId="0" fontId="49" fillId="0" borderId="64"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64" xfId="0" applyFont="1" applyBorder="1" applyAlignment="1">
      <alignment horizontal="left" vertical="center" wrapText="1"/>
    </xf>
    <xf numFmtId="0" fontId="38" fillId="0" borderId="0" xfId="0" applyFont="1" applyAlignment="1">
      <alignment horizontal="center" wrapText="1"/>
    </xf>
    <xf numFmtId="0" fontId="0" fillId="0" borderId="0" xfId="0" applyAlignment="1">
      <alignment horizontal="center"/>
    </xf>
    <xf numFmtId="0" fontId="67" fillId="0" borderId="0" xfId="0" applyFont="1" applyAlignment="1">
      <alignment horizontal="center" wrapText="1"/>
    </xf>
    <xf numFmtId="0" fontId="22" fillId="60" borderId="49" xfId="0" applyFont="1" applyFill="1" applyBorder="1" applyAlignment="1">
      <alignment horizontal="center" wrapText="1"/>
    </xf>
    <xf numFmtId="0" fontId="79" fillId="62" borderId="16" xfId="0" applyFont="1" applyFill="1" applyBorder="1" applyAlignment="1">
      <alignment horizontal="center" vertical="center" textRotation="90"/>
    </xf>
    <xf numFmtId="0" fontId="79" fillId="62" borderId="17" xfId="0" applyFont="1" applyFill="1" applyBorder="1" applyAlignment="1">
      <alignment horizontal="center" vertical="center" textRotation="90"/>
    </xf>
    <xf numFmtId="0" fontId="86" fillId="0" borderId="0" xfId="0" applyFont="1" applyAlignment="1">
      <alignment horizontal="left"/>
    </xf>
    <xf numFmtId="0" fontId="82" fillId="0" borderId="0" xfId="0" applyFont="1" applyAlignment="1">
      <alignment horizontal="right"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88" fillId="0" borderId="0" xfId="0" applyFont="1" applyAlignment="1">
      <alignment horizontal="center"/>
    </xf>
    <xf numFmtId="0" fontId="2" fillId="0" borderId="0" xfId="0" applyFont="1" applyAlignment="1">
      <alignment horizontal="center" vertical="center"/>
    </xf>
    <xf numFmtId="0" fontId="2" fillId="0" borderId="33" xfId="0" applyFont="1" applyBorder="1" applyAlignment="1">
      <alignment horizontal="center" vertical="center"/>
    </xf>
    <xf numFmtId="0" fontId="10" fillId="6" borderId="32" xfId="0" applyFont="1" applyFill="1" applyBorder="1" applyAlignment="1">
      <alignment horizontal="center" vertical="center" wrapText="1"/>
    </xf>
    <xf numFmtId="0" fontId="10" fillId="6" borderId="71" xfId="0" applyFont="1" applyFill="1" applyBorder="1" applyAlignment="1">
      <alignment horizontal="center" vertical="center" wrapText="1"/>
    </xf>
    <xf numFmtId="0" fontId="10" fillId="6" borderId="31" xfId="0" applyFont="1" applyFill="1" applyBorder="1" applyAlignment="1">
      <alignment horizontal="center" vertical="center" wrapText="1"/>
    </xf>
    <xf numFmtId="3" fontId="10" fillId="0" borderId="48" xfId="0" applyNumberFormat="1" applyFont="1" applyBorder="1" applyAlignment="1">
      <alignment horizontal="center" vertical="center" wrapText="1"/>
    </xf>
    <xf numFmtId="3" fontId="10" fillId="0" borderId="65" xfId="0" applyNumberFormat="1" applyFont="1" applyBorder="1" applyAlignment="1">
      <alignment horizontal="center" vertical="center" wrapText="1"/>
    </xf>
    <xf numFmtId="3" fontId="10" fillId="0" borderId="67" xfId="0" applyNumberFormat="1" applyFont="1" applyBorder="1" applyAlignment="1">
      <alignment horizontal="center" vertical="center" wrapText="1"/>
    </xf>
    <xf numFmtId="0" fontId="39" fillId="44" borderId="32" xfId="0" applyFont="1" applyFill="1" applyBorder="1" applyAlignment="1">
      <alignment horizontal="left" vertical="center" wrapText="1"/>
    </xf>
    <xf numFmtId="0" fontId="39" fillId="44" borderId="10" xfId="0" applyFont="1" applyFill="1" applyBorder="1" applyAlignment="1">
      <alignment horizontal="left" vertical="center" wrapText="1"/>
    </xf>
    <xf numFmtId="3" fontId="39" fillId="0" borderId="44" xfId="0" applyNumberFormat="1" applyFont="1" applyBorder="1" applyAlignment="1">
      <alignment horizontal="center" vertical="center"/>
    </xf>
    <xf numFmtId="3" fontId="39" fillId="0" borderId="33" xfId="0" applyNumberFormat="1" applyFont="1" applyBorder="1" applyAlignment="1">
      <alignment horizontal="center" vertical="center"/>
    </xf>
    <xf numFmtId="0" fontId="10" fillId="10" borderId="58" xfId="0" applyFont="1" applyFill="1" applyBorder="1" applyAlignment="1">
      <alignment horizontal="center" vertical="center"/>
    </xf>
    <xf numFmtId="0" fontId="10" fillId="10" borderId="23" xfId="0" applyFont="1" applyFill="1" applyBorder="1" applyAlignment="1">
      <alignment horizontal="center" vertical="center"/>
    </xf>
    <xf numFmtId="0" fontId="0" fillId="0" borderId="0" xfId="0" applyAlignment="1">
      <alignment horizontal="center" wrapText="1"/>
    </xf>
    <xf numFmtId="0" fontId="22" fillId="62" borderId="16" xfId="0" applyFont="1" applyFill="1" applyBorder="1" applyAlignment="1">
      <alignment horizontal="center" vertical="center" wrapText="1"/>
    </xf>
    <xf numFmtId="0" fontId="22" fillId="62" borderId="17" xfId="0" applyFont="1" applyFill="1" applyBorder="1" applyAlignment="1">
      <alignment horizontal="center" vertical="center" wrapText="1"/>
    </xf>
    <xf numFmtId="0" fontId="22" fillId="62" borderId="18" xfId="0" applyFont="1" applyFill="1" applyBorder="1" applyAlignment="1">
      <alignment horizontal="center" vertical="center" wrapText="1"/>
    </xf>
    <xf numFmtId="0" fontId="85" fillId="0" borderId="0" xfId="0" applyFont="1" applyAlignment="1">
      <alignment horizontal="center"/>
    </xf>
    <xf numFmtId="0" fontId="0" fillId="0" borderId="0" xfId="0" applyAlignment="1"/>
  </cellXfs>
  <cellStyles count="105">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Correcte" xfId="102" xr:uid="{5204A291-1948-44FE-8CCA-5FB1F0F16889}"/>
    <cellStyle name="DescripcionesDeDías" xfId="58" xr:uid="{00000000-0005-0000-0000-000016000000}"/>
    <cellStyle name="Encabezado 1" xfId="4" builtinId="16" customBuiltin="1"/>
    <cellStyle name="Encabezado 1 2" xfId="51" xr:uid="{00000000-0005-0000-0000-000018000000}"/>
    <cellStyle name="Encabezado 4" xfId="7" builtinId="19" customBuiltin="1"/>
    <cellStyle name="Encabezado 4 2" xfId="57" xr:uid="{00000000-0005-0000-0000-00001A000000}"/>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Etiqueta de entrada alineada a la derecha" xfId="55" xr:uid="{00000000-0005-0000-0000-000022000000}"/>
    <cellStyle name="Etiqueta de entrada alineada a la izquierda" xfId="54" xr:uid="{00000000-0005-0000-0000-000023000000}"/>
    <cellStyle name="Hipervínculo" xfId="1" builtinId="8"/>
    <cellStyle name="Incorrecto" xfId="9" builtinId="27" customBuiltin="1"/>
    <cellStyle name="Millares 2" xfId="44" xr:uid="{00000000-0005-0000-0000-000026000000}"/>
    <cellStyle name="Millares 2 2" xfId="47" xr:uid="{00000000-0005-0000-0000-000027000000}"/>
    <cellStyle name="Millares 2 3" xfId="49" xr:uid="{00000000-0005-0000-0000-000028000000}"/>
    <cellStyle name="Millares 2 4" xfId="62" xr:uid="{00000000-0005-0000-0000-000029000000}"/>
    <cellStyle name="Millares 3" xfId="45" xr:uid="{00000000-0005-0000-0000-00002A000000}"/>
    <cellStyle name="Millares 4" xfId="48" xr:uid="{00000000-0005-0000-0000-00002B000000}"/>
    <cellStyle name="Neutral" xfId="10" builtinId="28" customBuiltin="1"/>
    <cellStyle name="Normal" xfId="0" builtinId="0"/>
    <cellStyle name="Normal 10" xfId="70" xr:uid="{00000000-0005-0000-0000-00002E000000}"/>
    <cellStyle name="Normal 11" xfId="71" xr:uid="{00000000-0005-0000-0000-00002F000000}"/>
    <cellStyle name="Normal 12" xfId="72" xr:uid="{00000000-0005-0000-0000-000030000000}"/>
    <cellStyle name="Normal 12 2" xfId="50" xr:uid="{00000000-0005-0000-0000-000031000000}"/>
    <cellStyle name="Normal 13" xfId="73" xr:uid="{00000000-0005-0000-0000-000032000000}"/>
    <cellStyle name="Normal 14" xfId="74" xr:uid="{00000000-0005-0000-0000-000033000000}"/>
    <cellStyle name="Normal 15" xfId="75" xr:uid="{00000000-0005-0000-0000-000034000000}"/>
    <cellStyle name="Normal 16" xfId="76" xr:uid="{00000000-0005-0000-0000-000035000000}"/>
    <cellStyle name="Normal 17" xfId="77" xr:uid="{00000000-0005-0000-0000-000036000000}"/>
    <cellStyle name="Normal 18" xfId="78" xr:uid="{00000000-0005-0000-0000-000037000000}"/>
    <cellStyle name="Normal 19" xfId="79" xr:uid="{00000000-0005-0000-0000-000038000000}"/>
    <cellStyle name="Normal 2" xfId="46" xr:uid="{00000000-0005-0000-0000-000039000000}"/>
    <cellStyle name="Normal 2 2" xfId="61" xr:uid="{00000000-0005-0000-0000-00003A000000}"/>
    <cellStyle name="Normal 2 2 2" xfId="97" xr:uid="{00000000-0005-0000-0000-00003B000000}"/>
    <cellStyle name="Normal 20" xfId="80" xr:uid="{00000000-0005-0000-0000-00003C000000}"/>
    <cellStyle name="Normal 21" xfId="81" xr:uid="{00000000-0005-0000-0000-00003D000000}"/>
    <cellStyle name="Normal 22" xfId="82" xr:uid="{00000000-0005-0000-0000-00003E000000}"/>
    <cellStyle name="Normal 23" xfId="83" xr:uid="{00000000-0005-0000-0000-00003F000000}"/>
    <cellStyle name="Normal 24" xfId="84" xr:uid="{00000000-0005-0000-0000-000040000000}"/>
    <cellStyle name="Normal 25" xfId="85" xr:uid="{00000000-0005-0000-0000-000041000000}"/>
    <cellStyle name="Normal 26" xfId="86" xr:uid="{00000000-0005-0000-0000-000042000000}"/>
    <cellStyle name="Normal 27" xfId="87" xr:uid="{00000000-0005-0000-0000-000043000000}"/>
    <cellStyle name="Normal 28" xfId="88" xr:uid="{00000000-0005-0000-0000-000044000000}"/>
    <cellStyle name="Normal 29" xfId="89" xr:uid="{00000000-0005-0000-0000-000045000000}"/>
    <cellStyle name="Normal 3" xfId="59" xr:uid="{00000000-0005-0000-0000-000046000000}"/>
    <cellStyle name="Normal 3 2" xfId="64" xr:uid="{00000000-0005-0000-0000-000047000000}"/>
    <cellStyle name="Normal 30" xfId="90" xr:uid="{00000000-0005-0000-0000-000048000000}"/>
    <cellStyle name="Normal 31" xfId="91" xr:uid="{00000000-0005-0000-0000-000049000000}"/>
    <cellStyle name="Normal 32" xfId="92" xr:uid="{00000000-0005-0000-0000-00004A000000}"/>
    <cellStyle name="Normal 33" xfId="93" xr:uid="{00000000-0005-0000-0000-00004B000000}"/>
    <cellStyle name="Normal 34" xfId="94" xr:uid="{00000000-0005-0000-0000-00004C000000}"/>
    <cellStyle name="Normal 35" xfId="95" xr:uid="{00000000-0005-0000-0000-00004D000000}"/>
    <cellStyle name="Normal 36" xfId="98" xr:uid="{00000000-0005-0000-0000-00004E000000}"/>
    <cellStyle name="Normal 37" xfId="99" xr:uid="{00000000-0005-0000-0000-00004F000000}"/>
    <cellStyle name="Normal 38" xfId="101" xr:uid="{2363BD15-831A-4152-BBD9-77899F7DF22B}"/>
    <cellStyle name="Normal 4" xfId="60" xr:uid="{00000000-0005-0000-0000-000050000000}"/>
    <cellStyle name="Normal 5" xfId="65" xr:uid="{00000000-0005-0000-0000-000051000000}"/>
    <cellStyle name="Normal 50" xfId="100" xr:uid="{00000000-0005-0000-0000-000052000000}"/>
    <cellStyle name="Normal 6" xfId="66" xr:uid="{00000000-0005-0000-0000-000053000000}"/>
    <cellStyle name="Normal 7" xfId="67" xr:uid="{00000000-0005-0000-0000-000054000000}"/>
    <cellStyle name="Normal 8" xfId="68" xr:uid="{00000000-0005-0000-0000-000055000000}"/>
    <cellStyle name="Normal 9" xfId="69" xr:uid="{00000000-0005-0000-0000-000056000000}"/>
    <cellStyle name="Normal_Incidències" xfId="104" xr:uid="{C6B8B37D-3E12-44AD-A154-62F16E28C925}"/>
    <cellStyle name="Normal_Incidències_1" xfId="103" xr:uid="{BF58837B-DFC8-4F0A-93E1-1A3156F843ED}"/>
    <cellStyle name="Notas" xfId="17" builtinId="10" customBuiltin="1"/>
    <cellStyle name="Porcentaje" xfId="2" builtinId="5"/>
    <cellStyle name="Porcentaje 2" xfId="63" xr:uid="{00000000-0005-0000-0000-00005C000000}"/>
    <cellStyle name="Porcentaje 2 2" xfId="96" xr:uid="{00000000-0005-0000-0000-00005D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2 2" xfId="53" xr:uid="{00000000-0005-0000-0000-000063000000}"/>
    <cellStyle name="Título 3" xfId="6" builtinId="18" customBuiltin="1"/>
    <cellStyle name="Título 3 2" xfId="56" xr:uid="{00000000-0005-0000-0000-000065000000}"/>
    <cellStyle name="Título 4" xfId="52" xr:uid="{00000000-0005-0000-0000-000066000000}"/>
    <cellStyle name="Total" xfId="19" builtinId="25" customBuiltin="1"/>
  </cellStyles>
  <dxfs count="63">
    <dxf>
      <border diagonalUp="0" diagonalDown="0">
        <left style="thin">
          <color indexed="64"/>
        </left>
        <right/>
        <top/>
        <bottom/>
        <vertical/>
        <horizontal/>
      </border>
    </dxf>
    <dxf>
      <alignment horizontal="left" vertical="bottom" textRotation="0" wrapText="0" indent="0" justifyLastLine="0" shrinkToFit="0" readingOrder="0"/>
    </dxf>
    <dxf>
      <alignment horizontal="left" vertical="bottom" textRotation="0" wrapText="0" indent="0" justifyLastLine="0" shrinkToFit="0" readingOrder="0"/>
    </dxf>
    <dxf>
      <border outline="0">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numFmt numFmtId="173" formatCode="dd/mm/yyyy"/>
      <fill>
        <patternFill patternType="solid">
          <fgColor indexed="64"/>
          <bgColor theme="9"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sz val="11"/>
        <color indexed="8"/>
        <name val="Calibri"/>
        <family val="2"/>
        <scheme val="none"/>
      </font>
      <numFmt numFmtId="173" formatCode="dd/mm/yyyy"/>
      <fill>
        <patternFill patternType="solid">
          <fgColor indexed="64"/>
          <bgColor theme="9"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bottom style="medium">
          <color indexed="64"/>
        </bottom>
      </border>
    </dxf>
    <dxf>
      <border outline="0">
        <top style="medium">
          <color indexed="64"/>
        </top>
        <bottom style="thin">
          <color indexed="22"/>
        </bottom>
      </border>
    </dxf>
    <dxf>
      <font>
        <b/>
        <i val="0"/>
        <strike val="0"/>
        <condense val="0"/>
        <extend val="0"/>
        <outline val="0"/>
        <shadow val="0"/>
        <u val="none"/>
        <vertAlign val="baseline"/>
        <sz val="10"/>
        <color rgb="FFFFFFFF"/>
        <name val="Arial"/>
        <family val="2"/>
        <scheme val="none"/>
      </font>
      <fill>
        <patternFill patternType="solid">
          <fgColor indexed="64"/>
          <bgColor rgb="FF6785C1"/>
        </patternFill>
      </fill>
      <alignment horizontal="center" vertical="center" textRotation="0" wrapText="1" indent="0" justifyLastLine="0" shrinkToFit="0" readingOrder="0"/>
    </dxf>
    <dxf>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i val="0"/>
        <strike val="0"/>
        <condense val="0"/>
        <extend val="0"/>
        <outline val="0"/>
        <shadow val="0"/>
        <u val="none"/>
        <vertAlign val="baseline"/>
        <sz val="11"/>
        <color indexed="8"/>
        <name val="Calibri"/>
        <family val="2"/>
        <scheme val="minor"/>
      </font>
    </dxf>
    <dxf>
      <fill>
        <patternFill patternType="none">
          <fgColor indexed="64"/>
          <bgColor auto="1"/>
        </patternFill>
      </fill>
    </dxf>
    <dxf>
      <alignment horizontal="center" vertical="center" textRotation="0" wrapText="1" indent="0" justifyLastLine="0" shrinkToFit="0" readingOrder="0"/>
    </dxf>
    <dxf>
      <fill>
        <patternFill patternType="none">
          <fgColor indexed="64"/>
          <bgColor auto="1"/>
        </patternFill>
      </fill>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i val="0"/>
        <strike val="0"/>
        <condense val="0"/>
        <extend val="0"/>
        <outline val="0"/>
        <shadow val="0"/>
        <u val="none"/>
        <vertAlign val="baseline"/>
        <sz val="11"/>
        <color indexed="8"/>
        <name val="Calibri"/>
        <family val="2"/>
        <scheme val="minor"/>
      </font>
      <border diagonalUp="0" diagonalDown="0" outline="0">
        <left style="thin">
          <color theme="4" tint="0.39997558519241921"/>
        </left>
        <right/>
        <top style="double">
          <color theme="4"/>
        </top>
        <bottom style="thin">
          <color theme="4" tint="0.39997558519241921"/>
        </bottom>
      </border>
    </dxf>
    <dxf>
      <border outline="0">
        <bottom style="thin">
          <color theme="4" tint="0.39997558519241921"/>
        </bottom>
      </border>
    </dxf>
    <dxf>
      <fill>
        <patternFill patternType="none">
          <fgColor indexed="64"/>
          <bgColor auto="1"/>
        </patternFill>
      </fill>
    </dxf>
    <dxf>
      <numFmt numFmtId="13" formatCode="0%"/>
    </dxf>
    <dxf>
      <numFmt numFmtId="171" formatCode="[$-C0A]mmm\-yy;@"/>
    </dxf>
    <dxf>
      <numFmt numFmtId="171" formatCode="[$-C0A]mmm\-yy;@"/>
    </dxf>
    <dxf>
      <numFmt numFmtId="1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
      <fill>
        <patternFill patternType="solid">
          <fgColor rgb="FFFCE4D6"/>
          <bgColor rgb="FFFCE4D6"/>
        </patternFill>
      </fill>
    </dxf>
    <dxf>
      <fill>
        <patternFill patternType="solid">
          <fgColor rgb="FFFCE4D6"/>
          <bgColor rgb="FFFCE4D6"/>
        </patternFill>
      </fill>
    </dxf>
    <dxf>
      <font>
        <b/>
        <color rgb="FF000000"/>
      </font>
    </dxf>
    <dxf>
      <font>
        <b/>
        <color rgb="FF000000"/>
      </font>
      <fill>
        <patternFill patternType="solid">
          <fgColor rgb="FFFCE4D6"/>
          <bgColor rgb="FFFCE4D6"/>
        </patternFill>
      </fill>
    </dxf>
    <dxf>
      <font>
        <b/>
        <color rgb="FF000000"/>
      </font>
    </dxf>
    <dxf>
      <font>
        <b/>
        <color rgb="FF000000"/>
      </font>
      <fill>
        <patternFill patternType="solid">
          <fgColor rgb="FFF8CBAD"/>
          <bgColor rgb="FFF8CBAD"/>
        </patternFill>
      </fill>
    </dxf>
    <dxf>
      <font>
        <b/>
        <color rgb="FF000000"/>
      </font>
      <border>
        <left style="medium">
          <color rgb="FFF8CBAD"/>
        </left>
        <right style="medium">
          <color rgb="FFF8CBAD"/>
        </right>
        <top style="medium">
          <color rgb="FFF8CBAD"/>
        </top>
        <bottom style="medium">
          <color rgb="FFF8CBAD"/>
        </bottom>
      </border>
    </dxf>
    <dxf>
      <border>
        <left style="thin">
          <color rgb="FFF4B084"/>
        </left>
        <right style="thin">
          <color rgb="FFF4B084"/>
        </right>
      </border>
    </dxf>
    <dxf>
      <border>
        <top style="thin">
          <color rgb="FFF4B084"/>
        </top>
        <bottom style="thin">
          <color rgb="FFF4B084"/>
        </bottom>
        <horizontal style="thin">
          <color rgb="FFF4B084"/>
        </horizontal>
      </border>
    </dxf>
    <dxf>
      <font>
        <b/>
        <color rgb="FF000000"/>
      </font>
      <border>
        <top style="thin">
          <color rgb="FFC65911"/>
        </top>
        <bottom style="medium">
          <color rgb="FFC65911"/>
        </bottom>
      </border>
    </dxf>
    <dxf>
      <font>
        <b/>
        <color rgb="FFFFFFFF"/>
      </font>
      <fill>
        <patternFill patternType="solid">
          <fgColor rgb="FFED7D31"/>
          <bgColor rgb="FFED7D31"/>
        </patternFill>
      </fill>
      <border>
        <top style="medium">
          <color rgb="FFC65911"/>
        </top>
      </border>
    </dxf>
    <dxf>
      <font>
        <color rgb="FF000000"/>
      </font>
    </dxf>
  </dxfs>
  <tableStyles count="4" defaultTableStyle="TableStyleMedium2" defaultPivotStyle="PivotStyleLight16">
    <tableStyle name="estilo tabla" pivot="0" count="0" xr9:uid="{00000000-0011-0000-FFFF-FFFF00000000}"/>
    <tableStyle name="Invisible" pivot="0" table="0" count="0" xr9:uid="{00000000-0011-0000-FFFF-FFFF01000000}"/>
    <tableStyle name="PivotStyleMedium10 2" table="0" count="12" xr9:uid="{00000000-0011-0000-FFFF-FFFF02000000}">
      <tableStyleElement type="wholeTable" dxfId="62"/>
      <tableStyleElement type="headerRow" dxfId="61"/>
      <tableStyleElement type="totalRow" dxfId="60"/>
      <tableStyleElement type="firstRowStripe" dxfId="59"/>
      <tableStyleElement type="firstColumnStripe" dxfId="58"/>
      <tableStyleElement type="firstSubtotalColumn" dxfId="57"/>
      <tableStyleElement type="firstSubtotalRow" dxfId="56"/>
      <tableStyleElement type="secondSubtotalRow" dxfId="55"/>
      <tableStyleElement type="firstRowSubheading" dxfId="54"/>
      <tableStyleElement type="secondRowSubheading" dxfId="53"/>
      <tableStyleElement type="pageFieldLabels" dxfId="52"/>
      <tableStyleElement type="pageFieldValues" dxfId="51"/>
    </tableStyle>
    <tableStyle name="TableStyleMedium2 2" pivot="0" count="7" xr9:uid="{07C79F4B-268C-46CA-9E13-3C2FE98B0A52}">
      <tableStyleElement type="wholeTable" dxfId="50"/>
      <tableStyleElement type="headerRow" dxfId="49"/>
      <tableStyleElement type="totalRow" dxfId="48"/>
      <tableStyleElement type="firstColumn" dxfId="47"/>
      <tableStyleElement type="lastColumn" dxfId="46"/>
      <tableStyleElement type="firstRowStripe" dxfId="45"/>
      <tableStyleElement type="firstColumnStripe" dxfId="44"/>
    </tableStyle>
  </tableStyles>
  <colors>
    <mruColors>
      <color rgb="FF00A7B2"/>
      <color rgb="FFB49840"/>
      <color rgb="FFDFD8B5"/>
      <color rgb="FF70AD47"/>
      <color rgb="FFC5E0B4"/>
      <color rgb="FFFFF2CC"/>
      <color rgb="FFFFCCFF"/>
      <color rgb="FFFFE699"/>
      <color rgb="FFFF66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connections" Target="connections.xml"/><Relationship Id="rId47" Type="http://schemas.microsoft.com/office/2017/06/relationships/rdRichValue" Target="richData/rdrichvalue.xml"/><Relationship Id="rId63" Type="http://schemas.openxmlformats.org/officeDocument/2006/relationships/customXml" Target="../customXml/item12.xml"/><Relationship Id="rId68"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microsoft.com/office/2007/relationships/slicerCache" Target="slicerCaches/slicerCache1.xml"/><Relationship Id="rId45" Type="http://schemas.openxmlformats.org/officeDocument/2006/relationships/sheetMetadata" Target="metadata.xml"/><Relationship Id="rId53" Type="http://schemas.openxmlformats.org/officeDocument/2006/relationships/customXml" Target="../customXml/item2.xml"/><Relationship Id="rId58" Type="http://schemas.openxmlformats.org/officeDocument/2006/relationships/customXml" Target="../customXml/item7.xml"/><Relationship Id="rId66" Type="http://schemas.openxmlformats.org/officeDocument/2006/relationships/customXml" Target="../customXml/item15.xml"/><Relationship Id="rId74" Type="http://schemas.openxmlformats.org/officeDocument/2006/relationships/customXml" Target="../customXml/item23.xml"/><Relationship Id="rId5" Type="http://schemas.openxmlformats.org/officeDocument/2006/relationships/worksheet" Target="worksheets/sheet5.xml"/><Relationship Id="rId61" Type="http://schemas.openxmlformats.org/officeDocument/2006/relationships/customXml" Target="../customXml/item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microsoft.com/office/2017/06/relationships/rdRichValueStructure" Target="richData/rdrichvaluestructure.xml"/><Relationship Id="rId56" Type="http://schemas.openxmlformats.org/officeDocument/2006/relationships/customXml" Target="../customXml/item5.xml"/><Relationship Id="rId64" Type="http://schemas.openxmlformats.org/officeDocument/2006/relationships/customXml" Target="../customXml/item13.xml"/><Relationship Id="rId69"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calcChain" Target="calcChain.xml"/><Relationship Id="rId72" Type="http://schemas.openxmlformats.org/officeDocument/2006/relationships/customXml" Target="../customXml/item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 Id="rId46" Type="http://schemas.microsoft.com/office/2022/10/relationships/richValueRel" Target="richData/richValueRel.xml"/><Relationship Id="rId59" Type="http://schemas.openxmlformats.org/officeDocument/2006/relationships/customXml" Target="../customXml/item8.xml"/><Relationship Id="rId6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theme" Target="theme/theme1.xml"/><Relationship Id="rId54" Type="http://schemas.openxmlformats.org/officeDocument/2006/relationships/customXml" Target="../customXml/item3.xml"/><Relationship Id="rId62" Type="http://schemas.openxmlformats.org/officeDocument/2006/relationships/customXml" Target="../customXml/item11.xml"/><Relationship Id="rId70" Type="http://schemas.openxmlformats.org/officeDocument/2006/relationships/customXml" Target="../customXml/item19.xml"/><Relationship Id="rId75"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06/relationships/rdRichValueTypes" Target="richData/rdRichValueTypes.xml"/><Relationship Id="rId5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sharedStrings" Target="sharedStrings.xml"/><Relationship Id="rId52" Type="http://schemas.openxmlformats.org/officeDocument/2006/relationships/customXml" Target="../customXml/item1.xml"/><Relationship Id="rId60" Type="http://schemas.openxmlformats.org/officeDocument/2006/relationships/customXml" Target="../customXml/item9.xml"/><Relationship Id="rId65" Type="http://schemas.openxmlformats.org/officeDocument/2006/relationships/customXml" Target="../customXml/item14.xml"/><Relationship Id="rId73" Type="http://schemas.openxmlformats.org/officeDocument/2006/relationships/customXml" Target="../customXml/item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2.xml"/><Relationship Id="rId34" Type="http://schemas.openxmlformats.org/officeDocument/2006/relationships/worksheet" Target="worksheets/sheet34.xml"/><Relationship Id="rId50" Type="http://schemas.openxmlformats.org/officeDocument/2006/relationships/powerPivotData" Target="model/item.data"/><Relationship Id="rId5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Evolució</a:t>
            </a:r>
            <a:r>
              <a:rPr lang="es-ES" baseline="0"/>
              <a:t> peticions/dia </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Peticions!$H$18</c:f>
              <c:strCache>
                <c:ptCount val="1"/>
              </c:strCache>
              <c:extLst xmlns:c15="http://schemas.microsoft.com/office/drawing/2012/chart"/>
            </c:strRef>
          </c:tx>
          <c:spPr>
            <a:ln w="28575" cap="rnd">
              <a:solidFill>
                <a:schemeClr val="accent1"/>
              </a:solidFill>
              <a:round/>
            </a:ln>
            <a:effectLst/>
          </c:spPr>
          <c:marker>
            <c:symbol val="none"/>
          </c:marker>
          <c:cat>
            <c:numRef>
              <c:f>Peticions!$I$6:$AM$6</c:f>
              <c:numCache>
                <c:formatCode>d\-mmm</c:formatCode>
                <c:ptCount val="31"/>
                <c:pt idx="0">
                  <c:v>45931</c:v>
                </c:pt>
                <c:pt idx="1">
                  <c:v>45932</c:v>
                </c:pt>
                <c:pt idx="2">
                  <c:v>45933</c:v>
                </c:pt>
                <c:pt idx="3">
                  <c:v>45934</c:v>
                </c:pt>
                <c:pt idx="4">
                  <c:v>45935</c:v>
                </c:pt>
                <c:pt idx="5">
                  <c:v>45936</c:v>
                </c:pt>
                <c:pt idx="6">
                  <c:v>45937</c:v>
                </c:pt>
                <c:pt idx="7">
                  <c:v>45938</c:v>
                </c:pt>
                <c:pt idx="8">
                  <c:v>45939</c:v>
                </c:pt>
                <c:pt idx="9">
                  <c:v>45940</c:v>
                </c:pt>
                <c:pt idx="10">
                  <c:v>45941</c:v>
                </c:pt>
                <c:pt idx="11">
                  <c:v>45942</c:v>
                </c:pt>
                <c:pt idx="12">
                  <c:v>45943</c:v>
                </c:pt>
                <c:pt idx="13">
                  <c:v>45944</c:v>
                </c:pt>
                <c:pt idx="14">
                  <c:v>45945</c:v>
                </c:pt>
                <c:pt idx="15">
                  <c:v>45946</c:v>
                </c:pt>
                <c:pt idx="16">
                  <c:v>45947</c:v>
                </c:pt>
                <c:pt idx="17">
                  <c:v>45948</c:v>
                </c:pt>
                <c:pt idx="18">
                  <c:v>45949</c:v>
                </c:pt>
                <c:pt idx="19">
                  <c:v>45950</c:v>
                </c:pt>
                <c:pt idx="20">
                  <c:v>45951</c:v>
                </c:pt>
                <c:pt idx="21">
                  <c:v>45952</c:v>
                </c:pt>
                <c:pt idx="22">
                  <c:v>45953</c:v>
                </c:pt>
                <c:pt idx="23">
                  <c:v>45954</c:v>
                </c:pt>
                <c:pt idx="24">
                  <c:v>45955</c:v>
                </c:pt>
                <c:pt idx="25">
                  <c:v>45956</c:v>
                </c:pt>
                <c:pt idx="26">
                  <c:v>45957</c:v>
                </c:pt>
                <c:pt idx="27">
                  <c:v>45958</c:v>
                </c:pt>
                <c:pt idx="28">
                  <c:v>45959</c:v>
                </c:pt>
                <c:pt idx="29">
                  <c:v>45960</c:v>
                </c:pt>
                <c:pt idx="30">
                  <c:v>45961</c:v>
                </c:pt>
              </c:numCache>
            </c:numRef>
          </c:cat>
          <c:val>
            <c:numRef>
              <c:f>Peticions!$I$7:$AM$7</c:f>
              <c:numCache>
                <c:formatCode>0</c:formatCode>
                <c:ptCount val="31"/>
                <c:pt idx="0">
                  <c:v>200</c:v>
                </c:pt>
                <c:pt idx="1">
                  <c:v>187</c:v>
                </c:pt>
                <c:pt idx="2">
                  <c:v>165</c:v>
                </c:pt>
                <c:pt idx="3">
                  <c:v>8</c:v>
                </c:pt>
                <c:pt idx="4">
                  <c:v>2</c:v>
                </c:pt>
                <c:pt idx="5">
                  <c:v>225</c:v>
                </c:pt>
                <c:pt idx="6">
                  <c:v>190</c:v>
                </c:pt>
                <c:pt idx="7">
                  <c:v>197</c:v>
                </c:pt>
                <c:pt idx="8">
                  <c:v>164</c:v>
                </c:pt>
                <c:pt idx="9">
                  <c:v>182</c:v>
                </c:pt>
                <c:pt idx="10">
                  <c:v>13</c:v>
                </c:pt>
                <c:pt idx="11">
                  <c:v>6</c:v>
                </c:pt>
                <c:pt idx="12">
                  <c:v>191</c:v>
                </c:pt>
                <c:pt idx="13">
                  <c:v>213</c:v>
                </c:pt>
                <c:pt idx="14">
                  <c:v>182</c:v>
                </c:pt>
                <c:pt idx="15">
                  <c:v>209</c:v>
                </c:pt>
                <c:pt idx="16">
                  <c:v>158</c:v>
                </c:pt>
                <c:pt idx="17">
                  <c:v>7</c:v>
                </c:pt>
                <c:pt idx="18">
                  <c:v>6</c:v>
                </c:pt>
                <c:pt idx="19">
                  <c:v>208</c:v>
                </c:pt>
                <c:pt idx="20">
                  <c:v>214</c:v>
                </c:pt>
                <c:pt idx="21">
                  <c:v>179</c:v>
                </c:pt>
                <c:pt idx="22">
                  <c:v>174</c:v>
                </c:pt>
                <c:pt idx="23">
                  <c:v>160</c:v>
                </c:pt>
                <c:pt idx="24">
                  <c:v>5</c:v>
                </c:pt>
                <c:pt idx="25">
                  <c:v>9</c:v>
                </c:pt>
                <c:pt idx="26">
                  <c:v>163</c:v>
                </c:pt>
                <c:pt idx="27">
                  <c:v>176</c:v>
                </c:pt>
                <c:pt idx="28">
                  <c:v>207</c:v>
                </c:pt>
                <c:pt idx="29">
                  <c:v>194</c:v>
                </c:pt>
                <c:pt idx="30">
                  <c:v>177</c:v>
                </c:pt>
              </c:numCache>
            </c:numRef>
          </c:val>
          <c:smooth val="0"/>
          <c:extLst xmlns:c15="http://schemas.microsoft.com/office/drawing/2012/chart">
            <c:ext xmlns:c16="http://schemas.microsoft.com/office/drawing/2014/chart" uri="{C3380CC4-5D6E-409C-BE32-E72D297353CC}">
              <c16:uniqueId val="{00000000-D730-45F5-8F45-F7719F858E66}"/>
            </c:ext>
          </c:extLst>
        </c:ser>
        <c:ser>
          <c:idx val="1"/>
          <c:order val="1"/>
          <c:tx>
            <c:v>Tancades</c:v>
          </c:tx>
          <c:spPr>
            <a:ln w="28575" cap="rnd">
              <a:solidFill>
                <a:schemeClr val="accent2"/>
              </a:solidFill>
              <a:round/>
            </a:ln>
            <a:effectLst/>
          </c:spPr>
          <c:marker>
            <c:symbol val="none"/>
          </c:marker>
          <c:cat>
            <c:numRef>
              <c:f>Peticions!$I$6:$AM$6</c:f>
              <c:numCache>
                <c:formatCode>d\-mmm</c:formatCode>
                <c:ptCount val="31"/>
                <c:pt idx="0">
                  <c:v>45931</c:v>
                </c:pt>
                <c:pt idx="1">
                  <c:v>45932</c:v>
                </c:pt>
                <c:pt idx="2">
                  <c:v>45933</c:v>
                </c:pt>
                <c:pt idx="3">
                  <c:v>45934</c:v>
                </c:pt>
                <c:pt idx="4">
                  <c:v>45935</c:v>
                </c:pt>
                <c:pt idx="5">
                  <c:v>45936</c:v>
                </c:pt>
                <c:pt idx="6">
                  <c:v>45937</c:v>
                </c:pt>
                <c:pt idx="7">
                  <c:v>45938</c:v>
                </c:pt>
                <c:pt idx="8">
                  <c:v>45939</c:v>
                </c:pt>
                <c:pt idx="9">
                  <c:v>45940</c:v>
                </c:pt>
                <c:pt idx="10">
                  <c:v>45941</c:v>
                </c:pt>
                <c:pt idx="11">
                  <c:v>45942</c:v>
                </c:pt>
                <c:pt idx="12">
                  <c:v>45943</c:v>
                </c:pt>
                <c:pt idx="13">
                  <c:v>45944</c:v>
                </c:pt>
                <c:pt idx="14">
                  <c:v>45945</c:v>
                </c:pt>
                <c:pt idx="15">
                  <c:v>45946</c:v>
                </c:pt>
                <c:pt idx="16">
                  <c:v>45947</c:v>
                </c:pt>
                <c:pt idx="17">
                  <c:v>45948</c:v>
                </c:pt>
                <c:pt idx="18">
                  <c:v>45949</c:v>
                </c:pt>
                <c:pt idx="19">
                  <c:v>45950</c:v>
                </c:pt>
                <c:pt idx="20">
                  <c:v>45951</c:v>
                </c:pt>
                <c:pt idx="21">
                  <c:v>45952</c:v>
                </c:pt>
                <c:pt idx="22">
                  <c:v>45953</c:v>
                </c:pt>
                <c:pt idx="23">
                  <c:v>45954</c:v>
                </c:pt>
                <c:pt idx="24">
                  <c:v>45955</c:v>
                </c:pt>
                <c:pt idx="25">
                  <c:v>45956</c:v>
                </c:pt>
                <c:pt idx="26">
                  <c:v>45957</c:v>
                </c:pt>
                <c:pt idx="27">
                  <c:v>45958</c:v>
                </c:pt>
                <c:pt idx="28">
                  <c:v>45959</c:v>
                </c:pt>
                <c:pt idx="29">
                  <c:v>45960</c:v>
                </c:pt>
                <c:pt idx="30">
                  <c:v>45961</c:v>
                </c:pt>
              </c:numCache>
            </c:numRef>
          </c:cat>
          <c:val>
            <c:numRef>
              <c:f>Peticions!$I$8:$AM$8</c:f>
              <c:numCache>
                <c:formatCode>0</c:formatCode>
                <c:ptCount val="31"/>
                <c:pt idx="0">
                  <c:v>161</c:v>
                </c:pt>
                <c:pt idx="1">
                  <c:v>185</c:v>
                </c:pt>
                <c:pt idx="2">
                  <c:v>172</c:v>
                </c:pt>
                <c:pt idx="5">
                  <c:v>184</c:v>
                </c:pt>
                <c:pt idx="6">
                  <c:v>195</c:v>
                </c:pt>
                <c:pt idx="7">
                  <c:v>182</c:v>
                </c:pt>
                <c:pt idx="8">
                  <c:v>158</c:v>
                </c:pt>
                <c:pt idx="9">
                  <c:v>182</c:v>
                </c:pt>
                <c:pt idx="11">
                  <c:v>1</c:v>
                </c:pt>
                <c:pt idx="12">
                  <c:v>209</c:v>
                </c:pt>
                <c:pt idx="13">
                  <c:v>174</c:v>
                </c:pt>
                <c:pt idx="14">
                  <c:v>175</c:v>
                </c:pt>
                <c:pt idx="15">
                  <c:v>185</c:v>
                </c:pt>
                <c:pt idx="16">
                  <c:v>161</c:v>
                </c:pt>
                <c:pt idx="19">
                  <c:v>193</c:v>
                </c:pt>
                <c:pt idx="20">
                  <c:v>206</c:v>
                </c:pt>
                <c:pt idx="21">
                  <c:v>161</c:v>
                </c:pt>
                <c:pt idx="22">
                  <c:v>171</c:v>
                </c:pt>
                <c:pt idx="23">
                  <c:v>201</c:v>
                </c:pt>
                <c:pt idx="26">
                  <c:v>194</c:v>
                </c:pt>
                <c:pt idx="27">
                  <c:v>166</c:v>
                </c:pt>
                <c:pt idx="28">
                  <c:v>165</c:v>
                </c:pt>
                <c:pt idx="29">
                  <c:v>158</c:v>
                </c:pt>
                <c:pt idx="30">
                  <c:v>137</c:v>
                </c:pt>
              </c:numCache>
            </c:numRef>
          </c:val>
          <c:smooth val="0"/>
          <c:extLst xmlns:c15="http://schemas.microsoft.com/office/drawing/2012/chart">
            <c:ext xmlns:c16="http://schemas.microsoft.com/office/drawing/2014/chart" uri="{C3380CC4-5D6E-409C-BE32-E72D297353CC}">
              <c16:uniqueId val="{00000001-D730-45F5-8F45-F7719F858E66}"/>
            </c:ext>
          </c:extLst>
        </c:ser>
        <c:dLbls>
          <c:showLegendKey val="0"/>
          <c:showVal val="0"/>
          <c:showCatName val="0"/>
          <c:showSerName val="0"/>
          <c:showPercent val="0"/>
          <c:showBubbleSize val="0"/>
        </c:dLbls>
        <c:smooth val="0"/>
        <c:axId val="1691814783"/>
        <c:axId val="1691794143"/>
        <c:extLst/>
      </c:lineChart>
      <c:dateAx>
        <c:axId val="1691814783"/>
        <c:scaling>
          <c:orientation val="minMax"/>
        </c:scaling>
        <c:delete val="0"/>
        <c:axPos val="b"/>
        <c:numFmt formatCode="d\-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691794143"/>
        <c:crosses val="autoZero"/>
        <c:auto val="1"/>
        <c:lblOffset val="100"/>
        <c:baseTimeUnit val="days"/>
      </c:dateAx>
      <c:valAx>
        <c:axId val="1691794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169181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Formaci&#243;!A1"/><Relationship Id="rId7" Type="http://schemas.openxmlformats.org/officeDocument/2006/relationships/hyperlink" Target="#ANS!A1"/><Relationship Id="rId2" Type="http://schemas.openxmlformats.org/officeDocument/2006/relationships/hyperlink" Target="#SeguimentAltaServeis!A1"/><Relationship Id="rId1" Type="http://schemas.openxmlformats.org/officeDocument/2006/relationships/hyperlink" Target="#SU_Mensual!A1"/><Relationship Id="rId6" Type="http://schemas.openxmlformats.org/officeDocument/2006/relationships/hyperlink" Target="#Acords!A1"/><Relationship Id="rId5" Type="http://schemas.openxmlformats.org/officeDocument/2006/relationships/hyperlink" Target="#XXSS!A1"/><Relationship Id="rId4" Type="http://schemas.openxmlformats.org/officeDocument/2006/relationships/hyperlink" Target="#Blog!A1"/></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chart" Target="../charts/chart1.xml"/><Relationship Id="rId7" Type="http://schemas.openxmlformats.org/officeDocument/2006/relationships/image" Target="../media/image15.png"/><Relationship Id="rId2" Type="http://schemas.openxmlformats.org/officeDocument/2006/relationships/hyperlink" Target="#UsuarisVip!A1"/><Relationship Id="rId1" Type="http://schemas.openxmlformats.org/officeDocument/2006/relationships/hyperlink" Target="#'Resoltes a 1&#186; i 2&#186; '!A1"/><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hyperlink" Target="#Canal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17.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20.xml.rels><?xml version="1.0" encoding="UTF-8" standalone="yes"?>
<Relationships xmlns="http://schemas.openxmlformats.org/package/2006/relationships"><Relationship Id="rId2" Type="http://schemas.openxmlformats.org/officeDocument/2006/relationships/hyperlink" Target="#Enq_telf!A1"/><Relationship Id="rId1" Type="http://schemas.openxmlformats.org/officeDocument/2006/relationships/hyperlink" Target="#Enq_escrites!A1"/></Relationships>
</file>

<file path=xl/drawings/_rels/drawing21.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hyperlink" Target="#Enq_Comentaris!A1"/><Relationship Id="rId1" Type="http://schemas.openxmlformats.org/officeDocument/2006/relationships/hyperlink" Target="#NPSok!A1"/></Relationships>
</file>

<file path=xl/drawings/_rels/drawing22.xml.rels><?xml version="1.0" encoding="UTF-8" standalone="yes"?>
<Relationships xmlns="http://schemas.openxmlformats.org/package/2006/relationships"><Relationship Id="rId3" Type="http://schemas.openxmlformats.org/officeDocument/2006/relationships/hyperlink" Target="#NPSserveis!A1"/><Relationship Id="rId7" Type="http://schemas.openxmlformats.org/officeDocument/2006/relationships/image" Target="../media/image32.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hyperlink" Target="#NPScanals!A1"/></Relationships>
</file>

<file path=xl/drawings/_rels/drawing23.xml.rels><?xml version="1.0" encoding="UTF-8" standalone="yes"?>
<Relationships xmlns="http://schemas.openxmlformats.org/package/2006/relationships"><Relationship Id="rId1" Type="http://schemas.openxmlformats.org/officeDocument/2006/relationships/image" Target="../media/image3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Detall anuals'!A1"/></Relationships>
</file>

<file path=xl/drawings/_rels/drawing2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AS_Dades_anuals!A1"/><Relationship Id="rId1" Type="http://schemas.openxmlformats.org/officeDocument/2006/relationships/hyperlink" Target="#AS_EstatMensual!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hyperlink" Target="#Infografies!A1"/><Relationship Id="rId1" Type="http://schemas.openxmlformats.org/officeDocument/2006/relationships/hyperlink" Target="#SuportAOC!A1"/><Relationship Id="rId4" Type="http://schemas.openxmlformats.org/officeDocument/2006/relationships/hyperlink" Target="#TiquetsTw!A1"/></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hyperlink" Target="#'XXSS Anual'!A1"/><Relationship Id="rId5" Type="http://schemas.openxmlformats.org/officeDocument/2006/relationships/image" Target="../media/image48.png"/><Relationship Id="rId4"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SU-Qualitat'!A1"/><Relationship Id="rId7" Type="http://schemas.openxmlformats.org/officeDocument/2006/relationships/image" Target="../media/image5.png"/><Relationship Id="rId2" Type="http://schemas.openxmlformats.org/officeDocument/2006/relationships/hyperlink" Target="#SU_Productivitat!A1"/><Relationship Id="rId1" Type="http://schemas.openxmlformats.org/officeDocument/2006/relationships/hyperlink" Target="#'Dades anuals'!A1"/><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hyperlink" Target="#'24x7'!A1"/><Relationship Id="rId2" Type="http://schemas.openxmlformats.org/officeDocument/2006/relationships/hyperlink" Target="#'Atenci&#243; telef&#242;nica'!A1"/><Relationship Id="rId1" Type="http://schemas.openxmlformats.org/officeDocument/2006/relationships/hyperlink" Target="#Incid&#232;ncies!A1"/><Relationship Id="rId5" Type="http://schemas.openxmlformats.org/officeDocument/2006/relationships/hyperlink" Target="#Suspensions_idCAT_TCAT!A1"/><Relationship Id="rId4" Type="http://schemas.openxmlformats.org/officeDocument/2006/relationships/hyperlink" Target="#Peticions!A1"/></Relationships>
</file>

<file path=xl/drawings/_rels/drawing7.xml.rels><?xml version="1.0" encoding="UTF-8" standalone="yes"?>
<Relationships xmlns="http://schemas.openxmlformats.org/package/2006/relationships"><Relationship Id="rId3" Type="http://schemas.openxmlformats.org/officeDocument/2006/relationships/hyperlink" Target="#Atencio1rNivell!A1"/><Relationship Id="rId2" Type="http://schemas.openxmlformats.org/officeDocument/2006/relationships/hyperlink" Target="#Atencio2nNivell!A1"/><Relationship Id="rId1" Type="http://schemas.openxmlformats.org/officeDocument/2006/relationships/image" Target="../media/image9.png"/><Relationship Id="rId6" Type="http://schemas.openxmlformats.org/officeDocument/2006/relationships/hyperlink" Target="#Trucades_CMB!A1"/><Relationship Id="rId5" Type="http://schemas.openxmlformats.org/officeDocument/2006/relationships/hyperlink" Target="#Negaci&#243;Trucades!A1"/><Relationship Id="rId4" Type="http://schemas.openxmlformats.org/officeDocument/2006/relationships/hyperlink" Target="#Trucades_sorti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2</xdr:col>
      <xdr:colOff>189500</xdr:colOff>
      <xdr:row>0</xdr:row>
      <xdr:rowOff>91586</xdr:rowOff>
    </xdr:from>
    <xdr:to>
      <xdr:col>12</xdr:col>
      <xdr:colOff>413482</xdr:colOff>
      <xdr:row>16</xdr:row>
      <xdr:rowOff>51288</xdr:rowOff>
    </xdr:to>
    <xdr:sp macro="" textlink="">
      <xdr:nvSpPr>
        <xdr:cNvPr id="7" name="AutoShape 3">
          <a:extLst>
            <a:ext uri="{FF2B5EF4-FFF2-40B4-BE49-F238E27FC236}">
              <a16:creationId xmlns:a16="http://schemas.microsoft.com/office/drawing/2014/main" id="{00000000-0008-0000-0200-000007000000}"/>
            </a:ext>
          </a:extLst>
        </xdr:cNvPr>
        <xdr:cNvSpPr>
          <a:spLocks noChangeArrowheads="1"/>
        </xdr:cNvSpPr>
      </xdr:nvSpPr>
      <xdr:spPr bwMode="auto">
        <a:xfrm>
          <a:off x="1215269" y="91586"/>
          <a:ext cx="8222540" cy="3549894"/>
        </a:xfrm>
        <a:prstGeom prst="roundRect">
          <a:avLst>
            <a:gd name="adj" fmla="val 6614"/>
          </a:avLst>
        </a:prstGeom>
        <a:noFill/>
        <a:ln>
          <a:solidFill>
            <a:schemeClr val="accent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3</xdr:col>
      <xdr:colOff>252507</xdr:colOff>
      <xdr:row>0</xdr:row>
      <xdr:rowOff>818321</xdr:rowOff>
    </xdr:from>
    <xdr:to>
      <xdr:col>5</xdr:col>
      <xdr:colOff>444501</xdr:colOff>
      <xdr:row>3</xdr:row>
      <xdr:rowOff>142179</xdr:rowOff>
    </xdr:to>
    <xdr:sp macro="" textlink="">
      <xdr:nvSpPr>
        <xdr:cNvPr id="5" name="Rectángulo: esquinas redondeadas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2081307" y="818321"/>
          <a:ext cx="1792194" cy="527818"/>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1400">
              <a:solidFill>
                <a:schemeClr val="lt1"/>
              </a:solidFill>
              <a:latin typeface="+mn-lt"/>
              <a:ea typeface="+mn-ea"/>
              <a:cs typeface="+mn-cs"/>
            </a:rPr>
            <a:t>Suport a Usuaris</a:t>
          </a:r>
        </a:p>
      </xdr:txBody>
    </xdr:sp>
    <xdr:clientData/>
  </xdr:twoCellAnchor>
  <xdr:twoCellAnchor>
    <xdr:from>
      <xdr:col>5</xdr:col>
      <xdr:colOff>578760</xdr:colOff>
      <xdr:row>0</xdr:row>
      <xdr:rowOff>818321</xdr:rowOff>
    </xdr:from>
    <xdr:to>
      <xdr:col>7</xdr:col>
      <xdr:colOff>786629</xdr:colOff>
      <xdr:row>3</xdr:row>
      <xdr:rowOff>145354</xdr:rowOff>
    </xdr:to>
    <xdr:sp macro="" textlink="">
      <xdr:nvSpPr>
        <xdr:cNvPr id="16" name="Rectángulo: esquinas redondeadas 15">
          <a:hlinkClick xmlns:r="http://schemas.openxmlformats.org/officeDocument/2006/relationships" r:id="rId2"/>
          <a:extLst>
            <a:ext uri="{FF2B5EF4-FFF2-40B4-BE49-F238E27FC236}">
              <a16:creationId xmlns:a16="http://schemas.microsoft.com/office/drawing/2014/main" id="{00000000-0008-0000-0200-000010000000}"/>
            </a:ext>
          </a:extLst>
        </xdr:cNvPr>
        <xdr:cNvSpPr/>
      </xdr:nvSpPr>
      <xdr:spPr>
        <a:xfrm>
          <a:off x="4007760" y="818321"/>
          <a:ext cx="1808069" cy="530993"/>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1400">
              <a:solidFill>
                <a:schemeClr val="lt1"/>
              </a:solidFill>
              <a:latin typeface="+mn-lt"/>
              <a:ea typeface="+mn-ea"/>
              <a:cs typeface="+mn-cs"/>
            </a:rPr>
            <a:t>Alta de serveis</a:t>
          </a:r>
        </a:p>
      </xdr:txBody>
    </xdr:sp>
    <xdr:clientData/>
  </xdr:twoCellAnchor>
  <xdr:twoCellAnchor>
    <xdr:from>
      <xdr:col>5</xdr:col>
      <xdr:colOff>588285</xdr:colOff>
      <xdr:row>4</xdr:row>
      <xdr:rowOff>118813</xdr:rowOff>
    </xdr:from>
    <xdr:to>
      <xdr:col>7</xdr:col>
      <xdr:colOff>789804</xdr:colOff>
      <xdr:row>7</xdr:row>
      <xdr:rowOff>102093</xdr:rowOff>
    </xdr:to>
    <xdr:sp macro="" textlink="">
      <xdr:nvSpPr>
        <xdr:cNvPr id="85" name="Rectángulo: esquinas redondeadas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4017285" y="1505653"/>
          <a:ext cx="1801719" cy="531920"/>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1600">
              <a:solidFill>
                <a:schemeClr val="lt1"/>
              </a:solidFill>
              <a:latin typeface="+mn-lt"/>
              <a:ea typeface="+mn-ea"/>
              <a:cs typeface="+mn-cs"/>
            </a:rPr>
            <a:t>Formació</a:t>
          </a:r>
        </a:p>
      </xdr:txBody>
    </xdr:sp>
    <xdr:clientData/>
  </xdr:twoCellAnchor>
  <xdr:twoCellAnchor>
    <xdr:from>
      <xdr:col>3</xdr:col>
      <xdr:colOff>255682</xdr:colOff>
      <xdr:row>4</xdr:row>
      <xdr:rowOff>118813</xdr:rowOff>
    </xdr:from>
    <xdr:to>
      <xdr:col>5</xdr:col>
      <xdr:colOff>447798</xdr:colOff>
      <xdr:row>7</xdr:row>
      <xdr:rowOff>91641</xdr:rowOff>
    </xdr:to>
    <xdr:sp macro="" textlink="">
      <xdr:nvSpPr>
        <xdr:cNvPr id="3" name="Rectángulo: esquinas redondeadas 2">
          <a:hlinkClick xmlns:r="http://schemas.openxmlformats.org/officeDocument/2006/relationships" r:id="rId4"/>
          <a:extLst>
            <a:ext uri="{FF2B5EF4-FFF2-40B4-BE49-F238E27FC236}">
              <a16:creationId xmlns:a16="http://schemas.microsoft.com/office/drawing/2014/main" id="{00000000-0008-0000-0200-000003000000}"/>
            </a:ext>
          </a:extLst>
        </xdr:cNvPr>
        <xdr:cNvSpPr/>
      </xdr:nvSpPr>
      <xdr:spPr>
        <a:xfrm>
          <a:off x="2084482" y="1505653"/>
          <a:ext cx="1792316" cy="521468"/>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1400">
              <a:solidFill>
                <a:schemeClr val="lt1"/>
              </a:solidFill>
              <a:latin typeface="+mn-lt"/>
              <a:ea typeface="+mn-ea"/>
              <a:cs typeface="+mn-cs"/>
            </a:rPr>
            <a:t>Blog de serveis</a:t>
          </a:r>
        </a:p>
      </xdr:txBody>
    </xdr:sp>
    <xdr:clientData/>
  </xdr:twoCellAnchor>
  <xdr:twoCellAnchor>
    <xdr:from>
      <xdr:col>8</xdr:col>
      <xdr:colOff>120666</xdr:colOff>
      <xdr:row>0</xdr:row>
      <xdr:rowOff>825933</xdr:rowOff>
    </xdr:from>
    <xdr:to>
      <xdr:col>10</xdr:col>
      <xdr:colOff>309486</xdr:colOff>
      <xdr:row>3</xdr:row>
      <xdr:rowOff>152966</xdr:rowOff>
    </xdr:to>
    <xdr:sp macro="" textlink="">
      <xdr:nvSpPr>
        <xdr:cNvPr id="4" name="Rectángulo: esquinas redondeadas 3">
          <a:hlinkClick xmlns:r="http://schemas.openxmlformats.org/officeDocument/2006/relationships" r:id="rId5"/>
          <a:extLst>
            <a:ext uri="{FF2B5EF4-FFF2-40B4-BE49-F238E27FC236}">
              <a16:creationId xmlns:a16="http://schemas.microsoft.com/office/drawing/2014/main" id="{00000000-0008-0000-0200-000004000000}"/>
            </a:ext>
          </a:extLst>
        </xdr:cNvPr>
        <xdr:cNvSpPr/>
      </xdr:nvSpPr>
      <xdr:spPr>
        <a:xfrm>
          <a:off x="5949966" y="825933"/>
          <a:ext cx="1789020" cy="530993"/>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1400">
              <a:solidFill>
                <a:schemeClr val="lt1"/>
              </a:solidFill>
              <a:latin typeface="+mn-lt"/>
              <a:ea typeface="+mn-ea"/>
              <a:cs typeface="+mn-cs"/>
            </a:rPr>
            <a:t>Xarxes socials</a:t>
          </a:r>
        </a:p>
      </xdr:txBody>
    </xdr:sp>
    <xdr:clientData/>
  </xdr:twoCellAnchor>
  <xdr:twoCellAnchor>
    <xdr:from>
      <xdr:col>5</xdr:col>
      <xdr:colOff>610371</xdr:colOff>
      <xdr:row>9</xdr:row>
      <xdr:rowOff>73</xdr:rowOff>
    </xdr:from>
    <xdr:to>
      <xdr:col>8</xdr:col>
      <xdr:colOff>1090</xdr:colOff>
      <xdr:row>11</xdr:row>
      <xdr:rowOff>161460</xdr:rowOff>
    </xdr:to>
    <xdr:sp macro="" textlink="">
      <xdr:nvSpPr>
        <xdr:cNvPr id="17" name="Pergamino: horizontal 1">
          <a:hlinkClick xmlns:r="http://schemas.openxmlformats.org/officeDocument/2006/relationships" r:id="rId6"/>
          <a:extLst>
            <a:ext uri="{FF2B5EF4-FFF2-40B4-BE49-F238E27FC236}">
              <a16:creationId xmlns:a16="http://schemas.microsoft.com/office/drawing/2014/main" id="{00000000-0008-0000-0200-000002000000}"/>
            </a:ext>
          </a:extLst>
        </xdr:cNvPr>
        <xdr:cNvSpPr/>
      </xdr:nvSpPr>
      <xdr:spPr>
        <a:xfrm>
          <a:off x="4049531" y="2301313"/>
          <a:ext cx="1798639" cy="527147"/>
        </a:xfrm>
        <a:prstGeom prst="round2DiagRect">
          <a:avLst/>
        </a:prstGeom>
        <a:solidFill>
          <a:schemeClr val="accent3">
            <a:lumMod val="75000"/>
          </a:schemeClr>
        </a:soli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es-ES" sz="1200">
              <a:solidFill>
                <a:schemeClr val="bg1"/>
              </a:solidFill>
            </a:rPr>
            <a:t>Acords i propers passos</a:t>
          </a:r>
        </a:p>
      </xdr:txBody>
    </xdr:sp>
    <xdr:clientData/>
  </xdr:twoCellAnchor>
  <xdr:twoCellAnchor>
    <xdr:from>
      <xdr:col>3</xdr:col>
      <xdr:colOff>252507</xdr:colOff>
      <xdr:row>9</xdr:row>
      <xdr:rowOff>73</xdr:rowOff>
    </xdr:from>
    <xdr:to>
      <xdr:col>5</xdr:col>
      <xdr:colOff>452362</xdr:colOff>
      <xdr:row>11</xdr:row>
      <xdr:rowOff>158314</xdr:rowOff>
    </xdr:to>
    <xdr:sp macro="" textlink="">
      <xdr:nvSpPr>
        <xdr:cNvPr id="30" name="Rectángulo: esquinas diagonales redondeadas 29">
          <a:hlinkClick xmlns:r="http://schemas.openxmlformats.org/officeDocument/2006/relationships" r:id="rId7"/>
          <a:extLst>
            <a:ext uri="{FF2B5EF4-FFF2-40B4-BE49-F238E27FC236}">
              <a16:creationId xmlns:a16="http://schemas.microsoft.com/office/drawing/2014/main" id="{00000000-0008-0000-0200-00001E000000}"/>
            </a:ext>
          </a:extLst>
        </xdr:cNvPr>
        <xdr:cNvSpPr/>
      </xdr:nvSpPr>
      <xdr:spPr>
        <a:xfrm>
          <a:off x="2086387" y="2301313"/>
          <a:ext cx="1805135" cy="524001"/>
        </a:xfrm>
        <a:prstGeom prst="round2DiagRect">
          <a:avLst/>
        </a:prstGeom>
        <a:solidFill>
          <a:schemeClr val="accent3">
            <a:lumMod val="75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vert="horz" rtlCol="0" anchor="ctr"/>
        <a:lstStyle/>
        <a:p>
          <a:pPr marL="0" indent="0" algn="ctr"/>
          <a:r>
            <a:rPr lang="es-ES" sz="1200">
              <a:solidFill>
                <a:schemeClr val="lt1"/>
              </a:solidFill>
              <a:latin typeface="+mn-lt"/>
              <a:ea typeface="+mn-ea"/>
              <a:cs typeface="+mn-cs"/>
            </a:rPr>
            <a:t>Acords de Nivell de Servei (ANS)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293688</xdr:colOff>
      <xdr:row>0</xdr:row>
      <xdr:rowOff>293006</xdr:rowOff>
    </xdr:from>
    <xdr:to>
      <xdr:col>8</xdr:col>
      <xdr:colOff>730250</xdr:colOff>
      <xdr:row>29</xdr:row>
      <xdr:rowOff>31750</xdr:rowOff>
    </xdr:to>
    <xdr:sp macro="" textlink="">
      <xdr:nvSpPr>
        <xdr:cNvPr id="2" name="AutoShape 3">
          <a:extLst>
            <a:ext uri="{FF2B5EF4-FFF2-40B4-BE49-F238E27FC236}">
              <a16:creationId xmlns:a16="http://schemas.microsoft.com/office/drawing/2014/main" id="{00000000-0008-0000-1100-000003000000}"/>
            </a:ext>
          </a:extLst>
        </xdr:cNvPr>
        <xdr:cNvSpPr>
          <a:spLocks noChangeArrowheads="1"/>
        </xdr:cNvSpPr>
      </xdr:nvSpPr>
      <xdr:spPr bwMode="auto">
        <a:xfrm>
          <a:off x="817563" y="293006"/>
          <a:ext cx="5008562" cy="569186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1604</xdr:colOff>
      <xdr:row>0</xdr:row>
      <xdr:rowOff>162377</xdr:rowOff>
    </xdr:from>
    <xdr:to>
      <xdr:col>8</xdr:col>
      <xdr:colOff>404813</xdr:colOff>
      <xdr:row>0</xdr:row>
      <xdr:rowOff>468312</xdr:rowOff>
    </xdr:to>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5542" y="162377"/>
          <a:ext cx="4475146" cy="305935"/>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Atenció telefònica</a:t>
          </a:r>
        </a:p>
      </xdr:txBody>
    </xdr:sp>
    <xdr:clientData/>
  </xdr:twoCellAnchor>
  <xdr:twoCellAnchor>
    <xdr:from>
      <xdr:col>1</xdr:col>
      <xdr:colOff>499608</xdr:colOff>
      <xdr:row>0</xdr:row>
      <xdr:rowOff>580508</xdr:rowOff>
    </xdr:from>
    <xdr:to>
      <xdr:col>7</xdr:col>
      <xdr:colOff>190500</xdr:colOff>
      <xdr:row>1</xdr:row>
      <xdr:rowOff>67356</xdr:rowOff>
    </xdr:to>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1023483" y="580508"/>
          <a:ext cx="3762830" cy="328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t>Sol·licituds de "Call me back"</a:t>
          </a:r>
        </a:p>
      </xdr:txBody>
    </xdr:sp>
    <xdr:clientData/>
  </xdr:twoCellAnchor>
  <xdr:twoCellAnchor>
    <xdr:from>
      <xdr:col>4</xdr:col>
      <xdr:colOff>57923</xdr:colOff>
      <xdr:row>2</xdr:row>
      <xdr:rowOff>61292</xdr:rowOff>
    </xdr:from>
    <xdr:to>
      <xdr:col>7</xdr:col>
      <xdr:colOff>307160</xdr:colOff>
      <xdr:row>4</xdr:row>
      <xdr:rowOff>17133</xdr:rowOff>
    </xdr:to>
    <xdr:sp macro="" textlink="">
      <xdr:nvSpPr>
        <xdr:cNvPr id="3" name="CuadroTexto 2">
          <a:extLst>
            <a:ext uri="{FF2B5EF4-FFF2-40B4-BE49-F238E27FC236}">
              <a16:creationId xmlns:a16="http://schemas.microsoft.com/office/drawing/2014/main" id="{428DD9F4-87FB-472C-88C6-B9EC92B4C0E4}"/>
            </a:ext>
          </a:extLst>
        </xdr:cNvPr>
        <xdr:cNvSpPr txBox="1"/>
      </xdr:nvSpPr>
      <xdr:spPr>
        <a:xfrm>
          <a:off x="2482468" y="1083065"/>
          <a:ext cx="2422669" cy="319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Trucades</a:t>
          </a:r>
          <a:r>
            <a:rPr lang="es-ES" sz="1400" b="1" baseline="0"/>
            <a:t> </a:t>
          </a:r>
          <a:r>
            <a:rPr lang="es-ES" sz="1400" b="1"/>
            <a:t>sortints</a:t>
          </a:r>
        </a:p>
      </xdr:txBody>
    </xdr:sp>
    <xdr:clientData/>
  </xdr:twoCellAnchor>
  <xdr:twoCellAnchor>
    <xdr:from>
      <xdr:col>2</xdr:col>
      <xdr:colOff>3946</xdr:colOff>
      <xdr:row>2</xdr:row>
      <xdr:rowOff>64467</xdr:rowOff>
    </xdr:from>
    <xdr:to>
      <xdr:col>5</xdr:col>
      <xdr:colOff>204643</xdr:colOff>
      <xdr:row>4</xdr:row>
      <xdr:rowOff>17133</xdr:rowOff>
    </xdr:to>
    <xdr:sp macro="" textlink="">
      <xdr:nvSpPr>
        <xdr:cNvPr id="4" name="CuadroTexto 3">
          <a:extLst>
            <a:ext uri="{FF2B5EF4-FFF2-40B4-BE49-F238E27FC236}">
              <a16:creationId xmlns:a16="http://schemas.microsoft.com/office/drawing/2014/main" id="{4226CD59-E6BB-482F-A417-82ED6E793B68}"/>
            </a:ext>
          </a:extLst>
        </xdr:cNvPr>
        <xdr:cNvSpPr txBox="1"/>
      </xdr:nvSpPr>
      <xdr:spPr>
        <a:xfrm>
          <a:off x="1034378" y="1086240"/>
          <a:ext cx="2097038" cy="31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400" b="1"/>
            <a:t>Sol·licitud</a:t>
          </a:r>
          <a:r>
            <a:rPr lang="es-ES" sz="1400" b="1" baseline="0"/>
            <a:t>s </a:t>
          </a:r>
          <a:r>
            <a:rPr lang="es-ES" sz="1400" b="1"/>
            <a:t>entrants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179917</xdr:colOff>
      <xdr:row>0</xdr:row>
      <xdr:rowOff>209552</xdr:rowOff>
    </xdr:from>
    <xdr:to>
      <xdr:col>8</xdr:col>
      <xdr:colOff>936626</xdr:colOff>
      <xdr:row>31</xdr:row>
      <xdr:rowOff>168564</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981605" y="209552"/>
          <a:ext cx="4328584" cy="6277262"/>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619413</xdr:colOff>
      <xdr:row>0</xdr:row>
      <xdr:rowOff>506268</xdr:rowOff>
    </xdr:from>
    <xdr:to>
      <xdr:col>5</xdr:col>
      <xdr:colOff>223380</xdr:colOff>
      <xdr:row>1</xdr:row>
      <xdr:rowOff>52244</xdr:rowOff>
    </xdr:to>
    <xdr:sp macro="" textlink="">
      <xdr:nvSpPr>
        <xdr:cNvPr id="19" name="CuadroTexto 6">
          <a:extLst>
            <a:ext uri="{FF2B5EF4-FFF2-40B4-BE49-F238E27FC236}">
              <a16:creationId xmlns:a16="http://schemas.microsoft.com/office/drawing/2014/main" id="{00000000-0008-0000-1200-000013000000}"/>
            </a:ext>
          </a:extLst>
        </xdr:cNvPr>
        <xdr:cNvSpPr txBox="1"/>
      </xdr:nvSpPr>
      <xdr:spPr>
        <a:xfrm>
          <a:off x="2839026" y="506268"/>
          <a:ext cx="4465734" cy="38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Trucades sortints d'ofici</a:t>
          </a:r>
        </a:p>
      </xdr:txBody>
    </xdr:sp>
    <xdr:clientData/>
  </xdr:twoCellAnchor>
  <xdr:twoCellAnchor>
    <xdr:from>
      <xdr:col>1</xdr:col>
      <xdr:colOff>364067</xdr:colOff>
      <xdr:row>0</xdr:row>
      <xdr:rowOff>107421</xdr:rowOff>
    </xdr:from>
    <xdr:to>
      <xdr:col>8</xdr:col>
      <xdr:colOff>746125</xdr:colOff>
      <xdr:row>0</xdr:row>
      <xdr:rowOff>381000</xdr:rowOff>
    </xdr:to>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165755" y="107421"/>
          <a:ext cx="3953933" cy="273579"/>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Atenció telefònica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64887</xdr:colOff>
      <xdr:row>0</xdr:row>
      <xdr:rowOff>224959</xdr:rowOff>
    </xdr:from>
    <xdr:to>
      <xdr:col>14</xdr:col>
      <xdr:colOff>907961</xdr:colOff>
      <xdr:row>29</xdr:row>
      <xdr:rowOff>158750</xdr:rowOff>
    </xdr:to>
    <xdr:sp macro="" textlink="">
      <xdr:nvSpPr>
        <xdr:cNvPr id="21" name="AutoShape 3">
          <a:extLst>
            <a:ext uri="{FF2B5EF4-FFF2-40B4-BE49-F238E27FC236}">
              <a16:creationId xmlns:a16="http://schemas.microsoft.com/office/drawing/2014/main" id="{00000000-0008-0000-1300-000008000000}"/>
            </a:ext>
          </a:extLst>
        </xdr:cNvPr>
        <xdr:cNvSpPr>
          <a:spLocks noChangeArrowheads="1"/>
        </xdr:cNvSpPr>
      </xdr:nvSpPr>
      <xdr:spPr bwMode="auto">
        <a:xfrm>
          <a:off x="1157087" y="224959"/>
          <a:ext cx="10996724" cy="4835991"/>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438839</xdr:colOff>
      <xdr:row>0</xdr:row>
      <xdr:rowOff>142435</xdr:rowOff>
    </xdr:from>
    <xdr:to>
      <xdr:col>13</xdr:col>
      <xdr:colOff>2814605</xdr:colOff>
      <xdr:row>0</xdr:row>
      <xdr:rowOff>395024</xdr:rowOff>
    </xdr:to>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2541395" y="142435"/>
          <a:ext cx="9325488" cy="252589"/>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a:noFill/>
              </a:ln>
              <a:solidFill>
                <a:srgbClr val="FFFFFF"/>
              </a:solidFill>
              <a:effectLst/>
              <a:uLnTx/>
              <a:uFillTx/>
              <a:latin typeface="+mn-lt"/>
              <a:ea typeface="+mn-ea"/>
              <a:cs typeface="+mn-cs"/>
            </a:rPr>
            <a:t>Atenció telefònica</a:t>
          </a:r>
        </a:p>
      </xdr:txBody>
    </xdr:sp>
    <xdr:clientData/>
  </xdr:twoCellAnchor>
  <xdr:twoCellAnchor>
    <xdr:from>
      <xdr:col>11</xdr:col>
      <xdr:colOff>378081</xdr:colOff>
      <xdr:row>11</xdr:row>
      <xdr:rowOff>157869</xdr:rowOff>
    </xdr:from>
    <xdr:to>
      <xdr:col>13</xdr:col>
      <xdr:colOff>2617611</xdr:colOff>
      <xdr:row>16</xdr:row>
      <xdr:rowOff>84667</xdr:rowOff>
    </xdr:to>
    <xdr:sp macro="" textlink="">
      <xdr:nvSpPr>
        <xdr:cNvPr id="17" name="CuadroTexto 8">
          <a:extLst>
            <a:ext uri="{FF2B5EF4-FFF2-40B4-BE49-F238E27FC236}">
              <a16:creationId xmlns:a16="http://schemas.microsoft.com/office/drawing/2014/main" id="{2991AEBC-1A1D-4ACC-9CC7-FDD43A8CED7F}"/>
            </a:ext>
          </a:extLst>
        </xdr:cNvPr>
        <xdr:cNvSpPr txBox="1"/>
      </xdr:nvSpPr>
      <xdr:spPr>
        <a:xfrm>
          <a:off x="7468914" y="2838980"/>
          <a:ext cx="3495419" cy="477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*L'horari</a:t>
          </a:r>
          <a:r>
            <a:rPr lang="es-ES" sz="1100" baseline="0"/>
            <a:t> del 2n nivell CAU és de dilluns a divendres laborables de 8.00 h a 16.00 h</a:t>
          </a:r>
        </a:p>
      </xdr:txBody>
    </xdr:sp>
    <xdr:clientData/>
  </xdr:twoCellAnchor>
  <xdr:twoCellAnchor>
    <xdr:from>
      <xdr:col>2</xdr:col>
      <xdr:colOff>476250</xdr:colOff>
      <xdr:row>0</xdr:row>
      <xdr:rowOff>368300</xdr:rowOff>
    </xdr:from>
    <xdr:to>
      <xdr:col>13</xdr:col>
      <xdr:colOff>1746250</xdr:colOff>
      <xdr:row>0</xdr:row>
      <xdr:rowOff>826911</xdr:rowOff>
    </xdr:to>
    <xdr:sp macro="" textlink="">
      <xdr:nvSpPr>
        <xdr:cNvPr id="34" name="CuadroTexto 11">
          <a:extLst>
            <a:ext uri="{FF2B5EF4-FFF2-40B4-BE49-F238E27FC236}">
              <a16:creationId xmlns:a16="http://schemas.microsoft.com/office/drawing/2014/main" id="{65BEEF5E-C3B3-465E-B073-D762A0F3B30F}"/>
            </a:ext>
          </a:extLst>
        </xdr:cNvPr>
        <xdr:cNvSpPr txBox="1"/>
      </xdr:nvSpPr>
      <xdr:spPr>
        <a:xfrm>
          <a:off x="1576917" y="368300"/>
          <a:ext cx="8572500" cy="458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Atenció</a:t>
          </a:r>
          <a:r>
            <a:rPr lang="es-ES" sz="1800" b="1" baseline="0"/>
            <a:t> telefònica </a:t>
          </a:r>
          <a:r>
            <a:rPr lang="es-ES" sz="1800" b="1"/>
            <a:t>2n nivell - Ús del </a:t>
          </a:r>
          <a:r>
            <a:rPr lang="es-ES" sz="1800" b="1">
              <a:solidFill>
                <a:srgbClr val="404040"/>
              </a:solidFill>
            </a:rPr>
            <a:t>canal</a:t>
          </a:r>
          <a:r>
            <a:rPr lang="es-ES" sz="1800" b="1"/>
            <a:t> preferent</a:t>
          </a:r>
          <a:r>
            <a:rPr lang="es-ES" sz="1800" b="1" baseline="0"/>
            <a:t> </a:t>
          </a:r>
          <a:r>
            <a:rPr lang="es-ES" sz="2400" b="1" baseline="0"/>
            <a:t>92</a:t>
          </a:r>
          <a:r>
            <a:rPr lang="es-ES" sz="2400" b="1"/>
            <a:t>%</a:t>
          </a:r>
        </a:p>
      </xdr:txBody>
    </xdr:sp>
    <xdr:clientData/>
  </xdr:twoCellAnchor>
  <xdr:twoCellAnchor editAs="oneCell">
    <xdr:from>
      <xdr:col>2</xdr:col>
      <xdr:colOff>402166</xdr:colOff>
      <xdr:row>1</xdr:row>
      <xdr:rowOff>74084</xdr:rowOff>
    </xdr:from>
    <xdr:to>
      <xdr:col>14</xdr:col>
      <xdr:colOff>582083</xdr:colOff>
      <xdr:row>8</xdr:row>
      <xdr:rowOff>28161</xdr:rowOff>
    </xdr:to>
    <xdr:pic>
      <xdr:nvPicPr>
        <xdr:cNvPr id="3" name="Imagen 2">
          <a:extLst>
            <a:ext uri="{FF2B5EF4-FFF2-40B4-BE49-F238E27FC236}">
              <a16:creationId xmlns:a16="http://schemas.microsoft.com/office/drawing/2014/main" id="{BD808D8A-3171-EFAC-EB35-BE02BA0F1AFF}"/>
            </a:ext>
          </a:extLst>
        </xdr:cNvPr>
        <xdr:cNvPicPr>
          <a:picLocks noChangeAspect="1"/>
        </xdr:cNvPicPr>
      </xdr:nvPicPr>
      <xdr:blipFill>
        <a:blip xmlns:r="http://schemas.openxmlformats.org/officeDocument/2006/relationships" r:embed="rId1"/>
        <a:stretch>
          <a:fillRect/>
        </a:stretch>
      </xdr:blipFill>
      <xdr:spPr>
        <a:xfrm>
          <a:off x="1502833" y="910167"/>
          <a:ext cx="10681758" cy="12103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717547</xdr:colOff>
      <xdr:row>0</xdr:row>
      <xdr:rowOff>237056</xdr:rowOff>
    </xdr:from>
    <xdr:to>
      <xdr:col>36</xdr:col>
      <xdr:colOff>481060</xdr:colOff>
      <xdr:row>98</xdr:row>
      <xdr:rowOff>38485</xdr:rowOff>
    </xdr:to>
    <xdr:sp macro="" textlink="">
      <xdr:nvSpPr>
        <xdr:cNvPr id="17" name="AutoShape 3">
          <a:extLst>
            <a:ext uri="{FF2B5EF4-FFF2-40B4-BE49-F238E27FC236}">
              <a16:creationId xmlns:a16="http://schemas.microsoft.com/office/drawing/2014/main" id="{00000000-0008-0000-1400-000011000000}"/>
            </a:ext>
          </a:extLst>
        </xdr:cNvPr>
        <xdr:cNvSpPr>
          <a:spLocks noChangeArrowheads="1"/>
        </xdr:cNvSpPr>
      </xdr:nvSpPr>
      <xdr:spPr bwMode="auto">
        <a:xfrm>
          <a:off x="2026032" y="237056"/>
          <a:ext cx="26702907" cy="2412385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8</xdr:col>
      <xdr:colOff>518960</xdr:colOff>
      <xdr:row>0</xdr:row>
      <xdr:rowOff>683716</xdr:rowOff>
    </xdr:from>
    <xdr:to>
      <xdr:col>12</xdr:col>
      <xdr:colOff>449036</xdr:colOff>
      <xdr:row>1</xdr:row>
      <xdr:rowOff>148084</xdr:rowOff>
    </xdr:to>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464398" y="683716"/>
          <a:ext cx="2660576" cy="305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1400" b="1" i="0" baseline="0">
              <a:solidFill>
                <a:schemeClr val="dk1"/>
              </a:solidFill>
              <a:effectLst/>
              <a:latin typeface="+mn-lt"/>
              <a:ea typeface="+mn-ea"/>
              <a:cs typeface="+mn-cs"/>
            </a:rPr>
            <a:t>Peticions suport usuaris</a:t>
          </a:r>
          <a:endParaRPr lang="es-ES" sz="3600">
            <a:effectLst/>
          </a:endParaRPr>
        </a:p>
        <a:p>
          <a:pPr algn="ctr"/>
          <a:r>
            <a:rPr kumimoji="0" lang="ca-ES" sz="2800" b="1" i="0" u="none" strike="noStrike" kern="0" cap="none" spc="0" normalizeH="0" baseline="0" noProof="0">
              <a:ln>
                <a:noFill/>
              </a:ln>
              <a:solidFill>
                <a:schemeClr val="accent5"/>
              </a:solidFill>
              <a:effectLst/>
              <a:uLnTx/>
              <a:uFillTx/>
              <a:latin typeface="+mn-lt"/>
              <a:ea typeface="+mn-ea"/>
              <a:cs typeface="+mn-cs"/>
            </a:rPr>
            <a:t> </a:t>
          </a:r>
          <a:endParaRPr lang="es-ES" sz="1600">
            <a:solidFill>
              <a:schemeClr val="accent5"/>
            </a:solidFill>
          </a:endParaRPr>
        </a:p>
      </xdr:txBody>
    </xdr:sp>
    <xdr:clientData/>
  </xdr:twoCellAnchor>
  <xdr:twoCellAnchor>
    <xdr:from>
      <xdr:col>3</xdr:col>
      <xdr:colOff>846734</xdr:colOff>
      <xdr:row>0</xdr:row>
      <xdr:rowOff>69047</xdr:rowOff>
    </xdr:from>
    <xdr:to>
      <xdr:col>35</xdr:col>
      <xdr:colOff>193478</xdr:colOff>
      <xdr:row>0</xdr:row>
      <xdr:rowOff>487957</xdr:rowOff>
    </xdr:to>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3213101" y="69047"/>
          <a:ext cx="24364752" cy="418910"/>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3</xdr:col>
      <xdr:colOff>417683</xdr:colOff>
      <xdr:row>7</xdr:row>
      <xdr:rowOff>161617</xdr:rowOff>
    </xdr:from>
    <xdr:to>
      <xdr:col>3</xdr:col>
      <xdr:colOff>1520014</xdr:colOff>
      <xdr:row>9</xdr:row>
      <xdr:rowOff>220680</xdr:rowOff>
    </xdr:to>
    <xdr:sp macro="" textlink="">
      <xdr:nvSpPr>
        <xdr:cNvPr id="49" name="Rectángulo 6">
          <a:hlinkClick xmlns:r="http://schemas.openxmlformats.org/officeDocument/2006/relationships" r:id="rId1"/>
          <a:extLst>
            <a:ext uri="{FF2B5EF4-FFF2-40B4-BE49-F238E27FC236}">
              <a16:creationId xmlns:a16="http://schemas.microsoft.com/office/drawing/2014/main" id="{00000000-0008-0000-1400-000031000000}"/>
            </a:ext>
          </a:extLst>
        </xdr:cNvPr>
        <xdr:cNvSpPr/>
      </xdr:nvSpPr>
      <xdr:spPr>
        <a:xfrm>
          <a:off x="2771719" y="2597296"/>
          <a:ext cx="1102331" cy="548920"/>
        </a:xfrm>
        <a:prstGeom prst="roundRect">
          <a:avLst/>
        </a:prstGeom>
        <a:solidFill>
          <a:schemeClr val="accent4">
            <a:lumMod val="75000"/>
          </a:schemeClr>
        </a:solidFill>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s-ES" sz="1100"/>
            <a:t>Resoltes</a:t>
          </a:r>
          <a:r>
            <a:rPr lang="es-ES" sz="1100" baseline="0"/>
            <a:t> a N1 i N2</a:t>
          </a:r>
          <a:endParaRPr lang="es-ES" sz="1100"/>
        </a:p>
      </xdr:txBody>
    </xdr:sp>
    <xdr:clientData/>
  </xdr:twoCellAnchor>
  <xdr:twoCellAnchor>
    <xdr:from>
      <xdr:col>3</xdr:col>
      <xdr:colOff>417491</xdr:colOff>
      <xdr:row>12</xdr:row>
      <xdr:rowOff>249684</xdr:rowOff>
    </xdr:from>
    <xdr:to>
      <xdr:col>3</xdr:col>
      <xdr:colOff>1543333</xdr:colOff>
      <xdr:row>15</xdr:row>
      <xdr:rowOff>29245</xdr:rowOff>
    </xdr:to>
    <xdr:sp macro="" textlink="">
      <xdr:nvSpPr>
        <xdr:cNvPr id="14" name="Rectángulo 8">
          <a:hlinkClick xmlns:r="http://schemas.openxmlformats.org/officeDocument/2006/relationships" r:id="rId2"/>
          <a:extLst>
            <a:ext uri="{FF2B5EF4-FFF2-40B4-BE49-F238E27FC236}">
              <a16:creationId xmlns:a16="http://schemas.microsoft.com/office/drawing/2014/main" id="{00000000-0008-0000-1400-00000E000000}"/>
            </a:ext>
          </a:extLst>
        </xdr:cNvPr>
        <xdr:cNvSpPr/>
      </xdr:nvSpPr>
      <xdr:spPr>
        <a:xfrm>
          <a:off x="2771527" y="4141327"/>
          <a:ext cx="1125842" cy="677632"/>
        </a:xfrm>
        <a:prstGeom prst="roundRect">
          <a:avLst/>
        </a:prstGeom>
        <a:solidFill>
          <a:schemeClr val="accent4">
            <a:lumMod val="75000"/>
          </a:schemeClr>
        </a:solidFill>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s-ES" sz="1100" baseline="0"/>
            <a:t>N2 - Usuaris VIPs i Preferent</a:t>
          </a:r>
          <a:endParaRPr lang="es-ES" sz="1100"/>
        </a:p>
      </xdr:txBody>
    </xdr:sp>
    <xdr:clientData/>
  </xdr:twoCellAnchor>
  <xdr:twoCellAnchor>
    <xdr:from>
      <xdr:col>6</xdr:col>
      <xdr:colOff>391092</xdr:colOff>
      <xdr:row>15</xdr:row>
      <xdr:rowOff>156596</xdr:rowOff>
    </xdr:from>
    <xdr:to>
      <xdr:col>24</xdr:col>
      <xdr:colOff>304913</xdr:colOff>
      <xdr:row>29</xdr:row>
      <xdr:rowOff>137243</xdr:rowOff>
    </xdr:to>
    <xdr:graphicFrame macro="">
      <xdr:nvGraphicFramePr>
        <xdr:cNvPr id="32" name="Gráfico 31">
          <a:extLst>
            <a:ext uri="{FF2B5EF4-FFF2-40B4-BE49-F238E27FC236}">
              <a16:creationId xmlns:a16="http://schemas.microsoft.com/office/drawing/2014/main" id="{00000000-0008-0000-1400-000020000000}"/>
            </a:ext>
            <a:ext uri="{147F2762-F138-4A5C-976F-8EAC2B608ADB}">
              <a16:predDERef xmlns:a16="http://schemas.microsoft.com/office/drawing/2014/main" pred="{00000000-0008-0000-1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417683</xdr:colOff>
      <xdr:row>10</xdr:row>
      <xdr:rowOff>82697</xdr:rowOff>
    </xdr:from>
    <xdr:to>
      <xdr:col>3</xdr:col>
      <xdr:colOff>1541712</xdr:colOff>
      <xdr:row>12</xdr:row>
      <xdr:rowOff>34188</xdr:rowOff>
    </xdr:to>
    <xdr:sp macro="" textlink="">
      <xdr:nvSpPr>
        <xdr:cNvPr id="4" name="Rectángulo 19">
          <a:hlinkClick xmlns:r="http://schemas.openxmlformats.org/officeDocument/2006/relationships" r:id="rId4"/>
          <a:extLst>
            <a:ext uri="{FF2B5EF4-FFF2-40B4-BE49-F238E27FC236}">
              <a16:creationId xmlns:a16="http://schemas.microsoft.com/office/drawing/2014/main" id="{00000000-0008-0000-1400-000004000000}"/>
            </a:ext>
          </a:extLst>
        </xdr:cNvPr>
        <xdr:cNvSpPr/>
      </xdr:nvSpPr>
      <xdr:spPr>
        <a:xfrm>
          <a:off x="2771719" y="3375626"/>
          <a:ext cx="1124029" cy="550205"/>
        </a:xfrm>
        <a:prstGeom prst="roundRect">
          <a:avLst/>
        </a:prstGeom>
        <a:solidFill>
          <a:schemeClr val="accent4">
            <a:lumMod val="75000"/>
          </a:schemeClr>
        </a:solidFill>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marL="0" indent="0" algn="ctr"/>
          <a:r>
            <a:rPr lang="es-ES" sz="1100">
              <a:solidFill>
                <a:schemeClr val="lt1"/>
              </a:solidFill>
              <a:latin typeface="+mn-lt"/>
              <a:ea typeface="+mn-ea"/>
              <a:cs typeface="+mn-cs"/>
            </a:rPr>
            <a:t>Canals d'atenció</a:t>
          </a:r>
        </a:p>
      </xdr:txBody>
    </xdr:sp>
    <xdr:clientData/>
  </xdr:twoCellAnchor>
  <xdr:twoCellAnchor>
    <xdr:from>
      <xdr:col>25</xdr:col>
      <xdr:colOff>92604</xdr:colOff>
      <xdr:row>1</xdr:row>
      <xdr:rowOff>105683</xdr:rowOff>
    </xdr:from>
    <xdr:to>
      <xdr:col>27</xdr:col>
      <xdr:colOff>497795</xdr:colOff>
      <xdr:row>5</xdr:row>
      <xdr:rowOff>152401</xdr:rowOff>
    </xdr:to>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9536304" y="943883"/>
          <a:ext cx="2030791" cy="1164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Inclou tots</a:t>
          </a:r>
          <a:r>
            <a:rPr lang="es-ES" sz="1100" baseline="0"/>
            <a:t> els tiquets creats a Suport a Usuaris les 24h del dia.</a:t>
          </a:r>
        </a:p>
        <a:p>
          <a:endParaRPr lang="es-ES" sz="1100" baseline="0"/>
        </a:p>
        <a:p>
          <a:r>
            <a:rPr lang="es-ES" sz="1100" baseline="0"/>
            <a:t>! Algunes dades poden diferir, ja que algun tiquet es pot haver eliminat o fusionat.</a:t>
          </a:r>
        </a:p>
      </xdr:txBody>
    </xdr:sp>
    <xdr:clientData/>
  </xdr:twoCellAnchor>
  <xdr:twoCellAnchor>
    <xdr:from>
      <xdr:col>3</xdr:col>
      <xdr:colOff>708078</xdr:colOff>
      <xdr:row>71</xdr:row>
      <xdr:rowOff>88021</xdr:rowOff>
    </xdr:from>
    <xdr:to>
      <xdr:col>7</xdr:col>
      <xdr:colOff>242794</xdr:colOff>
      <xdr:row>85</xdr:row>
      <xdr:rowOff>93382</xdr:rowOff>
    </xdr:to>
    <xdr:sp macro="" textlink="">
      <xdr:nvSpPr>
        <xdr:cNvPr id="22" name="CuadroTexto 21">
          <a:extLst>
            <a:ext uri="{FF2B5EF4-FFF2-40B4-BE49-F238E27FC236}">
              <a16:creationId xmlns:a16="http://schemas.microsoft.com/office/drawing/2014/main" id="{33ADF965-E1CD-4F2F-81E9-E51293C26594}"/>
            </a:ext>
          </a:extLst>
        </xdr:cNvPr>
        <xdr:cNvSpPr txBox="1"/>
      </xdr:nvSpPr>
      <xdr:spPr>
        <a:xfrm>
          <a:off x="3061313" y="18652433"/>
          <a:ext cx="3624863" cy="2620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1400" b="1" i="0" u="none" strike="noStrike">
              <a:solidFill>
                <a:schemeClr val="dk1"/>
              </a:solidFill>
              <a:effectLst/>
              <a:latin typeface="+mn-lt"/>
              <a:ea typeface="+mn-ea"/>
              <a:cs typeface="+mn-cs"/>
            </a:rPr>
            <a:t>Horaris</a:t>
          </a:r>
          <a:r>
            <a:rPr lang="ca-ES" sz="1400"/>
            <a:t> </a:t>
          </a:r>
          <a:r>
            <a:rPr lang="ca-ES" sz="1400" b="0" i="0" u="none" strike="noStrike">
              <a:solidFill>
                <a:schemeClr val="dk1"/>
              </a:solidFill>
              <a:effectLst/>
              <a:latin typeface="+mn-lt"/>
              <a:ea typeface="+mn-ea"/>
              <a:cs typeface="+mn-cs"/>
            </a:rPr>
            <a:t>L’horari del Primer nivell serà de 8.00 a 19.00 hores de dilluns a divendres excepte festius  del  calendari  laboral  de  Catalunya,  excepte  en  el  cas  del  24x7x365. </a:t>
          </a:r>
          <a:r>
            <a:rPr lang="ca-ES" sz="1400"/>
            <a:t> </a:t>
          </a:r>
          <a:r>
            <a:rPr lang="ca-ES" sz="1400" b="0" i="0" u="none" strike="noStrike">
              <a:solidFill>
                <a:schemeClr val="dk1"/>
              </a:solidFill>
              <a:effectLst/>
              <a:latin typeface="+mn-lt"/>
              <a:ea typeface="+mn-ea"/>
              <a:cs typeface="+mn-cs"/>
            </a:rPr>
            <a:t>L’horari del Segon nivell serà,  coma  mínim,de  8.00  a  16.00  hores  de  dilluns  a divendres excepte festius del calendari laboral de Barcelona.</a:t>
          </a:r>
          <a:r>
            <a:rPr lang="ca-ES" sz="1400"/>
            <a:t> </a:t>
          </a:r>
          <a:r>
            <a:rPr lang="ca-ES" sz="1400" b="0" i="0" u="none" strike="noStrike">
              <a:solidFill>
                <a:schemeClr val="dk1"/>
              </a:solidFill>
              <a:effectLst/>
              <a:latin typeface="+mn-lt"/>
              <a:ea typeface="+mn-ea"/>
              <a:cs typeface="+mn-cs"/>
            </a:rPr>
            <a:t>En el cas del servei de suspensió de certificats i l’atenció del serveis indicats en aquest plec, amb incidències bloquejants, l’horari serà sempre en règim 24x7x365.</a:t>
          </a:r>
          <a:r>
            <a:rPr lang="ca-ES" sz="1400"/>
            <a:t> </a:t>
          </a:r>
        </a:p>
      </xdr:txBody>
    </xdr:sp>
    <xdr:clientData/>
  </xdr:twoCellAnchor>
  <xdr:twoCellAnchor>
    <xdr:from>
      <xdr:col>24</xdr:col>
      <xdr:colOff>286845</xdr:colOff>
      <xdr:row>45</xdr:row>
      <xdr:rowOff>8210</xdr:rowOff>
    </xdr:from>
    <xdr:to>
      <xdr:col>25</xdr:col>
      <xdr:colOff>706211</xdr:colOff>
      <xdr:row>48</xdr:row>
      <xdr:rowOff>136916</xdr:rowOff>
    </xdr:to>
    <xdr:sp macro="" textlink="">
      <xdr:nvSpPr>
        <xdr:cNvPr id="24" name="Flecha: a la derecha 23">
          <a:extLst>
            <a:ext uri="{FF2B5EF4-FFF2-40B4-BE49-F238E27FC236}">
              <a16:creationId xmlns:a16="http://schemas.microsoft.com/office/drawing/2014/main" id="{B6C29168-0A0B-410B-9B1A-1E9ADF7B477C}"/>
            </a:ext>
          </a:extLst>
        </xdr:cNvPr>
        <xdr:cNvSpPr/>
      </xdr:nvSpPr>
      <xdr:spPr>
        <a:xfrm>
          <a:off x="18888610" y="13716739"/>
          <a:ext cx="1110395" cy="68900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3</xdr:col>
      <xdr:colOff>349250</xdr:colOff>
      <xdr:row>32</xdr:row>
      <xdr:rowOff>63500</xdr:rowOff>
    </xdr:from>
    <xdr:to>
      <xdr:col>14</xdr:col>
      <xdr:colOff>25400</xdr:colOff>
      <xdr:row>65</xdr:row>
      <xdr:rowOff>116476</xdr:rowOff>
    </xdr:to>
    <xdr:pic>
      <xdr:nvPicPr>
        <xdr:cNvPr id="7" name="Imagen 6">
          <a:extLst>
            <a:ext uri="{FF2B5EF4-FFF2-40B4-BE49-F238E27FC236}">
              <a16:creationId xmlns:a16="http://schemas.microsoft.com/office/drawing/2014/main" id="{AC1CA52B-DF8B-495B-2750-B15BB73052C4}"/>
            </a:ext>
          </a:extLst>
        </xdr:cNvPr>
        <xdr:cNvPicPr>
          <a:picLocks noChangeAspect="1"/>
        </xdr:cNvPicPr>
      </xdr:nvPicPr>
      <xdr:blipFill>
        <a:blip xmlns:r="http://schemas.openxmlformats.org/officeDocument/2006/relationships" r:embed="rId5"/>
        <a:stretch>
          <a:fillRect/>
        </a:stretch>
      </xdr:blipFill>
      <xdr:spPr>
        <a:xfrm>
          <a:off x="2698750" y="8223250"/>
          <a:ext cx="8826500" cy="6339476"/>
        </a:xfrm>
        <a:prstGeom prst="rect">
          <a:avLst/>
        </a:prstGeom>
      </xdr:spPr>
    </xdr:pic>
    <xdr:clientData/>
  </xdr:twoCellAnchor>
  <xdr:twoCellAnchor editAs="oneCell">
    <xdr:from>
      <xdr:col>14</xdr:col>
      <xdr:colOff>587375</xdr:colOff>
      <xdr:row>36</xdr:row>
      <xdr:rowOff>47624</xdr:rowOff>
    </xdr:from>
    <xdr:to>
      <xdr:col>23</xdr:col>
      <xdr:colOff>466221</xdr:colOff>
      <xdr:row>54</xdr:row>
      <xdr:rowOff>121424</xdr:rowOff>
    </xdr:to>
    <xdr:pic>
      <xdr:nvPicPr>
        <xdr:cNvPr id="10" name="Imagen 9">
          <a:extLst>
            <a:ext uri="{FF2B5EF4-FFF2-40B4-BE49-F238E27FC236}">
              <a16:creationId xmlns:a16="http://schemas.microsoft.com/office/drawing/2014/main" id="{57A175DB-70B8-42AE-AED8-834529670CD9}"/>
            </a:ext>
          </a:extLst>
        </xdr:cNvPr>
        <xdr:cNvPicPr>
          <a:picLocks noChangeAspect="1"/>
        </xdr:cNvPicPr>
      </xdr:nvPicPr>
      <xdr:blipFill>
        <a:blip xmlns:r="http://schemas.openxmlformats.org/officeDocument/2006/relationships" r:embed="rId6"/>
        <a:stretch>
          <a:fillRect/>
        </a:stretch>
      </xdr:blipFill>
      <xdr:spPr>
        <a:xfrm>
          <a:off x="12080875" y="8969374"/>
          <a:ext cx="6314571" cy="3502800"/>
        </a:xfrm>
        <a:prstGeom prst="rect">
          <a:avLst/>
        </a:prstGeom>
      </xdr:spPr>
    </xdr:pic>
    <xdr:clientData/>
  </xdr:twoCellAnchor>
  <xdr:twoCellAnchor editAs="oneCell">
    <xdr:from>
      <xdr:col>26</xdr:col>
      <xdr:colOff>206376</xdr:colOff>
      <xdr:row>36</xdr:row>
      <xdr:rowOff>95250</xdr:rowOff>
    </xdr:from>
    <xdr:to>
      <xdr:col>33</xdr:col>
      <xdr:colOff>255142</xdr:colOff>
      <xdr:row>54</xdr:row>
      <xdr:rowOff>169050</xdr:rowOff>
    </xdr:to>
    <xdr:pic>
      <xdr:nvPicPr>
        <xdr:cNvPr id="11" name="Imagen 10">
          <a:extLst>
            <a:ext uri="{FF2B5EF4-FFF2-40B4-BE49-F238E27FC236}">
              <a16:creationId xmlns:a16="http://schemas.microsoft.com/office/drawing/2014/main" id="{82412EAB-7391-3FFA-906D-5683BA803138}"/>
            </a:ext>
          </a:extLst>
        </xdr:cNvPr>
        <xdr:cNvPicPr>
          <a:picLocks noChangeAspect="1"/>
        </xdr:cNvPicPr>
      </xdr:nvPicPr>
      <xdr:blipFill>
        <a:blip xmlns:r="http://schemas.openxmlformats.org/officeDocument/2006/relationships" r:embed="rId7"/>
        <a:stretch>
          <a:fillRect/>
        </a:stretch>
      </xdr:blipFill>
      <xdr:spPr>
        <a:xfrm>
          <a:off x="20320001" y="9017000"/>
          <a:ext cx="5722491" cy="3502800"/>
        </a:xfrm>
        <a:prstGeom prst="rect">
          <a:avLst/>
        </a:prstGeom>
      </xdr:spPr>
    </xdr:pic>
    <xdr:clientData/>
  </xdr:twoCellAnchor>
  <xdr:twoCellAnchor editAs="oneCell">
    <xdr:from>
      <xdr:col>7</xdr:col>
      <xdr:colOff>904874</xdr:colOff>
      <xdr:row>67</xdr:row>
      <xdr:rowOff>174624</xdr:rowOff>
    </xdr:from>
    <xdr:to>
      <xdr:col>28</xdr:col>
      <xdr:colOff>390524</xdr:colOff>
      <xdr:row>95</xdr:row>
      <xdr:rowOff>35956</xdr:rowOff>
    </xdr:to>
    <xdr:pic>
      <xdr:nvPicPr>
        <xdr:cNvPr id="12" name="Imagen 11">
          <a:extLst>
            <a:ext uri="{FF2B5EF4-FFF2-40B4-BE49-F238E27FC236}">
              <a16:creationId xmlns:a16="http://schemas.microsoft.com/office/drawing/2014/main" id="{9BC78AA7-1F96-076B-C4C3-2CB1B859BB81}"/>
            </a:ext>
          </a:extLst>
        </xdr:cNvPr>
        <xdr:cNvPicPr>
          <a:picLocks noChangeAspect="1"/>
        </xdr:cNvPicPr>
      </xdr:nvPicPr>
      <xdr:blipFill>
        <a:blip xmlns:r="http://schemas.openxmlformats.org/officeDocument/2006/relationships" r:embed="rId8"/>
        <a:stretch>
          <a:fillRect/>
        </a:stretch>
      </xdr:blipFill>
      <xdr:spPr>
        <a:xfrm>
          <a:off x="7350124" y="15001874"/>
          <a:ext cx="14779625" cy="51953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201936</xdr:colOff>
      <xdr:row>0</xdr:row>
      <xdr:rowOff>285750</xdr:rowOff>
    </xdr:from>
    <xdr:to>
      <xdr:col>10</xdr:col>
      <xdr:colOff>357187</xdr:colOff>
      <xdr:row>66</xdr:row>
      <xdr:rowOff>99787</xdr:rowOff>
    </xdr:to>
    <xdr:sp macro="" textlink="">
      <xdr:nvSpPr>
        <xdr:cNvPr id="5" name="AutoShape 3">
          <a:extLst>
            <a:ext uri="{FF2B5EF4-FFF2-40B4-BE49-F238E27FC236}">
              <a16:creationId xmlns:a16="http://schemas.microsoft.com/office/drawing/2014/main" id="{00000000-0008-0000-1500-000005000000}"/>
            </a:ext>
          </a:extLst>
        </xdr:cNvPr>
        <xdr:cNvSpPr>
          <a:spLocks noChangeArrowheads="1"/>
        </xdr:cNvSpPr>
      </xdr:nvSpPr>
      <xdr:spPr bwMode="auto">
        <a:xfrm>
          <a:off x="2000443" y="285750"/>
          <a:ext cx="14679645" cy="1258660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465798</xdr:colOff>
      <xdr:row>0</xdr:row>
      <xdr:rowOff>581287</xdr:rowOff>
    </xdr:from>
    <xdr:to>
      <xdr:col>5</xdr:col>
      <xdr:colOff>162586</xdr:colOff>
      <xdr:row>4</xdr:row>
      <xdr:rowOff>139390</xdr:rowOff>
    </xdr:to>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2526840" y="581287"/>
          <a:ext cx="5774552" cy="952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ca-ES" sz="1800" b="1" i="0" u="none" strike="noStrike" kern="0" cap="none" spc="0" normalizeH="0" baseline="0" noProof="0">
              <a:ln>
                <a:noFill/>
              </a:ln>
              <a:solidFill>
                <a:schemeClr val="tx1"/>
              </a:solidFill>
              <a:effectLst/>
              <a:uLnTx/>
              <a:uFillTx/>
              <a:latin typeface="+mn-lt"/>
              <a:ea typeface="+mn-ea"/>
              <a:cs typeface="+mn-cs"/>
            </a:rPr>
            <a:t>Resoltes 1r i 2n nivell CAU:  </a:t>
          </a:r>
          <a:r>
            <a:rPr kumimoji="0" lang="ca-ES" sz="2400" b="1" i="0" u="none" strike="noStrike" kern="0" cap="none" spc="0" normalizeH="0" baseline="0" noProof="0">
              <a:ln>
                <a:noFill/>
              </a:ln>
              <a:solidFill>
                <a:schemeClr val="tx1"/>
              </a:solidFill>
              <a:effectLst/>
              <a:uLnTx/>
              <a:uFillTx/>
              <a:latin typeface="+mn-lt"/>
              <a:ea typeface="+mn-ea"/>
              <a:cs typeface="+mn-cs"/>
            </a:rPr>
            <a:t>73%</a:t>
          </a:r>
          <a:r>
            <a:rPr kumimoji="0" lang="ca-ES" sz="1800" b="1" i="0" u="none" strike="noStrike" kern="0" cap="none" spc="0" normalizeH="0" baseline="0" noProof="0">
              <a:ln>
                <a:noFill/>
              </a:ln>
              <a:solidFill>
                <a:schemeClr val="tx1"/>
              </a:solidFill>
              <a:effectLst/>
              <a:uLnTx/>
              <a:uFillTx/>
              <a:latin typeface="+mn-lt"/>
              <a:ea typeface="+mn-ea"/>
              <a:cs typeface="+mn-cs"/>
            </a:rPr>
            <a:t> </a:t>
          </a:r>
          <a:endParaRPr kumimoji="0" lang="ca-ES" sz="24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1</xdr:col>
      <xdr:colOff>569565</xdr:colOff>
      <xdr:row>0</xdr:row>
      <xdr:rowOff>134619</xdr:rowOff>
    </xdr:from>
    <xdr:to>
      <xdr:col>9</xdr:col>
      <xdr:colOff>297231</xdr:colOff>
      <xdr:row>0</xdr:row>
      <xdr:rowOff>447143</xdr:rowOff>
    </xdr:to>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2737213" y="134619"/>
          <a:ext cx="12240000" cy="312524"/>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4</xdr:col>
      <xdr:colOff>45357</xdr:colOff>
      <xdr:row>0</xdr:row>
      <xdr:rowOff>550211</xdr:rowOff>
    </xdr:from>
    <xdr:to>
      <xdr:col>9</xdr:col>
      <xdr:colOff>738187</xdr:colOff>
      <xdr:row>3</xdr:row>
      <xdr:rowOff>77439</xdr:rowOff>
    </xdr:to>
    <xdr:sp macro="" textlink="">
      <xdr:nvSpPr>
        <xdr:cNvPr id="17" name="QuadreDeText 10">
          <a:extLst>
            <a:ext uri="{FF2B5EF4-FFF2-40B4-BE49-F238E27FC236}">
              <a16:creationId xmlns:a16="http://schemas.microsoft.com/office/drawing/2014/main" id="{00000000-0008-0000-1500-000003000000}"/>
            </a:ext>
          </a:extLst>
        </xdr:cNvPr>
        <xdr:cNvSpPr txBox="1"/>
      </xdr:nvSpPr>
      <xdr:spPr>
        <a:xfrm>
          <a:off x="6477000" y="550211"/>
          <a:ext cx="9368517" cy="724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Es</a:t>
          </a:r>
          <a:r>
            <a:rPr lang="es-ES" sz="1200" baseline="0"/>
            <a:t> consideran peticions tancades aquelles que han passat a l'estat resolta durant el mes en curs analitzat. Però les peticions poden haver-se creat el mateix mes en curs o en mesos anteriors.</a:t>
          </a:r>
        </a:p>
        <a:p>
          <a:r>
            <a:rPr lang="es-ES" sz="1200" baseline="0"/>
            <a:t>No s'inclouen les peticions de l'AnswerBOT.</a:t>
          </a:r>
        </a:p>
      </xdr:txBody>
    </xdr:sp>
    <xdr:clientData/>
  </xdr:twoCellAnchor>
  <xdr:twoCellAnchor>
    <xdr:from>
      <xdr:col>1</xdr:col>
      <xdr:colOff>360362</xdr:colOff>
      <xdr:row>54</xdr:row>
      <xdr:rowOff>113492</xdr:rowOff>
    </xdr:from>
    <xdr:to>
      <xdr:col>1</xdr:col>
      <xdr:colOff>736748</xdr:colOff>
      <xdr:row>56</xdr:row>
      <xdr:rowOff>43260</xdr:rowOff>
    </xdr:to>
    <xdr:sp macro="" textlink="">
      <xdr:nvSpPr>
        <xdr:cNvPr id="21" name="CuadroTexto 20">
          <a:extLst>
            <a:ext uri="{FF2B5EF4-FFF2-40B4-BE49-F238E27FC236}">
              <a16:creationId xmlns:a16="http://schemas.microsoft.com/office/drawing/2014/main" id="{50495140-3167-41FF-AB2B-8F10F1C76FFA}"/>
            </a:ext>
          </a:extLst>
        </xdr:cNvPr>
        <xdr:cNvSpPr txBox="1"/>
      </xdr:nvSpPr>
      <xdr:spPr>
        <a:xfrm>
          <a:off x="2328068" y="10571148"/>
          <a:ext cx="752772" cy="28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2025</a:t>
          </a:r>
        </a:p>
      </xdr:txBody>
    </xdr:sp>
    <xdr:clientData/>
  </xdr:twoCellAnchor>
  <xdr:twoCellAnchor editAs="oneCell">
    <xdr:from>
      <xdr:col>1</xdr:col>
      <xdr:colOff>682009</xdr:colOff>
      <xdr:row>47</xdr:row>
      <xdr:rowOff>30572</xdr:rowOff>
    </xdr:from>
    <xdr:to>
      <xdr:col>9</xdr:col>
      <xdr:colOff>584709</xdr:colOff>
      <xdr:row>54</xdr:row>
      <xdr:rowOff>80637</xdr:rowOff>
    </xdr:to>
    <xdr:pic>
      <xdr:nvPicPr>
        <xdr:cNvPr id="10" name="Imagen 9">
          <a:extLst>
            <a:ext uri="{FF2B5EF4-FFF2-40B4-BE49-F238E27FC236}">
              <a16:creationId xmlns:a16="http://schemas.microsoft.com/office/drawing/2014/main" id="{FB7AABB4-5B0E-D23C-4345-A46028E3D53B}"/>
            </a:ext>
          </a:extLst>
        </xdr:cNvPr>
        <xdr:cNvPicPr>
          <a:picLocks noChangeAspect="1"/>
        </xdr:cNvPicPr>
      </xdr:nvPicPr>
      <xdr:blipFill>
        <a:blip xmlns:r="http://schemas.openxmlformats.org/officeDocument/2006/relationships" r:embed="rId1"/>
        <a:stretch>
          <a:fillRect/>
        </a:stretch>
      </xdr:blipFill>
      <xdr:spPr>
        <a:xfrm>
          <a:off x="2971362" y="9238072"/>
          <a:ext cx="12664150" cy="1300221"/>
        </a:xfrm>
        <a:prstGeom prst="rect">
          <a:avLst/>
        </a:prstGeom>
      </xdr:spPr>
    </xdr:pic>
    <xdr:clientData/>
  </xdr:twoCellAnchor>
  <xdr:twoCellAnchor editAs="oneCell">
    <xdr:from>
      <xdr:col>1</xdr:col>
      <xdr:colOff>331304</xdr:colOff>
      <xdr:row>3</xdr:row>
      <xdr:rowOff>35240</xdr:rowOff>
    </xdr:from>
    <xdr:to>
      <xdr:col>8</xdr:col>
      <xdr:colOff>89728</xdr:colOff>
      <xdr:row>44</xdr:row>
      <xdr:rowOff>151577</xdr:rowOff>
    </xdr:to>
    <xdr:pic>
      <xdr:nvPicPr>
        <xdr:cNvPr id="2" name="Imagen 1">
          <a:extLst>
            <a:ext uri="{FF2B5EF4-FFF2-40B4-BE49-F238E27FC236}">
              <a16:creationId xmlns:a16="http://schemas.microsoft.com/office/drawing/2014/main" id="{271D58B5-3A18-445F-AAC2-3736F3663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3913" y="1236218"/>
          <a:ext cx="10725979" cy="7625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697120</xdr:colOff>
      <xdr:row>54</xdr:row>
      <xdr:rowOff>165653</xdr:rowOff>
    </xdr:from>
    <xdr:to>
      <xdr:col>7</xdr:col>
      <xdr:colOff>282989</xdr:colOff>
      <xdr:row>62</xdr:row>
      <xdr:rowOff>40292</xdr:rowOff>
    </xdr:to>
    <xdr:pic>
      <xdr:nvPicPr>
        <xdr:cNvPr id="4" name="Imagen 3">
          <a:extLst>
            <a:ext uri="{FF2B5EF4-FFF2-40B4-BE49-F238E27FC236}">
              <a16:creationId xmlns:a16="http://schemas.microsoft.com/office/drawing/2014/main" id="{20A2AF78-82F4-4D00-BDA0-71DCA06B6D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95544" y="10670762"/>
          <a:ext cx="8779565" cy="131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3174</xdr:colOff>
      <xdr:row>0</xdr:row>
      <xdr:rowOff>154923</xdr:rowOff>
    </xdr:from>
    <xdr:to>
      <xdr:col>9</xdr:col>
      <xdr:colOff>1073453</xdr:colOff>
      <xdr:row>95</xdr:row>
      <xdr:rowOff>105834</xdr:rowOff>
    </xdr:to>
    <xdr:sp macro="" textlink="">
      <xdr:nvSpPr>
        <xdr:cNvPr id="6" name="AutoShape 3">
          <a:extLst>
            <a:ext uri="{FF2B5EF4-FFF2-40B4-BE49-F238E27FC236}">
              <a16:creationId xmlns:a16="http://schemas.microsoft.com/office/drawing/2014/main" id="{00000000-0008-0000-1900-00000A000000}"/>
            </a:ext>
          </a:extLst>
        </xdr:cNvPr>
        <xdr:cNvSpPr>
          <a:spLocks noChangeArrowheads="1"/>
        </xdr:cNvSpPr>
      </xdr:nvSpPr>
      <xdr:spPr bwMode="auto">
        <a:xfrm>
          <a:off x="1076626" y="154923"/>
          <a:ext cx="8055279" cy="17866982"/>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1109587</xdr:colOff>
      <xdr:row>0</xdr:row>
      <xdr:rowOff>527659</xdr:rowOff>
    </xdr:from>
    <xdr:to>
      <xdr:col>6</xdr:col>
      <xdr:colOff>1014639</xdr:colOff>
      <xdr:row>1</xdr:row>
      <xdr:rowOff>42334</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a:off x="2485420" y="527659"/>
          <a:ext cx="3916136" cy="350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Usuaris</a:t>
          </a:r>
          <a:r>
            <a:rPr lang="es-ES" sz="1800" b="1" baseline="0"/>
            <a:t> amb etiqueta VIP i Preferent</a:t>
          </a:r>
          <a:endParaRPr lang="es-ES" sz="1800" b="1"/>
        </a:p>
      </xdr:txBody>
    </xdr:sp>
    <xdr:clientData/>
  </xdr:twoCellAnchor>
  <xdr:twoCellAnchor>
    <xdr:from>
      <xdr:col>2</xdr:col>
      <xdr:colOff>539750</xdr:colOff>
      <xdr:row>0</xdr:row>
      <xdr:rowOff>64865</xdr:rowOff>
    </xdr:from>
    <xdr:to>
      <xdr:col>8</xdr:col>
      <xdr:colOff>234154</xdr:colOff>
      <xdr:row>0</xdr:row>
      <xdr:rowOff>326571</xdr:rowOff>
    </xdr:to>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900464" y="64865"/>
          <a:ext cx="6120000" cy="261706"/>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6</xdr:col>
      <xdr:colOff>9811</xdr:colOff>
      <xdr:row>8</xdr:row>
      <xdr:rowOff>85487</xdr:rowOff>
    </xdr:from>
    <xdr:to>
      <xdr:col>8</xdr:col>
      <xdr:colOff>13650</xdr:colOff>
      <xdr:row>16</xdr:row>
      <xdr:rowOff>105834</xdr:rowOff>
    </xdr:to>
    <xdr:sp macro="" textlink="">
      <xdr:nvSpPr>
        <xdr:cNvPr id="3" name="CuadroTexto 6">
          <a:extLst>
            <a:ext uri="{FF2B5EF4-FFF2-40B4-BE49-F238E27FC236}">
              <a16:creationId xmlns:a16="http://schemas.microsoft.com/office/drawing/2014/main" id="{591C9515-A439-4FD1-B4AF-CF5D680959A2}"/>
            </a:ext>
          </a:extLst>
        </xdr:cNvPr>
        <xdr:cNvSpPr txBox="1"/>
      </xdr:nvSpPr>
      <xdr:spPr>
        <a:xfrm>
          <a:off x="5361954" y="2217273"/>
          <a:ext cx="2422886" cy="147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Hi</a:t>
          </a:r>
          <a:r>
            <a:rPr lang="es-ES" sz="1100" baseline="0"/>
            <a:t> ha </a:t>
          </a:r>
          <a:r>
            <a:rPr lang="es-ES" sz="1100"/>
            <a:t>usuaris</a:t>
          </a:r>
          <a:r>
            <a:rPr lang="es-ES" sz="1100" baseline="0"/>
            <a:t> VIP's concrets de cada ens que són atesos des de 2n nivell CAU. Les peticions obertes per aquest son etiquetades com VIP. Si entra pel canal formulari web van directe al grup de 2n nivell, si entre per tlf es crear un nou tiquet atés directament pel 2n nivell.</a:t>
          </a:r>
          <a:endParaRPr lang="es-E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1894</xdr:colOff>
      <xdr:row>0</xdr:row>
      <xdr:rowOff>314312</xdr:rowOff>
    </xdr:from>
    <xdr:to>
      <xdr:col>26</xdr:col>
      <xdr:colOff>828674</xdr:colOff>
      <xdr:row>54</xdr:row>
      <xdr:rowOff>226786</xdr:rowOff>
    </xdr:to>
    <xdr:sp macro="" textlink="">
      <xdr:nvSpPr>
        <xdr:cNvPr id="3" name="AutoShape 3">
          <a:extLst>
            <a:ext uri="{FF2B5EF4-FFF2-40B4-BE49-F238E27FC236}">
              <a16:creationId xmlns:a16="http://schemas.microsoft.com/office/drawing/2014/main" id="{00000000-0008-0000-1A00-000003000000}"/>
            </a:ext>
          </a:extLst>
        </xdr:cNvPr>
        <xdr:cNvSpPr>
          <a:spLocks noChangeArrowheads="1"/>
        </xdr:cNvSpPr>
      </xdr:nvSpPr>
      <xdr:spPr bwMode="auto">
        <a:xfrm>
          <a:off x="1308180" y="314312"/>
          <a:ext cx="18552351" cy="10362760"/>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437444</xdr:colOff>
      <xdr:row>0</xdr:row>
      <xdr:rowOff>476244</xdr:rowOff>
    </xdr:from>
    <xdr:to>
      <xdr:col>11</xdr:col>
      <xdr:colOff>1068917</xdr:colOff>
      <xdr:row>1</xdr:row>
      <xdr:rowOff>77605</xdr:rowOff>
    </xdr:to>
    <xdr:sp macro="" textlink="">
      <xdr:nvSpPr>
        <xdr:cNvPr id="29" name="CuadroTexto 3">
          <a:extLst>
            <a:ext uri="{FF2B5EF4-FFF2-40B4-BE49-F238E27FC236}">
              <a16:creationId xmlns:a16="http://schemas.microsoft.com/office/drawing/2014/main" id="{00000000-0008-0000-1A00-000004000000}"/>
            </a:ext>
          </a:extLst>
        </xdr:cNvPr>
        <xdr:cNvSpPr txBox="1"/>
      </xdr:nvSpPr>
      <xdr:spPr>
        <a:xfrm>
          <a:off x="4914194" y="476244"/>
          <a:ext cx="7552973" cy="437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0" lang="ca-ES" sz="2800" b="1" i="0" u="none" strike="noStrike" kern="0" cap="none" spc="0" normalizeH="0" baseline="0" noProof="0">
              <a:ln>
                <a:noFill/>
              </a:ln>
              <a:solidFill>
                <a:sysClr val="windowText" lastClr="000000"/>
              </a:solidFill>
              <a:effectLst/>
              <a:uLnTx/>
              <a:uFillTx/>
              <a:latin typeface="+mn-lt"/>
              <a:ea typeface="+mn-ea"/>
              <a:cs typeface="+mn-cs"/>
            </a:rPr>
            <a:t>Volum d'ús dels canals d'entrada (origen)</a:t>
          </a:r>
        </a:p>
        <a:p>
          <a:pPr algn="l"/>
          <a:endParaRPr lang="es-ES" sz="1600">
            <a:solidFill>
              <a:sysClr val="windowText" lastClr="000000"/>
            </a:solidFill>
          </a:endParaRPr>
        </a:p>
      </xdr:txBody>
    </xdr:sp>
    <xdr:clientData/>
  </xdr:twoCellAnchor>
  <xdr:twoCellAnchor>
    <xdr:from>
      <xdr:col>2</xdr:col>
      <xdr:colOff>222248</xdr:colOff>
      <xdr:row>0</xdr:row>
      <xdr:rowOff>159449</xdr:rowOff>
    </xdr:from>
    <xdr:to>
      <xdr:col>24</xdr:col>
      <xdr:colOff>634999</xdr:colOff>
      <xdr:row>0</xdr:row>
      <xdr:rowOff>439614</xdr:rowOff>
    </xdr:to>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775556" y="159449"/>
          <a:ext cx="19706981" cy="280165"/>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editAs="oneCell">
    <xdr:from>
      <xdr:col>18</xdr:col>
      <xdr:colOff>21772</xdr:colOff>
      <xdr:row>0</xdr:row>
      <xdr:rowOff>817925</xdr:rowOff>
    </xdr:from>
    <xdr:to>
      <xdr:col>21</xdr:col>
      <xdr:colOff>97129</xdr:colOff>
      <xdr:row>5</xdr:row>
      <xdr:rowOff>178539</xdr:rowOff>
    </xdr:to>
    <mc:AlternateContent xmlns:mc="http://schemas.openxmlformats.org/markup-compatibility/2006" xmlns:a14="http://schemas.microsoft.com/office/drawing/2010/main">
      <mc:Choice Requires="a14">
        <xdr:graphicFrame macro="">
          <xdr:nvGraphicFramePr>
            <xdr:cNvPr id="11" name="Años (Mes) 1">
              <a:extLst>
                <a:ext uri="{FF2B5EF4-FFF2-40B4-BE49-F238E27FC236}">
                  <a16:creationId xmlns:a16="http://schemas.microsoft.com/office/drawing/2014/main" id="{20E57DE1-F33A-8E25-C00E-AEC3A6E3A00C}"/>
                </a:ext>
              </a:extLst>
            </xdr:cNvPr>
            <xdr:cNvGraphicFramePr/>
          </xdr:nvGraphicFramePr>
          <xdr:xfrm>
            <a:off x="0" y="0"/>
            <a:ext cx="0" cy="0"/>
          </xdr:xfrm>
          <a:graphic>
            <a:graphicData uri="http://schemas.microsoft.com/office/drawing/2010/slicer">
              <sle:slicer xmlns:sle="http://schemas.microsoft.com/office/drawing/2010/slicer" name="Años (Mes) 1"/>
            </a:graphicData>
          </a:graphic>
        </xdr:graphicFrame>
      </mc:Choice>
      <mc:Fallback xmlns="">
        <xdr:sp macro="" textlink="">
          <xdr:nvSpPr>
            <xdr:cNvPr id="0" name=""/>
            <xdr:cNvSpPr>
              <a:spLocks noTextEdit="1"/>
            </xdr:cNvSpPr>
          </xdr:nvSpPr>
          <xdr:spPr>
            <a:xfrm>
              <a:off x="13574486" y="817925"/>
              <a:ext cx="1835214" cy="920900"/>
            </a:xfrm>
            <a:prstGeom prst="rect">
              <a:avLst/>
            </a:prstGeom>
            <a:solidFill>
              <a:prstClr val="white"/>
            </a:solidFill>
            <a:ln w="1">
              <a:solidFill>
                <a:prstClr val="green"/>
              </a:solidFill>
            </a:ln>
          </xdr:spPr>
          <xdr:txBody>
            <a:bodyPr vertOverflow="clip" horzOverflow="clip"/>
            <a:lstStyle/>
            <a:p>
              <a:r>
                <a:rPr lang="ca-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45357</xdr:colOff>
      <xdr:row>2</xdr:row>
      <xdr:rowOff>36286</xdr:rowOff>
    </xdr:from>
    <xdr:to>
      <xdr:col>16</xdr:col>
      <xdr:colOff>25399</xdr:colOff>
      <xdr:row>26</xdr:row>
      <xdr:rowOff>42635</xdr:rowOff>
    </xdr:to>
    <xdr:pic>
      <xdr:nvPicPr>
        <xdr:cNvPr id="2" name="Imagen 1">
          <a:extLst>
            <a:ext uri="{FF2B5EF4-FFF2-40B4-BE49-F238E27FC236}">
              <a16:creationId xmlns:a16="http://schemas.microsoft.com/office/drawing/2014/main" id="{7449BAA7-E5E7-7D02-7702-42E04AAFB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4786" y="1052286"/>
          <a:ext cx="10521042" cy="436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9072</xdr:colOff>
      <xdr:row>26</xdr:row>
      <xdr:rowOff>172356</xdr:rowOff>
    </xdr:from>
    <xdr:to>
      <xdr:col>21</xdr:col>
      <xdr:colOff>739163</xdr:colOff>
      <xdr:row>52</xdr:row>
      <xdr:rowOff>64188</xdr:rowOff>
    </xdr:to>
    <xdr:pic>
      <xdr:nvPicPr>
        <xdr:cNvPr id="4" name="Imagen 3">
          <a:extLst>
            <a:ext uri="{FF2B5EF4-FFF2-40B4-BE49-F238E27FC236}">
              <a16:creationId xmlns:a16="http://schemas.microsoft.com/office/drawing/2014/main" id="{66470C58-76CB-C2C8-CA73-D208BE720E23}"/>
            </a:ext>
          </a:extLst>
        </xdr:cNvPr>
        <xdr:cNvPicPr>
          <a:picLocks noChangeAspect="1"/>
        </xdr:cNvPicPr>
      </xdr:nvPicPr>
      <xdr:blipFill>
        <a:blip xmlns:r="http://schemas.openxmlformats.org/officeDocument/2006/relationships" r:embed="rId2"/>
        <a:stretch>
          <a:fillRect/>
        </a:stretch>
      </xdr:blipFill>
      <xdr:spPr>
        <a:xfrm>
          <a:off x="1560286" y="5542642"/>
          <a:ext cx="14491448" cy="4608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257149</xdr:colOff>
      <xdr:row>0</xdr:row>
      <xdr:rowOff>304424</xdr:rowOff>
    </xdr:from>
    <xdr:to>
      <xdr:col>18</xdr:col>
      <xdr:colOff>158750</xdr:colOff>
      <xdr:row>67</xdr:row>
      <xdr:rowOff>185737</xdr:rowOff>
    </xdr:to>
    <xdr:sp macro="" textlink="">
      <xdr:nvSpPr>
        <xdr:cNvPr id="3" name="AutoShape 3">
          <a:extLst>
            <a:ext uri="{FF2B5EF4-FFF2-40B4-BE49-F238E27FC236}">
              <a16:creationId xmlns:a16="http://schemas.microsoft.com/office/drawing/2014/main" id="{00000000-0008-0000-1B00-000003000000}"/>
            </a:ext>
          </a:extLst>
        </xdr:cNvPr>
        <xdr:cNvSpPr>
          <a:spLocks noChangeArrowheads="1"/>
        </xdr:cNvSpPr>
      </xdr:nvSpPr>
      <xdr:spPr bwMode="auto">
        <a:xfrm>
          <a:off x="1241399" y="304424"/>
          <a:ext cx="16665601" cy="1427993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b="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3</xdr:col>
      <xdr:colOff>85916</xdr:colOff>
      <xdr:row>0</xdr:row>
      <xdr:rowOff>654515</xdr:rowOff>
    </xdr:from>
    <xdr:to>
      <xdr:col>11</xdr:col>
      <xdr:colOff>4886325</xdr:colOff>
      <xdr:row>2</xdr:row>
      <xdr:rowOff>87291</xdr:rowOff>
    </xdr:to>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1872987" y="654515"/>
          <a:ext cx="12819552" cy="448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800" b="1" baseline="0">
              <a:solidFill>
                <a:sysClr val="windowText" lastClr="000000"/>
              </a:solidFill>
            </a:rPr>
            <a:t>Servei 24x7x365</a:t>
          </a:r>
          <a:endParaRPr lang="es-ES" sz="3600" b="1">
            <a:solidFill>
              <a:sysClr val="windowText" lastClr="000000"/>
            </a:solidFill>
          </a:endParaRPr>
        </a:p>
      </xdr:txBody>
    </xdr:sp>
    <xdr:clientData/>
  </xdr:twoCellAnchor>
  <xdr:twoCellAnchor>
    <xdr:from>
      <xdr:col>11</xdr:col>
      <xdr:colOff>798058</xdr:colOff>
      <xdr:row>1</xdr:row>
      <xdr:rowOff>99724</xdr:rowOff>
    </xdr:from>
    <xdr:to>
      <xdr:col>15</xdr:col>
      <xdr:colOff>662214</xdr:colOff>
      <xdr:row>5</xdr:row>
      <xdr:rowOff>71438</xdr:rowOff>
    </xdr:to>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604272" y="934295"/>
          <a:ext cx="5415871" cy="706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ES" sz="1100"/>
            <a:t>L'horari</a:t>
          </a:r>
          <a:r>
            <a:rPr lang="es-ES" sz="1100" baseline="0"/>
            <a:t> del 24x7x365 és de dilluns a divendres de 00.00 h a 08.00 h i de 19.00 h a 24.00h.</a:t>
          </a:r>
        </a:p>
        <a:p>
          <a:pPr algn="l"/>
          <a:r>
            <a:rPr lang="es-ES" sz="1100" baseline="0"/>
            <a:t>En cap de setmanes i dies festius l'horari és de 00.00 h a 24.00 h</a:t>
          </a:r>
        </a:p>
      </xdr:txBody>
    </xdr:sp>
    <xdr:clientData/>
  </xdr:twoCellAnchor>
  <xdr:twoCellAnchor>
    <xdr:from>
      <xdr:col>3</xdr:col>
      <xdr:colOff>9525</xdr:colOff>
      <xdr:row>0</xdr:row>
      <xdr:rowOff>181426</xdr:rowOff>
    </xdr:from>
    <xdr:to>
      <xdr:col>17</xdr:col>
      <xdr:colOff>333375</xdr:colOff>
      <xdr:row>0</xdr:row>
      <xdr:rowOff>507999</xdr:rowOff>
    </xdr:to>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787525" y="181426"/>
          <a:ext cx="15500350" cy="326573"/>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5</xdr:col>
      <xdr:colOff>213483</xdr:colOff>
      <xdr:row>18</xdr:row>
      <xdr:rowOff>113718</xdr:rowOff>
    </xdr:from>
    <xdr:to>
      <xdr:col>9</xdr:col>
      <xdr:colOff>213935</xdr:colOff>
      <xdr:row>20</xdr:row>
      <xdr:rowOff>81266</xdr:rowOff>
    </xdr:to>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2435983" y="4733343"/>
          <a:ext cx="5683702" cy="348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400" b="1"/>
            <a:t>Gestió aplicable a fora d'horari </a:t>
          </a:r>
          <a:endParaRPr lang="es-ES" sz="3600" b="1"/>
        </a:p>
      </xdr:txBody>
    </xdr:sp>
    <xdr:clientData/>
  </xdr:twoCellAnchor>
  <xdr:twoCellAnchor editAs="oneCell">
    <xdr:from>
      <xdr:col>5</xdr:col>
      <xdr:colOff>232303</xdr:colOff>
      <xdr:row>17</xdr:row>
      <xdr:rowOff>87241</xdr:rowOff>
    </xdr:from>
    <xdr:to>
      <xdr:col>5</xdr:col>
      <xdr:colOff>811855</xdr:colOff>
      <xdr:row>20</xdr:row>
      <xdr:rowOff>139836</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4803" y="4516366"/>
          <a:ext cx="582727" cy="627270"/>
        </a:xfrm>
        <a:prstGeom prst="rect">
          <a:avLst/>
        </a:prstGeom>
      </xdr:spPr>
    </xdr:pic>
    <xdr:clientData/>
  </xdr:twoCellAnchor>
  <xdr:twoCellAnchor>
    <xdr:from>
      <xdr:col>9</xdr:col>
      <xdr:colOff>136072</xdr:colOff>
      <xdr:row>5</xdr:row>
      <xdr:rowOff>31398</xdr:rowOff>
    </xdr:from>
    <xdr:to>
      <xdr:col>11</xdr:col>
      <xdr:colOff>250031</xdr:colOff>
      <xdr:row>7</xdr:row>
      <xdr:rowOff>56904</xdr:rowOff>
    </xdr:to>
    <xdr:sp macro="" textlink="">
      <xdr:nvSpPr>
        <xdr:cNvPr id="2" name="CuadroTexto 1">
          <a:extLst>
            <a:ext uri="{FF2B5EF4-FFF2-40B4-BE49-F238E27FC236}">
              <a16:creationId xmlns:a16="http://schemas.microsoft.com/office/drawing/2014/main" id="{282BAD8B-756A-40AB-82C0-D9A1F095F5E7}"/>
            </a:ext>
          </a:extLst>
        </xdr:cNvPr>
        <xdr:cNvSpPr txBox="1"/>
      </xdr:nvSpPr>
      <xdr:spPr>
        <a:xfrm>
          <a:off x="8029916" y="1591117"/>
          <a:ext cx="2018959" cy="394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2400" b="1"/>
            <a:t>Atenció 100%</a:t>
          </a:r>
          <a:endParaRPr lang="es-ES" sz="3600" b="1"/>
        </a:p>
      </xdr:txBody>
    </xdr:sp>
    <xdr:clientData/>
  </xdr:twoCellAnchor>
  <xdr:twoCellAnchor editAs="oneCell">
    <xdr:from>
      <xdr:col>7</xdr:col>
      <xdr:colOff>2260266</xdr:colOff>
      <xdr:row>12</xdr:row>
      <xdr:rowOff>31564</xdr:rowOff>
    </xdr:from>
    <xdr:to>
      <xdr:col>7</xdr:col>
      <xdr:colOff>2416175</xdr:colOff>
      <xdr:row>13</xdr:row>
      <xdr:rowOff>6801</xdr:rowOff>
    </xdr:to>
    <xdr:pic>
      <xdr:nvPicPr>
        <xdr:cNvPr id="5" name="Imagen 4">
          <a:extLst>
            <a:ext uri="{FF2B5EF4-FFF2-40B4-BE49-F238E27FC236}">
              <a16:creationId xmlns:a16="http://schemas.microsoft.com/office/drawing/2014/main" id="{85B14BE3-926D-4D44-807A-5E7528445E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6416" y="3663764"/>
          <a:ext cx="159084" cy="159387"/>
        </a:xfrm>
        <a:prstGeom prst="rect">
          <a:avLst/>
        </a:prstGeom>
      </xdr:spPr>
    </xdr:pic>
    <xdr:clientData/>
  </xdr:twoCellAnchor>
  <xdr:twoCellAnchor editAs="oneCell">
    <xdr:from>
      <xdr:col>3</xdr:col>
      <xdr:colOff>74084</xdr:colOff>
      <xdr:row>21</xdr:row>
      <xdr:rowOff>158750</xdr:rowOff>
    </xdr:from>
    <xdr:to>
      <xdr:col>7</xdr:col>
      <xdr:colOff>2602442</xdr:colOff>
      <xdr:row>26</xdr:row>
      <xdr:rowOff>158750</xdr:rowOff>
    </xdr:to>
    <xdr:pic>
      <xdr:nvPicPr>
        <xdr:cNvPr id="12" name="Imagen 11">
          <a:extLst>
            <a:ext uri="{FF2B5EF4-FFF2-40B4-BE49-F238E27FC236}">
              <a16:creationId xmlns:a16="http://schemas.microsoft.com/office/drawing/2014/main" id="{B3F306CC-5989-9E5C-4B52-8456349417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3251" y="5397500"/>
          <a:ext cx="5491691" cy="1090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176741</xdr:colOff>
      <xdr:row>18</xdr:row>
      <xdr:rowOff>169334</xdr:rowOff>
    </xdr:from>
    <xdr:to>
      <xdr:col>17</xdr:col>
      <xdr:colOff>759097</xdr:colOff>
      <xdr:row>27</xdr:row>
      <xdr:rowOff>227762</xdr:rowOff>
    </xdr:to>
    <xdr:pic>
      <xdr:nvPicPr>
        <xdr:cNvPr id="14" name="Imagen 13">
          <a:extLst>
            <a:ext uri="{FF2B5EF4-FFF2-40B4-BE49-F238E27FC236}">
              <a16:creationId xmlns:a16="http://schemas.microsoft.com/office/drawing/2014/main" id="{398FC2D7-40CF-2662-E85E-1314944DBDFD}"/>
            </a:ext>
          </a:extLst>
        </xdr:cNvPr>
        <xdr:cNvPicPr>
          <a:picLocks noChangeAspect="1"/>
        </xdr:cNvPicPr>
      </xdr:nvPicPr>
      <xdr:blipFill>
        <a:blip xmlns:r="http://schemas.openxmlformats.org/officeDocument/2006/relationships" r:embed="rId4"/>
        <a:stretch>
          <a:fillRect/>
        </a:stretch>
      </xdr:blipFill>
      <xdr:spPr>
        <a:xfrm>
          <a:off x="8082491" y="4868334"/>
          <a:ext cx="9700956" cy="1868178"/>
        </a:xfrm>
        <a:prstGeom prst="rect">
          <a:avLst/>
        </a:prstGeom>
      </xdr:spPr>
    </xdr:pic>
    <xdr:clientData/>
  </xdr:twoCellAnchor>
  <xdr:twoCellAnchor editAs="oneCell">
    <xdr:from>
      <xdr:col>13</xdr:col>
      <xdr:colOff>63500</xdr:colOff>
      <xdr:row>6</xdr:row>
      <xdr:rowOff>52918</xdr:rowOff>
    </xdr:from>
    <xdr:to>
      <xdr:col>14</xdr:col>
      <xdr:colOff>1796561</xdr:colOff>
      <xdr:row>14</xdr:row>
      <xdr:rowOff>45510</xdr:rowOff>
    </xdr:to>
    <xdr:pic>
      <xdr:nvPicPr>
        <xdr:cNvPr id="15" name="Imagen 14">
          <a:extLst>
            <a:ext uri="{FF2B5EF4-FFF2-40B4-BE49-F238E27FC236}">
              <a16:creationId xmlns:a16="http://schemas.microsoft.com/office/drawing/2014/main" id="{346CF005-E5AD-E39C-C51B-AD9D5F5A350C}"/>
            </a:ext>
          </a:extLst>
        </xdr:cNvPr>
        <xdr:cNvPicPr>
          <a:picLocks noChangeAspect="1"/>
        </xdr:cNvPicPr>
      </xdr:nvPicPr>
      <xdr:blipFill>
        <a:blip xmlns:r="http://schemas.openxmlformats.org/officeDocument/2006/relationships" r:embed="rId5"/>
        <a:stretch>
          <a:fillRect/>
        </a:stretch>
      </xdr:blipFill>
      <xdr:spPr>
        <a:xfrm>
          <a:off x="11641667" y="1799168"/>
          <a:ext cx="3563977" cy="22256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1304925</xdr:colOff>
      <xdr:row>0</xdr:row>
      <xdr:rowOff>217558</xdr:rowOff>
    </xdr:from>
    <xdr:to>
      <xdr:col>19</xdr:col>
      <xdr:colOff>110219</xdr:colOff>
      <xdr:row>30</xdr:row>
      <xdr:rowOff>87539</xdr:rowOff>
    </xdr:to>
    <xdr:sp macro="" textlink="">
      <xdr:nvSpPr>
        <xdr:cNvPr id="3" name="AutoShape 3">
          <a:extLst>
            <a:ext uri="{FF2B5EF4-FFF2-40B4-BE49-F238E27FC236}">
              <a16:creationId xmlns:a16="http://schemas.microsoft.com/office/drawing/2014/main" id="{00000000-0008-0000-1C00-000003000000}"/>
            </a:ext>
          </a:extLst>
        </xdr:cNvPr>
        <xdr:cNvSpPr>
          <a:spLocks noChangeArrowheads="1"/>
        </xdr:cNvSpPr>
      </xdr:nvSpPr>
      <xdr:spPr bwMode="auto">
        <a:xfrm>
          <a:off x="1304925" y="217558"/>
          <a:ext cx="10575473" cy="5870731"/>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3</xdr:col>
      <xdr:colOff>647096</xdr:colOff>
      <xdr:row>0</xdr:row>
      <xdr:rowOff>455083</xdr:rowOff>
    </xdr:from>
    <xdr:to>
      <xdr:col>12</xdr:col>
      <xdr:colOff>46114</xdr:colOff>
      <xdr:row>1</xdr:row>
      <xdr:rowOff>57452</xdr:rowOff>
    </xdr:to>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2996596" y="455083"/>
          <a:ext cx="5268232" cy="436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ca-ES" sz="2800" b="1" i="0" u="none" strike="noStrike" kern="0" cap="none" spc="0" normalizeH="0" baseline="0" noProof="0">
              <a:ln>
                <a:noFill/>
              </a:ln>
              <a:solidFill>
                <a:sysClr val="windowText" lastClr="000000"/>
              </a:solidFill>
              <a:effectLst/>
              <a:uLnTx/>
              <a:uFillTx/>
              <a:latin typeface="+mn-lt"/>
              <a:ea typeface="+mn-ea"/>
              <a:cs typeface="+mn-cs"/>
            </a:rPr>
            <a:t>Suspensions 2025 idCAT i T-CAT</a:t>
          </a:r>
          <a:endParaRPr lang="es-ES" sz="1600">
            <a:solidFill>
              <a:sysClr val="windowText" lastClr="000000"/>
            </a:solidFill>
          </a:endParaRPr>
        </a:p>
      </xdr:txBody>
    </xdr:sp>
    <xdr:clientData/>
  </xdr:twoCellAnchor>
  <xdr:twoCellAnchor>
    <xdr:from>
      <xdr:col>1</xdr:col>
      <xdr:colOff>367167</xdr:colOff>
      <xdr:row>0</xdr:row>
      <xdr:rowOff>64708</xdr:rowOff>
    </xdr:from>
    <xdr:to>
      <xdr:col>18</xdr:col>
      <xdr:colOff>471714</xdr:colOff>
      <xdr:row>0</xdr:row>
      <xdr:rowOff>344715</xdr:rowOff>
    </xdr:to>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673453" y="64708"/>
          <a:ext cx="10010547" cy="280007"/>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xdr:col>
      <xdr:colOff>714828</xdr:colOff>
      <xdr:row>17</xdr:row>
      <xdr:rowOff>138795</xdr:rowOff>
    </xdr:from>
    <xdr:to>
      <xdr:col>6</xdr:col>
      <xdr:colOff>415471</xdr:colOff>
      <xdr:row>19</xdr:row>
      <xdr:rowOff>11795</xdr:rowOff>
    </xdr:to>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2021114" y="3885295"/>
          <a:ext cx="3619500" cy="2358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236008</xdr:colOff>
      <xdr:row>0</xdr:row>
      <xdr:rowOff>236007</xdr:rowOff>
    </xdr:from>
    <xdr:to>
      <xdr:col>19</xdr:col>
      <xdr:colOff>476249</xdr:colOff>
      <xdr:row>69</xdr:row>
      <xdr:rowOff>90715</xdr:rowOff>
    </xdr:to>
    <xdr:sp macro="" textlink="">
      <xdr:nvSpPr>
        <xdr:cNvPr id="4" name="AutoShape 3">
          <a:extLst>
            <a:ext uri="{FF2B5EF4-FFF2-40B4-BE49-F238E27FC236}">
              <a16:creationId xmlns:a16="http://schemas.microsoft.com/office/drawing/2014/main" id="{00000000-0008-0000-1D00-000004000000}"/>
            </a:ext>
          </a:extLst>
        </xdr:cNvPr>
        <xdr:cNvSpPr>
          <a:spLocks noChangeArrowheads="1"/>
        </xdr:cNvSpPr>
      </xdr:nvSpPr>
      <xdr:spPr bwMode="auto">
        <a:xfrm>
          <a:off x="1034294" y="236007"/>
          <a:ext cx="21222455" cy="1853277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gn="ctr"/>
          <a:r>
            <a:rPr kumimoji="0" lang="ca-ES" sz="1800" b="1" i="0" u="none" strike="noStrike" kern="0" cap="none" spc="0" normalizeH="0" baseline="0" noProof="0">
              <a:ln>
                <a:noFill/>
              </a:ln>
              <a:solidFill>
                <a:srgbClr val="6785C1"/>
              </a:solidFill>
              <a:effectLst/>
              <a:uLnTx/>
              <a:uFillTx/>
              <a:latin typeface="+mn-lt"/>
              <a:ea typeface="+mn-ea"/>
              <a:cs typeface="+mn-cs"/>
            </a:rPr>
            <a:t>Incidències i intervencions</a:t>
          </a: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xdr:txBody>
    </xdr:sp>
    <xdr:clientData/>
  </xdr:twoCellAnchor>
  <xdr:twoCellAnchor>
    <xdr:from>
      <xdr:col>2</xdr:col>
      <xdr:colOff>488155</xdr:colOff>
      <xdr:row>0</xdr:row>
      <xdr:rowOff>133350</xdr:rowOff>
    </xdr:from>
    <xdr:to>
      <xdr:col>18</xdr:col>
      <xdr:colOff>573943</xdr:colOff>
      <xdr:row>0</xdr:row>
      <xdr:rowOff>435241</xdr:rowOff>
    </xdr:to>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770367" y="133350"/>
          <a:ext cx="22237518" cy="301891"/>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Estat dels</a:t>
          </a:r>
          <a:r>
            <a:rPr lang="es-ES" sz="1400" b="1" baseline="0">
              <a:solidFill>
                <a:schemeClr val="bg1"/>
              </a:solidFill>
            </a:rPr>
            <a:t> serveis</a:t>
          </a:r>
          <a:endParaRPr lang="es-ES" sz="14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80817</xdr:colOff>
      <xdr:row>0</xdr:row>
      <xdr:rowOff>95249</xdr:rowOff>
    </xdr:from>
    <xdr:to>
      <xdr:col>12</xdr:col>
      <xdr:colOff>301624</xdr:colOff>
      <xdr:row>29</xdr:row>
      <xdr:rowOff>118533</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1681017" y="95249"/>
          <a:ext cx="8221807" cy="6030384"/>
        </a:xfrm>
        <a:prstGeom prst="roundRect">
          <a:avLst>
            <a:gd name="adj" fmla="val 6614"/>
          </a:avLst>
        </a:prstGeom>
        <a:noFill/>
        <a:ln>
          <a:solidFill>
            <a:schemeClr val="accent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3</xdr:col>
      <xdr:colOff>144462</xdr:colOff>
      <xdr:row>0</xdr:row>
      <xdr:rowOff>256596</xdr:rowOff>
    </xdr:from>
    <xdr:to>
      <xdr:col>10</xdr:col>
      <xdr:colOff>523876</xdr:colOff>
      <xdr:row>0</xdr:row>
      <xdr:rowOff>751896</xdr:rowOff>
    </xdr:to>
    <xdr:sp macro="" textlink="">
      <xdr:nvSpPr>
        <xdr:cNvPr id="4" name="Rectángulo 3">
          <a:extLst>
            <a:ext uri="{FF2B5EF4-FFF2-40B4-BE49-F238E27FC236}">
              <a16:creationId xmlns:a16="http://schemas.microsoft.com/office/drawing/2014/main" id="{00000000-0008-0000-0300-000004000000}"/>
            </a:ext>
          </a:extLst>
        </xdr:cNvPr>
        <xdr:cNvSpPr/>
      </xdr:nvSpPr>
      <xdr:spPr>
        <a:xfrm>
          <a:off x="2544762" y="256596"/>
          <a:ext cx="5980114" cy="495300"/>
        </a:xfrm>
        <a:prstGeom prst="rect">
          <a:avLst/>
        </a:prstGeom>
        <a:solidFill>
          <a:sysClr val="window" lastClr="FFFFFF"/>
        </a:solidFill>
        <a:ln>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ES" sz="1100" b="1">
              <a:solidFill>
                <a:sysClr val="windowText" lastClr="000000"/>
              </a:solidFill>
            </a:rPr>
            <a:t>Acords i propers passos</a:t>
          </a:r>
        </a:p>
      </xdr:txBody>
    </xdr:sp>
    <xdr:clientData/>
  </xdr:twoCellAnchor>
  <xdr:twoCellAnchor>
    <xdr:from>
      <xdr:col>2</xdr:col>
      <xdr:colOff>433915</xdr:colOff>
      <xdr:row>0</xdr:row>
      <xdr:rowOff>804333</xdr:rowOff>
    </xdr:from>
    <xdr:to>
      <xdr:col>12</xdr:col>
      <xdr:colOff>42332</xdr:colOff>
      <xdr:row>25</xdr:row>
      <xdr:rowOff>146049</xdr:rowOff>
    </xdr:to>
    <xdr:sp macro="" textlink="">
      <xdr:nvSpPr>
        <xdr:cNvPr id="2" name="CuadroTexto 4">
          <a:extLst>
            <a:ext uri="{FF2B5EF4-FFF2-40B4-BE49-F238E27FC236}">
              <a16:creationId xmlns:a16="http://schemas.microsoft.com/office/drawing/2014/main" id="{00000000-0008-0000-0300-000018000000}"/>
            </a:ext>
          </a:extLst>
        </xdr:cNvPr>
        <xdr:cNvSpPr txBox="1"/>
      </xdr:nvSpPr>
      <xdr:spPr>
        <a:xfrm>
          <a:off x="2034115" y="804333"/>
          <a:ext cx="7609417" cy="460586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ca-E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565149</xdr:colOff>
      <xdr:row>0</xdr:row>
      <xdr:rowOff>146050</xdr:rowOff>
    </xdr:from>
    <xdr:to>
      <xdr:col>9</xdr:col>
      <xdr:colOff>298449</xdr:colOff>
      <xdr:row>0</xdr:row>
      <xdr:rowOff>406400</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365249" y="146050"/>
          <a:ext cx="6134100" cy="2603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xdr:col>
      <xdr:colOff>263524</xdr:colOff>
      <xdr:row>0</xdr:row>
      <xdr:rowOff>501651</xdr:rowOff>
    </xdr:from>
    <xdr:to>
      <xdr:col>9</xdr:col>
      <xdr:colOff>596900</xdr:colOff>
      <xdr:row>6</xdr:row>
      <xdr:rowOff>137584</xdr:rowOff>
    </xdr:to>
    <xdr:sp macro="" textlink="">
      <xdr:nvSpPr>
        <xdr:cNvPr id="6" name="AutoShape 3">
          <a:extLst>
            <a:ext uri="{FF2B5EF4-FFF2-40B4-BE49-F238E27FC236}">
              <a16:creationId xmlns:a16="http://schemas.microsoft.com/office/drawing/2014/main" id="{00000000-0008-0000-1E00-000006000000}"/>
            </a:ext>
          </a:extLst>
        </xdr:cNvPr>
        <xdr:cNvSpPr>
          <a:spLocks noChangeArrowheads="1"/>
        </xdr:cNvSpPr>
      </xdr:nvSpPr>
      <xdr:spPr bwMode="auto">
        <a:xfrm>
          <a:off x="1062566" y="501651"/>
          <a:ext cx="6725709" cy="139805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580112</xdr:colOff>
      <xdr:row>1</xdr:row>
      <xdr:rowOff>104008</xdr:rowOff>
    </xdr:from>
    <xdr:to>
      <xdr:col>3</xdr:col>
      <xdr:colOff>635051</xdr:colOff>
      <xdr:row>4</xdr:row>
      <xdr:rowOff>51568</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381078" y="941053"/>
          <a:ext cx="1656871" cy="510401"/>
        </a:xfrm>
        <a:prstGeom prst="roundRect">
          <a:avLst/>
        </a:prstGeom>
        <a:solidFill>
          <a:schemeClr val="accent4">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es-ES" sz="1100">
              <a:solidFill>
                <a:schemeClr val="lt1"/>
              </a:solidFill>
              <a:latin typeface="+mn-lt"/>
              <a:ea typeface="+mn-ea"/>
              <a:cs typeface="+mn-cs"/>
            </a:rPr>
            <a:t>Valoració Enquestes escrites</a:t>
          </a:r>
        </a:p>
      </xdr:txBody>
    </xdr:sp>
    <xdr:clientData/>
  </xdr:twoCellAnchor>
  <xdr:twoCellAnchor>
    <xdr:from>
      <xdr:col>4</xdr:col>
      <xdr:colOff>394809</xdr:colOff>
      <xdr:row>1</xdr:row>
      <xdr:rowOff>105380</xdr:rowOff>
    </xdr:from>
    <xdr:to>
      <xdr:col>6</xdr:col>
      <xdr:colOff>456094</xdr:colOff>
      <xdr:row>4</xdr:row>
      <xdr:rowOff>52940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1E00-000004000000}"/>
            </a:ext>
          </a:extLst>
        </xdr:cNvPr>
        <xdr:cNvSpPr/>
      </xdr:nvSpPr>
      <xdr:spPr>
        <a:xfrm>
          <a:off x="3595209" y="943580"/>
          <a:ext cx="1661485" cy="500010"/>
        </a:xfrm>
        <a:prstGeom prst="roundRect">
          <a:avLst/>
        </a:prstGeom>
        <a:solidFill>
          <a:schemeClr val="accent4">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s-ES" sz="1100"/>
            <a:t>Valoració Enquestes</a:t>
          </a:r>
          <a:r>
            <a:rPr lang="es-ES" sz="1100" baseline="0"/>
            <a:t> telefòniques</a:t>
          </a:r>
          <a:endParaRPr lang="es-ES" sz="1100"/>
        </a:p>
      </xdr:txBody>
    </xdr:sp>
    <xdr:clientData/>
  </xdr:twoCellAnchor>
  <xdr:twoCellAnchor>
    <xdr:from>
      <xdr:col>7</xdr:col>
      <xdr:colOff>225373</xdr:colOff>
      <xdr:row>1</xdr:row>
      <xdr:rowOff>102637</xdr:rowOff>
    </xdr:from>
    <xdr:to>
      <xdr:col>9</xdr:col>
      <xdr:colOff>280312</xdr:colOff>
      <xdr:row>4</xdr:row>
      <xdr:rowOff>50197</xdr:rowOff>
    </xdr:to>
    <xdr:sp macro="" textlink="">
      <xdr:nvSpPr>
        <xdr:cNvPr id="73" name="Rectángulo: esquinas redondeadas 10">
          <a:extLst>
            <a:ext uri="{FF2B5EF4-FFF2-40B4-BE49-F238E27FC236}">
              <a16:creationId xmlns:a16="http://schemas.microsoft.com/office/drawing/2014/main" id="{00000000-0008-0000-1E00-000049000000}"/>
            </a:ext>
          </a:extLst>
        </xdr:cNvPr>
        <xdr:cNvSpPr/>
      </xdr:nvSpPr>
      <xdr:spPr>
        <a:xfrm>
          <a:off x="5826073" y="940837"/>
          <a:ext cx="1655139" cy="500010"/>
        </a:xfrm>
        <a:prstGeom prst="roundRect">
          <a:avLst/>
        </a:prstGeom>
        <a:solidFill>
          <a:srgbClr val="6785C1"/>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s-ES" sz="1100">
              <a:solidFill>
                <a:schemeClr val="lt1"/>
              </a:solidFill>
              <a:latin typeface="+mn-lt"/>
              <a:ea typeface="+mn-ea"/>
              <a:cs typeface="+mn-cs"/>
            </a:rPr>
            <a:t>Registre de peticions del tipus "Queixa"</a:t>
          </a:r>
        </a:p>
      </xdr:txBody>
    </xdr:sp>
    <xdr:clientData/>
  </xdr:twoCellAnchor>
  <xdr:twoCellAnchor>
    <xdr:from>
      <xdr:col>4</xdr:col>
      <xdr:colOff>178290</xdr:colOff>
      <xdr:row>0</xdr:row>
      <xdr:rowOff>561975</xdr:rowOff>
    </xdr:from>
    <xdr:to>
      <xdr:col>6</xdr:col>
      <xdr:colOff>682134</xdr:colOff>
      <xdr:row>1</xdr:row>
      <xdr:rowOff>32693</xdr:rowOff>
    </xdr:to>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3378690" y="561975"/>
          <a:ext cx="2104044" cy="308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400" b="1" i="0" baseline="0">
              <a:solidFill>
                <a:schemeClr val="dk1"/>
              </a:solidFill>
              <a:effectLst/>
              <a:latin typeface="+mn-lt"/>
              <a:ea typeface="+mn-ea"/>
              <a:cs typeface="+mn-cs"/>
            </a:rPr>
            <a:t>Qualitat</a:t>
          </a:r>
          <a:endParaRPr lang="es-ES" sz="3600">
            <a:effectLst/>
          </a:endParaRPr>
        </a:p>
        <a:p>
          <a:pPr algn="ctr"/>
          <a:r>
            <a:rPr kumimoji="0" lang="ca-ES" sz="2800" b="1" i="0" u="none" strike="noStrike" kern="0" cap="none" spc="0" normalizeH="0" baseline="0" noProof="0">
              <a:ln>
                <a:noFill/>
              </a:ln>
              <a:solidFill>
                <a:schemeClr val="accent5"/>
              </a:solidFill>
              <a:effectLst/>
              <a:uLnTx/>
              <a:uFillTx/>
              <a:latin typeface="+mn-lt"/>
              <a:ea typeface="+mn-ea"/>
              <a:cs typeface="+mn-cs"/>
            </a:rPr>
            <a:t> </a:t>
          </a:r>
          <a:endParaRPr lang="es-ES" sz="1600">
            <a:solidFill>
              <a:schemeClr val="accent5"/>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561578</xdr:colOff>
      <xdr:row>4</xdr:row>
      <xdr:rowOff>68180</xdr:rowOff>
    </xdr:from>
    <xdr:to>
      <xdr:col>11</xdr:col>
      <xdr:colOff>544101</xdr:colOff>
      <xdr:row>4</xdr:row>
      <xdr:rowOff>402167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00000000-0008-0000-1F00-000006000000}"/>
            </a:ext>
          </a:extLst>
        </xdr:cNvPr>
        <xdr:cNvSpPr/>
      </xdr:nvSpPr>
      <xdr:spPr>
        <a:xfrm>
          <a:off x="13208661" y="1444013"/>
          <a:ext cx="1379523" cy="333987"/>
        </a:xfrm>
        <a:prstGeom prst="roundRect">
          <a:avLst/>
        </a:prstGeom>
        <a:solidFill>
          <a:schemeClr val="accent4">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baseline="0">
              <a:solidFill>
                <a:schemeClr val="lt1"/>
              </a:solidFill>
              <a:effectLst/>
              <a:latin typeface="+mn-lt"/>
              <a:ea typeface="+mn-ea"/>
              <a:cs typeface="+mn-cs"/>
            </a:rPr>
            <a:t>NPS</a:t>
          </a:r>
          <a:endParaRPr lang="es-ES">
            <a:effectLst/>
          </a:endParaRPr>
        </a:p>
      </xdr:txBody>
    </xdr:sp>
    <xdr:clientData/>
  </xdr:twoCellAnchor>
  <xdr:twoCellAnchor>
    <xdr:from>
      <xdr:col>1</xdr:col>
      <xdr:colOff>277810</xdr:colOff>
      <xdr:row>0</xdr:row>
      <xdr:rowOff>246530</xdr:rowOff>
    </xdr:from>
    <xdr:to>
      <xdr:col>16</xdr:col>
      <xdr:colOff>154781</xdr:colOff>
      <xdr:row>49</xdr:row>
      <xdr:rowOff>36285</xdr:rowOff>
    </xdr:to>
    <xdr:sp macro="" textlink="">
      <xdr:nvSpPr>
        <xdr:cNvPr id="7" name="AutoShape 3">
          <a:extLst>
            <a:ext uri="{FF2B5EF4-FFF2-40B4-BE49-F238E27FC236}">
              <a16:creationId xmlns:a16="http://schemas.microsoft.com/office/drawing/2014/main" id="{00000000-0008-0000-1F00-000007000000}"/>
            </a:ext>
          </a:extLst>
        </xdr:cNvPr>
        <xdr:cNvSpPr>
          <a:spLocks noChangeArrowheads="1"/>
        </xdr:cNvSpPr>
      </xdr:nvSpPr>
      <xdr:spPr bwMode="auto">
        <a:xfrm>
          <a:off x="1075529" y="246530"/>
          <a:ext cx="17367252" cy="1171981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268940</xdr:colOff>
      <xdr:row>0</xdr:row>
      <xdr:rowOff>120461</xdr:rowOff>
    </xdr:from>
    <xdr:to>
      <xdr:col>12</xdr:col>
      <xdr:colOff>649941</xdr:colOff>
      <xdr:row>0</xdr:row>
      <xdr:rowOff>425201</xdr:rowOff>
    </xdr:to>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867646" y="120461"/>
          <a:ext cx="10264589" cy="30474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10</xdr:col>
      <xdr:colOff>555226</xdr:colOff>
      <xdr:row>5</xdr:row>
      <xdr:rowOff>155</xdr:rowOff>
    </xdr:from>
    <xdr:to>
      <xdr:col>11</xdr:col>
      <xdr:colOff>543358</xdr:colOff>
      <xdr:row>5</xdr:row>
      <xdr:rowOff>299356</xdr:rowOff>
    </xdr:to>
    <xdr:sp macro="" textlink="">
      <xdr:nvSpPr>
        <xdr:cNvPr id="11" name="Rectángulo: esquinas redondeadas 10">
          <a:hlinkClick xmlns:r="http://schemas.openxmlformats.org/officeDocument/2006/relationships" r:id="rId2"/>
          <a:extLst>
            <a:ext uri="{FF2B5EF4-FFF2-40B4-BE49-F238E27FC236}">
              <a16:creationId xmlns:a16="http://schemas.microsoft.com/office/drawing/2014/main" id="{00000000-0008-0000-1F00-00000B000000}"/>
            </a:ext>
          </a:extLst>
        </xdr:cNvPr>
        <xdr:cNvSpPr/>
      </xdr:nvSpPr>
      <xdr:spPr>
        <a:xfrm>
          <a:off x="13745083" y="1932369"/>
          <a:ext cx="1385132" cy="299201"/>
        </a:xfrm>
        <a:prstGeom prst="roundRect">
          <a:avLst/>
        </a:prstGeom>
        <a:solidFill>
          <a:schemeClr val="accent4">
            <a:lumMod val="75000"/>
          </a:schemeClr>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baseline="0">
              <a:solidFill>
                <a:schemeClr val="lt1"/>
              </a:solidFill>
              <a:effectLst/>
              <a:latin typeface="+mn-lt"/>
              <a:ea typeface="+mn-ea"/>
              <a:cs typeface="+mn-cs"/>
            </a:rPr>
            <a:t>Comentaris</a:t>
          </a:r>
        </a:p>
      </xdr:txBody>
    </xdr:sp>
    <xdr:clientData/>
  </xdr:twoCellAnchor>
  <xdr:twoCellAnchor editAs="oneCell">
    <xdr:from>
      <xdr:col>1</xdr:col>
      <xdr:colOff>653143</xdr:colOff>
      <xdr:row>14</xdr:row>
      <xdr:rowOff>381000</xdr:rowOff>
    </xdr:from>
    <xdr:to>
      <xdr:col>7</xdr:col>
      <xdr:colOff>450851</xdr:colOff>
      <xdr:row>48</xdr:row>
      <xdr:rowOff>42635</xdr:rowOff>
    </xdr:to>
    <xdr:pic>
      <xdr:nvPicPr>
        <xdr:cNvPr id="3" name="Imagen 2">
          <a:extLst>
            <a:ext uri="{FF2B5EF4-FFF2-40B4-BE49-F238E27FC236}">
              <a16:creationId xmlns:a16="http://schemas.microsoft.com/office/drawing/2014/main" id="{9B05093D-AE1C-69E6-E602-D3CE0B497994}"/>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035"/>
        <a:stretch>
          <a:fillRect/>
        </a:stretch>
      </xdr:blipFill>
      <xdr:spPr bwMode="auto">
        <a:xfrm>
          <a:off x="1451429" y="4327071"/>
          <a:ext cx="8088993" cy="667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158319</xdr:colOff>
      <xdr:row>0</xdr:row>
      <xdr:rowOff>500385</xdr:rowOff>
    </xdr:from>
    <xdr:to>
      <xdr:col>8</xdr:col>
      <xdr:colOff>188499</xdr:colOff>
      <xdr:row>0</xdr:row>
      <xdr:rowOff>809720</xdr:rowOff>
    </xdr:to>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634260" y="500385"/>
          <a:ext cx="2839121" cy="309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400">
              <a:effectLst/>
            </a:rPr>
            <a:t>Enquestes</a:t>
          </a:r>
          <a:r>
            <a:rPr lang="es-ES" sz="1400" baseline="0">
              <a:effectLst/>
            </a:rPr>
            <a:t> escrites</a:t>
          </a:r>
          <a:endParaRPr lang="es-ES" sz="1400">
            <a:effectLst/>
          </a:endParaRPr>
        </a:p>
        <a:p>
          <a:pPr algn="ctr"/>
          <a:r>
            <a:rPr kumimoji="0" lang="ca-ES" sz="1400" b="1" i="0" u="none" strike="noStrike" kern="0" cap="none" spc="0" normalizeH="0" baseline="0" noProof="0">
              <a:ln>
                <a:noFill/>
              </a:ln>
              <a:solidFill>
                <a:schemeClr val="accent5"/>
              </a:solidFill>
              <a:effectLst/>
              <a:uLnTx/>
              <a:uFillTx/>
              <a:latin typeface="+mn-lt"/>
              <a:ea typeface="+mn-ea"/>
              <a:cs typeface="+mn-cs"/>
            </a:rPr>
            <a:t> </a:t>
          </a:r>
          <a:endParaRPr lang="es-ES" sz="1400">
            <a:solidFill>
              <a:schemeClr val="accent5"/>
            </a:solidFill>
          </a:endParaRPr>
        </a:p>
      </xdr:txBody>
    </xdr:sp>
    <xdr:clientData/>
  </xdr:twoCellAnchor>
  <xdr:twoCellAnchor>
    <xdr:from>
      <xdr:col>1</xdr:col>
      <xdr:colOff>757586</xdr:colOff>
      <xdr:row>14</xdr:row>
      <xdr:rowOff>441519</xdr:rowOff>
    </xdr:from>
    <xdr:to>
      <xdr:col>3</xdr:col>
      <xdr:colOff>732118</xdr:colOff>
      <xdr:row>14</xdr:row>
      <xdr:rowOff>710888</xdr:rowOff>
    </xdr:to>
    <xdr:sp macro="" textlink="">
      <xdr:nvSpPr>
        <xdr:cNvPr id="2" name="CuadroTexto 13">
          <a:extLst>
            <a:ext uri="{FF2B5EF4-FFF2-40B4-BE49-F238E27FC236}">
              <a16:creationId xmlns:a16="http://schemas.microsoft.com/office/drawing/2014/main" id="{00000000-0008-0000-1F00-000002000000}"/>
            </a:ext>
          </a:extLst>
        </xdr:cNvPr>
        <xdr:cNvSpPr txBox="1"/>
      </xdr:nvSpPr>
      <xdr:spPr>
        <a:xfrm>
          <a:off x="1556939" y="5543931"/>
          <a:ext cx="1984120" cy="269369"/>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r>
            <a:rPr lang="es-ES" sz="1200" b="1">
              <a:solidFill>
                <a:sysClr val="windowText" lastClr="000000"/>
              </a:solidFill>
              <a:latin typeface="Arial" panose="020B0604020202020204" pitchFamily="34" charset="0"/>
              <a:cs typeface="Arial" panose="020B0604020202020204" pitchFamily="34" charset="0"/>
            </a:rPr>
            <a:t>Detall</a:t>
          </a:r>
          <a:r>
            <a:rPr lang="es-ES" sz="1200" b="1" baseline="0">
              <a:solidFill>
                <a:sysClr val="windowText" lastClr="000000"/>
              </a:solidFill>
              <a:latin typeface="Arial" panose="020B0604020202020204" pitchFamily="34" charset="0"/>
              <a:cs typeface="Arial" panose="020B0604020202020204" pitchFamily="34" charset="0"/>
            </a:rPr>
            <a:t> de les enquestes</a:t>
          </a:r>
          <a:endParaRPr lang="ca-ES" sz="1200" b="0">
            <a:solidFill>
              <a:sysClr val="windowText" lastClr="000000"/>
            </a:solidFill>
            <a:latin typeface="ArialMT"/>
          </a:endParaRPr>
        </a:p>
      </xdr:txBody>
    </xdr:sp>
    <xdr:clientData/>
  </xdr:twoCellAnchor>
  <xdr:twoCellAnchor>
    <xdr:from>
      <xdr:col>8</xdr:col>
      <xdr:colOff>1</xdr:colOff>
      <xdr:row>18</xdr:row>
      <xdr:rowOff>705</xdr:rowOff>
    </xdr:from>
    <xdr:to>
      <xdr:col>14</xdr:col>
      <xdr:colOff>345722</xdr:colOff>
      <xdr:row>23</xdr:row>
      <xdr:rowOff>98777</xdr:rowOff>
    </xdr:to>
    <xdr:sp macro="" textlink="">
      <xdr:nvSpPr>
        <xdr:cNvPr id="14" name="CuadroTexto 14">
          <a:extLst>
            <a:ext uri="{FF2B5EF4-FFF2-40B4-BE49-F238E27FC236}">
              <a16:creationId xmlns:a16="http://schemas.microsoft.com/office/drawing/2014/main" id="{00000000-0008-0000-1F00-000009000000}"/>
            </a:ext>
            <a:ext uri="{147F2762-F138-4A5C-976F-8EAC2B608ADB}">
              <a16:predDERef xmlns:a16="http://schemas.microsoft.com/office/drawing/2014/main" pred="{00000000-0008-0000-2200-00000E000000}"/>
            </a:ext>
          </a:extLst>
        </xdr:cNvPr>
        <xdr:cNvSpPr txBox="1"/>
      </xdr:nvSpPr>
      <xdr:spPr>
        <a:xfrm>
          <a:off x="9976557" y="6266038"/>
          <a:ext cx="5129387" cy="1015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ca-ES" sz="1200" b="1" u="none"/>
        </a:p>
      </xdr:txBody>
    </xdr:sp>
    <xdr:clientData/>
  </xdr:twoCellAnchor>
  <xdr:twoCellAnchor>
    <xdr:from>
      <xdr:col>11</xdr:col>
      <xdr:colOff>881592</xdr:colOff>
      <xdr:row>2</xdr:row>
      <xdr:rowOff>161924</xdr:rowOff>
    </xdr:from>
    <xdr:to>
      <xdr:col>15</xdr:col>
      <xdr:colOff>314324</xdr:colOff>
      <xdr:row>10</xdr:row>
      <xdr:rowOff>108857</xdr:rowOff>
    </xdr:to>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15395878" y="1177924"/>
          <a:ext cx="3487660" cy="215129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s-ES" sz="1100"/>
            <a:t>Com s'envien les enquestes?</a:t>
          </a:r>
        </a:p>
        <a:p>
          <a:r>
            <a:rPr lang="es-ES" sz="1100"/>
            <a:t>- Si es resol una trucada en primer contacte, no s'envia  l'enquesta.</a:t>
          </a:r>
        </a:p>
        <a:p>
          <a:r>
            <a:rPr lang="es-ES" sz="1100"/>
            <a:t>- Quan</a:t>
          </a:r>
          <a:r>
            <a:rPr lang="es-ES" sz="1100" baseline="0"/>
            <a:t> </a:t>
          </a:r>
          <a:r>
            <a:rPr lang="es-ES" sz="1100"/>
            <a:t>es resol la resta</a:t>
          </a:r>
          <a:r>
            <a:rPr lang="es-ES" sz="1100" baseline="0"/>
            <a:t> de</a:t>
          </a:r>
          <a:r>
            <a:rPr lang="es-ES" sz="1100"/>
            <a:t> tiquets,</a:t>
          </a:r>
          <a:r>
            <a:rPr lang="es-ES" sz="1100" baseline="0"/>
            <a:t>  l'enquesta s'envia passades 48 h</a:t>
          </a:r>
          <a:r>
            <a:rPr lang="es-ES" sz="1100"/>
            <a:t>.</a:t>
          </a:r>
        </a:p>
        <a:p>
          <a:r>
            <a:rPr lang="es-ES" sz="1100"/>
            <a:t>- No s'envia enquesta, quan un tiquet es tanca automàticament pel sistema despres dels 2 recordatoris. L'usuari no ha respost.</a:t>
          </a:r>
        </a:p>
        <a:p>
          <a:r>
            <a:rPr lang="es-ES" sz="1100"/>
            <a:t>- En el cas de Xat en viu, no</a:t>
          </a:r>
          <a:r>
            <a:rPr lang="es-ES" sz="1100" baseline="0"/>
            <a:t> s'envia enquesta.</a:t>
          </a:r>
          <a:endParaRPr lang="es-ES" sz="1100"/>
        </a:p>
        <a:p>
          <a:r>
            <a:rPr lang="es-ES" sz="1100" baseline="0"/>
            <a:t>- En les peticions de Fora Catàleg, se'ls envia una enquesta específica per saber com han arribat a l'AOC.</a:t>
          </a:r>
          <a:endParaRPr lang="es-E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393114</xdr:colOff>
      <xdr:row>0</xdr:row>
      <xdr:rowOff>599491</xdr:rowOff>
    </xdr:from>
    <xdr:to>
      <xdr:col>11</xdr:col>
      <xdr:colOff>670268</xdr:colOff>
      <xdr:row>1</xdr:row>
      <xdr:rowOff>63720</xdr:rowOff>
    </xdr:to>
    <xdr:sp macro="" textlink="">
      <xdr:nvSpPr>
        <xdr:cNvPr id="3" name="CuadroTexto 13">
          <a:extLst>
            <a:ext uri="{FF2B5EF4-FFF2-40B4-BE49-F238E27FC236}">
              <a16:creationId xmlns:a16="http://schemas.microsoft.com/office/drawing/2014/main" id="{00000000-0008-0000-2000-000003000000}"/>
            </a:ext>
          </a:extLst>
        </xdr:cNvPr>
        <xdr:cNvSpPr txBox="1"/>
      </xdr:nvSpPr>
      <xdr:spPr>
        <a:xfrm>
          <a:off x="2787971" y="599491"/>
          <a:ext cx="19172940" cy="298800"/>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r>
            <a:rPr lang="es-ES" sz="1400" b="1">
              <a:solidFill>
                <a:sysClr val="windowText" lastClr="000000"/>
              </a:solidFill>
              <a:latin typeface="Arial" panose="020B0604020202020204" pitchFamily="34" charset="0"/>
              <a:cs typeface="Arial" panose="020B0604020202020204" pitchFamily="34" charset="0"/>
            </a:rPr>
            <a:t>Net Promoters Score</a:t>
          </a:r>
          <a:endParaRPr lang="ca-ES" sz="1400" b="0">
            <a:solidFill>
              <a:sysClr val="windowText" lastClr="000000"/>
            </a:solidFill>
            <a:latin typeface="ArialMT"/>
          </a:endParaRPr>
        </a:p>
      </xdr:txBody>
    </xdr:sp>
    <xdr:clientData/>
  </xdr:twoCellAnchor>
  <xdr:twoCellAnchor editAs="oneCell">
    <xdr:from>
      <xdr:col>5</xdr:col>
      <xdr:colOff>1941788</xdr:colOff>
      <xdr:row>4</xdr:row>
      <xdr:rowOff>112342</xdr:rowOff>
    </xdr:from>
    <xdr:to>
      <xdr:col>7</xdr:col>
      <xdr:colOff>321283</xdr:colOff>
      <xdr:row>14</xdr:row>
      <xdr:rowOff>159658</xdr:rowOff>
    </xdr:to>
    <xdr:pic>
      <xdr:nvPicPr>
        <xdr:cNvPr id="24" name="Picture 2">
          <a:extLst>
            <a:ext uri="{FF2B5EF4-FFF2-40B4-BE49-F238E27FC236}">
              <a16:creationId xmlns:a16="http://schemas.microsoft.com/office/drawing/2014/main" id="{00000000-0008-0000-20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2307" y="1487177"/>
          <a:ext cx="5855721" cy="186563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102055</xdr:colOff>
      <xdr:row>0</xdr:row>
      <xdr:rowOff>190497</xdr:rowOff>
    </xdr:from>
    <xdr:to>
      <xdr:col>10</xdr:col>
      <xdr:colOff>121104</xdr:colOff>
      <xdr:row>56</xdr:row>
      <xdr:rowOff>79375</xdr:rowOff>
    </xdr:to>
    <xdr:sp macro="" textlink="">
      <xdr:nvSpPr>
        <xdr:cNvPr id="10" name="AutoShape 3">
          <a:extLst>
            <a:ext uri="{FF2B5EF4-FFF2-40B4-BE49-F238E27FC236}">
              <a16:creationId xmlns:a16="http://schemas.microsoft.com/office/drawing/2014/main" id="{00000000-0008-0000-2000-00000A000000}"/>
            </a:ext>
          </a:extLst>
        </xdr:cNvPr>
        <xdr:cNvSpPr>
          <a:spLocks noChangeArrowheads="1"/>
        </xdr:cNvSpPr>
      </xdr:nvSpPr>
      <xdr:spPr bwMode="auto">
        <a:xfrm>
          <a:off x="895805" y="190497"/>
          <a:ext cx="18894424" cy="1036637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755650</xdr:colOff>
      <xdr:row>27</xdr:row>
      <xdr:rowOff>137581</xdr:rowOff>
    </xdr:from>
    <xdr:to>
      <xdr:col>4</xdr:col>
      <xdr:colOff>1058181</xdr:colOff>
      <xdr:row>34</xdr:row>
      <xdr:rowOff>41275</xdr:rowOff>
    </xdr:to>
    <xdr:sp macro="" textlink="">
      <xdr:nvSpPr>
        <xdr:cNvPr id="9" name="CuadroTexto 4">
          <a:extLst>
            <a:ext uri="{FF2B5EF4-FFF2-40B4-BE49-F238E27FC236}">
              <a16:creationId xmlns:a16="http://schemas.microsoft.com/office/drawing/2014/main" id="{00000000-0008-0000-2000-000009000000}"/>
            </a:ext>
          </a:extLst>
        </xdr:cNvPr>
        <xdr:cNvSpPr txBox="1"/>
      </xdr:nvSpPr>
      <xdr:spPr>
        <a:xfrm>
          <a:off x="1549400" y="5550956"/>
          <a:ext cx="4414156" cy="11260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a-ES" sz="2000" baseline="0"/>
            <a:t>El </a:t>
          </a:r>
          <a:r>
            <a:rPr lang="ca-ES" sz="2000" b="1" baseline="0"/>
            <a:t>82% dels usuaris </a:t>
          </a:r>
          <a:r>
            <a:rPr lang="ca-ES" sz="2000" baseline="0"/>
            <a:t>recomanaria el servei de suport, puntuant-lo entre el </a:t>
          </a:r>
          <a:r>
            <a:rPr lang="ca-ES" sz="2000" b="1" baseline="0"/>
            <a:t>7 i els 10 punts.</a:t>
          </a:r>
        </a:p>
      </xdr:txBody>
    </xdr:sp>
    <xdr:clientData/>
  </xdr:twoCellAnchor>
  <xdr:twoCellAnchor>
    <xdr:from>
      <xdr:col>1</xdr:col>
      <xdr:colOff>600801</xdr:colOff>
      <xdr:row>0</xdr:row>
      <xdr:rowOff>81643</xdr:rowOff>
    </xdr:from>
    <xdr:to>
      <xdr:col>7</xdr:col>
      <xdr:colOff>503463</xdr:colOff>
      <xdr:row>0</xdr:row>
      <xdr:rowOff>319767</xdr:rowOff>
    </xdr:to>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2197372" y="81643"/>
          <a:ext cx="16403591" cy="238124"/>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4</xdr:col>
      <xdr:colOff>4851194</xdr:colOff>
      <xdr:row>28</xdr:row>
      <xdr:rowOff>7453</xdr:rowOff>
    </xdr:from>
    <xdr:to>
      <xdr:col>6</xdr:col>
      <xdr:colOff>256405</xdr:colOff>
      <xdr:row>29</xdr:row>
      <xdr:rowOff>124284</xdr:rowOff>
    </xdr:to>
    <xdr:sp macro="" textlink="">
      <xdr:nvSpPr>
        <xdr:cNvPr id="5" name="CuadroTexto 13">
          <a:extLst>
            <a:ext uri="{FF2B5EF4-FFF2-40B4-BE49-F238E27FC236}">
              <a16:creationId xmlns:a16="http://schemas.microsoft.com/office/drawing/2014/main" id="{00000000-0008-0000-2000-000005000000}"/>
            </a:ext>
          </a:extLst>
        </xdr:cNvPr>
        <xdr:cNvSpPr txBox="1"/>
      </xdr:nvSpPr>
      <xdr:spPr>
        <a:xfrm>
          <a:off x="9775972" y="5814175"/>
          <a:ext cx="3660211" cy="300276"/>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r>
            <a:rPr lang="es-ES" sz="1400" b="1">
              <a:solidFill>
                <a:sysClr val="windowText" lastClr="000000"/>
              </a:solidFill>
              <a:latin typeface="Arial" panose="020B0604020202020204" pitchFamily="34" charset="0"/>
              <a:cs typeface="Arial" panose="020B0604020202020204" pitchFamily="34" charset="0"/>
            </a:rPr>
            <a:t>NPS</a:t>
          </a:r>
          <a:r>
            <a:rPr lang="es-ES" sz="1400" b="1" baseline="0">
              <a:solidFill>
                <a:sysClr val="windowText" lastClr="000000"/>
              </a:solidFill>
              <a:latin typeface="Arial" panose="020B0604020202020204" pitchFamily="34" charset="0"/>
              <a:cs typeface="Arial" panose="020B0604020202020204" pitchFamily="34" charset="0"/>
            </a:rPr>
            <a:t> adaptat al Sector Públic per servei</a:t>
          </a:r>
          <a:endParaRPr lang="ca-ES" sz="1400" b="0">
            <a:solidFill>
              <a:sysClr val="windowText" lastClr="000000"/>
            </a:solidFill>
            <a:latin typeface="ArialMT"/>
          </a:endParaRPr>
        </a:p>
      </xdr:txBody>
    </xdr:sp>
    <xdr:clientData/>
  </xdr:twoCellAnchor>
  <xdr:twoCellAnchor editAs="oneCell">
    <xdr:from>
      <xdr:col>1</xdr:col>
      <xdr:colOff>447675</xdr:colOff>
      <xdr:row>13</xdr:row>
      <xdr:rowOff>87736</xdr:rowOff>
    </xdr:from>
    <xdr:to>
      <xdr:col>5</xdr:col>
      <xdr:colOff>1820275</xdr:colOff>
      <xdr:row>25</xdr:row>
      <xdr:rowOff>73621</xdr:rowOff>
    </xdr:to>
    <xdr:pic>
      <xdr:nvPicPr>
        <xdr:cNvPr id="2" name="Imagen 1">
          <a:extLst>
            <a:ext uri="{FF2B5EF4-FFF2-40B4-BE49-F238E27FC236}">
              <a16:creationId xmlns:a16="http://schemas.microsoft.com/office/drawing/2014/main" id="{41BBBEDB-B23C-A101-878E-6D65C37B2A97}"/>
            </a:ext>
          </a:extLst>
        </xdr:cNvPr>
        <xdr:cNvPicPr>
          <a:picLocks noChangeAspect="1"/>
        </xdr:cNvPicPr>
      </xdr:nvPicPr>
      <xdr:blipFill>
        <a:blip xmlns:r="http://schemas.openxmlformats.org/officeDocument/2006/relationships" r:embed="rId2"/>
        <a:stretch>
          <a:fillRect/>
        </a:stretch>
      </xdr:blipFill>
      <xdr:spPr>
        <a:xfrm>
          <a:off x="1241425" y="3056361"/>
          <a:ext cx="10386425" cy="2081385"/>
        </a:xfrm>
        <a:prstGeom prst="rect">
          <a:avLst/>
        </a:prstGeom>
      </xdr:spPr>
    </xdr:pic>
    <xdr:clientData/>
  </xdr:twoCellAnchor>
  <xdr:twoCellAnchor>
    <xdr:from>
      <xdr:col>5</xdr:col>
      <xdr:colOff>3124350</xdr:colOff>
      <xdr:row>0</xdr:row>
      <xdr:rowOff>716642</xdr:rowOff>
    </xdr:from>
    <xdr:to>
      <xdr:col>6</xdr:col>
      <xdr:colOff>2982534</xdr:colOff>
      <xdr:row>3</xdr:row>
      <xdr:rowOff>89857</xdr:rowOff>
    </xdr:to>
    <xdr:sp macro="" textlink="">
      <xdr:nvSpPr>
        <xdr:cNvPr id="25" name="CuadroTexto 1">
          <a:extLst>
            <a:ext uri="{FF2B5EF4-FFF2-40B4-BE49-F238E27FC236}">
              <a16:creationId xmlns:a16="http://schemas.microsoft.com/office/drawing/2014/main" id="{00000000-0008-0000-2000-000019000000}"/>
            </a:ext>
          </a:extLst>
        </xdr:cNvPr>
        <xdr:cNvSpPr txBox="1"/>
      </xdr:nvSpPr>
      <xdr:spPr>
        <a:xfrm>
          <a:off x="12954869" y="716642"/>
          <a:ext cx="3209906" cy="56833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a-ES" sz="2000" baseline="0"/>
            <a:t>44,05 % de NPS</a:t>
          </a:r>
        </a:p>
      </xdr:txBody>
    </xdr:sp>
    <xdr:clientData/>
  </xdr:twoCellAnchor>
  <xdr:twoCellAnchor>
    <xdr:from>
      <xdr:col>5</xdr:col>
      <xdr:colOff>2662642</xdr:colOff>
      <xdr:row>16</xdr:row>
      <xdr:rowOff>4213</xdr:rowOff>
    </xdr:from>
    <xdr:to>
      <xdr:col>6</xdr:col>
      <xdr:colOff>1467784</xdr:colOff>
      <xdr:row>22</xdr:row>
      <xdr:rowOff>58643</xdr:rowOff>
    </xdr:to>
    <xdr:sp macro="" textlink="">
      <xdr:nvSpPr>
        <xdr:cNvPr id="11" name="CuadroTexto 1">
          <a:hlinkClick xmlns:r="http://schemas.openxmlformats.org/officeDocument/2006/relationships" r:id="rId3"/>
          <a:extLst>
            <a:ext uri="{FF2B5EF4-FFF2-40B4-BE49-F238E27FC236}">
              <a16:creationId xmlns:a16="http://schemas.microsoft.com/office/drawing/2014/main" id="{00000000-0008-0000-2000-00000B000000}"/>
            </a:ext>
          </a:extLst>
        </xdr:cNvPr>
        <xdr:cNvSpPr txBox="1"/>
      </xdr:nvSpPr>
      <xdr:spPr>
        <a:xfrm>
          <a:off x="12495521" y="3647445"/>
          <a:ext cx="2159738" cy="1170491"/>
        </a:xfrm>
        <a:prstGeom prst="roundRect">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wrap="square" rtlCol="0" anchor="ctr"/>
        <a:lstStyle/>
        <a:p>
          <a:pPr algn="ctr"/>
          <a:r>
            <a:rPr lang="ca-ES" sz="2000" b="1">
              <a:solidFill>
                <a:schemeClr val="bg1"/>
              </a:solidFill>
            </a:rPr>
            <a:t>NPS per</a:t>
          </a:r>
          <a:r>
            <a:rPr lang="ca-ES" sz="2000" b="1" baseline="0">
              <a:solidFill>
                <a:schemeClr val="bg1"/>
              </a:solidFill>
            </a:rPr>
            <a:t> </a:t>
          </a:r>
          <a:r>
            <a:rPr lang="ca-ES" sz="2000" b="1">
              <a:solidFill>
                <a:schemeClr val="bg1"/>
              </a:solidFill>
            </a:rPr>
            <a:t>serveis</a:t>
          </a:r>
        </a:p>
      </xdr:txBody>
    </xdr:sp>
    <xdr:clientData/>
  </xdr:twoCellAnchor>
  <xdr:twoCellAnchor>
    <xdr:from>
      <xdr:col>6</xdr:col>
      <xdr:colOff>1598889</xdr:colOff>
      <xdr:row>16</xdr:row>
      <xdr:rowOff>21916</xdr:rowOff>
    </xdr:from>
    <xdr:to>
      <xdr:col>6</xdr:col>
      <xdr:colOff>3752277</xdr:colOff>
      <xdr:row>22</xdr:row>
      <xdr:rowOff>76346</xdr:rowOff>
    </xdr:to>
    <xdr:sp macro="" textlink="">
      <xdr:nvSpPr>
        <xdr:cNvPr id="15" name="CuadroTexto 1">
          <a:hlinkClick xmlns:r="http://schemas.openxmlformats.org/officeDocument/2006/relationships" r:id="rId4"/>
          <a:extLst>
            <a:ext uri="{FF2B5EF4-FFF2-40B4-BE49-F238E27FC236}">
              <a16:creationId xmlns:a16="http://schemas.microsoft.com/office/drawing/2014/main" id="{00000000-0008-0000-2000-00000F000000}"/>
            </a:ext>
          </a:extLst>
        </xdr:cNvPr>
        <xdr:cNvSpPr txBox="1"/>
      </xdr:nvSpPr>
      <xdr:spPr>
        <a:xfrm>
          <a:off x="14759264" y="3514416"/>
          <a:ext cx="2153388" cy="1102180"/>
        </a:xfrm>
        <a:prstGeom prst="roundRect">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wrap="square" rtlCol="0" anchor="ctr"/>
        <a:lstStyle/>
        <a:p>
          <a:pPr algn="ctr"/>
          <a:r>
            <a:rPr lang="ca-ES" sz="2000" b="1">
              <a:solidFill>
                <a:schemeClr val="bg1"/>
              </a:solidFill>
            </a:rPr>
            <a:t>NPS per</a:t>
          </a:r>
          <a:r>
            <a:rPr lang="ca-ES" sz="2000" b="1" baseline="0">
              <a:solidFill>
                <a:schemeClr val="bg1"/>
              </a:solidFill>
            </a:rPr>
            <a:t> </a:t>
          </a:r>
          <a:r>
            <a:rPr lang="ca-ES" sz="2000" b="1">
              <a:solidFill>
                <a:schemeClr val="bg1"/>
              </a:solidFill>
            </a:rPr>
            <a:t>canals</a:t>
          </a:r>
        </a:p>
      </xdr:txBody>
    </xdr:sp>
    <xdr:clientData/>
  </xdr:twoCellAnchor>
  <xdr:twoCellAnchor editAs="oneCell">
    <xdr:from>
      <xdr:col>1</xdr:col>
      <xdr:colOff>444500</xdr:colOff>
      <xdr:row>1</xdr:row>
      <xdr:rowOff>66675</xdr:rowOff>
    </xdr:from>
    <xdr:to>
      <xdr:col>5</xdr:col>
      <xdr:colOff>1817525</xdr:colOff>
      <xdr:row>13</xdr:row>
      <xdr:rowOff>8921</xdr:rowOff>
    </xdr:to>
    <xdr:pic>
      <xdr:nvPicPr>
        <xdr:cNvPr id="17" name="Imagen 16">
          <a:extLst>
            <a:ext uri="{FF2B5EF4-FFF2-40B4-BE49-F238E27FC236}">
              <a16:creationId xmlns:a16="http://schemas.microsoft.com/office/drawing/2014/main" id="{9853D4F5-F503-7A62-9FCE-90608135A825}"/>
            </a:ext>
          </a:extLst>
        </xdr:cNvPr>
        <xdr:cNvPicPr>
          <a:picLocks noChangeAspect="1"/>
        </xdr:cNvPicPr>
      </xdr:nvPicPr>
      <xdr:blipFill>
        <a:blip xmlns:r="http://schemas.openxmlformats.org/officeDocument/2006/relationships" r:embed="rId5"/>
        <a:stretch>
          <a:fillRect/>
        </a:stretch>
      </xdr:blipFill>
      <xdr:spPr>
        <a:xfrm>
          <a:off x="1238250" y="908050"/>
          <a:ext cx="10393200" cy="2072671"/>
        </a:xfrm>
        <a:prstGeom prst="rect">
          <a:avLst/>
        </a:prstGeom>
      </xdr:spPr>
    </xdr:pic>
    <xdr:clientData/>
  </xdr:twoCellAnchor>
  <xdr:twoCellAnchor editAs="oneCell">
    <xdr:from>
      <xdr:col>1</xdr:col>
      <xdr:colOff>406400</xdr:colOff>
      <xdr:row>33</xdr:row>
      <xdr:rowOff>158750</xdr:rowOff>
    </xdr:from>
    <xdr:to>
      <xdr:col>4</xdr:col>
      <xdr:colOff>4314825</xdr:colOff>
      <xdr:row>49</xdr:row>
      <xdr:rowOff>34977</xdr:rowOff>
    </xdr:to>
    <xdr:pic>
      <xdr:nvPicPr>
        <xdr:cNvPr id="18" name="Imagen 17">
          <a:extLst>
            <a:ext uri="{FF2B5EF4-FFF2-40B4-BE49-F238E27FC236}">
              <a16:creationId xmlns:a16="http://schemas.microsoft.com/office/drawing/2014/main" id="{92ABDAC8-EEDE-740A-ADC6-2729A8D8FEE3}"/>
            </a:ext>
          </a:extLst>
        </xdr:cNvPr>
        <xdr:cNvPicPr>
          <a:picLocks noChangeAspect="1"/>
        </xdr:cNvPicPr>
      </xdr:nvPicPr>
      <xdr:blipFill>
        <a:blip xmlns:r="http://schemas.openxmlformats.org/officeDocument/2006/relationships" r:embed="rId6"/>
        <a:stretch>
          <a:fillRect/>
        </a:stretch>
      </xdr:blipFill>
      <xdr:spPr>
        <a:xfrm>
          <a:off x="1200150" y="6619875"/>
          <a:ext cx="8023225" cy="2670227"/>
        </a:xfrm>
        <a:prstGeom prst="rect">
          <a:avLst/>
        </a:prstGeom>
      </xdr:spPr>
    </xdr:pic>
    <xdr:clientData/>
  </xdr:twoCellAnchor>
  <xdr:twoCellAnchor editAs="oneCell">
    <xdr:from>
      <xdr:col>4</xdr:col>
      <xdr:colOff>4711700</xdr:colOff>
      <xdr:row>31</xdr:row>
      <xdr:rowOff>28577</xdr:rowOff>
    </xdr:from>
    <xdr:to>
      <xdr:col>9</xdr:col>
      <xdr:colOff>635000</xdr:colOff>
      <xdr:row>52</xdr:row>
      <xdr:rowOff>93363</xdr:rowOff>
    </xdr:to>
    <xdr:pic>
      <xdr:nvPicPr>
        <xdr:cNvPr id="19" name="Imagen 18">
          <a:extLst>
            <a:ext uri="{FF2B5EF4-FFF2-40B4-BE49-F238E27FC236}">
              <a16:creationId xmlns:a16="http://schemas.microsoft.com/office/drawing/2014/main" id="{80C2925C-8F82-D245-C4E3-2CACB5E946D8}"/>
            </a:ext>
          </a:extLst>
        </xdr:cNvPr>
        <xdr:cNvPicPr>
          <a:picLocks noChangeAspect="1"/>
        </xdr:cNvPicPr>
      </xdr:nvPicPr>
      <xdr:blipFill>
        <a:blip xmlns:r="http://schemas.openxmlformats.org/officeDocument/2006/relationships" r:embed="rId7"/>
        <a:stretch>
          <a:fillRect/>
        </a:stretch>
      </xdr:blipFill>
      <xdr:spPr>
        <a:xfrm>
          <a:off x="9617075" y="6140452"/>
          <a:ext cx="9896475" cy="37319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51858</xdr:colOff>
      <xdr:row>0</xdr:row>
      <xdr:rowOff>769791</xdr:rowOff>
    </xdr:from>
    <xdr:to>
      <xdr:col>8</xdr:col>
      <xdr:colOff>108489</xdr:colOff>
      <xdr:row>2</xdr:row>
      <xdr:rowOff>227216</xdr:rowOff>
    </xdr:to>
    <xdr:sp macro="" textlink="">
      <xdr:nvSpPr>
        <xdr:cNvPr id="2" name="CuadroTexto 13">
          <a:extLst>
            <a:ext uri="{FF2B5EF4-FFF2-40B4-BE49-F238E27FC236}">
              <a16:creationId xmlns:a16="http://schemas.microsoft.com/office/drawing/2014/main" id="{00000000-0008-0000-2500-000002000000}"/>
            </a:ext>
          </a:extLst>
        </xdr:cNvPr>
        <xdr:cNvSpPr txBox="1"/>
      </xdr:nvSpPr>
      <xdr:spPr>
        <a:xfrm>
          <a:off x="3967691" y="769791"/>
          <a:ext cx="2702465" cy="293508"/>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r>
            <a:rPr lang="es-ES" sz="1400" b="1">
              <a:solidFill>
                <a:sysClr val="windowText" lastClr="000000"/>
              </a:solidFill>
              <a:latin typeface="Arial" panose="020B0604020202020204" pitchFamily="34" charset="0"/>
              <a:cs typeface="Arial" panose="020B0604020202020204" pitchFamily="34" charset="0"/>
            </a:rPr>
            <a:t>NPS per canals</a:t>
          </a:r>
          <a:endParaRPr lang="ca-ES" sz="1400" b="0">
            <a:solidFill>
              <a:sysClr val="windowText" lastClr="000000"/>
            </a:solidFill>
            <a:latin typeface="ArialMT"/>
          </a:endParaRPr>
        </a:p>
      </xdr:txBody>
    </xdr:sp>
    <xdr:clientData/>
  </xdr:twoCellAnchor>
  <xdr:twoCellAnchor>
    <xdr:from>
      <xdr:col>1</xdr:col>
      <xdr:colOff>105231</xdr:colOff>
      <xdr:row>0</xdr:row>
      <xdr:rowOff>190498</xdr:rowOff>
    </xdr:from>
    <xdr:to>
      <xdr:col>17</xdr:col>
      <xdr:colOff>846668</xdr:colOff>
      <xdr:row>28</xdr:row>
      <xdr:rowOff>112058</xdr:rowOff>
    </xdr:to>
    <xdr:sp macro="" textlink="">
      <xdr:nvSpPr>
        <xdr:cNvPr id="3" name="AutoShape 3">
          <a:extLst>
            <a:ext uri="{FF2B5EF4-FFF2-40B4-BE49-F238E27FC236}">
              <a16:creationId xmlns:a16="http://schemas.microsoft.com/office/drawing/2014/main" id="{00000000-0008-0000-2500-000003000000}"/>
            </a:ext>
          </a:extLst>
        </xdr:cNvPr>
        <xdr:cNvSpPr>
          <a:spLocks noChangeArrowheads="1"/>
        </xdr:cNvSpPr>
      </xdr:nvSpPr>
      <xdr:spPr bwMode="auto">
        <a:xfrm>
          <a:off x="909564" y="190498"/>
          <a:ext cx="12668854" cy="555189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600802</xdr:colOff>
      <xdr:row>0</xdr:row>
      <xdr:rowOff>81643</xdr:rowOff>
    </xdr:from>
    <xdr:to>
      <xdr:col>17</xdr:col>
      <xdr:colOff>539751</xdr:colOff>
      <xdr:row>0</xdr:row>
      <xdr:rowOff>359833</xdr:rowOff>
    </xdr:to>
    <xdr:sp macro="" textlink="">
      <xdr:nvSpPr>
        <xdr:cNvPr id="4" name="CuadroTexto 3">
          <a:extLst>
            <a:ext uri="{FF2B5EF4-FFF2-40B4-BE49-F238E27FC236}">
              <a16:creationId xmlns:a16="http://schemas.microsoft.com/office/drawing/2014/main" id="{00000000-0008-0000-2500-000004000000}"/>
            </a:ext>
          </a:extLst>
        </xdr:cNvPr>
        <xdr:cNvSpPr txBox="1"/>
      </xdr:nvSpPr>
      <xdr:spPr>
        <a:xfrm>
          <a:off x="1405135" y="81643"/>
          <a:ext cx="11866366" cy="27819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editAs="oneCell">
    <xdr:from>
      <xdr:col>1</xdr:col>
      <xdr:colOff>772583</xdr:colOff>
      <xdr:row>5</xdr:row>
      <xdr:rowOff>95250</xdr:rowOff>
    </xdr:from>
    <xdr:to>
      <xdr:col>15</xdr:col>
      <xdr:colOff>768349</xdr:colOff>
      <xdr:row>16</xdr:row>
      <xdr:rowOff>101600</xdr:rowOff>
    </xdr:to>
    <xdr:pic>
      <xdr:nvPicPr>
        <xdr:cNvPr id="6" name="Imagen 5">
          <a:extLst>
            <a:ext uri="{FF2B5EF4-FFF2-40B4-BE49-F238E27FC236}">
              <a16:creationId xmlns:a16="http://schemas.microsoft.com/office/drawing/2014/main" id="{7C57B03B-74DF-E77A-3F4C-09762703C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6916" y="1587500"/>
          <a:ext cx="9182100" cy="1985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184709</xdr:colOff>
      <xdr:row>0</xdr:row>
      <xdr:rowOff>654953</xdr:rowOff>
    </xdr:from>
    <xdr:to>
      <xdr:col>4</xdr:col>
      <xdr:colOff>581502</xdr:colOff>
      <xdr:row>2</xdr:row>
      <xdr:rowOff>119182</xdr:rowOff>
    </xdr:to>
    <xdr:sp macro="" textlink="">
      <xdr:nvSpPr>
        <xdr:cNvPr id="3" name="CuadroTexto 13">
          <a:extLst>
            <a:ext uri="{FF2B5EF4-FFF2-40B4-BE49-F238E27FC236}">
              <a16:creationId xmlns:a16="http://schemas.microsoft.com/office/drawing/2014/main" id="{00000000-0008-0000-2600-000003000000}"/>
            </a:ext>
          </a:extLst>
        </xdr:cNvPr>
        <xdr:cNvSpPr txBox="1"/>
      </xdr:nvSpPr>
      <xdr:spPr>
        <a:xfrm>
          <a:off x="4667062" y="654953"/>
          <a:ext cx="3721205" cy="285994"/>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r>
            <a:rPr lang="es-ES" sz="1400" b="1">
              <a:solidFill>
                <a:sysClr val="windowText" lastClr="000000"/>
              </a:solidFill>
              <a:latin typeface="Arial" panose="020B0604020202020204" pitchFamily="34" charset="0"/>
              <a:cs typeface="Arial" panose="020B0604020202020204" pitchFamily="34" charset="0"/>
            </a:rPr>
            <a:t>NPS per serveis</a:t>
          </a:r>
          <a:endParaRPr lang="ca-ES" sz="1400" b="0">
            <a:solidFill>
              <a:sysClr val="windowText" lastClr="000000"/>
            </a:solidFill>
            <a:latin typeface="ArialMT"/>
          </a:endParaRPr>
        </a:p>
      </xdr:txBody>
    </xdr:sp>
    <xdr:clientData/>
  </xdr:twoCellAnchor>
  <xdr:twoCellAnchor>
    <xdr:from>
      <xdr:col>1</xdr:col>
      <xdr:colOff>708482</xdr:colOff>
      <xdr:row>0</xdr:row>
      <xdr:rowOff>306918</xdr:rowOff>
    </xdr:from>
    <xdr:to>
      <xdr:col>8</xdr:col>
      <xdr:colOff>149412</xdr:colOff>
      <xdr:row>44</xdr:row>
      <xdr:rowOff>0</xdr:rowOff>
    </xdr:to>
    <xdr:sp macro="" textlink="">
      <xdr:nvSpPr>
        <xdr:cNvPr id="5" name="AutoShape 3">
          <a:extLst>
            <a:ext uri="{FF2B5EF4-FFF2-40B4-BE49-F238E27FC236}">
              <a16:creationId xmlns:a16="http://schemas.microsoft.com/office/drawing/2014/main" id="{00000000-0008-0000-2600-000005000000}"/>
            </a:ext>
          </a:extLst>
        </xdr:cNvPr>
        <xdr:cNvSpPr>
          <a:spLocks noChangeArrowheads="1"/>
        </xdr:cNvSpPr>
      </xdr:nvSpPr>
      <xdr:spPr bwMode="auto">
        <a:xfrm>
          <a:off x="1492894" y="306918"/>
          <a:ext cx="10310636" cy="8583082"/>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611384</xdr:colOff>
      <xdr:row>0</xdr:row>
      <xdr:rowOff>187476</xdr:rowOff>
    </xdr:from>
    <xdr:to>
      <xdr:col>16</xdr:col>
      <xdr:colOff>136072</xdr:colOff>
      <xdr:row>0</xdr:row>
      <xdr:rowOff>453571</xdr:rowOff>
    </xdr:to>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2262384" y="187476"/>
          <a:ext cx="11789259" cy="26609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editAs="oneCell">
    <xdr:from>
      <xdr:col>2</xdr:col>
      <xdr:colOff>762000</xdr:colOff>
      <xdr:row>2</xdr:row>
      <xdr:rowOff>353786</xdr:rowOff>
    </xdr:from>
    <xdr:to>
      <xdr:col>6</xdr:col>
      <xdr:colOff>70384</xdr:colOff>
      <xdr:row>34</xdr:row>
      <xdr:rowOff>142421</xdr:rowOff>
    </xdr:to>
    <xdr:pic>
      <xdr:nvPicPr>
        <xdr:cNvPr id="2" name="Imagen 1">
          <a:extLst>
            <a:ext uri="{FF2B5EF4-FFF2-40B4-BE49-F238E27FC236}">
              <a16:creationId xmlns:a16="http://schemas.microsoft.com/office/drawing/2014/main" id="{0E2A5CAC-C0CC-BAF8-B65A-81035794F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0" y="1188357"/>
          <a:ext cx="7952922" cy="5993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438150</xdr:colOff>
      <xdr:row>0</xdr:row>
      <xdr:rowOff>220494</xdr:rowOff>
    </xdr:from>
    <xdr:to>
      <xdr:col>13</xdr:col>
      <xdr:colOff>182738</xdr:colOff>
      <xdr:row>30</xdr:row>
      <xdr:rowOff>163286</xdr:rowOff>
    </xdr:to>
    <xdr:sp macro="" textlink="">
      <xdr:nvSpPr>
        <xdr:cNvPr id="6" name="AutoShape 3">
          <a:extLst>
            <a:ext uri="{FF2B5EF4-FFF2-40B4-BE49-F238E27FC236}">
              <a16:creationId xmlns:a16="http://schemas.microsoft.com/office/drawing/2014/main" id="{00000000-0008-0000-2700-000006000000}"/>
            </a:ext>
          </a:extLst>
        </xdr:cNvPr>
        <xdr:cNvSpPr>
          <a:spLocks noChangeArrowheads="1"/>
        </xdr:cNvSpPr>
      </xdr:nvSpPr>
      <xdr:spPr bwMode="auto">
        <a:xfrm>
          <a:off x="1240971" y="220494"/>
          <a:ext cx="12698588" cy="671914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11</xdr:col>
      <xdr:colOff>0</xdr:colOff>
      <xdr:row>6</xdr:row>
      <xdr:rowOff>169333</xdr:rowOff>
    </xdr:from>
    <xdr:to>
      <xdr:col>11</xdr:col>
      <xdr:colOff>0</xdr:colOff>
      <xdr:row>8</xdr:row>
      <xdr:rowOff>31750</xdr:rowOff>
    </xdr:to>
    <xdr:sp macro="" textlink="">
      <xdr:nvSpPr>
        <xdr:cNvPr id="7" name="CuadroTexto 6">
          <a:extLst>
            <a:ext uri="{FF2B5EF4-FFF2-40B4-BE49-F238E27FC236}">
              <a16:creationId xmlns:a16="http://schemas.microsoft.com/office/drawing/2014/main" id="{00000000-0008-0000-2700-000007000000}"/>
            </a:ext>
          </a:extLst>
        </xdr:cNvPr>
        <xdr:cNvSpPr txBox="1"/>
      </xdr:nvSpPr>
      <xdr:spPr>
        <a:xfrm>
          <a:off x="6434666" y="931333"/>
          <a:ext cx="539750" cy="243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b="0">
            <a:solidFill>
              <a:schemeClr val="bg2">
                <a:lumMod val="50000"/>
              </a:schemeClr>
            </a:solidFill>
          </a:endParaRPr>
        </a:p>
      </xdr:txBody>
    </xdr:sp>
    <xdr:clientData/>
  </xdr:twoCellAnchor>
  <xdr:twoCellAnchor>
    <xdr:from>
      <xdr:col>1</xdr:col>
      <xdr:colOff>708478</xdr:colOff>
      <xdr:row>1</xdr:row>
      <xdr:rowOff>16109</xdr:rowOff>
    </xdr:from>
    <xdr:to>
      <xdr:col>5</xdr:col>
      <xdr:colOff>324556</xdr:colOff>
      <xdr:row>6</xdr:row>
      <xdr:rowOff>7055</xdr:rowOff>
    </xdr:to>
    <xdr:sp macro="" textlink="">
      <xdr:nvSpPr>
        <xdr:cNvPr id="17" name="Recortar rectángulo de esquina sencilla 16">
          <a:extLst>
            <a:ext uri="{FF2B5EF4-FFF2-40B4-BE49-F238E27FC236}">
              <a16:creationId xmlns:a16="http://schemas.microsoft.com/office/drawing/2014/main" id="{00000000-0008-0000-2700-000011000000}"/>
            </a:ext>
          </a:extLst>
        </xdr:cNvPr>
        <xdr:cNvSpPr/>
      </xdr:nvSpPr>
      <xdr:spPr>
        <a:xfrm>
          <a:off x="1505756" y="855720"/>
          <a:ext cx="3764744" cy="1105724"/>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La noia que em va atendre, va ser molt amable i tenia molt bon coneixement del funcionament de la Plataforma, i em va passar enllaç al manual, per tenir la resolució del meu dubte per escrit.</a:t>
          </a:r>
          <a:r>
            <a:rPr lang="ca-ES">
              <a:effectLst/>
            </a:rPr>
            <a:t> </a:t>
          </a:r>
          <a:endParaRPr lang="es-ES" sz="1100" b="0" i="0">
            <a:solidFill>
              <a:sysClr val="windowText" lastClr="000000"/>
            </a:solidFill>
            <a:effectLst/>
            <a:latin typeface="+mn-lt"/>
            <a:ea typeface="+mn-ea"/>
            <a:cs typeface="+mn-cs"/>
          </a:endParaRPr>
        </a:p>
      </xdr:txBody>
    </xdr:sp>
    <xdr:clientData/>
  </xdr:twoCellAnchor>
  <xdr:twoCellAnchor>
    <xdr:from>
      <xdr:col>2</xdr:col>
      <xdr:colOff>48779</xdr:colOff>
      <xdr:row>0</xdr:row>
      <xdr:rowOff>128979</xdr:rowOff>
    </xdr:from>
    <xdr:to>
      <xdr:col>12</xdr:col>
      <xdr:colOff>3117272</xdr:colOff>
      <xdr:row>0</xdr:row>
      <xdr:rowOff>407257</xdr:rowOff>
    </xdr:to>
    <xdr:sp macro="" textlink="">
      <xdr:nvSpPr>
        <xdr:cNvPr id="27" name="CuadroTexto 26">
          <a:extLst>
            <a:ext uri="{FF2B5EF4-FFF2-40B4-BE49-F238E27FC236}">
              <a16:creationId xmlns:a16="http://schemas.microsoft.com/office/drawing/2014/main" id="{00000000-0008-0000-2700-00001B000000}"/>
            </a:ext>
          </a:extLst>
        </xdr:cNvPr>
        <xdr:cNvSpPr txBox="1"/>
      </xdr:nvSpPr>
      <xdr:spPr>
        <a:xfrm>
          <a:off x="1647485" y="128979"/>
          <a:ext cx="11861375" cy="278278"/>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xdr:col>
      <xdr:colOff>708477</xdr:colOff>
      <xdr:row>6</xdr:row>
      <xdr:rowOff>42330</xdr:rowOff>
    </xdr:from>
    <xdr:to>
      <xdr:col>3</xdr:col>
      <xdr:colOff>453570</xdr:colOff>
      <xdr:row>7</xdr:row>
      <xdr:rowOff>9071</xdr:rowOff>
    </xdr:to>
    <xdr:sp macro="" textlink="">
      <xdr:nvSpPr>
        <xdr:cNvPr id="28" name="Recortar rectángulo de esquina sencilla 27">
          <a:extLst>
            <a:ext uri="{FF2B5EF4-FFF2-40B4-BE49-F238E27FC236}">
              <a16:creationId xmlns:a16="http://schemas.microsoft.com/office/drawing/2014/main" id="{00000000-0008-0000-2700-00001C000000}"/>
            </a:ext>
          </a:extLst>
        </xdr:cNvPr>
        <xdr:cNvSpPr/>
      </xdr:nvSpPr>
      <xdr:spPr>
        <a:xfrm>
          <a:off x="1506763" y="1992687"/>
          <a:ext cx="2221593" cy="338670"/>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eaLnBrk="1" fontAlgn="auto" latinLnBrk="0" hangingPunct="1"/>
          <a:r>
            <a:rPr lang="ca-ES" sz="1100" b="0" i="0" u="none" strike="noStrike">
              <a:solidFill>
                <a:schemeClr val="dk1"/>
              </a:solidFill>
              <a:effectLst/>
              <a:latin typeface="+mn-lt"/>
              <a:ea typeface="+mn-ea"/>
              <a:cs typeface="+mn-cs"/>
            </a:rPr>
            <a:t>Experiència molt satisfactòria </a:t>
          </a:r>
          <a:r>
            <a:rPr lang="ca-ES">
              <a:effectLst/>
            </a:rPr>
            <a:t> </a:t>
          </a:r>
        </a:p>
      </xdr:txBody>
    </xdr:sp>
    <xdr:clientData/>
  </xdr:twoCellAnchor>
  <xdr:twoCellAnchor>
    <xdr:from>
      <xdr:col>3</xdr:col>
      <xdr:colOff>791230</xdr:colOff>
      <xdr:row>5</xdr:row>
      <xdr:rowOff>366889</xdr:rowOff>
    </xdr:from>
    <xdr:to>
      <xdr:col>7</xdr:col>
      <xdr:colOff>281214</xdr:colOff>
      <xdr:row>10</xdr:row>
      <xdr:rowOff>18143</xdr:rowOff>
    </xdr:to>
    <xdr:sp macro="" textlink="">
      <xdr:nvSpPr>
        <xdr:cNvPr id="5" name="Recortar rectángulo de esquina sencilla 27">
          <a:extLst>
            <a:ext uri="{FF2B5EF4-FFF2-40B4-BE49-F238E27FC236}">
              <a16:creationId xmlns:a16="http://schemas.microsoft.com/office/drawing/2014/main" id="{00000000-0008-0000-2700-000005000000}"/>
            </a:ext>
          </a:extLst>
        </xdr:cNvPr>
        <xdr:cNvSpPr/>
      </xdr:nvSpPr>
      <xdr:spPr>
        <a:xfrm>
          <a:off x="4066016" y="1945318"/>
          <a:ext cx="2347484" cy="1329468"/>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Agrair l'atenció del i la professionalitat de les tècniques que atenen el segon nivell de suport "numero 5 telèfon" ja que aquest sistema resol les incidències i dubtes amb molta rapidesa.</a:t>
          </a:r>
          <a:endParaRPr lang="ca-ES" sz="1100" b="0" i="0">
            <a:solidFill>
              <a:sysClr val="windowText" lastClr="000000"/>
            </a:solidFill>
            <a:effectLst/>
            <a:latin typeface="+mn-lt"/>
            <a:ea typeface="+mn-ea"/>
            <a:cs typeface="+mn-cs"/>
          </a:endParaRPr>
        </a:p>
      </xdr:txBody>
    </xdr:sp>
    <xdr:clientData/>
  </xdr:twoCellAnchor>
  <xdr:twoCellAnchor>
    <xdr:from>
      <xdr:col>7</xdr:col>
      <xdr:colOff>0</xdr:colOff>
      <xdr:row>0</xdr:row>
      <xdr:rowOff>545339</xdr:rowOff>
    </xdr:from>
    <xdr:to>
      <xdr:col>10</xdr:col>
      <xdr:colOff>129887</xdr:colOff>
      <xdr:row>1</xdr:row>
      <xdr:rowOff>16125</xdr:rowOff>
    </xdr:to>
    <xdr:sp macro="" textlink="">
      <xdr:nvSpPr>
        <xdr:cNvPr id="3" name="CuadroTexto 2">
          <a:extLst>
            <a:ext uri="{FF2B5EF4-FFF2-40B4-BE49-F238E27FC236}">
              <a16:creationId xmlns:a16="http://schemas.microsoft.com/office/drawing/2014/main" id="{00000000-0008-0000-2700-000003000000}"/>
            </a:ext>
          </a:extLst>
        </xdr:cNvPr>
        <xdr:cNvSpPr txBox="1"/>
      </xdr:nvSpPr>
      <xdr:spPr>
        <a:xfrm>
          <a:off x="6133353" y="545339"/>
          <a:ext cx="2625063" cy="307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400">
              <a:effectLst/>
            </a:rPr>
            <a:t>Enquestes</a:t>
          </a:r>
          <a:r>
            <a:rPr lang="es-ES" sz="1400" baseline="0">
              <a:effectLst/>
            </a:rPr>
            <a:t> escrites - Comentaris</a:t>
          </a:r>
          <a:endParaRPr lang="es-ES" sz="1400">
            <a:effectLst/>
          </a:endParaRPr>
        </a:p>
        <a:p>
          <a:pPr algn="ctr"/>
          <a:r>
            <a:rPr kumimoji="0" lang="ca-ES" sz="1400" b="1" i="0" u="none" strike="noStrike" kern="0" cap="none" spc="0" normalizeH="0" baseline="0" noProof="0">
              <a:ln>
                <a:noFill/>
              </a:ln>
              <a:solidFill>
                <a:schemeClr val="accent5"/>
              </a:solidFill>
              <a:effectLst/>
              <a:uLnTx/>
              <a:uFillTx/>
              <a:latin typeface="+mn-lt"/>
              <a:ea typeface="+mn-ea"/>
              <a:cs typeface="+mn-cs"/>
            </a:rPr>
            <a:t> </a:t>
          </a:r>
          <a:endParaRPr lang="es-ES" sz="1400">
            <a:solidFill>
              <a:schemeClr val="accent5"/>
            </a:solidFill>
          </a:endParaRPr>
        </a:p>
      </xdr:txBody>
    </xdr:sp>
    <xdr:clientData/>
  </xdr:twoCellAnchor>
  <xdr:twoCellAnchor>
    <xdr:from>
      <xdr:col>5</xdr:col>
      <xdr:colOff>447524</xdr:colOff>
      <xdr:row>2</xdr:row>
      <xdr:rowOff>65465</xdr:rowOff>
    </xdr:from>
    <xdr:to>
      <xdr:col>9</xdr:col>
      <xdr:colOff>2721</xdr:colOff>
      <xdr:row>5</xdr:row>
      <xdr:rowOff>18142</xdr:rowOff>
    </xdr:to>
    <xdr:sp macro="" textlink="">
      <xdr:nvSpPr>
        <xdr:cNvPr id="12" name="Recortar rectángulo de esquina sencilla 19">
          <a:extLst>
            <a:ext uri="{FF2B5EF4-FFF2-40B4-BE49-F238E27FC236}">
              <a16:creationId xmlns:a16="http://schemas.microsoft.com/office/drawing/2014/main" id="{00000000-0008-0000-2700-00000C000000}"/>
            </a:ext>
          </a:extLst>
        </xdr:cNvPr>
        <xdr:cNvSpPr/>
      </xdr:nvSpPr>
      <xdr:spPr>
        <a:xfrm>
          <a:off x="5400524" y="1081465"/>
          <a:ext cx="2430840" cy="515106"/>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L'agent va realitzar una atenció i gestió excepcional. </a:t>
          </a:r>
          <a:endParaRPr lang="es-ES" sz="1100" b="0" i="0">
            <a:solidFill>
              <a:sysClr val="windowText" lastClr="000000"/>
            </a:solidFill>
            <a:effectLst/>
            <a:latin typeface="+mn-lt"/>
            <a:ea typeface="+mn-ea"/>
            <a:cs typeface="+mn-cs"/>
          </a:endParaRPr>
        </a:p>
      </xdr:txBody>
    </xdr:sp>
    <xdr:clientData/>
  </xdr:twoCellAnchor>
  <xdr:twoCellAnchor>
    <xdr:from>
      <xdr:col>7</xdr:col>
      <xdr:colOff>217714</xdr:colOff>
      <xdr:row>5</xdr:row>
      <xdr:rowOff>125910</xdr:rowOff>
    </xdr:from>
    <xdr:to>
      <xdr:col>9</xdr:col>
      <xdr:colOff>277183</xdr:colOff>
      <xdr:row>6</xdr:row>
      <xdr:rowOff>308429</xdr:rowOff>
    </xdr:to>
    <xdr:sp macro="" textlink="">
      <xdr:nvSpPr>
        <xdr:cNvPr id="8" name="Recortar rectángulo de esquina sencilla 27">
          <a:extLst>
            <a:ext uri="{FF2B5EF4-FFF2-40B4-BE49-F238E27FC236}">
              <a16:creationId xmlns:a16="http://schemas.microsoft.com/office/drawing/2014/main" id="{00000000-0008-0000-2700-000008000000}"/>
            </a:ext>
          </a:extLst>
        </xdr:cNvPr>
        <xdr:cNvSpPr/>
      </xdr:nvSpPr>
      <xdr:spPr>
        <a:xfrm>
          <a:off x="6350000" y="1704339"/>
          <a:ext cx="1755826" cy="554447"/>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Resposta ràpida i encertada. Gràcies!</a:t>
          </a:r>
          <a:r>
            <a:rPr lang="ca-ES">
              <a:effectLst/>
            </a:rPr>
            <a:t> </a:t>
          </a:r>
          <a:endParaRPr lang="es-ES" sz="1100" b="0" i="0">
            <a:solidFill>
              <a:sysClr val="windowText" lastClr="000000"/>
            </a:solidFill>
            <a:effectLst/>
            <a:latin typeface="+mn-lt"/>
            <a:ea typeface="+mn-ea"/>
            <a:cs typeface="+mn-cs"/>
          </a:endParaRPr>
        </a:p>
      </xdr:txBody>
    </xdr:sp>
    <xdr:clientData/>
  </xdr:twoCellAnchor>
  <xdr:twoCellAnchor>
    <xdr:from>
      <xdr:col>1</xdr:col>
      <xdr:colOff>708478</xdr:colOff>
      <xdr:row>7</xdr:row>
      <xdr:rowOff>65515</xdr:rowOff>
    </xdr:from>
    <xdr:to>
      <xdr:col>3</xdr:col>
      <xdr:colOff>769056</xdr:colOff>
      <xdr:row>10</xdr:row>
      <xdr:rowOff>54428</xdr:rowOff>
    </xdr:to>
    <xdr:sp macro="" textlink="">
      <xdr:nvSpPr>
        <xdr:cNvPr id="15" name="Recortar rectángulo de esquina sencilla 27">
          <a:extLst>
            <a:ext uri="{FF2B5EF4-FFF2-40B4-BE49-F238E27FC236}">
              <a16:creationId xmlns:a16="http://schemas.microsoft.com/office/drawing/2014/main" id="{00000000-0008-0000-2700-00000F000000}"/>
            </a:ext>
          </a:extLst>
        </xdr:cNvPr>
        <xdr:cNvSpPr/>
      </xdr:nvSpPr>
      <xdr:spPr>
        <a:xfrm>
          <a:off x="1506764" y="7213801"/>
          <a:ext cx="2537078" cy="923270"/>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eaLnBrk="1" fontAlgn="auto" latinLnBrk="0" hangingPunct="1"/>
          <a:r>
            <a:rPr lang="ca-ES" sz="1100" b="0" i="0" u="none" strike="noStrike">
              <a:solidFill>
                <a:schemeClr val="dk1"/>
              </a:solidFill>
              <a:effectLst/>
              <a:latin typeface="+mn-lt"/>
              <a:ea typeface="+mn-ea"/>
              <a:cs typeface="+mn-cs"/>
            </a:rPr>
            <a:t>Encara no s'ha solucionat al 100% l'incidència per tant no puc donar la nota màxima  les preguntes, fins ara molt bé.</a:t>
          </a:r>
          <a:r>
            <a:rPr lang="ca-ES">
              <a:effectLst/>
            </a:rPr>
            <a:t> </a:t>
          </a:r>
        </a:p>
      </xdr:txBody>
    </xdr:sp>
    <xdr:clientData/>
  </xdr:twoCellAnchor>
  <xdr:twoCellAnchor>
    <xdr:from>
      <xdr:col>9</xdr:col>
      <xdr:colOff>296787</xdr:colOff>
      <xdr:row>1</xdr:row>
      <xdr:rowOff>124705</xdr:rowOff>
    </xdr:from>
    <xdr:to>
      <xdr:col>10</xdr:col>
      <xdr:colOff>466725</xdr:colOff>
      <xdr:row>4</xdr:row>
      <xdr:rowOff>57869</xdr:rowOff>
    </xdr:to>
    <xdr:sp macro="" textlink="">
      <xdr:nvSpPr>
        <xdr:cNvPr id="18" name="Recortar rectángulo de esquina sencilla 17">
          <a:extLst>
            <a:ext uri="{FF2B5EF4-FFF2-40B4-BE49-F238E27FC236}">
              <a16:creationId xmlns:a16="http://schemas.microsoft.com/office/drawing/2014/main" id="{00000000-0008-0000-2700-000012000000}"/>
            </a:ext>
          </a:extLst>
        </xdr:cNvPr>
        <xdr:cNvSpPr/>
      </xdr:nvSpPr>
      <xdr:spPr>
        <a:xfrm>
          <a:off x="8126337" y="962905"/>
          <a:ext cx="970038" cy="485614"/>
        </a:xfrm>
        <a:prstGeom prst="rect">
          <a:avLst/>
        </a:prstGeom>
        <a:solidFill>
          <a:schemeClr val="accent6">
            <a:lumMod val="75000"/>
          </a:schemeClr>
        </a:solidFill>
        <a:effectLst>
          <a:glow rad="63500">
            <a:schemeClr val="accent1">
              <a:satMod val="175000"/>
              <a:alpha val="40000"/>
            </a:schemeClr>
          </a:glow>
          <a:outerShdw blurRad="63500" sx="102000" sy="102000" algn="ctr" rotWithShape="0">
            <a:prstClr val="black">
              <a:alpha val="40000"/>
            </a:prstClr>
          </a:outerShdw>
        </a:effectLst>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bg1"/>
              </a:solidFill>
              <a:effectLst/>
              <a:latin typeface="+mn-lt"/>
              <a:ea typeface="+mn-ea"/>
              <a:cs typeface="+mn-cs"/>
            </a:rPr>
            <a:t>Llegir tots</a:t>
          </a:r>
          <a:r>
            <a:rPr lang="ca-ES" sz="1100" b="0" i="0" u="none" strike="noStrike" baseline="0">
              <a:solidFill>
                <a:schemeClr val="bg1"/>
              </a:solidFill>
              <a:effectLst/>
              <a:latin typeface="+mn-lt"/>
              <a:ea typeface="+mn-ea"/>
              <a:cs typeface="+mn-cs"/>
            </a:rPr>
            <a:t> els comentaris</a:t>
          </a:r>
          <a:endParaRPr lang="ca-ES">
            <a:solidFill>
              <a:schemeClr val="bg1"/>
            </a:solidFill>
            <a:effectLst/>
          </a:endParaRPr>
        </a:p>
      </xdr:txBody>
    </xdr:sp>
    <xdr:clientData/>
  </xdr:twoCellAnchor>
  <xdr:twoCellAnchor>
    <xdr:from>
      <xdr:col>7</xdr:col>
      <xdr:colOff>390072</xdr:colOff>
      <xdr:row>7</xdr:row>
      <xdr:rowOff>67049</xdr:rowOff>
    </xdr:from>
    <xdr:to>
      <xdr:col>9</xdr:col>
      <xdr:colOff>771073</xdr:colOff>
      <xdr:row>8</xdr:row>
      <xdr:rowOff>362857</xdr:rowOff>
    </xdr:to>
    <xdr:sp macro="" textlink="">
      <xdr:nvSpPr>
        <xdr:cNvPr id="10" name="Recortar rectángulo de esquina sencilla 27">
          <a:extLst>
            <a:ext uri="{FF2B5EF4-FFF2-40B4-BE49-F238E27FC236}">
              <a16:creationId xmlns:a16="http://schemas.microsoft.com/office/drawing/2014/main" id="{4976E336-2369-4D6F-B125-F371A60A9502}"/>
            </a:ext>
          </a:extLst>
        </xdr:cNvPr>
        <xdr:cNvSpPr/>
      </xdr:nvSpPr>
      <xdr:spPr>
        <a:xfrm>
          <a:off x="6522358" y="2389335"/>
          <a:ext cx="2077358" cy="667736"/>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Solucionaron mi problema en pocos minutos </a:t>
          </a:r>
          <a:r>
            <a:rPr lang="ca-ES">
              <a:effectLst/>
            </a:rPr>
            <a:t> </a:t>
          </a:r>
          <a:endParaRPr lang="es-ES" sz="1100" b="0" i="0">
            <a:solidFill>
              <a:sysClr val="windowText" lastClr="000000"/>
            </a:solidFill>
            <a:effectLst/>
            <a:latin typeface="+mn-lt"/>
            <a:ea typeface="+mn-ea"/>
            <a:cs typeface="+mn-cs"/>
          </a:endParaRPr>
        </a:p>
      </xdr:txBody>
    </xdr:sp>
    <xdr:clientData/>
  </xdr:twoCellAnchor>
  <xdr:twoCellAnchor>
    <xdr:from>
      <xdr:col>2</xdr:col>
      <xdr:colOff>143633</xdr:colOff>
      <xdr:row>20</xdr:row>
      <xdr:rowOff>72570</xdr:rowOff>
    </xdr:from>
    <xdr:to>
      <xdr:col>7</xdr:col>
      <xdr:colOff>59706</xdr:colOff>
      <xdr:row>24</xdr:row>
      <xdr:rowOff>90713</xdr:rowOff>
    </xdr:to>
    <xdr:sp macro="" textlink="">
      <xdr:nvSpPr>
        <xdr:cNvPr id="4" name="Rectángulo: una sola esquina cortada 3">
          <a:extLst>
            <a:ext uri="{FF2B5EF4-FFF2-40B4-BE49-F238E27FC236}">
              <a16:creationId xmlns:a16="http://schemas.microsoft.com/office/drawing/2014/main" id="{9D77EED0-86C1-4405-AA4A-34889994C081}"/>
            </a:ext>
          </a:extLst>
        </xdr:cNvPr>
        <xdr:cNvSpPr/>
      </xdr:nvSpPr>
      <xdr:spPr>
        <a:xfrm>
          <a:off x="1740204" y="5143499"/>
          <a:ext cx="4451788" cy="743857"/>
        </a:xfrm>
        <a:prstGeom prst="snip1Rect">
          <a:avLst>
            <a:gd name="adj" fmla="val 4410"/>
          </a:avLst>
        </a:prstGeom>
        <a:solidFill>
          <a:srgbClr val="7030A0">
            <a:alpha val="16863"/>
          </a:srgb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indent="0" algn="l"/>
          <a:r>
            <a:rPr lang="ca-ES" sz="1100" b="1" i="0">
              <a:solidFill>
                <a:schemeClr val="dk1"/>
              </a:solidFill>
              <a:effectLst/>
              <a:latin typeface="+mn-lt"/>
              <a:ea typeface="+mn-ea"/>
              <a:cs typeface="+mn-cs"/>
            </a:rPr>
            <a:t>Econtractació</a:t>
          </a:r>
        </a:p>
        <a:p>
          <a:pPr marL="0" indent="0" algn="l"/>
          <a:r>
            <a:rPr lang="ca-ES" sz="1100" b="0" i="0" u="none" strike="noStrike">
              <a:solidFill>
                <a:schemeClr val="dk1"/>
              </a:solidFill>
              <a:effectLst/>
              <a:latin typeface="+mn-lt"/>
              <a:ea typeface="+mn-ea"/>
              <a:cs typeface="+mn-cs"/>
            </a:rPr>
            <a:t>S'hauria de poder configurar els diferents lots d'un contracte amb diferent número de sobres cadascun.</a:t>
          </a:r>
          <a:r>
            <a:rPr lang="ca-ES">
              <a:effectLst/>
            </a:rPr>
            <a:t>  (</a:t>
          </a:r>
          <a:r>
            <a:rPr lang="ca-ES" sz="1100" b="0" i="0" u="none" strike="noStrike">
              <a:solidFill>
                <a:schemeClr val="dk1"/>
              </a:solidFill>
              <a:effectLst/>
              <a:latin typeface="+mn-lt"/>
              <a:ea typeface="+mn-ea"/>
              <a:cs typeface="+mn-cs"/>
            </a:rPr>
            <a:t>S-2025-249024</a:t>
          </a:r>
          <a:r>
            <a:rPr lang="ca-ES">
              <a:effectLst/>
            </a:rPr>
            <a:t>)</a:t>
          </a:r>
          <a:endParaRPr lang="ca-ES" sz="1100" b="0" i="0">
            <a:solidFill>
              <a:schemeClr val="accent6">
                <a:lumMod val="75000"/>
              </a:schemeClr>
            </a:solidFill>
            <a:effectLst/>
            <a:latin typeface="+mn-lt"/>
            <a:ea typeface="+mn-ea"/>
            <a:cs typeface="+mn-cs"/>
          </a:endParaRPr>
        </a:p>
      </xdr:txBody>
    </xdr:sp>
    <xdr:clientData/>
  </xdr:twoCellAnchor>
  <xdr:twoCellAnchor editAs="oneCell">
    <xdr:from>
      <xdr:col>8</xdr:col>
      <xdr:colOff>9072</xdr:colOff>
      <xdr:row>10</xdr:row>
      <xdr:rowOff>105817</xdr:rowOff>
    </xdr:from>
    <xdr:to>
      <xdr:col>12</xdr:col>
      <xdr:colOff>2567215</xdr:colOff>
      <xdr:row>30</xdr:row>
      <xdr:rowOff>32282</xdr:rowOff>
    </xdr:to>
    <xdr:pic>
      <xdr:nvPicPr>
        <xdr:cNvPr id="9" name="Imagen 8">
          <a:extLst>
            <a:ext uri="{FF2B5EF4-FFF2-40B4-BE49-F238E27FC236}">
              <a16:creationId xmlns:a16="http://schemas.microsoft.com/office/drawing/2014/main" id="{8D0EE671-4B45-5DD5-0ED7-9E840D0BAB33}"/>
            </a:ext>
          </a:extLst>
        </xdr:cNvPr>
        <xdr:cNvPicPr>
          <a:picLocks noChangeAspect="1"/>
        </xdr:cNvPicPr>
      </xdr:nvPicPr>
      <xdr:blipFill>
        <a:blip xmlns:r="http://schemas.openxmlformats.org/officeDocument/2006/relationships" r:embed="rId1"/>
        <a:stretch>
          <a:fillRect/>
        </a:stretch>
      </xdr:blipFill>
      <xdr:spPr>
        <a:xfrm>
          <a:off x="7039429" y="3362460"/>
          <a:ext cx="5914572" cy="3555036"/>
        </a:xfrm>
        <a:prstGeom prst="rect">
          <a:avLst/>
        </a:prstGeom>
      </xdr:spPr>
    </xdr:pic>
    <xdr:clientData/>
  </xdr:twoCellAnchor>
  <xdr:twoCellAnchor>
    <xdr:from>
      <xdr:col>3</xdr:col>
      <xdr:colOff>899080</xdr:colOff>
      <xdr:row>10</xdr:row>
      <xdr:rowOff>163285</xdr:rowOff>
    </xdr:from>
    <xdr:to>
      <xdr:col>7</xdr:col>
      <xdr:colOff>130024</xdr:colOff>
      <xdr:row>14</xdr:row>
      <xdr:rowOff>131534</xdr:rowOff>
    </xdr:to>
    <xdr:sp macro="" textlink="">
      <xdr:nvSpPr>
        <xdr:cNvPr id="13" name="Recortar rectángulo de esquina sencilla 27">
          <a:extLst>
            <a:ext uri="{FF2B5EF4-FFF2-40B4-BE49-F238E27FC236}">
              <a16:creationId xmlns:a16="http://schemas.microsoft.com/office/drawing/2014/main" id="{290EB1B5-9C2D-4486-AFE8-BD714DA8CA3C}"/>
            </a:ext>
          </a:extLst>
        </xdr:cNvPr>
        <xdr:cNvSpPr/>
      </xdr:nvSpPr>
      <xdr:spPr>
        <a:xfrm>
          <a:off x="4173866" y="3419928"/>
          <a:ext cx="2088444" cy="693963"/>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Gràcies per confirmar-nos la versió correcta. Gràcies per la rapidesa en la solució. Bon dia!</a:t>
          </a:r>
          <a:r>
            <a:rPr lang="ca-ES">
              <a:effectLst/>
            </a:rPr>
            <a:t> </a:t>
          </a:r>
          <a:endParaRPr lang="ca-ES" sz="1100" b="0" i="0">
            <a:solidFill>
              <a:sysClr val="windowText" lastClr="000000"/>
            </a:solidFill>
            <a:effectLst/>
            <a:latin typeface="+mn-lt"/>
            <a:ea typeface="+mn-ea"/>
            <a:cs typeface="+mn-cs"/>
          </a:endParaRPr>
        </a:p>
      </xdr:txBody>
    </xdr:sp>
    <xdr:clientData/>
  </xdr:twoCellAnchor>
  <xdr:twoCellAnchor>
    <xdr:from>
      <xdr:col>1</xdr:col>
      <xdr:colOff>714827</xdr:colOff>
      <xdr:row>10</xdr:row>
      <xdr:rowOff>165022</xdr:rowOff>
    </xdr:from>
    <xdr:to>
      <xdr:col>3</xdr:col>
      <xdr:colOff>780142</xdr:colOff>
      <xdr:row>14</xdr:row>
      <xdr:rowOff>107044</xdr:rowOff>
    </xdr:to>
    <xdr:sp macro="" textlink="">
      <xdr:nvSpPr>
        <xdr:cNvPr id="19" name="Recortar rectángulo de esquina sencilla 27">
          <a:extLst>
            <a:ext uri="{FF2B5EF4-FFF2-40B4-BE49-F238E27FC236}">
              <a16:creationId xmlns:a16="http://schemas.microsoft.com/office/drawing/2014/main" id="{DD6EA0C0-F682-4837-9E43-833C8817B1EE}"/>
            </a:ext>
          </a:extLst>
        </xdr:cNvPr>
        <xdr:cNvSpPr/>
      </xdr:nvSpPr>
      <xdr:spPr>
        <a:xfrm>
          <a:off x="1513113" y="3421665"/>
          <a:ext cx="2541815" cy="667736"/>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Em va sorprendre els coneixements i la paciencia. Un tracte excel.lent.</a:t>
          </a:r>
          <a:endParaRPr lang="es-ES" sz="1100" b="0" i="0">
            <a:solidFill>
              <a:sysClr val="windowText" lastClr="000000"/>
            </a:solidFill>
            <a:effectLst/>
            <a:latin typeface="+mn-lt"/>
            <a:ea typeface="+mn-ea"/>
            <a:cs typeface="+mn-cs"/>
          </a:endParaRPr>
        </a:p>
      </xdr:txBody>
    </xdr:sp>
    <xdr:clientData/>
  </xdr:twoCellAnchor>
  <xdr:twoCellAnchor>
    <xdr:from>
      <xdr:col>1</xdr:col>
      <xdr:colOff>749298</xdr:colOff>
      <xdr:row>15</xdr:row>
      <xdr:rowOff>18065</xdr:rowOff>
    </xdr:from>
    <xdr:to>
      <xdr:col>7</xdr:col>
      <xdr:colOff>408213</xdr:colOff>
      <xdr:row>18</xdr:row>
      <xdr:rowOff>141516</xdr:rowOff>
    </xdr:to>
    <xdr:sp macro="" textlink="">
      <xdr:nvSpPr>
        <xdr:cNvPr id="20" name="Recortar rectángulo de esquina sencilla 27">
          <a:extLst>
            <a:ext uri="{FF2B5EF4-FFF2-40B4-BE49-F238E27FC236}">
              <a16:creationId xmlns:a16="http://schemas.microsoft.com/office/drawing/2014/main" id="{6CEFB5DD-9546-4D85-BDD2-AB266EFFB776}"/>
            </a:ext>
          </a:extLst>
        </xdr:cNvPr>
        <xdr:cNvSpPr/>
      </xdr:nvSpPr>
      <xdr:spPr>
        <a:xfrm>
          <a:off x="1547584" y="4181851"/>
          <a:ext cx="4992915" cy="667736"/>
        </a:xfrm>
        <a:prstGeom prst="snip1Rect">
          <a:avLst/>
        </a:prstGeom>
        <a:solidFill>
          <a:schemeClr val="accent5">
            <a:alpha val="16863"/>
          </a:schemeClr>
        </a:solid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ca-ES" sz="1100" b="0" i="0" u="none" strike="noStrike">
              <a:solidFill>
                <a:schemeClr val="dk1"/>
              </a:solidFill>
              <a:effectLst/>
              <a:latin typeface="+mn-lt"/>
              <a:ea typeface="+mn-ea"/>
              <a:cs typeface="+mn-cs"/>
            </a:rPr>
            <a:t>La noia que em va atendre va resoldre el meu problema a la primera i vaig poder fer la publicació el mateix dia, la qual cosa és molt d'agrair. Li poso un 10.</a:t>
          </a:r>
          <a:r>
            <a:rPr lang="ca-ES">
              <a:effectLst/>
            </a:rPr>
            <a:t> </a:t>
          </a:r>
          <a:endParaRPr lang="es-ES" sz="1100" b="0" i="0">
            <a:solidFill>
              <a:sysClr val="windowText" lastClr="000000"/>
            </a:solidFill>
            <a:effectLst/>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101600</xdr:colOff>
      <xdr:row>0</xdr:row>
      <xdr:rowOff>197594</xdr:rowOff>
    </xdr:from>
    <xdr:to>
      <xdr:col>19</xdr:col>
      <xdr:colOff>133945</xdr:colOff>
      <xdr:row>38</xdr:row>
      <xdr:rowOff>163711</xdr:rowOff>
    </xdr:to>
    <xdr:sp macro="" textlink="">
      <xdr:nvSpPr>
        <xdr:cNvPr id="8" name="AutoShape 3">
          <a:extLst>
            <a:ext uri="{FF2B5EF4-FFF2-40B4-BE49-F238E27FC236}">
              <a16:creationId xmlns:a16="http://schemas.microsoft.com/office/drawing/2014/main" id="{00000000-0008-0000-2A00-000008000000}"/>
            </a:ext>
          </a:extLst>
        </xdr:cNvPr>
        <xdr:cNvSpPr>
          <a:spLocks noChangeArrowheads="1"/>
        </xdr:cNvSpPr>
      </xdr:nvSpPr>
      <xdr:spPr bwMode="auto">
        <a:xfrm>
          <a:off x="905272" y="197594"/>
          <a:ext cx="14498439" cy="740752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522069</xdr:colOff>
      <xdr:row>15</xdr:row>
      <xdr:rowOff>18430</xdr:rowOff>
    </xdr:from>
    <xdr:to>
      <xdr:col>15</xdr:col>
      <xdr:colOff>647260</xdr:colOff>
      <xdr:row>16</xdr:row>
      <xdr:rowOff>142605</xdr:rowOff>
    </xdr:to>
    <xdr:sp macro="" textlink="">
      <xdr:nvSpPr>
        <xdr:cNvPr id="16" name="CuadroTexto 9">
          <a:extLst>
            <a:ext uri="{FF2B5EF4-FFF2-40B4-BE49-F238E27FC236}">
              <a16:creationId xmlns:a16="http://schemas.microsoft.com/office/drawing/2014/main" id="{00000000-0008-0000-2A00-000010000000}"/>
            </a:ext>
          </a:extLst>
        </xdr:cNvPr>
        <xdr:cNvSpPr txBox="1"/>
      </xdr:nvSpPr>
      <xdr:spPr>
        <a:xfrm>
          <a:off x="1315819" y="3304555"/>
          <a:ext cx="11237691" cy="298800"/>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l"/>
          <a:r>
            <a:rPr lang="es-ES" sz="1400" b="1">
              <a:solidFill>
                <a:sysClr val="windowText" lastClr="000000"/>
              </a:solidFill>
              <a:latin typeface="Arial" panose="020B0604020202020204" pitchFamily="34" charset="0"/>
              <a:cs typeface="Arial" panose="020B0604020202020204" pitchFamily="34" charset="0"/>
            </a:rPr>
            <a:t>Valoració per</a:t>
          </a:r>
          <a:r>
            <a:rPr lang="es-ES" sz="1400" b="1" baseline="0">
              <a:solidFill>
                <a:sysClr val="windowText" lastClr="000000"/>
              </a:solidFill>
              <a:latin typeface="Arial" panose="020B0604020202020204" pitchFamily="34" charset="0"/>
              <a:cs typeface="Arial" panose="020B0604020202020204" pitchFamily="34" charset="0"/>
            </a:rPr>
            <a:t> agents de l'atenció telefònica rebuda</a:t>
          </a:r>
          <a:endParaRPr lang="ca-ES"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522069</xdr:colOff>
      <xdr:row>0</xdr:row>
      <xdr:rowOff>436015</xdr:rowOff>
    </xdr:from>
    <xdr:to>
      <xdr:col>13</xdr:col>
      <xdr:colOff>397186</xdr:colOff>
      <xdr:row>0</xdr:row>
      <xdr:rowOff>734815</xdr:rowOff>
    </xdr:to>
    <xdr:sp macro="" textlink="">
      <xdr:nvSpPr>
        <xdr:cNvPr id="19" name="CuadroTexto 9">
          <a:extLst>
            <a:ext uri="{FF2B5EF4-FFF2-40B4-BE49-F238E27FC236}">
              <a16:creationId xmlns:a16="http://schemas.microsoft.com/office/drawing/2014/main" id="{00000000-0008-0000-2A00-000013000000}"/>
            </a:ext>
          </a:extLst>
        </xdr:cNvPr>
        <xdr:cNvSpPr txBox="1"/>
      </xdr:nvSpPr>
      <xdr:spPr>
        <a:xfrm>
          <a:off x="1315819" y="436015"/>
          <a:ext cx="9400117" cy="298800"/>
        </a:xfrm>
        <a:prstGeom prst="rect">
          <a:avLst/>
        </a:prstGeom>
        <a:noFill/>
        <a:ln w="25400" cap="flat" cmpd="sng" algn="ctr">
          <a:noFill/>
          <a:prstDash val="solid"/>
        </a:ln>
        <a:effectLst/>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spAutoFit/>
        </a:bodyPr>
        <a:lstStyle>
          <a:defPPr>
            <a:defRPr lang="es-ES"/>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l"/>
          <a:r>
            <a:rPr lang="es-ES" sz="1400" b="1">
              <a:solidFill>
                <a:sysClr val="windowText" lastClr="000000"/>
              </a:solidFill>
              <a:latin typeface="Arial" panose="020B0604020202020204" pitchFamily="34" charset="0"/>
              <a:cs typeface="Arial" panose="020B0604020202020204" pitchFamily="34" charset="0"/>
            </a:rPr>
            <a:t>Valoració de l'atenció telefònica</a:t>
          </a:r>
          <a:r>
            <a:rPr lang="es-ES" sz="1400" b="1" baseline="0">
              <a:solidFill>
                <a:sysClr val="windowText" lastClr="000000"/>
              </a:solidFill>
              <a:latin typeface="Arial" panose="020B0604020202020204" pitchFamily="34" charset="0"/>
              <a:cs typeface="Arial" panose="020B0604020202020204" pitchFamily="34" charset="0"/>
            </a:rPr>
            <a:t> rebuda</a:t>
          </a:r>
          <a:endParaRPr lang="ca-ES"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563345</xdr:colOff>
      <xdr:row>0</xdr:row>
      <xdr:rowOff>103404</xdr:rowOff>
    </xdr:from>
    <xdr:to>
      <xdr:col>18</xdr:col>
      <xdr:colOff>461367</xdr:colOff>
      <xdr:row>0</xdr:row>
      <xdr:rowOff>401835</xdr:rowOff>
    </xdr:to>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367017" y="103404"/>
          <a:ext cx="13560444" cy="298431"/>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xdr:col>
      <xdr:colOff>350017</xdr:colOff>
      <xdr:row>0</xdr:row>
      <xdr:rowOff>769349</xdr:rowOff>
    </xdr:from>
    <xdr:to>
      <xdr:col>3</xdr:col>
      <xdr:colOff>530236</xdr:colOff>
      <xdr:row>14</xdr:row>
      <xdr:rowOff>30196</xdr:rowOff>
    </xdr:to>
    <xdr:grpSp>
      <xdr:nvGrpSpPr>
        <xdr:cNvPr id="2" name="Grupo 1">
          <a:extLst>
            <a:ext uri="{FF2B5EF4-FFF2-40B4-BE49-F238E27FC236}">
              <a16:creationId xmlns:a16="http://schemas.microsoft.com/office/drawing/2014/main" id="{520F6EEF-2BE4-40D7-809B-C08D19174FE2}"/>
            </a:ext>
          </a:extLst>
        </xdr:cNvPr>
        <xdr:cNvGrpSpPr/>
      </xdr:nvGrpSpPr>
      <xdr:grpSpPr>
        <a:xfrm>
          <a:off x="1112017" y="769349"/>
          <a:ext cx="1704219" cy="2451722"/>
          <a:chOff x="2978856" y="482600"/>
          <a:chExt cx="1814772" cy="2377675"/>
        </a:xfrm>
      </xdr:grpSpPr>
      <xdr:sp macro="" textlink="">
        <xdr:nvSpPr>
          <xdr:cNvPr id="3" name="CuadroTexto 2">
            <a:extLst>
              <a:ext uri="{FF2B5EF4-FFF2-40B4-BE49-F238E27FC236}">
                <a16:creationId xmlns:a16="http://schemas.microsoft.com/office/drawing/2014/main" id="{9104561C-DB17-3559-C3A2-BF028458C8FE}"/>
              </a:ext>
            </a:extLst>
          </xdr:cNvPr>
          <xdr:cNvSpPr txBox="1"/>
        </xdr:nvSpPr>
        <xdr:spPr>
          <a:xfrm>
            <a:off x="2978856" y="482600"/>
            <a:ext cx="1814772" cy="237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t>Mitjana</a:t>
            </a:r>
            <a:r>
              <a:rPr lang="es-ES" sz="1400" b="1" baseline="0"/>
              <a:t> mensual</a:t>
            </a:r>
          </a:p>
          <a:p>
            <a:pPr algn="ctr"/>
            <a:endParaRPr lang="es-ES" sz="1400" b="1" baseline="0"/>
          </a:p>
          <a:p>
            <a:pPr algn="ctr"/>
            <a:endParaRPr lang="es-ES" sz="1400" b="1" baseline="0"/>
          </a:p>
          <a:p>
            <a:pPr algn="ctr"/>
            <a:endParaRPr lang="es-ES" sz="1400" b="1" baseline="0"/>
          </a:p>
          <a:p>
            <a:pPr algn="ctr"/>
            <a:endParaRPr lang="es-ES" sz="1400" b="1" baseline="0"/>
          </a:p>
          <a:p>
            <a:pPr algn="ctr"/>
            <a:r>
              <a:rPr lang="es-ES" sz="1400" b="1" baseline="0"/>
              <a:t>de 1184 enquestes rebudes de</a:t>
            </a:r>
            <a:r>
              <a:rPr lang="es-ES" sz="1400" b="1" u="sng" baseline="0"/>
              <a:t> trucades ateses per agents</a:t>
            </a:r>
          </a:p>
          <a:p>
            <a:pPr algn="ctr"/>
            <a:r>
              <a:rPr lang="es-ES" sz="1400" b="0" u="none"/>
              <a:t>Participació: 44%</a:t>
            </a:r>
          </a:p>
        </xdr:txBody>
      </xdr:sp>
      <xdr:sp macro="" textlink="">
        <xdr:nvSpPr>
          <xdr:cNvPr id="4" name="CuadroTexto 3">
            <a:extLst>
              <a:ext uri="{FF2B5EF4-FFF2-40B4-BE49-F238E27FC236}">
                <a16:creationId xmlns:a16="http://schemas.microsoft.com/office/drawing/2014/main" id="{92B2A255-2E49-E121-505E-E935ABEB4B0A}"/>
              </a:ext>
            </a:extLst>
          </xdr:cNvPr>
          <xdr:cNvSpPr txBox="1"/>
        </xdr:nvSpPr>
        <xdr:spPr>
          <a:xfrm>
            <a:off x="3256845" y="873322"/>
            <a:ext cx="906135" cy="5037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2800" b="1">
                <a:solidFill>
                  <a:srgbClr val="92D050"/>
                </a:solidFill>
              </a:rPr>
              <a:t>4,84 </a:t>
            </a:r>
            <a:endParaRPr lang="es-ES" sz="1800" b="1">
              <a:solidFill>
                <a:srgbClr val="92D050"/>
              </a:solidFill>
            </a:endParaRPr>
          </a:p>
        </xdr:txBody>
      </xdr:sp>
      <xdr:sp macro="" textlink="">
        <xdr:nvSpPr>
          <xdr:cNvPr id="5" name="CuadroTexto 4">
            <a:extLst>
              <a:ext uri="{FF2B5EF4-FFF2-40B4-BE49-F238E27FC236}">
                <a16:creationId xmlns:a16="http://schemas.microsoft.com/office/drawing/2014/main" id="{C80DE3CE-47E9-832B-83E4-778965EC03B3}"/>
              </a:ext>
            </a:extLst>
          </xdr:cNvPr>
          <xdr:cNvSpPr txBox="1"/>
        </xdr:nvSpPr>
        <xdr:spPr>
          <a:xfrm>
            <a:off x="3914638" y="912182"/>
            <a:ext cx="460027" cy="6187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3600" b="1">
                <a:solidFill>
                  <a:srgbClr val="92D050"/>
                </a:solidFill>
              </a:rPr>
              <a:t>/</a:t>
            </a:r>
            <a:endParaRPr lang="es-ES" sz="1800" b="1">
              <a:solidFill>
                <a:srgbClr val="92D050"/>
              </a:solidFill>
            </a:endParaRPr>
          </a:p>
        </xdr:txBody>
      </xdr:sp>
      <xdr:sp macro="" textlink="">
        <xdr:nvSpPr>
          <xdr:cNvPr id="11" name="CuadroTexto 10">
            <a:extLst>
              <a:ext uri="{FF2B5EF4-FFF2-40B4-BE49-F238E27FC236}">
                <a16:creationId xmlns:a16="http://schemas.microsoft.com/office/drawing/2014/main" id="{E17C501E-C607-55AA-3473-E39A3F4F529E}"/>
              </a:ext>
            </a:extLst>
          </xdr:cNvPr>
          <xdr:cNvSpPr txBox="1"/>
        </xdr:nvSpPr>
        <xdr:spPr>
          <a:xfrm>
            <a:off x="4095198" y="1017777"/>
            <a:ext cx="392595" cy="503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2800" b="1">
                <a:solidFill>
                  <a:srgbClr val="92D050"/>
                </a:solidFill>
              </a:rPr>
              <a:t>5</a:t>
            </a:r>
            <a:endParaRPr lang="es-ES" sz="1100" b="1">
              <a:solidFill>
                <a:srgbClr val="92D050"/>
              </a:solidFill>
            </a:endParaRPr>
          </a:p>
        </xdr:txBody>
      </xdr:sp>
    </xdr:grpSp>
    <xdr:clientData/>
  </xdr:twoCellAnchor>
  <xdr:twoCellAnchor editAs="oneCell">
    <xdr:from>
      <xdr:col>3</xdr:col>
      <xdr:colOff>780135</xdr:colOff>
      <xdr:row>0</xdr:row>
      <xdr:rowOff>762000</xdr:rowOff>
    </xdr:from>
    <xdr:to>
      <xdr:col>8</xdr:col>
      <xdr:colOff>611360</xdr:colOff>
      <xdr:row>14</xdr:row>
      <xdr:rowOff>24057</xdr:rowOff>
    </xdr:to>
    <xdr:pic>
      <xdr:nvPicPr>
        <xdr:cNvPr id="7" name="Imagen 6">
          <a:extLst>
            <a:ext uri="{FF2B5EF4-FFF2-40B4-BE49-F238E27FC236}">
              <a16:creationId xmlns:a16="http://schemas.microsoft.com/office/drawing/2014/main" id="{998B909B-A018-A37E-079D-DCB508D8E07C}"/>
            </a:ext>
          </a:extLst>
        </xdr:cNvPr>
        <xdr:cNvPicPr>
          <a:picLocks noChangeAspect="1"/>
        </xdr:cNvPicPr>
      </xdr:nvPicPr>
      <xdr:blipFill>
        <a:blip xmlns:r="http://schemas.openxmlformats.org/officeDocument/2006/relationships" r:embed="rId1"/>
        <a:stretch>
          <a:fillRect/>
        </a:stretch>
      </xdr:blipFill>
      <xdr:spPr>
        <a:xfrm>
          <a:off x="3174992" y="762000"/>
          <a:ext cx="3822654" cy="2455200"/>
        </a:xfrm>
        <a:prstGeom prst="rect">
          <a:avLst/>
        </a:prstGeom>
      </xdr:spPr>
    </xdr:pic>
    <xdr:clientData/>
  </xdr:twoCellAnchor>
  <xdr:twoCellAnchor editAs="oneCell">
    <xdr:from>
      <xdr:col>9</xdr:col>
      <xdr:colOff>1</xdr:colOff>
      <xdr:row>0</xdr:row>
      <xdr:rowOff>762000</xdr:rowOff>
    </xdr:from>
    <xdr:to>
      <xdr:col>17</xdr:col>
      <xdr:colOff>393932</xdr:colOff>
      <xdr:row>14</xdr:row>
      <xdr:rowOff>24057</xdr:rowOff>
    </xdr:to>
    <xdr:pic>
      <xdr:nvPicPr>
        <xdr:cNvPr id="12" name="Imagen 11">
          <a:extLst>
            <a:ext uri="{FF2B5EF4-FFF2-40B4-BE49-F238E27FC236}">
              <a16:creationId xmlns:a16="http://schemas.microsoft.com/office/drawing/2014/main" id="{8CDB22E3-0267-CC57-38E7-D85910AC4545}"/>
            </a:ext>
          </a:extLst>
        </xdr:cNvPr>
        <xdr:cNvPicPr>
          <a:picLocks noChangeAspect="1"/>
        </xdr:cNvPicPr>
      </xdr:nvPicPr>
      <xdr:blipFill>
        <a:blip xmlns:r="http://schemas.openxmlformats.org/officeDocument/2006/relationships" r:embed="rId2"/>
        <a:stretch>
          <a:fillRect/>
        </a:stretch>
      </xdr:blipFill>
      <xdr:spPr>
        <a:xfrm>
          <a:off x="7184572" y="762000"/>
          <a:ext cx="6780217" cy="245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646338</xdr:colOff>
      <xdr:row>0</xdr:row>
      <xdr:rowOff>423336</xdr:rowOff>
    </xdr:from>
    <xdr:to>
      <xdr:col>20</xdr:col>
      <xdr:colOff>508000</xdr:colOff>
      <xdr:row>33</xdr:row>
      <xdr:rowOff>59099</xdr:rowOff>
    </xdr:to>
    <xdr:sp macro="" textlink="">
      <xdr:nvSpPr>
        <xdr:cNvPr id="4" name="AutoShape 3">
          <a:extLst>
            <a:ext uri="{FF2B5EF4-FFF2-40B4-BE49-F238E27FC236}">
              <a16:creationId xmlns:a16="http://schemas.microsoft.com/office/drawing/2014/main" id="{00000000-0008-0000-2B00-000004000000}"/>
            </a:ext>
          </a:extLst>
        </xdr:cNvPr>
        <xdr:cNvSpPr>
          <a:spLocks noChangeArrowheads="1"/>
        </xdr:cNvSpPr>
      </xdr:nvSpPr>
      <xdr:spPr bwMode="auto">
        <a:xfrm>
          <a:off x="2710088" y="423336"/>
          <a:ext cx="16593912" cy="665251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xdr:txBody>
    </xdr:sp>
    <xdr:clientData/>
  </xdr:twoCellAnchor>
  <xdr:twoCellAnchor>
    <xdr:from>
      <xdr:col>17</xdr:col>
      <xdr:colOff>621854</xdr:colOff>
      <xdr:row>6</xdr:row>
      <xdr:rowOff>69900</xdr:rowOff>
    </xdr:from>
    <xdr:to>
      <xdr:col>19</xdr:col>
      <xdr:colOff>299361</xdr:colOff>
      <xdr:row>9</xdr:row>
      <xdr:rowOff>151486</xdr:rowOff>
    </xdr:to>
    <xdr:sp macro="" textlink="">
      <xdr:nvSpPr>
        <xdr:cNvPr id="10" name="Rectángulo: esquinas redondeadas 9">
          <a:hlinkClick xmlns:r="http://schemas.openxmlformats.org/officeDocument/2006/relationships" r:id="rId1"/>
          <a:extLst>
            <a:ext uri="{FF2B5EF4-FFF2-40B4-BE49-F238E27FC236}">
              <a16:creationId xmlns:a16="http://schemas.microsoft.com/office/drawing/2014/main" id="{00000000-0008-0000-2B00-00000A000000}"/>
            </a:ext>
          </a:extLst>
        </xdr:cNvPr>
        <xdr:cNvSpPr/>
      </xdr:nvSpPr>
      <xdr:spPr>
        <a:xfrm>
          <a:off x="16708521" y="1837317"/>
          <a:ext cx="1444923" cy="631919"/>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400">
              <a:solidFill>
                <a:schemeClr val="tx1"/>
              </a:solidFill>
            </a:rPr>
            <a:t>Anual</a:t>
          </a:r>
          <a:r>
            <a:rPr lang="es-ES" sz="1400" baseline="0">
              <a:solidFill>
                <a:schemeClr val="tx1"/>
              </a:solidFill>
            </a:rPr>
            <a:t> 2025</a:t>
          </a:r>
          <a:endParaRPr lang="es-ES" sz="1400">
            <a:solidFill>
              <a:schemeClr val="tx1"/>
            </a:solidFill>
          </a:endParaRPr>
        </a:p>
      </xdr:txBody>
    </xdr:sp>
    <xdr:clientData/>
  </xdr:twoCellAnchor>
  <xdr:twoCellAnchor editAs="oneCell">
    <xdr:from>
      <xdr:col>9</xdr:col>
      <xdr:colOff>0</xdr:colOff>
      <xdr:row>6</xdr:row>
      <xdr:rowOff>0</xdr:rowOff>
    </xdr:from>
    <xdr:to>
      <xdr:col>9</xdr:col>
      <xdr:colOff>304800</xdr:colOff>
      <xdr:row>7</xdr:row>
      <xdr:rowOff>114300</xdr:rowOff>
    </xdr:to>
    <xdr:sp macro="" textlink="">
      <xdr:nvSpPr>
        <xdr:cNvPr id="18439" name="AutoShape 7" descr="data:image/png;base64,iVBORw0KGgoAAAANSUhEUgAABNEAAAHNCAYAAAAwgO05AAAgAElEQVR4Xuy9C3xU5Z3//8kkIQkhBAhyv0RQotYCKmoVvIAXlIqt7VLXxboLtNW1VssudVlcbvLDdS1dKqUWapX9K6xrK15qRdCArYIXRLQUxaBCCBBuCRBC7pf5v75ncsKZM2cy5zkzmTln5nNer7xm5sxzfT/f55nzfPJ9nicNAPx+v09eeZEACZAACZAACZAACZAACZAACZAACZAACZAACYQQ8KfJrbKyMn9dXR35kAAJkAAJkAAJkAAJkAAJkAAJkAAJkAAJkAAJmAj4/f6/aCJaSUmJf8SIEQREAiRAAiRAAiRAAiRAAiRAAiRAAiRAAiRAAiRgIrB7925QRKNZkAAJkAAJkAAJkAAJkAAJkAAJkAAJkAAJkEAHBCii0TxIgARIgARIgARIgARIgARIgARIgARIgARIIAIBimg0ERIgARIgARIgARIgARIgARIgARIgARIgARKgiEYbIAESIAESIAESIAESIAESIAESIAESIAESIIHoCNATLTp+jE0CJEACJEACJEACJEACJEACJEACJEACJJACBCiipUAjs4okQAIkQAIkQAIkQAIkQAIkQAIkQAIkQALREaCIFh0/xiYBEiABEiABEiABEiABEiABEiABEiABEkgBAhTRUqCRWUUSIAESIAESIAESIAESIAESIAESIAESIIHoCFBEi44fY5MACZAACZAACZAACZAACZAACZAACZAACaQAAYpoKdDIrCIJkAAJkAAJkAAJkAAJkAAJkAAJkAAJkEB0BCiiRcePsUmABEiABEiABEiABEiABEiABEiABEiABFKAAEW0FGhkVpEESIAESIAESIAESIAESIAESIAESIAESCA6AhTRouPH2CRAAiRAAiRAAiRAAiRAAiRAAiRAAiRAAilAgCJaCjQyq0gCJEACJNB5BHbs2IFHH30Us2fPxsiRI0MyamhowOOPP67df+CBB5CVldUphamqqsKiRYtw/fXX46abblLKQ6+DRBowYADmzp2L/Px8PP300/jss8/aPyslagi8b98+PPLII7jtttuUy+Y0z1jEi1fbxaKskezQaR5WdiV2UVFR0an27LS84eK5qS2F3wcffIA5c+Zg6NChEavaWW0bMWMGIAESIAESIAESCCFAEY1GQQIkQAIk4FoCMtksLi7WhKHp06e7spyRJrjy/TPPPBO1EBWp8k5FND3eBRdcEMLYaZrmssZbRNPLLeXQBcFI/Ky+tyu8rF+/Xmtj/TIKkU7ydRInkh06SVPiRCui6X1Yzz8vL89SPNJtRMJZiUuRbCiS4Gu3LZ1yUomXDCKaUXiXukdq1+rqag2RVd/Qbay8vLwd41133RVWcNdtKtw/LlTagmFJgARIgARIQJUARTRVYgxPAiRAAiQQFwL6xKpr166ora21FEPc7hGj10EmhFZeamaQMjH99a9/bdtDxRjfqeClixM//vGPLcso3y9btgz333+/La+ZuBhHB5kYBa14iFnSZpKn7mUYKwEv0Rz1/J2KaHq8Pn36BHmsiT2tWrUKM2fO1Lwd9UsYvvnmmzh9+rSlx2K0IloieEbTnxNRXrt5mttQFyi/+uqroLHLqs3MAqIeV7xn9TFS78NmIU1PTxfkKKLZbTGGIwESIAESiCUBimixpMm0SIAESIAEYkZA9+CSiZQIS1Yij9tFNFUY0Uy6O0tEU61DIsMbvbHEq0W8GKPxRHNaF10ESIZJvlMRLZJnmJGtLqSIiCLtZrVUlCKaU2uMTzy97+nCVzjPPzvjlJUAa/SYve6667Tl4eGE//jUmLmQAAmQAAmkKgGKaKna8qw3CZAACbiYgD4B6927N6ZOnartKSbv9SWdZo8EvSpG0cK83Mi8JFSEDgnzT//0T3jssce0ybtcVsJHR2mF8+QyL2MbPXp02D2k9Pp+8sknQa1iLLO5zub0wk1OOyq7uYySudH7I1IdjJ52wk9f0mi3bOZlkGbPE3P+HS3xMpuzpB1ORJN05RozZoy2n124pWgSxolQa7W0UsXejHUxegJu3LhRq5NcZns22qF4eFntQWclbDixq0hMIgle5rYyisdiU1bemJHStCPaRSp3OHsO59Fotk997AjXn431NqdpXtJo/D7cGGNnSaVu67rwJF5cVvZutgOVvib1MrdPuPHIzrLaSGEiec+6+KeNRSMBEiABEkgCAhTRkqARWQUSIAESSDYC5kmSCBAvvfRSyDLHcJNisyeQlWeDHsY4WbXKx0oQkXxFgBHPGXNZ9Qng0aNH272grO5ZtVk4T7RwXh7GPKwmrXY4WE1I7dbBOPHXJ91We6yFK5uxTSXPJ598EpMnT0a/fv004dRqiZdd765IIpqIUR0Jm3r7RBJerNrRyo7s2ps5PaO4odfdSlAytmNRUZHlYRbmeE7tKhKTcP013DhlTK++vl47IMO8R188RTQRhHWR0m5fMLOUuobrz2bbtOozEnfbtm3aPw6s+qiVt6PVPV3oM9q6WXA0909jX7Rz8IFeV+MBKx0JXZEEz472aTQKdvRES7ZfftaHBEiABLxBgCKaN9qJpSQBEiCBlCJgnmSGm0BbTeY78sgyerhYTfStJpNmL7hwIoc+oQs3cbbjPWEV1+iVZzxcwZyeuex2OViVy24dwk12w4kE+smhdpZ0mTmrxokkotk9HTGSYGQuZzgvGjv2ZtXJ7dq+uR2t2tDIJDs7O8TD00qgcLKcU0VEC5e++VTYeIpoVvu4GZcPhusfZluxK6J1ZKt220TCWY0VVoKV2VaM3o52RTOzrZrz6eigi0giWqRDMuyMpSn1g8nKkgAJkAAJxJUARbS44mZmJEACJEACkQhYiRDhNim3EjjCTbCsvNvMy/3MolCkibvVBDfcBDGSd4WkZTXpDiceRRLN7HKwCme3DuHKZhZRzOEiTZKtbMQOP2O8SCKa1b5bVvmqimjhBCSr8tipU7h2NLdRJFFV6qYv7RMx1qld6el0xE9FRAu39FWWBhu9DiP1xUjCjJ1y22USzrbM9+2IaLqYKeXTD6ewI9Qbvb6M4c0cOhojb7vtNs3bU6+3LPW0Ohk10pht1YZORbRo+kSkcvJ7EiABEiABEogFAYposaDINEiABEiABGJGoCPPG7P3kNUE0bxPkLlg+sTcjqhhx+PBHCac6BLOo8xYPqtJt3E5nxVk8zJK3dvLLodwIpqVSGKuQzQiWqRTSO3sE9eR0SVCRLNa0qeX0Y69WdXHqYhmFo30ZZL6SbFO7cqOGKUionXkKXX55ZeH7IOoCz9mVvEQ0fQlpua90IxlMS4PVxHRjHs+2hHRwvUfs53ZEdEkP+PSbPlsd0803Y6MbSXxnYhodpe92xmXY/aDxIRIgARIgARIwESAIhpNggRIgARIwFUE9H19whXKvPG9WeyxO8GyI2pE8n6RMlqJaOalaMZJqnmvp0gimt1ljOZwdjm40RPNyvPQjoeKkWW8RTRdNDBv+J9IEU3KJB5dckKptLP+Xg4ecGpXdkS0jsREYxuZhRtznzcKUpHKa8djMFKYaD3RzOVXEdEkbqI80awESfHSjbT/oD52DB8+PKTs4cbOcMud9ftfffVVRG84u2Obq37YWBgSIAESIIGkIUARLWmakhUhARIgAe8T6OhUNqvvVPZEM9OxI6LZEW7s7EVlJbZZtZbKnmjm+JGWd4azDqsJqeqeaLr3m1EwMh4aEE7gC+dVZOXFYqctEiWihfPGiVQeO3WKxhNNT1+EZ9mkXi59Xz07npES3smeaJFOV9S5dOStZP6uozTtcLQj/oVLx1yWcP3DiYgmgmYkLzo7S3Ul73B7ooX7R0O4/hdJsDTahXn/OJ1BuPZS8TRWGbO8/+vHGpAACZAACXiFAEU0r7QUy0kCJEACKUAg0l5Z5tPnOtp/ynyap0zeVq1ahZkzZ0ImrnZENEEe7sQ78ZKR/YTCTXCNk0srzyqr5gw3wQwnKi1duhTTpk2DbAZuNfG14mPmYCXSdOQJZlUvVRFNFzSMy3P1SbcwlfaRjdz1Sb5xaWc4Ty8zz3h5onXkjZNoEc0oHMlJrvpSzo5ELGn7SHYVyaNL0g/HRe4vW7YM99xzj3birlxWHlhWNhhOrIwkQun1jVRuo2ec+XROYzk7OjxCTvbUhcpw/TncwSnGJZHS5yWcsDl8+LDWH4ynUUpdrJa321nybi6X5GMsd6RxWOckTMTLUfqr1RVOCDWeKqzbqB3PNz0PeqKlwMMAq0gCJEACLiZAEc3FjcOikQAJkECqEYg0GTZPos37ZhmXH5n3BDMuDdPFsUgHC+j8zUtMjUKO1YTOaj8vFfFHlt3JZZWPbP4tV15eXtCyp3DeI5E4hJuQ2qmD0z3RjKKGtIF+GZfqmsv9ve99D/LQ0tHeUR3tAxdpGXC4vhZJeOlof6zRo0e3C0R2RVtzOaLxRJO0dCZm+zcLEip2FYmJnraVDel2K2GMQqkVfyuhyGoJqJFzR2NmpHIb7VlEJd02w6VvbnurPm4cO/TvrWxBb2e9HYztFc4GzOOSVRvb3RPNXJeOlnJ2tOTeXAZznzSzNNfb3H56OTpa+mu3/VPt95T1JQESIAES6BwCFNE6hytTJQESIAESIAESIAES8BABO8sYPVQdFpUESIAESIAESKATCFBE6wSoTJIESIAESIAESIAESMBbBCiieau9WFoSIAESIAESSAQBimiJoM48SYAESIAESIAESIAEXEWAIpqrmoOFIQESIAESIAFXEqCI5spmYaFIgARIgARIgARIgARIgARIgARIgARIgATcRIAimptag2UhARIgARIgARIgARIgARIgARIgARIgARJwJQGKaK5sFhaKBEiABEiABEiABEiABEiABEiABEiABEjATQQoormpNVgWEiABEiABEiABEiABEiABEiABEiABEiABVxKgiObKZmGhSIAESIAESIAESIAESIAESIAESIAESIAE3ESAIpqbWoNlIQESIAESIAESIAESIAESIAESIAESIAEScCUBimiubBYWigRIgARIgARIgARIgARIgARIgARIgARIwE0EKKK5qTVYFhIgARIgARIgARIgARIgARIgARIgARIgAVcSoIjmymZhoUiABEiABEiABEiABEiABEiABEiABEiABNxEgCKam1qDZSEBEiABEiABEiABEiABEiABEiABEiABEnAlAYpormwWFooESIAESIAESIAESIAESIAESIAESIAESMBNBCiiuak1WBYSIAESIAESIAESIAESIAESIAESIAESIAFXEqCI5spmYaFIgARIgARIgARIgARIgARIgARIgARIgATcRIAimptag2UhARKIK4F9+/bhkUceQXV1tZbv7NmzMXLkSFRVVWHRokUoLy9HXl4e5syZg6FDh4a9L3GffvppFBcXa+ncdddduOmmm+JaF2ZGAiRAAiRAAiRAAiRAAiRAAslKoKSkBLfffjt+/etfY+zYse3VlHnbvHnztM+rV6/G1KlTtfdW97ds2YJx48Zh1KhReP7551FUVIS6ujosWbIE9957LwoKCiLio4gWEREDkAAJJCsBEb7GjBmjCWciqL366qv44Q9/iDVr1mDAgAGaELZjxw6sX78eDzzwQNj7MqDrYerr67F06VJMmzZNE954kQAJkAAJkAAJkAAJkAAJkAAJOCcg87N33nkH3bt3x7e+9a12EU1EsWeffVabf9XW1uK+++7DggULUFFRYXl/3bp1mDRpkvZ9aWmpJriJ2DZhwoQgYa6jklJEc96OjEkCJOBxAmYR7d1339UG1ZUrV+Luu+9Gfn6+5n0mn++44w4899xzIfcl3Nq1a9vFOEFiTNfjiFh8EiABEiABEiABEiABEiABEnAFAbPgFe7zpk2bgoQxPdzWrVuDRLTCwkJI2Llz59quH0U026gYkARIINkIGJdtjh49WvM2E08ys4gm/9mYMmUKXnvttSARTfc427hxY4iIpnuyJRsz1ocESIAESIAESIAESIAESIAEEkHAjog2bNgw7NmzJ0REk/simslyzokTJ2LZsmXaks5Zs2YhJyfHdnUootlGxYAkQALJRkCWcMrgKS7B4iJ822234YorrggS0RoaGvDkk09i/PjxQSKafn/y5Mkwi2iytFMulX3Rmpubkw0v60MCJEACJEACJEACJEACJEACIQSOHz+O9PT0oPt29iOLJKLJnE4us4im39f3S5Mw4hAhc7wVK1Zo8z/jfmodNRlFNBo0CZBAShIQLzTj3mWRlm129nLOyspKbekoLxIgARIgARIgARIgARIgARJIZgKyb1lubm57FWVPMln5E+mKJKLp34dbzqkfSCB7qcmeaPpyTjlU4KGHHsLixYsjHi5AES1SK/F7EiCBpCRgFtHEK23VqlWYOXOmtseZvhxTvMrklM7p06dre51Z3TcePnD48OH2dGRPNV4kQAIkQAIkQAIkQAIkQAIkQAJnCHzve9/D73//e2UkZhHNeLBAWVmZdqjA8uXL8fnnn7cfLGC8L95u4rzwxBNPaMs4t2/fru2JJu/tntBJEU252RiBBEggWQiI+PXoo4+2V2f27NnaSZ3GvdJENJONJvVDBmTgFlHNeF8SEIGtuLhYS0tPJ1k4sR4kQAIkQAIkQAIkQAIkQAIkECsCqiKaLMe8884727OXPc3knohiMj+bN2+e9t3mzZvbT9m0ul9XV4f58+djxowZKCoqgnwWJwou54xVyzIdEiABEiABEiABEiABEiABEiABEiABEiCBmBFQFdFilnEMEqInWgwgMgkSIAESIAESIAESIAESIAESIAESIAE1Aq3+FjQ216OxpUF7bWipb/tsfo30vYRvCInfJSMbXdKzkdX2GvTZ6l56NvQw8moZry2MWk0Z2kiAIhrtgQRIgARIgARIgARIgARIgARIgARIIOkINLc2BQlbwUJXAxoNwleDCGKaKGZ8PRPGLJJJ2l69KNA5bzmKaM7ZMSYJkAAJkAAJkAAJkAAJkAAJkAAJkEAUBIzCVUCoCha3Qr8/4/0VLHgZvcEC3l/iLcYrvgSSXaCjiBZfe2JuJEACJEACJEACJEACJEACJEACJJDUBBqa63Cq/jhO1Z9oe5X3oX+1jac8x8GXlo4u6VnIzMjSXmXJZaa8tn3OlCWTVt+3hdG/PxOmLb7pe1km2qQvF5X37QJjQGRs0paRGt63LSvV7re919LQPgfEyfb3WtoN8MPvKf5XnD0J37vo/oSWmSJaQvEzcxIgARIgARIgARIgARIgARIgARLwBoHaxtM4VV/ZJo7pr6HiWENzbUIqlOHL1PYF00Sttr9Mbf+wwOfA/WyDACb3ZC+x4O/ls55Gu+jVdk/ySJbrjODWJtK1CXBK4p2FkGcU7/z+2Ap1S7+zPqH4KaIlFD8zJwESIAESIAESIAESIAESIAESIIHEEqhuEI8x+bMQyOrOiGTNrY0xKWi6LwP52QXont0L2Zldo/TmavP8Ss+CL80Xk/IxkdgRaGppDPGA0zzj2jzpNA87O+JdcwOGnzUSN51/Z+wK5yAlimgOoDEKCZAACZAACZAACZAACZAACZBAeAJfVuywPFkwM70LscWJgOwHdmYJZcfLKv3+1piUKi0trU0cK0B+Ti90zy5oF8vyc0Q0k8+9kJuVH5P8mAgJxJsARbR4E2d+JEACJEACJEACJEACJEACJJCkBLaVbYT8lRzdbllD8RTSNx6X1yxtKZ14EgVeswzv5V5WRk77d1bhjfeSaZldR+YhS/DCeo0Z9h073XAyplaWl93TUiAzimUShhcJJDMBimjJ3LqsGwmQAAmQAAmQAAmQAAmQAAl0MoHq+hPYtj8gnpVX7e3k3MInr234bhTm2gS5UGHOJNzpQl6Y8JJmPAS6+qZaG/uNVaKuqSamjMUrTLzD2r3GcnpZimXiZcaLBFKdAEW0VLcA1p8ESIAESIAESIAESIAESIAEHBAor9qjCWfyV23yeurVtS/EK6lRO12wHg1tr/LZi5fs4aV7ywU85M54z9nzqMtGGnxtyyutN+QXTrG8cjK7IbCEsk0UywkspdTEMsN9qRsvEiABewQootnjxFAkQAIkQAIkQAIkQAIkQAIkQAIASo581OZ5timEx9kFF+CKwptx6dAbwrKSjca1jcWb64LEtQbtXuDvzPu6M+91Mc4gyAXEubo2sa4hJdpHlrhqm/KHEcX0+3K6JC8SIIHYEqCIFlueTI0ESIAESIAESIAESIAESIAEko6AH358pHmdbbLc72zUwKtwxdk3o6jPxQmte0CcC/Z8a/eEM4pvBsEu8H1dm7AXHFcX82Qfss6+RPTSPMU0cazNg8ywGb9+X0Q0XiRAAokhQBEtMdyZKwmQAAmQAAl0KoHm1iYcrzkCOZmrX/ehnZoXEycBEiABEkheAnK6owhnsufZIdN+Z7JP2JXDvql5niX7b42IiCFeciGCXUCI07zjwgh2uVnd20+oNItlsvySFwmQgLsJUERzd/uwdCRAAiRAAiQQlsDxmsOorD0CeT1eewSV2uthTTyrqq9sjze899cxauA4jBw4TvvPNi8SIAESIAESiETgYNt+Zx/uexM1jaeCgvfO7Y8rzp6keZ5R+IlEkt+TAAkkEwGKaMnUmqwLCZAACZBAUhGoqqvURLHKmiPt4pj2ufYITtQegd/vV6pvTmZum5h2Fc7vO0YpLgOTAAmQAAmkBoHPZb+zso34aH/ofmfDel+IKwonYcyQCakBg7UkARIgARMBimg0CRIgARIgARJIEIGaxqqAQBbkSRYQyI7XHkU0+6/ISVviKdDS2oyKmkMhNRzcc4QmqI0aMA69uw1IEAFmSwIkQAIk4AYC8k8ZWa4p4tnuox+HFOmiQddonmfnnjXKDcVlGUiABEggYQRURbTKykpMnToVGzZswMSJE7FmzRoUFARWhixatAjz5s3T3q9evVoLt2XLFowbNw6jRo3C888/j6KiItTV1WHJkiW499572+M6AbB7926kScSSkhL/iBEjnKTBOCRAAiRAAiTQaQTqm2tDBDJZanmi7ihO1B5FbWN1VHn37NoHBbn9UJDbX/vrbXif26V7e9o7D72Hj8o24ZOD74TkJ2KbLqbJck9eJEACJEACqUMgsN/ZRmzd9yaOVJcFVVz2Oxs3fLLmedYnb1DqQGFNSYAESKADAioimohfM2fOxPe//32MHTtWE9D27NmDuXPnamLZs88+i6VLl6K2thb33XcfFixYgHXr1mHSpEmoqKhAaWmpJqyJ2DZhwgQtjWguimjR0GNcEiABEiCBqAnI5v3GfchkXzIRx/RXmZxEc3XLykevriKSBYQy8SzT34uApnqdrDumiWkf7X8Lh06VhkTv130IRg64ShPVBuSfrZo8w5MACZAACXiEwMGTX2meZ++XbkB9U01QqXvnDsBYOSzg7EngKZAeaVAWkwRIIG4EVEQ08UJ76KGHsHjxYs2DrKSkRBPKli9fjieeeCJIGNOFsq1btwaJaIWFhdi0aZMmvEV7UUSLliDjkwAJkAAJdEhATuISzzF9s35ZYilLLcWTTH+vui+ZMcMuGdko6NoPvXL7BXmRBTzL+kG8ADrrKpE9b/YHBDW/vzUkmwv7X6GJaWOGXNdZRWC6JEACJEACcSbw+ZFtbfudvRWS8zm9R+KKYZNw8aBr41wqZkcCJEAC3iGgIqKZPdGMopqViDZs2DCIaCbLOWXp57Jly7QlnbNmzUJOTk7UkCiiRY2QCZAACZAACVTVVbRv1B/wIgsstYzFvmRpaT4UdO2riWRnll2e8Spzw4lmcuJaYAPpt7D/xO4Qg+jVtW9guefAqzG0VxENhgRIgARIwGME5B8l2pLNsjfx5bEdIaW/ZPAE7ZRNOcmZFwmQAAmQQMcEJk+ejBUrVgQFGjhwYNhI+h5negB9XzSziCZLPeWS5Zv6JUs9x48fr+W3cuXK9n3TnLYRRTSn5BiPBEiABFKIwOmGqnZBzCiOxWpfsvzsgnaRTAQn4/5k+Tm9PUX6q4q/aWKaLPlsbKkPKXtRn4sh+6ZdOuR6ZKZ38VTdWFgSIAESSDUCp+orsa1sE94vXY9jpw8GVV88na8+59u4ovBmHi6TaobB+pIACURF4Morr8Tll1/enoZ8njJliq00ZTnnU089hYULF2oHBRj3OTPveybim+yJpi/nlEMFjEtDbWVoCkQRzQk1xiEBEvA8gaqqKm1zyfLy8va6DBgwoH2dvP5dXl4e5syZg6FDh8IYx3hfEnj66adRXFyspXXXXXfhpptu8iSjzw5vbd+LLJb7knXN7GYQyXSPMn0z/37wpaV7kldHhW5qacSHZcWamLancmdI0G5ZPTTvNDmtjZ4LSdf8SVuh5tJtynXLKByjHIcRSCDRBA7IfmdlxXiv9HU0Ngf/Q0T2Oxs3/FbN86xLelaii8r8SYAESMBzBFSWcxorpy/tvOqqq9pP4dQPFigrK2vfK032TpNln+KpJss4t2/fru2JJu+jPaGTIprnzI0FJgES6AwCO3bswLZt2zB9+nRNEBNBTYQwub9+/Xo88MAD2kkwVvflvyF6mPr6eu10mGnTpmnCm5eu1R8+ho/2b3JU5Iz0LmeWXLbtT6YtvdQ29O+P7MyujtJNlkhlJ3ZrbEVQk6Wf5uvsggs0Qe3SITeia5duCam2qjhCYSQhzZTwTI/Pu1i5DL0e3q4chxFIIFEEdh3Zhq373sAnB94OKYLsdzZ2+C0YPfDqRBWP+ZIACZBAUhBQFdHEwWHevHla3VevXh20XNP43ebNm7XTN0Vsmz9/PmbMmIGioiLts5zwyeWcSWE+rAQJkIAbCIhwNmbMGE34ksH17rvvRn5+vuZ9Jp/vuOMOPPfccyH3JdzatWu1uCNHjtSqoqelf3ZD/eyUYeaLHXvPyTJLbV8yw/5k+qmX3bN72cmCYYB27+8LGzEAACAASURBVLSSo6HCgpzgJks9Lx50Dc7rG1/vHVVxhMJIsDmLOCqntYpXpS/N1/ba9t6XjnTzPQnnM4Y9EyctLc21fUXVTqQiyWYrclhKq78Vra0taPXLX2vbawtaWw3v9ftauFa0aGHPhO/TbRA4drrD1KV9ZL8zWbK5t/LTkEKNGTIBV579TZxd8DV3FJilIAESIAGPE1AV0dxUXXqiuak1WBYSIIGEENi3bx9effVV/PCHP4R4kplFNPEskzX6r732WpCIpnucbdy4MURE0z3WElIhh5mu37Va2xQ/O6OraX+ywPJLwL0Te4dVTmi0I9Vl+HBfseahdrKuIqQsA3sMx6gB43B54cS4TLRVxZFkE0ZUjUH2RpLJ9p7KT7G38jMcrd6vmkTY8CKiBcQ4k8imiW6hIl16kBhn+N7qvq2wZwS9dF+wIFi/finS/H74APj88udHmrxqn/2BezJaGN7nT/ttm+BkEpgsRKiWDkSogABlEK3axCm5FxCoFIQtiWM3r5Byhp7E67Tx83MKMLjHCAzueW7gr8cIdMvKd5oc4ykSqKqT/c4CSzYraw4HxZb9zq499zvafmfyDyReJEACJEACsSNAES12LJkSCZAACcSdgCzFlEuWb+qeZ7onWkNDA5588kntRBejiKbfl5NlzCKaMT27lZH0eKUugR2HNuPjg3/BriNbQyCIoHJhvysxeuA1+FrfMxuwxppWzeIrlJLMfeg9pfBeD1x2ogSlJ3Zh34ldKD2+CzWNVV6vEsvvUgI9cs7CoPxzMDD/HAzqcQ4G5Z+LnMxcl5bWm8U6WPUVPjogJ22+gebWpqBKFHTtj7FnT8blQ25Eui/TmxVkqUmABEjA5QTk9MwXXnjB5aW0Lh490TzZbCw0CZBArAiYRbNwnzt7OadsfHn69OlYVYvpeJRAdeNxfFqxBZ8f34qTDUdDatEzuy/O6XExLuw9DvlZsT21NO+p25SoVc94SSm8lwI3tNSh/PSXKD/9VeC15iv4/ZG9j/p0HYxMX7bmLeWHeF0F/gLvW7Q0tHtobXvfdq8trP69hOflXgJpSEOatjw34KWXhsD7wL10+XTme+297h3oawubjqbWBhytLbNdyfyss9C361D0yR2qvfbLLUSmjxva2wbYFrC0aid2VmzGlyc/Dok6KG8ERveZgHN6XKSaLMOTAAmQAAkoEpD9pl9++WXFWO4IThHNHe3AUpAACSSIgHiNyQmdcqCAfhkPFjB+H+6+8fCBw4cPY9WqVdrGlbKnGi8ScEpATkqV0z2tNreWNC/odxkuGTIBFw+6tj2LNZ+cxKu7qrXPk8/Pw9TRPSJmr8dpKnkbNza/iyk+ex5mybScs7LmkLYkU1+eefjUvojcMtO7aPsjyaEQgdevxeyUPm3PLaulhrJk0fJ+6DJGbXljxDQiL688k0ZgT6+6d59Fa1qaJvO1pslfGvyG99o9AH4J0/Y+/ewxpv3fzuwVZ1yemq7tE2faT6597zjTMlafD1p44/JWG0tVA3F8beUJTdO8jNZqqayIZbG4pJ33n/gi8Hdyt/ZaXrXHdtJndRuIwT1HYHCPczGk5wgM6VUEWYLIK5iACNgylr6393XsO/55CB7Z72zcsFsxtNd5REcCJEACJBAnAlzOGSfQzIYESIAEYklAllA+/vjj2jJO4yEA4o0mp7yIuCZ7m82dO7f9kAGr+1ImEdiKi4u14s2ePTsovViWmWmlHgHZsF42u5aTPWXjevPVI6c3Rg28Cmt3jcenR9NxzdkB8fYve6swZmA2fvudgWGh/ejFg9h2sL49zp93HcDI01ux1L8iImgvi2hyWqoIZrpwdqr+eMT6yt5Vulg2rOACDOpxbsQ4yRhAde88YeBlW4l3G4pQKXtTBoQ1Edh2w46oq5ezb96Qtv3VRmjC2tCe58HNB1V0Jt+qugp8sO8NTTw7WXcsKCt9v7Mrh92CnjlndWYxmDYJkAAJkIAFAYpoNAsSIAESIAESIIFOJ/BlxQ5sLX1DO4xAlgXqV9mpc7HtyAwsv/WCoDL87PV9WH5rf1x/TreQshV/eRr3/fEQfn7z0KDvZr24E4/WL8U1aaEn1BkDekUYaWiuaxfLdOHMvAeSVcP1zz8bIpbpwpmcTssLoIgWfytoamlsF9R0cU3lIAuxZfFWk4MLRFST12S+Dpz8Au+Vrsf7e18PGielzr1zB+Cac2/TTtoUj0ReJEACJEACiSFAES0x3JkrCZAACZAACaQkAZlUi3eanConXlUfHroRA3r+Pb5/UfA+ac9+XIHtB6txds/QJV77TjZh9IA8yzjnfvZb/Kvvjx2ydauIdqL2aLuXmZycaWd5nCzxO7t3YEmmvjxTTqnlFUqAIpo7rELE4YCnWsBbTd5XnC63XTg5/VdOAtW81XoVYUD+MNtx3Rrws8MfaF5nOw+9H1LEc3qP1MSzC/urHaDi1rqyXCRAAiTgdQIU0bzegiw/CZAACZAACXiUgIho89/ciUM1F+HH3wheurn8vXLsP/4BBnbNQGPTCABnPC8O1voxvG933HdFv6Car3z3AMbu/S3u9r3hCRHt4MmvIGKZ7mVmXrZlVYm8rJ5Be5mJiMDLHgGKaPY4JSJUXVNNu6Cmi2vHa4/YKoocliAeavI3pGeRtj+YLA11+9XS2oKt+zbgvdLXNUHRfMl+Z1cP/7a2dxwvEiABEiAB9xCgiOaetmBJSIAESIAESCDlCOw53ojz/3s3Flw/CBf2DXhQ7TxSi3lv7sP3L3wM+VmV8Psz0NB4EeobvoGm5rNxugl47UArHr4hOM6CN/bhvfR/Q2Fa6OmgRrCJ8EQTDzzjXmbyvrGlIWJ7ixggXmb68sze3QZEjJPsAZ7ZfiLoEIq7Lu7ZYZX18E1fbMHE5ndxu2+LbUSJsBXbhUvygLKnotFbTd7bEZoFi3hoagcXyDLQXudp4pocZuCG62RdBd4vfV3zPDPvaajvdzZu+K3Izy5wQ3FZBhIgARIgARMBimg0CRIgARIgARIggYQS+MPfqjD9hQMY1isbTS2t2HO8DhMKX0BRr60h5Wpu6Y/6hstQUnkFth7LwLBeWcjwN2HP8Qb8Km0FvuX7MGJd4iGMVNVVtolmn2JP5WeQvY4iXeJRYzwxU9537ZIXKVpKff+DtQfxyaEzB0rIIRSj+2fjd9+1FkjM4eUAiq9Vb8Mv/U/Y4hYPW7FVEAbSCFQ3nAg5FdTO4RoSV06l1U4D7VXU7rEWz/0CxfP2vb3rtOXs5kvf72zcsMlsaRIgARIgAZcToIjm8gZi8UiABEiABEggFQicbmzFP790EJu/rMLlZ/mQ4QOyunyC7KwP0CWzxBLB6foxeGvfJFx8+m/4Rfr/IBeRPbskob3T31JGeklh4OTQcNehqr2aWBbwNvsUdpai5XbpHrSXmYhmvMITePOL07j/1UN4zHSgxIOv78Oyyf1xw7nBh1CEC/+zl3bikbpf4tq0nRFxU0SLiCjhAUSw3n+y7VRQ7WTQ3TjdUGWrXFkZOUHLQIf2LEJ+TvD+jLYS6iDQ38rf1ZZs7jocKvAH9jv7Di7s/41os2F8EiABEiCBOBGgiBYn0MyGBEiABEiABEigYwILi49g7fZjGNkr+OS5dN8JZGe9j+ysD+HznQxK5P3yG5DT7MdPM1/BRZV1yG0+c/JnuNxuwOPKTfHRw1e1x2nxtwTEsgoRzALCWX1zbcQ0ZTlZYGlm4BCAPnmDI8ZhgDMEFm06ip2Hm3Gn6RCK1R9X4MMDp1BoOoSi7GQzLhmYZxn+HBsHUEjOFNG8aYFySEfg8II2ce3kF6htrLZVmZzMXAzW9lYrgohqshy0W1YPW3H1QC2tzZpwJqdsHqzaExJX9ju75pzvYFCPc5TSZWASIAESIIHEE6CIlvg2YAlIgARIgARIgAQAhBPRjHC6ZH6meadldfmbdltENLm+MeBN7XVEVQMurqzHuafCe6WpimhdMmqw8gd57V5m+45be8aZG7Gw1/lByzO7ZXXszUYj6JjAsncrsWF3Le65vG9QwOXvHcaeI6cwsGta0H05gGKYxQEUK949gKv2/hY/inAAhSRGES15rLKy5lBgKahBXLMjfgsB8RqVZaBDe56niWuyx5rVUmsR72TJpghoZm84fb+zq8/5NuSAEF4kQAIkQALeJEARzZvtxlKTAAmQAAmQQNIRsCOi6ZX2pdVoYtqO4xlI89W0i2j6992aWnHR8TpcVFmP/MaWIFaRRLSu2RXonrsf+bkHtNecrBMRWYv3iniZBf4u0F59acEedRETYYAOCew90YiiX+zGgusG4ev9AodQ/O2wHEKxH7cMTke3zODocgDFn/a34OEbBgeFX/DmPnyQ/iCGph2LSJwiWkREng5w7PTBkFNB7Rz4IZXOy+5pENXOw0f7N2LrvoCYb7y435mnTYSFJwESIIEQAhTRaBQkQAIkQAIkQAKuIKAioukF3nG8FVfWvYLLBr2Jv/XMtqzHsOpGXFxZh/NPBrzTzCJafu5+dBfBrJsIZ/uRkV4fkUdBbv92sUyWZ/brPjRiHAaInsDanXIIxUEM6dEFTS1+7DvZgMt6p2FwbrAXmp7T/ho/tlb4MbRH4ACKspP1+BVWYLJvm63CUESzhSmpAh2pLgs5FbS5tUm5jtzvTBkZI5AACZCAJwhQRPNEM7GQJEACJEACJJD8BJyKaJNOvYgHfS+j2ZeGj3tl4+OCHBzJyQgBlt3i1/ZN+13NP2qimS6e2SE7pOeIIC+z7tm97ERjmE4gUNfUirvlEIovqnB5Hx/SrfWz9pxb/MAHR1txWe1m/Hf6/yAbjbZLRRHNNirXBVz10Qn88bPAPmi3XpCHaZdEXkIZLo4cHBJYBho4uEBeW/3W+y9yvzPXmQILRAIkQAIxJaAqopWUlOD222/HX//6V60cmzdvxtixY7X3ixYtwrx587T3q1evxtSpU7FlyxaMGzcOo0aNwvPPP4+ioiLU1dVhyZIluPfee1FQUOC4Prt374b22FRSUuIfMWKE44QYkQRIgARIgARIIPEEohXRjDUo75qJjwuy8UmvHLRGEFnMNW9p7YJTNYNQdXqw9nqqZjA+XHht4gGxBO0EVG1FPBZ1sVUFI0U0FVruCTvthQP49Egjrh0W2Ifwz3uq8LW+XbDq7waFLaRqnIMnv2oX1I5WH0BhwfnaYQHc+9A9dsCSkAAJkEBnEFAV0UQomzBhgiaciaD21FNPYeHChdi+fTueffZZLF26FLW1tbjvvvuwYMECrFu3DpMmTUJFRQVKS0s1Yc2YRjR1oogWDT3GJQESIAES8ByB5lJ7S9CMFcsoHOOZeqoKI1IxO+LIJ72y8UlBDvbnmjbNaiPT0JiPqjaxTF5r6oI3rpdgxtM5PQM0iQuqait27MQKF0U07xnRG1+cxk//dAj/dVPwEut/W78Pv7ylP248t1tIpcLGWbcHv7i8FjcM6vjUXy+Ns95rUZaYBEiABNxFIFoRTUSymTNnhghjulC2devWIBGtsLAQmzZtwty5c6MGQREtaoRMgARIgARIwEsEjs+7WLm4XhIBVIURuyKaDq0iO0PzTlufcz5q689CVc1gnDo9CA1N3SNypYgWEVFcA6jaCkW0uDZPQjNbtOkodh5uxp0X9Q4qx+qPK7B1/ykM6REqpu+vasalg/Is4wz/7EnM8r3SYZ28NM4mtHGYOQmQAAkkAQFVEa2yslLzJtuwYQPuvvtuzfMsJyfHUkQbNmwYRDST5ZwTJ07EsmXLtCWds2bN0uJEe1FEi5Yg45MACZAACSSEwFPbTuCVz05peX/rgu6YMabjvXr08M17tuKm5i240/e27XJ7aXKnKoyoimg6tEinc1rBpYhm2+TiElDVViiixaVZXJHJr96txPrdtbjn8mCP0mXvHsK+o9UYZHEIxYEaP4b2ycP9V/YPqsNvtuzH1aW/xY98oaduGgN6aZx1RSOxECRAAiTgYQKy1PLxxx8PqsG5554btkayhPP+++/X9jObP38+fvazn1ku0VyzZo2Whghu+iWC2/jx47FixQqsXLmyfd80p/goojklx3gkQAIkQAIJI/BPfziAXUeD9+o5v08X/M8U6716zOHf+uwAhldvx69bf2WrDl6a3KkKIxTRbJlAUgZStRWKaElpBpaV2neiEcOX7Mb86wZhdP+uWphPDtViQfF+3DokHbmhZ46gphn4Y1kLFlw/OCjOwuIyfJQ+C4PTKjoE6KVxNnUsgTUlARIggc4hcOWVV2rCln6NHj0aU6ZMscxMvND0vc7kgAD5/NBDD2Hx4sV44okn2vdKk8jmfc/kgAHZE01fzikinB7X6eECFNE6xyaYKgmQAAmQQCcR2LC7Gv/y2mE8atqrZ/b6ffjvb/bDxBF5QTmHC/9vL+/Ew7WPY0La3yKW1EuTO1VhhCJaxOZP2gCqtkIRLWlNwbJiL392CjNeOIC+eV3Q1NKK8lONuLQgzdILTU9AvNE+rPRjQPcuyPQ34XBVPZbhN5jk2x4RnpfG2YiVYQASIAESIIEOCags5zSLaOKVJocHLF++HJ9//nn7wQJlZWXt90Ugk3gisskyTjmAQPZEk/fRntBJEY3GTQIkQAIk4CkCD286ik+PNOPO0aa9ej6pwAdlpzA4P3ivngOnmnHZ4DzL8MM/jbxPj8Dx0uROVRihiOYp849pYVVthSJaTPF7IrHGFj9+9OIBvP1FFb5xlg8+G6f0tvqB94+14vKad/DL9FXIRLOtunppnLVVIQYiARIgARIIS0BFRJNExKNM9jjTr82bN2sndcol3mfz5s3T3uv36+rqtGWfM2bMgHivyWc5iIDLOWmUJEACJEACKUdA9up5fXct/tnmXj0d7dNzTelv8cMI+/RQRLM2Me6J5v2uRxHN+20Yjxqo2olTYZ4iWjxak3mQAAmQgDsIqIpo7ih1oBT0RHNTa7AsJEACJEACEQnsO9mE4Y+VYN51A3HRgFwt/MflNVi48YDlXj36Pj2yt48x/MMb92N7+r9iUFplxDy9NLmL14SXIlpEs3F9AFVboSea65u0UwqoaicU0TqlGZgoCZAACSQVAYpoSdWcrAwJkAAJkIDbCfxR9upZexC9czO1vXoOVzdiTAd79Yg32rZKP/rlBfbpOXaqDo9jBW62sU+PsKCIFmoRFNHc3ksil09VHKGIFplpMoZQtROKaMloBawTCZAACcSWAEW02PJkaiRAAiRAAiQQkUBzqx8/XHsQb39xEpfb2KtH9un5QNun521tn54MtETMQw9AEY0imm1j8VBAVXGEIpqHGjeGRVW1E4poMYTPpEiABEggSQlQREvShmW1SIAEkp/A+vXr8cwzz2gVvf766zF9+nRUVVVpG1SWl5cjLy8Pc+bMwdChQ8Pel7hPP/00iouLtXTuuusu3HTTTckPzwU1VJ3cpYIIoMrE6YSXnmgu6ABRFkHVVlKh/0SJNCmjq9qJ0zHFS/+sSMqGZqVIgARIII4EKKLFETazIgESIIFYEdixYwdERHvggQeQlZXVnqwIYgMGDNCEMGOYNWvWWN6XY5b1dOrr67F06VJMmzZNE954dS4B1cldKogAqkycTngponWubccjdVVbSYX+Ew/uXstD1U6cjikU0bxmGSwvCZAACTgnQBHNOTvGJAESIIGEERCxbMyYMRg5cmR7GcQLTY4+vvvuu5Gfn695n8nnO+64A88991zIfQm3du3aoHSs0k1YJZM8Y9XJXSqIAKpMnE54KaJ5v3Op2koq9B/vt2rsa6BqJ07HFIposW87pkgCJEACbiVAEc2tLcNykQAJkEAYAg0NDXj88cfxySeftIeQZZhXXHFFiIgmnmVTpkzBa6+9FiSi6R5nGzduDBHRdE82NkDnElCd3KWCCKDKxOmElyJa59p2PFJXtZVU6D/x4O61PFTtxOmYQhHNa5bB8pIACZCAcwIU0ZyzY0wSIAESSAgBEdGefPJJTJ48WVt2uW/fPqxatQozZswI8jjTw40fPz5IRDPGN4tosrRTLpV90erq6hLCweuZLv7LcfxxxwmM7OWzVRWnIkDOv2+xlb4bAqkycTrhdSKibf73MW5AxDK0EVC1lVToPzSOUAKqduJ0TPHSOEs7IQESIAESiI7AnXfeqa3m8eK1e/dupEnBS0pK/CNGjPBiHVhmEiABElAmYBbRwoll8VrOWVlZidraWuV6pHqEpR/Wo/jLhk4X0Wp++IpnUKsycTrhdSKivfzDwrhzfHZnA94oDZzEemNhOr5/4Zn9D8MVxkmcuFcsBhmq2opTEc1L/ScGWJMuCVU7cTqm0E6SznRYIRIgARIIS+AnP/kJXn75ZU8SoojmyWZjoUmABGJBwM4BAuJVJqd0yqmdxvDG+8bDBw4fPqx5tM2cOVPbU41X5xJQXWbkVATw0jIjVSZOJ7xORLSPHr6qcw3ClPo//N9+lJ5oxoThgb646asqFPbMwP/+/eCw5XASJ66VimFmqraSCv0nhniTJilVO3E6pnhpnE2axmVFSIAESCBBBLicM0HgmS0JkAAJRENAvMwWLVqkiWR5eXmYM2eOtrTTeF/2Nps7d277IQN6eON9KYMIbMXFxVpxZs+eHXRYQTRlZNyOCahO7lJBBFBl4nTC63YR7fWSajz4+hE8MnFIkBHN2VCGx27ui5uL8kKMy0kcL/dRVVtJhf7j5fbsrLKr2onTMYUiWme1INMlARIgAfcRoIjmvjZhiUiABEiABFKAgOrkLhVEAFUmTie8bhfRHt54FJ8dbcbU0b2DesKaTyqwufQUBnbPCOkhh6qbceXQ7pZxvtY3A3Mn9EmqXqVqK6nQf5KqgWNUGVU7cTqmUESLUYMxGRIgARLwAAGKaB5oJBaRBEiABEgg+QioTu5SQQRQZeJ0wut2EW35e5V47fMa3PuNfkGG/8sth3CwohqDc7UtYYOu/TV+DOydh5+O7R90/4n3D+Ob5+XivisKkqoTqdpKKvSfpGrgGFVG1U6cjikU0WLUYEyGBEiABDxAgCKaBxqJRSQBEiABEkg+AqqTu1QQAVSZOJ3wul1EO1DVhLMfK8G/XzsAlw7qphn/hwdOY/FbB/GtIenoGuqIhtpm4JWyFjw0fmBQnP/8czn2PliEQfmZSdWJVG0lFfpPUjVwjCqjaidOxxSKaDFqMCZDAiRAAh4gQBHNA43EIpIACZAACSQfAdXJXSqIAKpMnE543S6iSb3WlVTjhy8eRNdMHxpb/DhZ24xLCoABXUO90PTeUV7rx0eVQI+uGeiSnobaplY8+Z2BmGSxh5rXe5SqraRC/3HSps2l25SjZRSOUY6TqAiqduJ0TKGIlqgWZr4kQAIkEH8CFNHiz5w5kgAJkAAJkABUJ3epIAKoMnE64fWCiKZ3kR+sPYA/l5zEN/r4bPea94+24tqiHvjddwfZjuO1gKq2kgr9x0kbHp93sXI0LwlGqnbidEzxEhPlBmcEEiABEiCBIAIqIlplZSWmTp2KDRs2tKcxceJErFmzBgUFBdpBcfPmzdO+W716tRZ2y5YtGDduHEaNGoXnn38eRUVFqKurw5IlS3Dvvfdq8Zxeu3fvhvbv2JKSEv+IESOcpsN4JEACJEACJBB3AqqTu1QQAVSZOJ3weklEc8rkuxefhfnX9427XccrQ1UuqdB/nLCniBZKzYmt7J3+ljL+SwrzleMwAgmQAAmQQOIJqIho5tKKQLZp0ybMnTtXE8ueffZZLF26FLW1tbjvvvuwYMECrFu3DpMmTUJFRQVKS0s1YU3EtgkTJmDs2LFRAaCIFhU+RiYBEiABEkgkAYoAofRVmVBEs7ZgEQEoogWzcSKMSArJ7mFEES02IpqXhPlE/u4xbxIgARJIBgLRiGhGMcwsjOmft27dGiSiFRYWtgtv0fKjiBYtQcYnARIgARJIGAFVwSgVRABVJhTRwototw1rxtwxzbbt20v7XEmlVG0lFfqP7cY2BKSIRhHNid0wDgmQAAmkMgGnIlpJSQmeeuopLFy4EDk5OSHeZSKiDRs2DCKayXJOWfa5bNkybUnnrFmztDjRXhTRoiXI+CRAAiRAAgkjQBEgFL0qE4po4UW0SadexIO+l23bt9c8rlRthSKatSlQRKOIZnuQYEASIAESIAGNgIhbsj+Z8fr6178ekY7sgyaXLM+Uy+yJZv5ewshSz/Hjx2PFihVYuXJl+75pETMLE4AimlNyjEcCJEACJJBwAhQBKKLZMUJVO3EqLFJEs24Nr3GxY1PGMBTRKKKp2gzDkwAJkECqE7jyyitx8803t2M477zzMGXKlA6xyAEDDz30EBYvXtx+MEC45Zz6vmeyZ5rsiaYv55RDBcxpqLYFRTRVYgxPAiRAAiTgGgKq4kgqeNKoMnEqGHlp/6J4MfGaWKTKJRX6j5PBjSIaRTQndsM4JEACJJDKBJws5xQvsz179mgHCuiX8WCBsrIy7VCB5cuXayKbiG5PPPGEtoxz+/bt2p5o8j7aEzopoqWy5bLuJEACJOBxAhQBQhtQlQlFNOtO4EQwoohmzdIrXH65pQIvfXpKq8RtX+uOn47t3eEIqYdvLv8c32x+B/f4NtgeUb3CRCrEMcV2szIgCZAACZCATQKqIlpdXR1mzpyJ73//+yGna4o32rx587ScN2/erH0v4efPn48ZM2agqKhI+yzxuZzTZgMxGAmQAAmQQHISUJ3cORFGhBwnvKH248gT7V9a1Ayxx7Vq4cOEVrUTp8Kil+zEiTiSzP1nypoyHDndiuvPydesqPjLKvTt5sMfpg6xtCpz+Dc/LUev4zuwqvXntmzWS7YSr/7jaEx5+CpbvBmIBEiABEjAXQRURTQ3lZ6eaG5qDZaFBEiABEhAiYDq5C6ZRQAdnCoTp4KRownvdVcrtS+u8auFp4imxEvVVpK1//zp82o8tOEI/t+NwYLZp00L4QAAIABJREFUf7xRhsUT++KW8/KCuIYL/9AfP8W/n/4VJqZ9ErEdKKKFInI0plBEi2hrDEACJEACbiRAEc2NrcIykQAJkAAJJD0BigChTazKhCKadTdxIhh5SRiRWqvaihMmko/buSzceBS7jjZj6ujg5ZtrPqnAX/ZUoV+3jCAjOVrTgqvO7m4Z/uxPn8TPfK9EHHvdzsRYAVU7ieuYQhEtoq0xAAmQAAm4kQBFNDe2CstEAiRAAiSQ9ARUJ3fJKgJ4ZsJLTzRX9Un2n0BzPPF+Jf64qwY//ka/oPZZuvkQjhyvxuDctKD7+2v86NsrDzPH9Q+6v/ydfbih7LeY7tsYsZ0pooUioidaRLNhABIgARJIGgIU0ZKmKVkREiABEiABLxGgCBDaWqpMJAUn4qKjCS9FNFd1L1VbcWInUmG3C0aHqpsx/Ocl+OnYfrhiSGDp5ntl1Vjy9iFMHuJDTnpws9W1AK+WtWLW1f2Dwi99ez+2p89EX1RFbGe3M/GMME9PtIi2xgAkQAIk4EYCFNHc2CosEwmQAAmQQNIToAhAEc2OkavaiVNh0UvCiNRRlUuyimjCovjL0/jRiwfR6geaWvyoa2rBxb2AfjnBXmi6vR2u82P7cSAnMx0Z/iakNVRjqf83uCbtUzsm6XphkSKarWZkIBIgARIgAYcEKKI5BMdoJEACJEACJBANgXiJAHunv6VUzEsKAyf8JeJSZeJUMKInWmjrUkSztngvcbnnpYPY+PkJXH6Wz1b3/eBYK8ad3oRfpP+PrfB6IC8xcfWYQk80JbtjYBIgARJwCwGKaG5pCZaDBEiABEggpQioTu6cetKoCkYfJXBip8qEIpp1l3FiK14SRqTWqrbihInk4yUuZBLaH1SZxHVMSeBYm1I/tqwsCZAACcSYAEW0GANlciRAAiRAAiRgh4Dq5M6pCEARLbQ1VJlICh9xTzQ7Zh23MPHqPxTRQps0mZlQRItbF2ZGJJBSBJpLtynXN6NwjHIcRogPAYpo8eHMXEiABEiABEggiEC8RABVwYieaNaGShHNXR04Xv0nmQUjp8J8MjOhiOaufs7SkECyEDg+72LlqnhprFWunMcjUETzeAOy+CRAAqlJYP369XjmmWfaKz979myMHDkSVVVVWLRoEcrLy5GXl4c5c+Zg6NChYe9LAk8//TSKi4u1tO666y7cdNNNMYP687ePYe3OU1p6372wO3529VkR03YSJ2KiLgwQLxGAIlpo46sykRQoormrE8Wr/3hpEkMmoTaqyoQimrv6OUuTOAJOnsWcxElcDdVzdlI/PU7L0a9wS/Pb+Ilvne2MvfT7Y7tSSRKQIlqSNCSrQQIkkFoERESTyyx4iSA2YMAA7f6OHTsg4R544AGsWbPG8n5JSUl7mPr6eixduhTTpk3ThLdor28/uw9V9cCN5wY2qn/jiyrkZwMvfz982k7iRFvORMVXndw59RpRFYzoiWZtERTREtVTrPONV//x0iSGTCiiuauXsjReJeDkWcxJHC/xcVI/c5wNO8uRW7ETz7Y+aqvqXvr9sVWhJApEES2JGpNVIQESSB0CViKaeKGtXLkSd999N/Lz8zXvM/l8xx134Lnnngu5L+HWrl2LMWPGaF5scokIZ/zslOgfd53CvDePYdENg4OSmPvmfjx8w1m49fzuIUk7ieO0fG6IF68JL0W00NZWZSIpUERzQ685U4Z49R8vTWLIhCKau3opS+NFAk6excLG2bAX8y+qweShrR2icPveXzFl8upnePDUr3CT7+OI5uGl35+IlUmyABTRkqxBWR0SIIHUIGBczimeZ3PnztUqbhbRxLNsypQpeO2114JENN3jbOPGjSEimu7JFg3JhRuP4vOjzfiH0b2DkvnfTyqw6asqnJWbHpJ8ZW0Lrh2Wbxnn/D4ZmHddn2iK5Lq48ZrwqgpG9ESzNpVkF9H2Tn9LuY9cUhjwMk3EFa/+46VJDJlQREtEX2SeyUUg1s9vhZ/+Dj/zvdwhJLePs4lgIsDcziW5LF+tNhTR1HgxNAmQAAm4joAIarJ0U5Zhrlq1ql0sa2howJNPPonx48cHiWj6/cmTJ8MsooVbJtpRpU+fPh3y9e+2n8K6L5vwkyv6B333i3fKUXHyNIbkpoXEKavxo3ePbvjXqwYEffer9w5h0jmZ+MHFod5rrmsMhQL959sn8erOkxjZy2crVryWc/7lwYtslaczAqkykTI44aIqLEo+qiLa6UuqY4LIzUy8ZCtO7EQasMuDb8ekHeORiKqtkIl1qzjh4mRMSWT/iYc9Mg9vEojp89vbpZi4/7eY5tvUIQy3j7OJYOK13x9vWrvzUsse0i+++KLzBBIYc/fu3dBmYSUlJf4RI0YksCjMmgRIgAQSR2Dfvn149dVXcfvttweJaPFazllZWQkR5oxXRV0rxj5zEv/8jf64qjBP++qd0mos23IItwz2ITvUEQ31LcCf9rfi/rHBcX7z/iFsuasHeufYE5sS1xJqOf/31lq8sbvedSLaq/cMV6tIDEOrMnGziFZ+7sGYkHEzEy/ZihNhRBqw/p4/xaQd45GIqq2QSWJFtET2n3jYI/PwJoGYPr9tLsO29Jk4C4EDpsJdbh9nE8HEa78/3rR256W+99578fLLHXtYOk+9c2NSROtcvkydBEjAIwTEe0xO45w+fbq2p5m+HNPOfePhA4cPH9ZEuJkzZ2p7qkV7/XlPDe556SBqmvxoam5FS6sfo3v60Tcn1AtNz+tInR+fnEhDui8NmRk+5GamYcVtA3HtsNxoi+O6+PFaeqXqIcHlnNamouqJhmv8MbE5VTuJq7D48FUxqaOTRFS5OBWMVJe5comrk9bsvDiqdpIq/afziJtSlv8lyP+/gp3S45Y9M3JGINrntww0IaepCv/d+huMTfs8YiG8sGwx3kwEmhe4RGzcJA3gZDmnHPJ25513akQefvjh9q14Fi1ahHnz5mn3V69ejalTp2LLli0YN24cRo0aheeffx5FRUWoq6vDkiVLIAJeQUGBY7IU0RyjY0QSIAEvExAPMxlwRTiTa/To0doJnFlZWdphAvp3+l5p+iEDVvclvghvxcXFWlqzZ89uP2QgVox+/PJBvLnrBC47y74n2dZjrbjh/J749bcHxqoYrktHdXLnVASgiBba9KpMJAWKaKEcvSS4sv+Etp9TJl6a2KmOsxTRYvhTeTuA37eldymAyQBuBTAqhnkwqU4l4PT57arTxfh5+jO2y+alMSVeTCii2TafhARUFdFEFHv22Wche1Ln5OS0l9l4v7a2Fvfddx8WLFiAdevWYdKkSaioqEBpaakmrMk8bsKECRg7dmxUdaaIFhU+RiYBEiCB+BBwOon57sVnYf71feNTyATkosrF6YRXVTD66F9a1Gn0uFY9jkUMVSZxnfBed7VaHemJpsZLMbSqrcSt/6SAd56XJryqdhLXMSWBtqLY3dSDf19cKsJEG9ImpomgdoN60p0R45G3jmHtziot6e9emI8548/qMBvV8J1R5nikGa/+wzHFujW9xCUe9uimPFRFtHACmPm+/nnr1q1BIlphYSE2bdrU7r0WDQuKaNHQY1wSIAESiBMBpw9hFNGCGyhuIoCqWCTFTAXBSJVLKjBJoAigOq7Erf+kABMvTexU7YQiWgweDH4A4ClDOl0ANIZJN9sgqImnWgLOD5r8/+1DXRNw44geWiHf2H0SOZnAq/841LLQquFjQDRhScSr/3BMoYiWMCN3mLGKiCbLMGWrnJUrV7bnpi/btBLRhg0bBhHNZDnnxIkTsWzZMm1J56xZs4K82BwWHRTRnJJjPBIgARKIIwGnD2EU0Sii2TFTJ+KIqneelIPLOUNbg8s5U5MJJ7yh7e5oTEmg4GpnbHUU5scAnjDEfB/A5QDk9YW2v30dpCxOzfqyz3MclUAp0iufncLCjcew8PrBQfHmF+/H/OvOwrcuCFb1VMMrFcaFgZ0+v0069SIe9NnfdJ1jCkU0F5p/h0W6/vrr8cgjjwSFueyyyyzjiIg2f/58zJgxQ9vbrKSkRFuyuXz5cjzxxBNBSzRl3zS5ZPmmfskS0PHjx2PFihWaEKcLcE6ZUURzSo7xSIAESCCOBJw+hFFEo4hmx0wpooVSihuTBIoAquOKEyZCVlUcSQVhkRNeimiWY/NMAL80fPMWAKuV/iKiiaC2FsB7HYzyFxgEtSvt/Bqoh1m48Sg+P9qMfxjdOyjy/35SgeIvT6Kga/BR4ifqWjFheL5l+PP7ZGDedX3UC+HiGKrjrFTFyVjLMYUimou7gWXRrrzySnznO99p/27o0KGYMmWKLRHNKKr9/ve/DxLRzJ5psmea7ImmL+eUQwUeeughLF682PHhAhTRvGZtLC8JkEBKEnD6EHbbsGbMHdNsm1lG4RjbYd0QUJWLkwdTRyKA6rJFySQVli6qckkFJhTRQoYSimhuGF3PlEF1nHUqAqiKrZJPIm0l5q00G8B/GVJ9HcBNNnKpBSAOSyKovdhBeDmITvZQkz/xVAvWtmxkZB1kxQfH8eLO0/jJlf2CAix5uxzHq05jSLfg08TLTvvRK78bZl09ICj8r949jO9c2A33XN7LcVncGDFe/YciGkU0N9p/R2VSWc4p6Yg4Jss09ZM39UMGtm/f3n7gQFlZWbuHmpy+WVlZqXmqyTJOCSd7osn7aE/opIjmNWtjeUmABFKSAB/CrJtdlQtFNGuOTrg4mvBSREtJwUjVVhIpjMRrTOGEN3QsUrUTTURL4CEuMX0YmQ/gYUOKIobd5jCHPxuWfR7pII1vGrzU+jvMC0BFTTPOWbIbP7i0D645O7B08y97T+HX7x3GLYN8yDKJdQ0twJ8OtOLHV/QLCv+7D4/iy1kj0Ds3w3lhXBhTdUyRKjj5TeaYQhHNhebfYZFURTQRxERA27BhA0aNGqXtcSZLO3WBbd68edr7zZs3a6dvmpeAGvdV43JOr1kLy0sCJEACDgjwIYwiml2ziZetOJrwUkSjiGbDkCmi2YAUxyBJNaYItxh5uMasCRYD+A9DarKdzz/EKPXPALzU5qX2cQdpXmoQ1Eap5/1OaQ3ueakcJ+pa0NTihw9+jOrpR5/sYC80PeWj9X789UQaWpGGTB/Qs0sLfj2uEeP6t9rK3Ete8/HqPxTRKKLZ6jwuCqQqormo6DxYwE2NwbKQAAmQQDgCfAijiGa3d8TLViiihbaIIyZczpmSwiInvDHqP6rCvNtEtCUAfmZg8TsAM+yO9orhDgNY1yaoyWu4a4hh2ecNann85JWDeOOzE7j0LJ+tiB8ea8XVNW/iv3zP2gqvB2L/CcVFJhTRlDqRCwJTRHNBI7AIJEACJJDMBOIljHjpIUzaW5WLkyUSko+qOKJ8CmUMJ3aqTCRrJ1xUmUg+ylxi5DHiaiYU0SiiufzHy9X9x8si2q8A3G9ofPl8X5yMoRFAcdseanJAQVWYfLNN+6gFH7QZEknVVpz89kimXnpWUWXi9DeZTCiixWn0iFk2FNFihpIJkQAJkAAJWBHgQ5i1XahycfrArioYKYtFFNGsG5giWqcOiK7tPykgLHLCG2raquOsI2E+hmNtVJ1zJYB7DCn8HMCsqFKMLvL7AF5r81Lb1UFSclKoHEoghxOcExouXmMK+08oezKhiBbdIBD/2BTR4s+cOZIACZBAShFQfTAVOE4EIy89hEkdVbk4YSL5qE7uKKJZd09lLhTROnWcc23/oYjWqe2umriqnTj9/VEdZz0rov0PgGmGVpADBeaqtkonht/d5qUmp31u6iCfCwyC2pWBcKq24vQ32UvPKqpMnPYfMqGI1omjQqckTRGtU7AyURIgARIgAZ0AH8KsbUGVi9MHdtXJnbJYJNVLBcFIdelVKjBJAcFIuf+kABNOeEPHdFU78aSI9pzp0IB/B/CIi591KtoEtT+1nfjZEKasBQHvtIUXH8GLNcfw9QJ7e6I5/U1m/wltBzKhiObikcSyaBTRvNZiLC8JkAAJeIyAqliUCv/JjOd/vVUndxTRrDuYMheKaJ06UqmOK04nvMr9hyJap7a7auKqduL090fVTjwnooln198Z6P8UwFLV1khgeDk4U/ZRe7NNUCsNLcvCcUe0m9+qysX20dXYPqoaJ/Obwxba6ZhCwYgimt2e4CVbsVunZAlHES1ZWpL1IAESIAGXEojXJMZrDxuqXJw+sKtO7pTFIrG7VBCM6IkWMsJ89C8t6qNOD9mYKPrLtf2HIlr0jRvDFFTthCKaBXzx5JK9xPRL9kP7TQwbKRFJbWsT1V4F8G6gALqINn9z3/YS7Smsw/ZRpzVBrWxwfVBJnf4me+lZJV79h0ysO4GXuCSiGycyT4poiaTPvEmABEggBQjwIcy6kVW5OH1gp4gWyl+ViaSgLC5SWLQ2/ARxiVv/oYjmql811XGWIpqp+d4AMAmArpf/IwDZFy2Zrj0BQW3htiPALsAoohmrWVHQpIlpH4+qxt8uqHG0d6uk5yVhJF79h0xSU0RrLhU1W+3KKByjFqGTQlNE6ySwTJYESIAESCBAgA9hFNHs9oV42QpFtAQJi5ItRTS73UE5nGr/cSoscsLr/f5jy7j+0iag1baF/h6A523F9GQg6T+vflCJuw50x9d25eKST/LQoyrDsi5NmX7ce9sB9Om+GbN6PQF/Vo3tOrP/hKIik9QU0Y7Pu9h2v9EDusVWKKIpNx0jkAAJkAAJqBBQndhJ2k4md275YbXLRpWLEyZSFlXBSNnjKoHCiFNbUWUi+ShzSZBY5GomCbSVuPWfFFji6qWxVnWcTZX+E/F36v02Ae1EW0hZzvnHiLE8HcDKVi74PBcX7srFyJ3dUFiWHVQ/4/LP5qHb0DjibTSN+Ataeu3vkAP7D0U0ux3FS7Zit07GcBTRnFCLPs7u3buRJsmUlJT4R4wYEX2KTIEESIAESCDmBOI1ifHaw4Yql7iJAKp7fyVQGHH1hJcimvVYkiAu7D+hzeGUiZfGWtVx1tVjSgzH2g5/6LcD+CaAw22hbgAgyzqT/IpkK0P3Z2searqoZrWHmiBq6b0HTSPeRuOIv6B58F9DqLH/UESz25W8ZCt260QRzQmp2MahiBZbnkyNBEiABDqFQKQHU6tMnUzuvPawocrFCRNhq+p1pexxFcOJnSoTV094EyQWuZpJAm2F/Ycimt0fOCe2ojrOSlkSOdaGZfEpgFsA6KdXjgPwjl1y3g6n8vtTcDwTe/enYXT5ESxcNxJp9XmWlfd3PdnuoSaiGtJauSeaBSkvPb+p2IleVSdjisT1ApeWVj/mFx/Fi5+e0qr7na91x8Lr+yDdp/k6hVzG8K0nD+GW1nfxb2kvIB1yhG7kyy1MuJwzclsxBAmQAAmQQBQE4vXA4ZYfVruoVLk4fQhTndwlcmKnysTVghFFNOuukCAu7D8U0eyOzU5sRXWcdaWI9mWbgFbSRupSAFvtUvN+ONXfH91O/q35DWTuvQwZey9H5t7LkV5RGBZG07mbkfmv44CvA8g1/XUD4HMXR1UmTn+TvfT8Fi8mXhHRbny6FD74MKmop2a860pOoBWteGO6dT8wh3/t08NoKv8ML7QutGX8brEVimi2mouBSIAESIAEnBKI1wOHW35Y7XJS5eJkYidlUZ3cUUSzbkFlLgkSi5xOYlTtJNEiAPtPqJ3Gi4mXxlpVJqnSf0KspwyA7Hu2o+2bUQBkWafLRB27v69OwqnaSrjf5IyyizUxLXPPZcg4ICAVrhwLYc0stslnEdxU7ysUQw+qysRp/+GYYt04buci3mePvHUM868bHFSBhRv3Y874szSvNOMVLvyC13bhgZO/xi2+yKd1uoUJRTQHAwqjkAAJkAAJ2CfAhzBrVqpcKKJZc3TCJS6CEUU06wZLEBcndpLsIrRTJnunv2X/B6At5CWF+cpxYhFBdZx1KgLEZUyRwsWo/wSxPQLgVoPX2Xmy1hRA11i0gHfSULUVO/0n/dhwZO4JeKiJp1pac5fEAVEV3XKBhQ1HsPVgNSa0ZKEhq/XMX5dW1Guf/WjsErwMzw4XMwS3CCN2GkfVTpyOKRLP7VwWFB9FSUUz/mFU7yB0//vXCqwvOYn87GAVvrqxFTee28My/NCdv8ODvpcjNoFbmFBEi9hUDEACJEAC7iWwfv16vPTSS5gzZw6GDh2KqqoqLFq0COXl5cjLy4t4X2r29NNPo7i4WKvkXXfdhZtuuimmFY7XA4dbfljtwlPl4uTBNNlFAKcPp3GZ8MZosqtqJ65mEkMRQJUL+0/oyBQvJpLzRw9fZXdojGk4VTtJlf7TDvlkm4Cm73t2NoAPARTEtBk8kZiqraj2H1/1WZqYltv6MHAUQK3FX5O7UIU7PMFYSn8aAuJal4DI9uilx5CH4/iPz2vhz6wDMuvg71KnvddfYfqcd/fjgNjeUHfV36o0qnbidEzxgoj25Nbj+P3fqnH/lf2DUD32l3JUV9dgaLfgfdH2nfYjLy8XD14zICj843/eg1sO/hZ3+f4c0QDc8qyvKqKtWbMGd955Z3v9Nm/ejLFjx2qfZd42b9487f3q1asxdepUbNmyBePGjcOoUaPw/PPPo6ioCHV1dViyZAnuvfdeFBQ4H6R5sEBEM2MAEiCBZCawb98+bWCV6/bbb9dENBHEBgwYoAlhO3bsgIhsDzzwAGTwtrpfUlLSHqa+vh5Lly7FtGnTtLRidcXrgcMtP6x2ualyUX1g18uhKhgpL1uUjCgYhTY7mVh3hQRxYf8JbY54MZGcKaKF8k/kWKuVRkScbwEI/A8NGAjgfQCD7P6KJVe4eP0md/isYiWsxfqeglBnR0QzW4GTOO1pyPkMF5r+vgagr3tsTdVOpOROx1q3P9eerGvBiF/sxt+P6o0bzgl4G7/5ZRVWfXgUNw9KQxfTcvDGVuD1A35Mu7RPUPjntpZia9pM5GuDUseXW5g4EdGkZiKQGS8Ry5599llt/lVbW4v77rsPCxYswLp16zBp0iRUVFSgtLRUiydi24QJE9rFt0iswn1PEc0pOcYjARLwPIGGhgY8+eSTuPHGG/HGG29g8uTJ6NGjB1auXIm7774b+fn5mleafL7jjjvw3HPPhdyXcGvXrsWYMWMwcuRIjYmIcMbPsQAVrwcOLy0xEq6qXJw+hFFEC7ViVSaSgvKEN0FikdMH9rgwkcIliAv7T2g/iBcTrf/QEy2kAZTHlBj2H7S0CWivtRVLVmO9C+DcWPzqezONeP0mJ1wEqA/jBVcTen/h8SPYVVaLuw50R5dGH7Ia09pefejSmIasBnlte6+9+vBfY47B5wfmb46h8nWWhbh2PoDAXvZxvVTtxOlvssRLuK3YILt1fy1+/Eo5Sk80oanVj67pwKiefhRkWZ/OWdngx19PpKG2BcjwN2MIjuKxlhW4OG2PjdzcwyRWIppZGNM/b926NUhEKywsxKZNmzB37lxbnDoKRBEtaoRMgARIwKsExMtMlmyOHz9eE9PCiWjyn40pU6bgtddeCxLRdI+zjRs3hohousdarNjE64Hj/kNP4XhuE450b7Bd9ERN7CiiWTdRvGwlLoJRgsQipw/scWESQxFA1VbiJRglUhhxKxOKaNbjXSJtBX8HYG1bucT7ZwsCJ0am8BWv/uMFYUQ3A1Um7b8/J1+BnFqa1pSt/aEpx/A+cC/wlwM0ZaPrVQ8AOxH4+1zBCGU/e6PnmnityZ5+sv9bJ12OmZx60daeX8Zie8lWZv6pHK/vPI4xve2dRrKtohXjT6/HYt//KrWUW5g4EdH05ZwTJ07UVgjJkkwrEW3YsGEQ0UyWc0rYZcuWaSuPZs2ahZwcOX0kuosiWnT8GJsESMCjBHQPM/Eky87ODiui6d5qIrQZRTT9vghvZhFNln/KpbIv2qlTpzok+ejmKvxpZxVG9rL3w+pEBOi29r/Q5bMbtHKcymnGF31qsLtvDb7oexpf9K3B7j41aE73h5TzrVmKJ2fF0GZUubhZBDh1UVVMyKgycWIrEiceghGZWJtEoriw/4S2R7yYSM6JGmuTaUzRft9iMNbm/CAHmX/IDBhEF6BmfQ1aLhHXtNS+VG3Faf/JmBV53ye3tIQqE6e/yUFMmoH0XenwfeaDb5cP6Z+la6++MvvPkK3ntKL1/Fa0XNASeB3RgtYRrUCb2UfDN15MpIzJbCte7z/f/OY3sXjx4iBTuvrqq22Zlgho77zzjraEU/Y4My7RlO/kMi77lHAyl1uxYoW2wkjfN81WZhaBKKI5Jcd4JEACniYge6E98sgjqK6ubq+HHCJw//33h3icxWM5Z2VlJZqawm+y8Yv3a7Bhd12nimjdf7cGGYfEtz/8tbd3bUBQ08S1Gk1oe3r2kITZgioXpw8cqoKRE++Iw0WHYsJRlYnTB3ZVJpKPKhcysTaJRHFh/wltj3gxkZxfuzcx6wSTaUwRjtH2n/yZ+cj5vzOeDMdfPI7GKxpjMn57PRFVW3HafxrvXecZVKpMnP4m22GSVpOGjM8ztL/Mksz2975jNsU1H9B8XjOai5rRdF4Tmkc0o+WcFjSf06zUHvFiIoWyw0Wp8J0YWJWL1/vPrbfeqh3Gpl99+/bVVv7YuWQ/6qeeegoLFy4MEdHMnmmyZ5rsiaYv55RDBR566CFNwHN6uABFNDutxDAkQAJJTcDoVWY+WEC8ymTJ5/Tp04MOHDDeNx4+cPjwYaxatQozZ87U9lSL1RUP1/f0ykK88vEyDD/WFcOP5aJfVZa94vcCIM5osiWc8TXDXvRoQqlycfrAoSoYqYpFGgMuXQw1BTKx7h4J4sL+k1gRLVFL51XHWacigOo4K/nEfaz9ZwArDHbwuridR/MrllxxVW3F6ZjiluVodlpPlYnT/hMVk2MAPm1bCqovCZVXuw7yXQ1LQvXloLIkdJg1oXgxkdyj4mKngWMYRpWL1/uP6nJOI2paNOtVAAAgAElEQVTxNtuzZ4+2v5nxYIGysjLtUIHly5drApk4KTzxxBPaMs7t27dre6LJ+2hP6KSIFkPDZ1IkQALeJGAW0WSpp/wXQ8Qz2dtMBmj9kAGr+1JrOUyguDhwPNfs2bPbDxmIFRHVH1anD2HGSczgEzkYfrQrhrWJavJexDXZ7NbWdYFBVNMFNjm5LIaXKhenDxyqk7u4T+wMTFWZxMJW7DapMpcEiUWuZiKFSxAX9p9QS48XE8mZIloof+UxJZr+81MAjxvK8BKAb9sd/VIjnOrvj9P+k8zCiNPfn05hst8grBlFNrvb5hYAEFFN9lyThQ4irJ0HLPz8CNZuP9apqyv0HtcpXDqpO6da/1ER0UQMk+WZGzZs0OjLdjyyRFPf30zmZ/PmzdO+27x5s3b6Zl1dHebPn48ZM2agqKhI+yxODlzO2UkGzGRJgARIwG0EVH9YnT6ERRKL8usycM7RXE1MC4hqXXHR6XzguE1i8kBl5bWWbjO+KZgqF6cP7JG4mEsf14ldlEw6y1asWlSZS4LEIlcziUYEiNJW2H8ootkdqZ3Yiuo4qwmL19nbPyeo3E7GlX8D8JghFdnH+w67NFInXLx+k5NZGHH6+xNXJl+YvNZEYJM/m9fCm4/gSHYTbq3OQXn/RpT3a9BeT+WFXxbqZEyR4sSVi836hwuWav1HRUSLEm3Mo9MTLeZImSAJkAAJxJ6A6g+r04cwR5OYh68C/tr2QKX/p1Je7Z20HYAl/6k0LwcdEJmjKhenD2GqXOI2sbNApMokrraiOuF1MtlNdiZSvwRxYf+hiBZ5VA6EcGIrquOs5BOXsXYugP9nqPlTAKbbJZFa4VR/f5zYSbILI077T8LFIlmlYFwKqr+3eBZcOO6I1jHmb+4b1EGOntWIAwMbAqJav0aU9w+81nZtcTSmJLuteL3/UERLrd8H1pYESIAE4k5A9cHU6UOYo0mMiGhW1wEExDWjsCYPVXb3X+5t4bUmQpvBa02Vi9MHDlUucZnYhbFCVSZxtRWKaCGt5iVbYf+hiGb3x8+JraiOs3ER0UQ8ExFNv5YD+LFdCqkXTvX3x4mdCNU/jJe1tGrX3eOHqkWIUWhVJk5/kxMuooXjVRu639rC9CNAdaiIFi6JAwMa8PDYo+iTuROz6zajtaAULb33wp9ZH7GVXMvFouSqtuK0/7iFCUW0iObLACRAAiRAAtEQUP1hdfoQ5mgSE05Es6pwXZuwtsPkuXZUgY7srdHmtbaw+xG8duw4RvS3t1Gb0wcOVS5eEkbiaisU0UIM3Uu2wv4TOk7Fi4kmGKmMtQpDaqSgrv79UR1TpLJ2PTl/DuBBAx35PCsSrdT+XtVW2H+s7cUJF7cII3Z6gNjJqx9U4ttVXTGoPAuDDmZj0MEsDC7PQm6N9f4eZu81f0YjWnrvQWvvvWjpHRDVWjRxrRTwnVkW6jUuKnvFObETaR+3MKGIZqe3MAwJkAAJkIBjAqoPpnEVRmIxsZP9NcRrTcQ13XNtd2Rc+kPVzL/2xv5B9SiTv8ENgddB9fCnBafh9IGDIlpoW6gy0UQA1Qmv3cluBFNxdf9RZaIiAsSYC/sPRbTIo3IghBNbicuYYrf/yAECcpCAfi0C8B92a5+64VTHWid2InQd2UosnlUcNK0qE6f9xy3CiB1EHTHpeTIjIKpp4loWBh/M0t7/52VyhGhk7zV/dnWbmBYQ17r+5H7gW3ZKlfgwqrbitP+4xVYooiXe5lgCEiABEkhqAqo/rE4fwlz1YCqHFYiwZhbXZGlA2xVuXw39+/0D2wS1wfXYP6gBL/SqwYSGP+BB38tK9qLKRVkssjuxs1FqV9uKqmBEEc26xRPExekDezL3n3gxEUOgJ1pod+iUsXYFgH825DUHwGIbgy+DQPX3h/3H2miccHGLMGKnG6jaiaS554AP4w9vxX/srkb6seFIPzoc6cfOQch/S60KcDmA9+2ULLFhVLk4sROpoVtshSJaYu2NuZMACZBA0hNQ/WFNChEtXKuKt1qbuLaw4gjqDvrxaHE/WzYgops/sw4P7TuClj670dL3CzT3DbwC4ZeEJrMIEFdboYgWYqedIgLY6g1w7YSXTKwb8KPpm2y2bFuwwvlq4cOEdvXvj+qYEukfFqtMhwb8K4AlMcGYEomo2opTEUD1NzkVRGi3CCN2DF3VTjp6Tkk/NkwT03RRTXs9PiS4GHJ4lezJ6/JLlYvT/uMWW6GI5nKDZPFIgARIwOsEVH9Y4yqMqE7spHAxntxd4+uCofuzMUT+DmRr7v8Dy7NCmr0jz7WWPiKofYEWTVQLCGutuZVaGqoP7F4SAeJqK6oT3gR5XLmaSSQRQGGwUx1XnD6wJ3P/sc3E70P6yYHwnRgI38mB+FXr7dg5sBq7+p+23WLK4wr7jzXbcFzWALjTEOU+AL+y3TwMCPcK8xTR3GWeqr89yr/JLV2QoXmqDUfujQ8D17SdAu8uDKHPqMVHwD3RXN5IbcXbvXs3tB1jSkpK/CNGjPBGqVlKEiABEkgxAp3+wNHGU3Wyqz2YqgojcRIBMpvSNEHtjLiWhWcGnUJmc1rIserhzElENBHT/q/vIBzp3ojjuY043rUJJ3KbAu9zmyyjupVJuHraFgIMCcTFVigCqIkAiuOi6rjixE6kSKq24qX+Y2TiO12gCWTyl94mlrW/r+pv2TovX3QYL110WBPUIl3KXNh/7PefFwBMMQT/EYCVkVqE35sJuHVM0Z5VVP/hF+N/9o3s5bNtME7GWp5Yao3XLV5Xdho/Xv3HLUzoiWbHKhiGBEiABEjAMQHVH1bJyMlDmOpk180imhVsYfLNwxvx0P4DSP//2XsXcKuK+2z8B6JcFMFLjJALhBio1oBN+JJPRCpqBTXEqiFISOgHaLFqJSTW8mEBDZWaaj4iUQt/IiQIQRKJWqqgBTXGS2uVKDWaQxMjXhDwgCB4AAXO//mtw2xmz56198zsmdlr7f3u5znPOWftWZd55/1d5p3L2tyXOmzum/xun9LBNWkwFtJYUEuEtS5tf4/ufxfRMVvafrpvPvR3pw/SL4kObyk2wMRcBDAhq1LG1q+4+JR6EtE67m1PJzQfTh9794i2381H0P3dP6CP7/yAbny8N7X7qJNDK7SdsmLA5kRMe+lT76deAyJaKTTWmPAlVL+ygoi+Kl37r4joJ85N2dAnZtWnOOUqjRB/6vxlC9zuWRGMTBxDLPvJCiYQ0UxYgTJAAAgAASDgjIBtYIWIpoc6TQRot+fogqB22KZD4hq1mo8cGzUui2g6cY2Pnf5DohOI6OPU9pt/HD51xZWMdWLa7etI7fYcRe32Sj/S//fsHUk7O+2j97q0zVLknzZx9cPUvY+9iAAOPOFTbLnSECLafZvp18/toMs2H0UnNB9BH2s+vO33u4fT0Ts7lCBd6eUm4oTWw/fQge5v04Fj3qb93d+ml7ecTwNf715yvYc/vyUR09b22lHynTVXMmY/lWhak0GcR4houPRklxHR0kpPiu/TEMiqT4GIpm+xen9ZCUQ0fbtDRKveh2M5Z/UY4gpAAAgAgeAI2CamENHsRLS0Bjxsy0mJuLaseSId+8Hhyc8xHxxR+LvzR4eFbXshpsnCmjimCm5Htj1KXXHFowjw4H810xmHH05ddh9GnXe31/xuT513H0Zddrf9/kmvHXTcnh00/bmjqf1BoYz2H+7c3u8VlgF/VCSy/c0X/4mou5i1ePD3kaUCStGNPeISY/8VW3HEWixicEwxeZeI/sivejv4W/77NSJTUUy0h1z+wNGbCiKZEMsOHPNWm3h2VNv+iuLDmJz25tF0+a8/Taf/4ZgSXj3yp+/S/V/YRP/Ve3vhO2tcTDGpwOq68ikyV54goqFS5S8houXOJo4THeJPLGGeGwf2U0pRiGjZMltbX+tqPxDRqm93iGjVY4grAAEgAASCI2AbWPmBXIKrbWfXKTG16fB67ty5YMKPkIYLi2g6ce3qYx8k2n4C0Xv88/FDf4dkCotoJxDd9KXN9M6+D+myLV3p/a77aMfR++j9rvvp/eQ3/78/+S1/XHCJwhUhAvAKN9aV1B/D4zf96ebk5asznmI10uxjK6aYXdWw1OF7Dy4FVsS17u+2HT/zJ4dmK7KYWvoODaMb2foVF56Us5+0h7Tu7Mo+ZXcZkYwFswpbj5Vr95bO+2nLxz6id4//sPD7Zz120Rf3r6S/63IPUfv9RrirmPzpxq50xZOfpjP/59iS81ef3JyIaf/R5z2IABp0nbnyLBENki54IRH9m3HzORfc/bj9Rmudh050vl/sE7PqU5xylUYQoet8nzhu96wIRia2GMt+soIJlnOasAJlgAAQAAJAwBkB28DKN3Lp8EYRRuQOrzMibSfa4uKCiVcRgEW1RFz7eJvAVhDaTiA67HKizUS05eBPme3TysFmKv7IgtrsAVupB62nqVua6MCR25KfVul36+GsTBR/TLjSvrUdHbX3MDpqT4fk99JTJxPtOprog26lP7v4mPLdnk+3CWdVfkwxkW+jO6f1iBZq7biLWjvtavut/P2zw4bSMQdnLB7bcmjWYpcPA89Y7CYtAZZnKsp/f+xgGf598JM7+xEPvvnTRO/0IXrnMwd/+hB9MKZthtk7VZClHdFNX9lMWzp8RJduPZLe/dhHtIUFs+M/onc/9iHtOrJUJPPpU/ptOoou//Wn6OzfHV9Sicf/ZCsNHTeW6MsPm1ewEUQAlxfbHNVK9L+JSIwlnEtE/24OazUlt03/gvXpWenwmjx4Vn0KP7u14Ar7KW3ynGHCFYD9lDZjVjCBiGbiVVEGCAABIAAEnBGwTUz5Ri6dOxNhRK2EdWLKF6hRIuaCCT+uLS5eMGERTQhqsrgmjvFv+bgQRgbzQb+zrlhEk0U1FtmWHDmQOuxnkaxNIBNCWfL/nsOS48HFI0OLYkHsow6tNHndcdTS+QDt7rw/+c0zi3Zrfx+gh45soS/vWU1/f2BlQTSjdgfK3jGNJx33tS9eCpwIbLw8+Aj65tGPHRJUhai6z33ZaEVI+J3sB8W1m07bTG9+uJdGNh91cMaiPGuxbcbink6H6hzNfv7XXx4SxxKhTBLMNvYhOlCFKMkiYh8i+szB3/LfvbMhzH/23S7JMs/zfispnqJhB60g+sp8Iv5d6VMjP5vp+PPHU4mu+W8iMUgxhIh4WSfbRYQPRLRikGP5FIhoenJb5yo58ylca9u3lk4c2iuCJ9DfwjbXd7UfiGjVNzGWc1aPIa4ABIAAEAiOgG1gzXQnBiKani/VJqcHxbWbnt1Mz/12Z7Ixerf3OySboR/9/mHJ77b/DyN+y6D8cZmpFZz04gasl/BMK/nnaM0x/j7l+E3PbSabvb9qbj+7uhfPVBTiWvKbhZWvHxJYm91bwqTdPzziQNty4K776NYvbqXj271GN2x8rXjGYpf3CiKrbkmjKi4evr8dfWJ7J/rEe52oJ/8++Hfye3unRJB1/vDS1jSRjIWzruWvbOtrXTsxJsL8p7d1TsS0C9dp3jLy5ZVtYtqZ96dXqFqfcvDKtpjU3H7SEHnrc0RXPUv0/nFtJb5MRI8RURdntlmfCBGtGLKQ9qM2Tr0LRiY+pdEw4fra4lKrfeL4WW19rav9QESzdt0lJ0BEqx5DXAEIAAEgEBwB28Ca2U6MQKpGnTvXhMM6CXNZYhQRExbRWEwTItsTrXup/47f0T+sf5/af3AstWs5tu33B22/XT8fHdZKuzruo12d9tGujvvp5BP/i4g3zT9qR9vvws/7+uPD3iY6yvXuh86ra/vhiWJidiJvmi/PVJT/Ft9Je4KZiGgy+iblWzu/Twe6yMuB36OfHPll+sR7HQti2Qk7HTdxEw9z/NtEPf5I1PM1oh7880eiC37aNrvsE9XxxZYrMXwKi40TnvoUXfTiiaWVG/go0Vd+THTWL0q/i+hT1Ju74GLrZ/mexsLI5l5EVz1DtLVn26OeRkRreK1XdXyxPRsiGkQ0E85kzn5qnLu55rROIprtPnF8k94zTJq1YplY8SfvItqSJUvo1ltvpWXLllG/fv0SXGfOnEnTp09P/l68eDGNGTOGnn76aRo8eDANGDCgUHb37t1022230VVXXUXHHXdwQKViy5QWgIjmABpOAQJAAAjERsA2sLomHEE7MTJoNercuSSmTklYxkU02w6vLKgJge2ePV+nD1ggS372F4Qy+f+9HYqXPxp3eHOasOfCfnh7OzFr8fnN9MIrO+kb7xydiKpHH5ypmMxePDiDkZfsio+JiObFN3beSdTzj4cEMlks47/5xQvqp859Clf3hVO/RbRkCtG/Xlla/y88RnThj4nOWXrouxphkrn4s+1EoqufaVsizJ9TiOjR6gVXF65DRCtGLVZMTuzHNi7DfjLjZ119Sr3nb672k2cRrampiWbPnp1wc/LkyYmIxmLZPffckxxvaWmha665hm688UZ6+OGH6YILLqDm5mZ6/fXXE2GNxbazzz6bzjjjDBcXXjgHIlpV8OFkIAAEgEAcBCCi6XG2xcU14bAVR6yTda4eEvbcJ+y2PHHq2EXmypEtvBS4TWB75qN99IXtL9I/vNZM7VqOSWYptv/gmEMzF1u6GzvEjd330Nv8c0zp79UjTje+TqFgjewnlk8p4sq7nyRaej3RL/+2FKcBTxJdOJ/ovMXwKYzOzmPaBLQ3/qQNq55/IPrVZ4lOsqeYjzMgokFEM+GRi1+JEn9q5GchoulZ48ITvlJeRTSeRTZjxgz6xje+QT/72c9owoQJiYimCmPi/+eee65IROvduzc99thjNG3aNBMzLFsGIlrVEOICQAAIAIHwCNiKRa4JR5QkLLIIILeOa8JhiwtENL1NWOOSs4Tdlid5ENGs7Ke1nbQc+Ji25cAtxxLPWmw+am+RaNZaZiN3a540gE/RcmVrD6Kff5do2XdLDe7UZ4i+O4jo/1Qfn3Ibf/YcSXTNU0S/57WbRPSxN4m+fyHRuHXOoOzYs5/+7yObafnLba8NvvTUbvRPwz5O3Tqlv+xCPqd1zy4a0f55mta6hI6mFqPnyEqH1+RhbbkSKyY7+VrEn9ImzxkmXAHbuNwI8ScrPsX27Zw844xnlF1yySWJmFZOROvTpw+xaMbLOYcNG0Zz5sxJlnRed9111LlzZxN3BhGtapRwASAABIBAjRGwTUwhoukbLFbCnqckLNNcyVnCbpusO3XsGkAwypP9xPIpZbny3glE932baMn/LXV8vHn+5Qd/HONYLuPP/g5tAtqrDAARdd9CdMtXiP7kv6qaoTfoX/5AJxzVkf7ylLbN1B54ZRtt2bWXnvmbz6aiW3LOy+/SO3/8Ha08oGkvzVWy0uE1oY8tVzJhP2kVQ/yBiGZC+hzG5Kz4lCFDhtDUqVOLUB4+fLgW9a1bt9INN9xAN998M3Xp0qWsiMZ7pvGHl2+KDy/1HDp0KM2dO5fmzZtX2DfNtInVcpiJ5ooczgMCQAAIRETANjHNtDCSw4TDVhzJkwiQaa6gE6P3MjXCJVaHN0/2EwsTJkJFXPitk8uvJVo0jUid6vdFIrqCiCbaB65cxp9JvyJ6aUhbZfkFJrO+SsRLXauIP8vW7aAfPr2Vpp71ySIQZz3xFn37jONoVH9+RXDxJ+2cm1f9jq7Y+i90cfv/rNggWenwVnzQiG8XtI3JRvajVrBGfhYxWc+0WL62op/VPV6NuOKKSVZ8yqBBg+jyy3mUp+3TtWtXGjlypJYAvBfaqFGj6KWXXip8L14Y8POf/7xonzN1eaeYwSaWc/JLBYQg5/pyAYhoJhEBZYAAEKhLBDZs2ECzZs2inTt3Us+ePZM18t26daMdO3Yk6+s3btyYOHQeJenVq1fqcQZnwYIFtHr16gSnsWPHUtpIiiuQuezElKtszhIO24Q9T0kYEnZ/CbstT5w6dnwS7Ke00eocEyuu7OpOdP/VRIv/kUh9B8OAg0La35hHo9zFn+seIXr+vLYKHrGb6OaLif7XI4cq7MiVGau30P8076PRA44vAm/pS830y5e30RGHla5R3t9KdNEpx2jP+fTLP6br2z9QsSGy0uGt+KAQ0bQQ5c5+Mpi7ueYpfJ5tXM5T/uYqov1i6P0m5lwoM3FoL6vypoVtl3OK64q90cRyTvnFAm+88UbyUoE77rgjefsmz2C76667kmWca9euTfZE47+rfUMnRDTTVkY5IAAE6g6BBx98kM4666xEOFu1alVSPxa/WBBjUY3/XrduXfLdpEmTiKcH647z6Igos2fPnuTtMOPGjUuEN1+fukrCIALoaeHYsVMvVldcASaZ4oprwo5OTGkz2mJiJaKJ232hlehfiGgmEe1SnuFPiYiFtKsrR6lc+ZSp/0r0zIi2SrU7QPSPlxCd8WBxJR39ysIX3qNFa9+n7wzuUXS9WY+/Tft2t1Dvo0pFtNd3tVKHzl1o6tBPFJ3zgzW/p69tmkffaP/rig0AEa1G9uPIE8TkipSmWD6Fn8TW1zaCiGaNyffOrNyoDiV8iWh8a578MH369OQpnnrqqeTtm6rYxv/zGz2xnNOhsXAKEAACQECHAAtnAwcOTIQvdq4TJ04szErj/0ePHk1Lly4tOc7lli9fnpzbv3//5NLiWuJ/H4jHSjhsA6tTx45PqlFyChFAz0YXXKJwpUY8YZQyiwnsR0/iGnHFhScuHTsnXysw4f3r/7+DYto2BT5+aeVVRKR50acomZv4M+MXRL/62qEK3vh1orN+UcoXR67s/ugAnTL7f+icz3ZPZpfx58FX3qNfvtxMw3q2I81ENOKZaI9sbKVLTj2+6Jx/f+kP9Cx9hzrRhxVTBIhopRAh/gCTioZzsIAtVyCilSL7QsZENNO2D1kOM9FCootrAwEgkGkE5OWc5557Lo0fPz5ZsqmKaDyzjNfoP/TQQ0UimphxtmbNmhIRTcxY8wVAbjoxphV27MSol7fFJVaHN09JWKYFoxrxJNOYQESDiObqZ3lp53wiupmINikXOengrLRvl17c1s/WxH5uXkz074c2kaYbvkX0F4u9c+WVLXtp0op36JkNH9D+1lbq0aU9ndqNqNsR6Y2y40MifpnnOy0H6LDWA/SlDn+kWfvnU792G41aEiIaBCMTotiKRXxN61wlZzGZ62iLizUmjRCTxz9mQsHiMr1nVDzHdSZaxQtHKAARLQLIuAUQAALZR4CXY/IeaJdeemmRiLZ3716aP39+8kYXWUQTx0eMGEGqiCYvDTWt+fbt28sW/f5TO+ihV3ZS/2Pbm14y0zNptg94z7ge5Qra4pJlEa1WmNSkw2vY+sBED1StcIH9lLZHLExcOrypPNlH1HFRR+r4/zpS+7eLY8qBTx+gvX+9l/ZefWgzNVs/G92n/POPiR6ecKhxrr+c6IK7U72MD/v53hPb6ZGmXfRnx5nH5N9sPUDn7VxB09prZseV8Yntv+PQgTX0sb6L2XIll/ZjCZotJtHtx6I+PmyHbxcLk1giWq1wiWU/LsKiCSa89c3999vtz2ZB16BFIaIFhRcXBwJAIC8I8Ky0FStWJG9+WbhwYfTlnLzx5f79+1Phuu0/PqBVv/ugbkS0LSdv9kINW1yynHDUCpMsJ+zARG8mtcIF9pMvEa0iT1qJOi/uTF3u6EKHvX5YUeUO9DxALVe0UMtVLWTrZ6P6lP/+b6IHeD3qwc/kq4gu4o3g0j8VcTGITrEw4UfZd03bnq15+NjiEsunMHa2QoAPnvB9bTGJaj/nHHyDrSG58oYJVyvGTLRa4RLLfmxth3E3weSv//qv6YEHKr9cxZCeUYtBRIsKN24GBIBAVhDgmWQrV66k888/nzp27Ji8GIBnovGSTvnFAibH5ZcPbNq0KRHheONKfmGBr08ultPYVLZGSwKynHDUap+4LCfswCTFqGA/pcDUOSYuIoCV/fDErduI6HcKtD2Ibpq4mZZ3fjdzgzjf+fc+NOY/pA37r5lM9LUfVo5EHrgSKyZzZbCcs7RJbYWR4PZThnWxuAJM9I1gi4uLYGTlaz1yJe85LZZzVg5XKAEEgAAQyBwCLJAtWrQoeS7ew2zatGmFlwnwW15YVDM5zuez8LZ69erkWlOmTCm8ZMBXpesqCWNQPHRi+DK2uOQ94TDhky0mENH0qLpwxTZZd+rYwX70DVbnPsWJKy6Y/ISIZvObNQ7BfNPgzbT3iFYa0L09rTi/2cQNBd9O4JrHetO4pz916Fkm/j3R6H82ejYf8SeWn4WI5kcYiWY/mseNxZUo8cfFp9QQE761LS4Q0UobLBQmENHMQhZKAQEgAASAgCMCdZWEQQTIlAgAEQ0imuleiy7CIjoxORUB7iGi23kNHBGLaPyZ8dTH6YMu++nhYVvpwQvKi2kuXDHt7P71k5+mib/qdQjY8dOJxs40j64ehIBYMRkiWk7tR3rsWFwxtR8ZUWtxxIPt8P1jYYL448d+rHlimOdDRDMPWygJBIAAEAACDgjESjiiJGGGwdUEJltcXDp29Z6EQUSDiAYR7RAHsupT+AmtOzI+Orw/I7ppxWait9pENPHZ3ekAPTRsKz3wlXe1BuTia03iz/95+lP0t4/1PnTPb91MNOEfTMLFoTIecLHliaufhYjmRwSomf1EFIxM7EdFsyY+JSIm9Z6/ufjZLGECEc0udKE0EAACQAAIWCIQK2GPkoRBRNO3voeOHV+4rrgCTDLFlbwn7CZu19Z+YmFSaxHgP/9tJ/2/lT3pT9Z3KYLxwyMO0IrhW+n+EcVimgsuleLPN/7zE/TdR/sU7r/o9Ldo7D9JSzpNGthT/LHlCUQ0feO48MRFBKi1/Sxfm709BRsBExeuWAuLnnyKS/4Wy35CYQIRzTRooRwQAAJAAAg4IRArYa/UidE9fKjgagKULS55TzhCYOLauYvCFYhoENFMSN8AnZisdHi/9MLRdPavjqFTXz2yqKdxBHgAACAASURBVGX2dWhN9ktb/tU2Mc3F15bzKSOf70FTVp5UuOe9X9pItw77g/3sPE9csY09rpjweXixQKkTQPwBJqahwZYryGlLkQ2FCUQ0UxajHBAAAkAACDghECtht002nDp2njoxfBlbXFw6dnwfW1xCJRwm5LHFxLVzZ4uJE1cgokFEMyF9A/iUrNnPwN90paFPHkMDXj6qqIVa21GyX9r0IZvogvd/Sde3f8C0BVP97EUvfpymr+hbuM7yL75Dsy74ffJ/rXxtLD8LEU1PH8QfiGimjsWWK7XyKY2Y00JEM2UxygEBIAAEgIATArESdttko5admEZMOEzIU1dcgYgGEc2E9BDRasaTL7zEYlp3+rN1XYuegV9G8NGnf0Pf+exU0xbUimjnv3wC/eP9/QrX+NcBm+mmr64v/F+rDm8sPwsRDSKaqQFFyd9yFpMZO1tcauVTGjGnhYhmat0oBwSAABAAAk4IxErYbZMNiGj65sxTEsY1cJmhF4UrOUvYo2DSAIJRnuzHxXZcOnZOvjai/Zy27iga+utj6Isvtolp8hs995yxkFrO/lHF2KfazzmvHk//fN/JhfNWnbqFbri4qeg6teJKrJgMEQ0iWkXDOVggSvyJ6FPUesfytbXyKRDRTJmejXLr16+ndvwoTU1NrX37HpoqnY3Hw1MAASAABICAS2DNtDACEUBP6pwlp0jYS5sxCiawn0zZT6yOXdZFNNEo/V9mMa07Pdxld3JIfqPnnkE/pZZzbk8N6rL9nPk/x9IP7/3TQtk1JzfT9V97teTcWnV4IaLpm9EWF9iPHkcXXKLEn5zlKYyuLS618ikuub4LT7KECWaioY8LBIAAEAACQRGwTUwhovlLTLOUcJiQrK64krOE3TZZdxJGIKJBRDNxBDXkCd960/oONOj3W+l7959e8rR7Tr+HWs6dXXJc2M+XX+tOdy35fOH7J/tuo8mjfqutda06vLH8LFcaLxYobfoovhbxpxT4nGFS7/kbRDTTYOi/HGai+ccUVwQCQAAIeEcgVsIeJTGtYecu7wmHCbHqiis5S9hhP3qG2uJSK2GEn97WfmL5FCfBNQP2c8Mbb1PHtZfQEb8dViqm/e8l1PIXPygcZ5782Rvd6Mc/7V849h993qPvjHqF9nY4ABHNJADUuAzsp7QBbDHhK7j4FVs/m1efYvOyEoho2Y7JmIlWY4eN2wMBIAAE6h2BukrCIKLp6ZqBDq9NcoqEvbQZo2AC+8mU/bh0dl06dnnv8HbY8EXq9JuL6Yj/vqBUTPvSz6hl2G00+e0F9NMFpxW+f6HXDrru66/Q+532pYb4WgmusWIyVxwz0WrkaxGTS4HPGSYuvrZWPoWf1davxIo/oTCxFdGamppo1KhR9NJLL9GwYcNoyZIldNxxxyU8nTlzJk2fPj35e/HixTRmzBh6+umnafDgwTRgwABatmwZ9evXj3bv3k233XYbXXXVVYVzXfqQmInmghrOAQJAAAhERsA2sPLjuQRXiAD6hrXFJVTCYUK7uuJKzhJ2W544CSMQ0SCimTiCGvKkXPzp8OafUce1F1PHdV8pW4t1n3yfrhv5Km096sOy5Wrla2P5Wa78L4beb9riSbmJQ3tZlfdZ2BYXlzzFRRhx8rWIP6XUyBkmLlyplU/hZ82q/YTCxFZEmz9/Pl1yySWJ+MUCGn+EWHbPPffQ7NmzqaWlha655hq68cYb6eGHH6YLLriAmpub6fXXX0/Ksth29tln0xlnnFGV64OIVhV8OBkIAAEgEAcB28AKEU3fLrES9lAJhwnb6oorOUvYIaLpGWqLS57sJ5ZPqTcRoMNb/anjby6hji9+tYQ0v+uxi7478hXa1G1vRZdXK67E8rNOIsD3zqyIW6gCtrjAfvzlKrZ+tt58ShqnbXGplU+BiGbnlWQxTBXGxP/PPfdckYjWu3dveuyxx2jatGl2N9OUhohWNYS4ABAAAkAgPAK2iSlENH+JqVMn5pwh9qSAYFSKGTDR86hGuMTq8KITo292a1xqxBOb+NPh7VOp428uTn7484ePtSRLON84tu3tnpU+1pjwBT3gEismO8UfiGha2lhzxQNPXIQRG/uRK2orFvG59Y6Jk/3kKH/Le0y2nYkmL+f83ve+VxDDdCJanz59iEUzXs7JSz/nzJmTLOm87rrrqHPnzpVCS8XvIaJVhAgFgAAQAAK1RyBWwh4lCfPUiXFJTvOecJgwsa64gk4MRDQT0jeAT6n3Dm+Hd06muzfMpFWnvkvNFZZwypSwFgE8cSWWn3USAcY/Zmo1h8r1nmF/juYMW1xixeR6tx8XnjQCJi641MqnNGJOy0sq/+7v/q7Ik/zlX/6lkS/i5ZyvvfZaIqSpIpq81FNcjJd6Dh06lObOnUvz5s0r7JtmdDNNIYhorsjhPCAABIBARARsE1N+NJfkFCKavlFtcclTEpZprkBEg4hm6mdrxBUXP+vSsWuEDq+tn3XCpBFENMyk0XoN67hcI5+CmKx3+rF8rTVPPPmURhTRBg0alOxfJj6HH344jRw50ijq86y0u+++m2666abkRQHyPmeqqMYvGOA90cRyTn6pwA033EA333yz88sFIKIZNRMKAQEgAARqiwBEND3+trggCfOXnEbp8KITAxHN1PXWiCuxfIqTYFQjTDItAnjq8NrGHldMXARXiAB6p2GNC+ynFMicYQL70duCbf5mbTuGftZmOSe/VZNfHvCtb30rWY4pz0RjkUy8WOCNN95IXipwxx13JALZ1q1b6a677kqWca5duzbZE43/rvYNnRDRTJMzlAMCQAAI1BCBWAm7bWB16tgZBlcTuG1xidXhDZVwhMDEtXMXhSs5S9ijYAL7aUhh0cnXwn6CccU29rj6WYgAfkQA2E9jCouwHz/2EyqntRHRuCYsnH3zm99MKsX7nPH/LJTxh2efTZ8+Pfn7qaeeSt6+ycLbjBkzaMKECdSvX7/k/8mTJ2M5p0lnAmWAABAAAvWAQKyEHSJAthMOEy7XFVcgAgQTAfjCtlyBCF3aHLEwgQjgSQTwJELb2g5ENH37wX784RIlf8tZTIaIlu2c1lZEM8mBY5XBTLRYSOM+QAAIAIEqEIiVsEdJwjx1YiAC6AlVV1zJWcIO+8l2wm7igm3tByJAzkQAT/HHlicQ0fzxxEUYgQjtSYTOWUx24UqoWVd5jj+hMIGIZsIKlAECQAAIAAFnBGIl7BABGk8EcO3cReFKzhL2KJh4EgEgQvsRoSGi+RNH8mQ/sWIyRAA/MRkiGkQ00wQ8lGBkcn9bvxIr/oTCBCKaCStQBggAASCQMQQ2bNhAs2bNop07d1LPnj2T1yR369aNduzYkayt37hxI3Xt2pWmTp1KvXr1Sj3O1VqwYAGtXr06qeHYsWNp+PDhXmtrG1gzLYxABNBzA4JRKS7AJFNcyXvCbuKUbX1tLEwgAngSATzFH1ueuMZkiGgQ0Uz8lgtPGsGnuOASSjAyaUdbvxIr/oTCBCKaCStQBggAASCQMQSWLl1K/HplFshYBGMhjcUv+e9169bRqlWraNKkSckGlqKMfJxfsyzK7Nmzh2bPnk3jxo1LruvrYxtYXRP2PM0E4Dra4pL3hMOET7aYZJorENEgopmQ3pMwkmWf0ggd3jzFn1h+FiIARDRTFxjFfnIWk2E/fuwHIlopjtgTzdQzoRwQAAJ1jQCLYDzz7NJLL03e2jJx4sTCrDT+f/To0cSim3qc/1++fDkNHDiQ+vfvn2DEIpz8vw/gYiXsUZKwBujwhko4TLhUV1zJWcIO+8l2wh7CfmIJ8xDR9K1XK18by89CBPDjU2A/nuwnZzEZ9uPHfkL5WcxEM8lKUAYIAAEgkGEEhPDFs8dUEY1nlo0cOZIeeuihIhFNzDhbs2ZNiYgmZqz5qnKshB0iQLYTDhM+1RVXcpaww34az34gounb3AWXPNlPLD8LEcCPT4GIBhHNJH9y4gkGhvXQGuRvENFMWYlyQAAIAIEMIsBLM59//nkaP358su+ZLKLt3buX5s+fT0OHDi0S0cTxESNGkCqi8aw2/vjcFy1Wwp6nTgxjbIuLS8eu3jsxXD8XXKJwxSAJM3EptjzJNCZI2J0T9hBccbEdF5/i1LmD/QTjSiyf4sKVULNGYD8mCJSWicUVxGQ/givspxTHUJhARHPzKTgLCAABIFBzBPjlAgsXLqTJkycXLd+MvZxz69atZbH452d20spXd1H/Y9sbY+bSuYuShBHR1lObjetRrqAtLi6YxOrE1AqTLAtGwETP/lrhAvspbY9YmLiIaLXiSZZ9Cj+bD1xsY48rJvUef2A/eh/vgkuM/M2H7XCNYT/6drfFxYUnWfIpEyZMoAceeMBLfyD2RbAnWmzEcT8gAAQygwDPQFu0aFHhrZziweQXC4i90niWWtpx+SUDmzZtKhLlTCsLEc0UqeJyjZZwmKBki4lr5w4Je2lrxMDElwjg0pHJe8Iewn5iYQIRTd96LjMkfAgBsfxsljq8sB8TBErLxOJKjPjjw3ZcYo9rngL70XPWliuh/CxENDefgrOAABAAAjVDgJdj3n777fTiiy8WnoH3MZs2bVry/8yZM5MXDYhj3bp1S5Z66o5zeRbYVq9enZw7ZcqUwksGfFWwrpYDMCg1WmYUq8PrknDUChPX5NQ2CXMRAYBJigeB/ZQCU+eYwH78iWg+/EqsmBxLBPCBCT+rLS6xYjLsx5P91MjPuuYpsJ/aiWgmPgXLOX31EnEdIAAEgAAQ0CJgm5i6JhxRhBGIaHqW5yw5jcIVYJIprsTq8OZJhI6FCUQATyKAp/gTKyZDBPAjAsB+PNlPzmIy7MeP/YSKyRDR0OkFAkAACACBoAjEStijCCOeOjF8GVtcYnV4QyUcJiSzxSTTgmvOEnbYT7YT9hD2E8unQATwJAJ4ij+x/CxEAD8+BfbjyX5yFpNhP37sJ1ROCxHNJCtBGSAABIAAEHBGIFbCDhEg2wmHCYHqiis5S9hhP41nPxDR9G3ugkue7CeWn4UI4MenQESDiGaSPznxxJMw34gDwxDRTFmJckAACAABIOCEQKyEPU+dmEZMOEzIU1dcgYimb/Ia4eIijEAEgAhg4rdceFLLDm8sP+uCS6hZIybtaItLLJ/ixJUa+Vl+VhdcouRvOcME9uMn/oTyKRDRTLwqygABIAAEgIAzAraJaaaTMIzaZUoYyTRXcpawR+nEwH4yZT8unV2Xjh1EAH2zh+rcVQrWsWKyC1dqhUmWB7ZgP57sJ2cxGfZTXyJaU1MTjRo1il566SUaNmwYLVmyhI477rikkvzit+nTpyd/L168mMaMGUNPP/00DR48mAYMGEDLli2jfv360e7du+m2226jq666qnBuJX+v+379+vXUjr9oampq7du3r8s1cA4QAAJAAAgERiBWwg4RINsJhwnN6oorOUvYYT+NZz8Q0fRt7oJLnuwnlp+FCODHp0BEg4hmkj858YRPqlGu4uJns+RTbGeizZ49my644IJEDGPRrE+fPgWx7J577iH+vqWlha655hq68cYb6eGHH07KNzc30+uvv56U5fPOPvtsOuOMM0wpoS0HEa0q+HAyEAACQCAOArES9jx1Yhh5W1zynnCYsM0WE76mCy5RuFKjxDTTmCBh15tBjbjiYjsunRinzl2NMGkE+4nlZ124gplojSkYISb7EVxhP6U4hsLEVkSTn4xnob322ms0bdq0EmFMCGXPPfdckYjWu3dveuyxx5Jzqv1ARKsWQZwPBIAAEIiAQKyEPUoSBhEgUyJApju8EAEyxZVYglGohN3EVdv62liYQETzJIx4ij+2PHH1sxDR/AgjsB9P9pOzmAz78WM/oWJyNSKaPKNMnV0mZqmxaMbLOXnp55w5c5Ilnddddx117tzZJB0oWwYiWtUQ4gJAAAgAgfAIxErYIaJlO+EwYVpdcSVnCTvsp/HsByKavs1dcMmT/cTysxAB/PgUiGgQ0UzyJyeeeBLm+TK2fsXFz2bJp7iKaLzXmTyjTBXReJYaf3j5pvjwUs+hQ4fS3Llzad68eYV900x5oZaDiOaKHM4DAkAACEREwDaw8qO5BNc8dWIaMeEwoVxdcQUimr7Ja4SLi0/JUsIewn5iYeLUuasRTxoh/sTys7AfiGgmfsuFJ43gU1xwCTXryqQdbf1KrPgTCpNBgwbR3/7t3xag6dChA40cObIsVPxyAd7v7I477ih6qYC8z5kqqrHoxnuiieWc/FKBG264gW6++WbnlwtARDNhNMoAASAABGqMgG1gbYRODEQ0PSnriisQASCimfreGnElViemETq8eRrEieVnIQJARDN1gVHsp0Z+1jWnhf34sZ9QIhpv7s/LK+XPxRdfnEp5FsNYIJPfysmF+bh4scAbb7xRJLJt3bqV7rrrruQ+a9euTWaw8d/VvqETIpqpZ0I5IAAEgEANEYiVsEdJwhjHGiVisTq8oRIOEwrWFVdqxBPXhB32k+2EPYT9xPIpENH0rVcrXxvLz0IE8ONTYD+e7CdnMRn248d+QvlZm+Wcu3fvpsmTJydLMcWH9zoTghqLa9OnT0++euqpp5K3b/I5M2bMoAkTJiRv9JSvsXjx4qLlnib5gVwGIpotYigPBIAAEKgBArESdogA2U44TKhXV1zJWcIO+2k8+4GIpm9zF1zyZD+x/CxEAD8+BSIaRDST/MmJJ3xSjXIVFz+bJZ9iI6KZtl+schDRYiGN+wABIAAEqkAgVsKep04Mw2mLS94TDhMK2WLC13TBJQpXapSYZhoTJOx6M6gRV1xsx6UT49S5qxEmjWA/sfysC1dCzRoJEX9gPzkToXPmU2A/fkToUD4FIpqJV0UZIAAEgAAQcEYgVsIeRRiBCJApESDTHd6cJeywn2wn7CYO2NbXQgTImQjgKf7Y8sTVz0IE8ONTIELrcbQWR3IWk2E/fuzHmieGfhYimklWgjJAAAgAASDgjECshB0iQLYTDhMC1RVXcpaww34az34gokFEM/HLENH88cRFGIGIBhHN1E5DCUYm97fN32LFn1CYQEQzYQXKAAEgAASAgDMCtoHVNWGHCNB4IkCmuQIRTU/IGuGS94TdxAHb+tpYmEAE8CQC8GU82I8tT1z9rItgFKrDC/sxQaC0TCyuRMnfPNgOIxQLE9hPtnNaiGhuPgVnAQEgAASAgCECsRKOKEmYp06MSyIWq8Obp06Ma+cuCldylrBHwQT205DCIkQ0iGiG6QLlKf7EismwH0/2k7OYDBENIpqp37QthxcL2CKG8kAACACBGiAAEU0Pui0usRL2PHViIKLpueXCFYho2U7YTVx3Vn0KRABPIoAnEdqWJ65+FiKAH58C+/FkPxDRGnIQJ1ROi5loJlkJygABIAAEgIAzArESdogAfhL2UAmHCYHqiis5S9hhP41nPy5iq4swAhHAkwgAEa0hRQDYjyf7yVlMdvG1ecrfYsWfUJhARDPJ6lEGCAABIAAEnBGoK2HEUyeGL2OLS94TDhMC2WLC13TBJYpglLOEPQomsB+IACaOoIY8ybRP8YRLLD8LEcCPMA8RDSKaqdsMJRiZ3N/Wr7jkblnyKRDRTFiBMkAACAABIOCMgG1gbYRODEQ0PZ3qiisQ0RpSMEInpjE7vHkSoWP52Sx1eE0SGFtcYokAENEa06fAfvyI0KFiMkQ0E6+KMkAACACBDCKwYcMGmjVrFl199dXUv3//5Al37NhBM2fOpI0bN1LXrl1p6tSp1KtXr9TjfM6CBQto9erVyfljx46l4cOHe62tbWIKEU0Pf6yEPVTCYUKquuIKRDSIaCak5zI14kosnwIRwJMI4IkrsfwsRAA/IgDsx5P91MjPuua0sB8/9hMqp4WIZprgoBwQAAJAIEMIrFq1itatW0ddunShIUOGFEQ0FsR69uyZCGH8PZebNGkSLVmyRHu8qampUGbPnj00e/ZsGjduXCK8+frEStjzNBOAsbXFJVaHN1TCYcInW0xck9MoXMlZwh4FE08iAOxHb0229hPLp0AE8CQCeLIfW564+lmIAH5EANiPJ/vJWUyG/fixn1A5LUQ0k6weZYAAEAACGUWARbOBAwcmIhrPQps3bx5NnDiRunXrVvh/9OjRtHTp0pLjXG758uWF87mK8vV8VTlWwg4RINsJhwmf6oorOUvYYT+NZz8Q0fRt7oJLnuwnlp+FCODHp0BEg4hmkj858cSTMN+IA1sQ0UxZiXJAAAgAgQwiUElE45llI0eOpIceeqhIRBMzztasWVMioomZbL6qGythz1MnphETDhM+1RVXIKLpm7xGuLgIIxABIAKY+C0XntSywxvLz7rgEmrWiEk72uISy6c4caVGfpaf1QWXKPlbzjCB/fiJP6F8CkQ0E6+KMkAACACBjCJQTkTbu3cvzZ8/n4YOHVokoonjI0aMIFVE4+Wf/PG5L5ptYprpJAyjdpkSRjLNlZwl7FE6MbCfTNmPS2fXpWMHEUDf7KE6d5XSlVgx2YUrtcKEn9UWF9iPnmkuuESJPzmLybAfiGiVfLnr9+vXr6d2fHJTU1Nr3759Xa+D84AAEAACuUWg0kw0Xt4Zejnn1q1b6cCBA6kY3vrsLlr1uw+o/7HtjXHObBJGRO+essW4HuUK2uLigkmsJKxWmGRZRAMmevbXChfYT2l7xMLERUSrFU+y7FP42XzgYht7XDGp9/gD+8mXiObDdrjGsB99u9viEst+XIR5E65cccUV9MADD3jpD8S+CES02IjjfkAACGQOAXUPM/nFAjyrjN/SOX78+GSvM7FMUz4uv3xg06ZNtHDhQpo8eXKyp5rp57333itb9PtPv08Pv7KzbkS09/pvM4XGKy5ZTjhqhYlr5y7GqDcw0dO/VrjAfvIlotWKJ1n2KfxsPnCJFZNjiWg+MOFntcUllk9xEaFrhUmW7SdvmMB+9DmEbf7mIqKZcIVfwmYrovHL3EaNGkV33nknnXHGGYUKzpw5k6ZPn578v3jxYhozZgw9/fTTNHjwYBowYAAtW7aM+vXrR7t376bbbruNrrrqKjruuOOc+yIQ0Zyhw4lAAAjkHQEWwhYtWlSoBgtk06ZNS/5nZ8zimTgmXjKgO87lWWBbvXp1cu6UKVMKb/r0hZHtEoksJ2EJJjVaEhArYXdJOGqFSaa5UiOeZBoT2I/erdaIK7F8iosIAJ+SEoE9cCVWTI4lAtSKK7AfPUddcLEVRhrBp8B+aieimfgU2z3RlixZQr/+9a/p6KOPposuuqggorFYds899xDvVd3S0kLXXHMN3XjjjfTwww/TBRdcQM3NzfT6668nwhr3484+++wiAc6lrwYRzQU1nAMEgAAQiIxArIQ9ShIGESBTIkCmBSMPnV2uH+xHTzlbXFw6dujE+OnENEKHN0/xx9Z2XP0s7Af2Y5puRrGfnMVk2I8f+wk1MGwroonaqEJY2v/PPfdckYjWu3dveuyxxwoTJkxtS1cOIlo16OFcIAAEgEAkBGIl7FGSMIhoENFM7SZnCTvsJ9sJuwntbH1tLGERIpq+9UJ17ipxxZYnENH0iMJ+/OESJf7kLCZDRMt2TA4povXp04dYNOPlnMOGDaM5c+YkSzqvu+466ty5cyUXX/F7iGgVIUIBIAAEgEDtEYiVsEdJwiCiQUQzNamcJeywn2wn7Ca0s/W1EAFyJgJ4ij+2PIGI5o8nLsIIRGhPInTOYrILV2olzPOz2vqVWPEnFCahRDRe9skfXr4pPrzUc+jQoTR37lziF8aJfdNM8gJdGYhorsjhPCAABIBARARsA6trwg4RoPFEgExzJWcJO+yn8ewnVicGIoAnEQAiWqYGcWA//sTFKPEnZzEZIlq2Y/KgQYPo8ssvLzxk165daeTIkRV7V6bLOcWLB3jPNN4TTSzn5JcK3HDDDXTzzTc7v1wAIlrFZkIBIAAEgEDtEYCIpm8DW1xiJeyhRu1MmGiLCUS0nHViPIkAfBlbrsB+SrkSCxOIaBDRTPy/E08awKc44ZIzwQgiWrYFIxP7bbSYPGTIEJo6dWoRNMOHD68IlSqiyS8WeOONN5KXCtxxxx2JQLZ161a66667kmWca9euTfZE47+rfUMnRLSKzYQCQAAIAIHaI2AbWDMtjDRAwg4RzVOHF50YPZA1wiWWYJQn+4mFCUQATz7FU/yJFZP5cW3FEdiPJ67UyM9mOn/LGSawn2wLi7bLOXmZ5je/+c1CpXivMz7GYhkLa9OnT0++e+qpp5K3b+7evZtmzJhBEyZMoH79+iX/T548Gcs5a9+txRMAASAABOIgECtht03WnTp2njoxfBlbXGJ1ePPUiUHCrrdhF67AfrKdsJt466z6FCdfm7MOb57sx5Ynrn4WIoAfnwL7aUxhEfbjx35C5bS2IppJDI9VBjPRYiGN+wABIAAEqkAgVsKep04MRDQ9oeqKKxAB9I1cI1xchEV0Yvx0YiACeBIBPA3ixPKzsB/Yj2nqGCV/q1HsgQjtb7AvSz4FIpqpdaMcEAACQAAIOCEQK2GPkoR56sRARIOIZmpMsB8/XIGIVopjLEwgokFEM/V3oWaNmNzf1tfCfvyJI1HyN4hoGNgycQSGeT5ENFMwUQ4IAAEgAAScELBNTF1H7aIkYYbB1QQoW1xiJex56sRkmis5S9hhP3qrtcUlT/YTy6dARIOIZhITnXjSADHZCRfEn1LK5QwTrgDiT2kzZgUTiGimXh3lgAAQAAJAwAkBW7Eo08JIAyTseRIBMs2VnCXstompU8cO9qP3oTXiCkQ0fXO44JIn+4kVkyEC+BHmnXxtjXwKYrI/nwL78WM/oXJaiGhOXUKcBASAABAAAqYIxErY89SJYexscXHp2NV7EoaE3V/CDvvJdsJu4m+z6lMgAuhbL1TnrhJXbHni6mfrPf7EismwH0/2kzNhEfaT7ZgMEa1SpMH3i81mMwAAIABJREFUQAAIAAEgUBUCsRJ2iADZTjhMSFRXXMlZwg77aTz7gQjQmCJ0LD8LEcCPT4GIBhHNJH9y4gmfVKNcJVb8CTVYARHNlJUoBwSAABAAAk4IxErYIQL4SdhDJRwm5KkrrtQoMWWcXZJT2E/j2Y8LT1yEEafOHexHT0gPuMTysy5cyVP8gf3kTIT2YDtcY9iPvt1tcYllP6F8CkQ0k6weZYAAEAACQMAZAdvAChHAX2Ja752YTHMlZwk7RDSIaKZOPgpXYD8Q0UwJWSOuxBIBIELriWAtjtSIJ655Sr3nb7Hsx5onDLwBVyCimTpolAMCQAAIAAEnBCCiYdTOlDh1xRWDJMwEl7rCxDA5DYFL3hP2PGMCEcCTCODJfmL5FIgAfoR52I8n+8lZTIb9+LEfiGilOK5fv57a8eGmpqbWvn37muQXKAMEgAAQAAKREYiVsEeZHeGpE8OXscUFIoCeuC64ROFKzhL2KJjAfvQkrhFXXGzHpWMHEcCTCODJfmxjD982FldCdXhN0h5bXGJhAvvxZD818rOwH3+5m0v8CeVTMBPNxKuiDBAAAkAACDgjYJuYuiYcEAH0TWSLS6iEw4RAdcWVnCXstjxx6th5EgEgQuutydZ+IAL469zlyX5seeIak7PU4Q0Rf2A/ObOfnMVk2E+2c1qIaCZeFWWAABAAAkDAGYFYCXueOjEQAfyIAK6duyhcyVnCHgUTiGh64teIKxABciYCeLKfWDEZIoAfEcBpwKJGPgUx2Z9Pgf34sZ9QA8MQ0Zy7hTgRCAABIAAETBCIlbBDBMh2wtFwXEEnpiEFo1AJewj7gYjmr8Obp/gTKyZDBPATkyGi6XG09rU5i8mwHz/2Y80Tw8EKiGgmWQnKAAEgAASAgDMCsRL2PHViGExbXGJ1eEMlHCYEssUEo96NKQLAfvTtbms/sXwKRABPIoBh566Sr7XliaufhQjgRwSA/XiyH4hoGNiq5BzF9wZcgYhmCibKAQEgAASAgBMCsRJ2iGh+EnaIaI2ZsMN+Gs9+IKI1pggdKyZDRPPjUyCiNWZMhv34sZ9QOS1ENKcuIU4CAkAACNQPAgsWLKDVq1cnFRo7diwNHz7ca+ViJewQAbKdcJiQqq64YjCS2XCYcIVrhEsswShUwh6CK7EwgQjgSQTwZD+x/CxEAD8xGfbjyX5qFHv46WP5WsSfUq6EwsRWRNu6dSuNGTOGHnnkERowYAAtW7aM+vXrR08//TQNHjy46Nju3bvptttuo6uuuoqOO+44k/BvVWb9+vXUjs9oampq7du3r9XJKAwEgAAQAAJE69ato1WrVtGkSZNoz549NHv2bBo3bhz16tXLGzzffegdevi/t9IXj29vfM0Xmg/Q2btW0sz2S43PyZuIZouLCyZ568TYYpJ0LrLKFU8Je11h4kkE4MvY4uLCk3q3n1iY1FIEsOVJpn2KJ/uJhQnsJ/8iWiyuRMnfchaTYT9+7CcrItrMmTOpT58+iZDGwtk999yT9Lnmzp1LF1xwATU3N9Prr7+efM9lzz77bDrjjDOM+0A2BSGi2aCFskAACAABDQI8C23gwIHUv3//5Fv1/2pAe+Ht3XT1gxtpffOHtO9AKx19OFH/7q10bMdk/EP72ba3ldZtb0fvf0TUoXUffbbdJvr+/rl0WrvXKz5KlCTMQyfGFpdqMMlLEmaLCderGlyicKXKhL0uMYH96P1YZK5UYzsuPqUWIhrsp5RqsTFx4UqoDm+5BMIWF9hPTvO3yH622jwF9lM/IhrPQrvhhhvo5ptvTmaWyf8vWrSoSETr3bs3PfbYYzRt2rSK/R7XAhDRXJHDeUAACACBgwjoRLSePXtWvaRzx5791O8H6+lrpx5Hw/p2T+72yPrttGjtu3T+J9rR4ZpJaR8dIFr5diuN/cLHis75xfOv03+2m0xH0+6y7RZFGKlSBLDFpVpM8pCE2WLCdaoWlyhcqSJhr1tMYD/eRTRbrlRrOy4+JbaIZotJbnxKFfZTC0xcuBJbRLPFBfaT4/wtZzEZ9lPfIto111xDN954YzIDjZdzDhs2jObMmZMs87zuuuuoc+fOwfqqENGCQYsLAwEg0CgIqCIaL+3kT7X7os3/r2207KWdNOmMHkVQfv9Xb9MHO1uo11Gls9E27GqlI7t2ob//808UnfPDJ16jr749j77V/le5F9FscakWkzwkYbaYcJ2qxSXrIlrdYlKFCMCn2uJSLU/q0X5qgUlsEc2WJ7nxKVXYTy0wgf34EQFgP3ocrQXXKkQ02I++DWxxqUX8seaJoZ+12RNNnYnGe57NmDGDJkyYkOyLJj68vHPo0KHJEs958+bR4sWLk+Wdvj8Q0XwjiusBASDQcAj4WM755ptv0v79+4uFrxc+pM0fHUXfGHB80fGfvdRMD7+6jboeUQr1B/uIhvc7VnvOifQuTep/oGz7vEddrdvvuCO2WZ9zoMMJFc9pbW2ldu1KhcIfWuJSLSb8oLa4ZB0TrlO1uNhiwve0xcWEJ3xdHVdseZIXTPg5TXCB/ZS6mDxjAvvRhwxbn1KN/dTCp9Rj/Kk29rhgAvvxYz8msSdLMdmFKzF9Cj+frV+phf2EwoRfELBv374COU844QQaOXKklqzllnOKFwfwPmm8J5pYzskvFZCXgFbseFgUgIhmARaKAgEgAAR0CMgvFti0aRMtXLiQJk+eTN26dTMGjJ2xWv7f/mcv/ctvPqQZ53666Do3rX6D/ubPjqCvfK5jyfVdzjF+yMgFd+zYocXQto625SNX0+p2vjDhm9Y7Li71cznHqgEjFvbFFWBS6mvrCROmpI4rLnV0OSeiSVjdCpiUwgWfoqcQuGLGFRf/4HKOlaFHLAz70fPknXfeKfriz//8z1NbRX6xwJIlS+i1114r7HvGIttdd92VLONcu3Ztsica/x3qDZ0Q0SIaD24FBIBA/SLAs9FWr16dVHDKlCmFlwyY1pidse4Nyef8+I/U8bDD6MI/OSa51EO/e4/27t9Pay7/TOqlXc4xfc6Y5dIw4WewraNt+Zj1tLmXT0xccLR51phlYT+laPvkCuynFN96wYRrBvsxtx+Xdnc5J6b/NL0XfIoeKdgP7MfEhmA/5jxJw5OFMl6ayTPYeP8zFtJ4Fpq6tJP/58kMWM5pwkyUAQJAAAjkGIG04Prh/laa/u+b6Zcvv5/U7pJTj6bv/cXH6YjD0t/O6XJOFqErl3DY1tG2fBbxKNfZ5e9c6uhyThaxgf3YJae27W5bPosc8W0/9YJJOVxc6uhyThb5Ap8Cn2LKS3DFnCsu/sHlHNO2i1kOOa05T2K2i+u9MBPNFTmcBwSAABDwiEC54Op6mw0bNtCsWbNo586dySXOPfdcGj9+vOvlop/nExMVi9NOO40mTZpEHTuWLonlsitWrKArrrhC+310IKQb+sRErQe/EINfE67OpOQlCDyFnveqSMOslphUEkd8PRsv277zzjtp6tSp1KtXr+SyplwRGI4dOzZZohyDX1nlyt69e+n2229PZutW+/IV27YNiYl4FlNO2D57yPIhcTHBQy7z+OOPE9taOV9jcs1q8QqJCftanrk+bdo0q20fqq1TtefbYsLteMsttyS3Zd8Xy95j8EPG0haXtNgrjrusZtC1LeP//PPP1yTvM8FE5GUXX3xxgRu1euYY9zXBROQVcu7es2fPmvgKdb/nav2H7nxTTELcu9prQkSrFkGcDwSAABDwgIDvQMLJCb/m+dprry10+JcuXUqDBg0q/O/hsYNewicmNkm1TdmgAGgu7hMTXSL/zDPPJBuyymIrd/h+//vfJ8WzKCzyc4XEReDECaX4CHxcuOJyjgvPQmLCnMgjV0JiItooVvu6cCLtnJC4mOBhUkZ+dtvyLliFwoRF5Pnz5yePdNJJJ3kVlny9GdwHT3jggN+SN27cuCTnePDBB+mss85KFQ19ihgx+CFjVA1XuM1k0ViXu+liNR+rJEr6xNTWhkww4brefffd1L59+8I+wrV65hj3NcGEcVb5y8/GA5yxRXeIaOVZDxHN1iugPBAAAkAgAAKmwdX01pWCn5h1xNcTM9Q4cC9btoxaWloSUUKerSXP5BKjYp06dSp0BrhD7Wv0VNTRJyZpSXUaDjxTiD9cr3L15VlFYsQwBi4+MdEl5nv27KG33nqLRowYkXR8RIePZw1xIsciWlNTU2F2QdeuXQszs4TIxDMseNbB6aefnsxg27hxI8nlTDlsUy4kLvwc3CHkvTUuu+wyuvfee2nixIlJZ1DwqhJXvvvd79Kzzz6b4MqfepiJVi1XBg4cmMxGk21Q9kc27W9aNjRP1A4Qv2hGbmshcgwdOrTIdwr7YJ7JM0dCiyIhfK3aFrLvZd8h10/EKXl2plxGzFp88cUXk8uKGBNDJAnFFfHs5513Hj366KOFgQkxW5X9JX8EJ7p37671o3J5jtWnnHIK/exnP0vODTVzxQYTVUSTeSHvIcuxgp9XzFirVG85zvA1v/3tb9MTTzxBzBE5l6kmhtu8FIqfwQYXGYc0jGS7V3OvwYMH089//vNCO19//fXJ/yJmq/b25JNPJjkd4yNyOvZLItfbtWtXIs5wfGKhxpcPNsFEPOsnP/lJ2rZtWzJ4J4tZOvvv169f4jtFfUVs5pisq4Mur2Ux94c//GFRXsL3DY2VCSZqDBGrJZj3bCcsnOryceasHEuFr1Rtjc8XL0PbsmVLkp+x3fC1uf1l38HnHnvssbRy5cpkRYuYTSqfL1Yo8N5kYl9om1mnppiYxviY5SCixUQb9wICQAAIpCDgM5AI4UMkGbpODYtDo0ePTr6SOzIsCF199dXEiQovueKAy39zgLz00ksT4UAkOby5J5c5/vjjgywX8ImJnHSIJPGcc85JRLJyOHAnXyQv3PGV68s4x8bFJyYqL0TiLo6LZI0x4hmMOuFHTngZp+bm5sIyLDnpC234IXHhZ1frKQQgwSu2mUpcEYk/X68eRDS5TV24whiyUMviJHeA+CP+tu3EmvIrNE/UDlA5EU32JWx73JlhHyswEIMUaX7ctM4m5ULiUo2IpnYcxZuvt2/fHtyGQmGiCqmifWXhRC4j4rAYyODveKkrL3vlDi8fF5/QoqstJqJTL28lwb6Uuc4+Q85VVAFZnjkvc4hjrogzYkCHBQP2JWLmG+MhcplKflkXw223vbDFRbQX10v3Nnc1x2Ks0tpZzfdUexNbEJx44omFnE4M/om4xefociH5niZ+RC5jgol41q9//evJWxV51qLMgzT7Z7GMP0IQYmHeJJ8TeS2fK2yIuSjEu9BYmWCixhAhosmc0HGWY8fy5cuTTfflc9JsTdRViPQswjMOMuZyTsexTHCV203e2iLNpsW2F+W4Y4qJLf9ilIeIFgNl3AMIAAEgUAEBn4FEHt0UiZM8ks+PIkZ9xWPxyNHJJ5+snTUhzygS5XlE88orr0xGrkJ18nxiopu5IO/XUg4HOXlRR0DFTKtYuPjERKWk6IDJPOBkjcUOeaYIn8cdO8Ep0UGSZz+qAmNoBxASF352uW6yoKZbdsEJPSeyMlfkjg5fr15EtGq50sgimswPVSRQbU63d6NPmwppP64iGtuQ3FmU7TDGvoIhMFEFD51wxsKAOM6xV+4Yq6ITx3F5BnjWRDTBUfafr7zySsmMJ/E914E/YpaiOgOJvxMzZBgPeRBD+FIukzZQYRvDbff+dOVKJRFNJ4xwPeV2riSi6Wa2qrleWi5UabloteKI7BtYFGbBh9tWxFAT+xc5imlemxbL1eWcunyI/XA1WJnyJC1fZVyYE2l559y5c5MmEfxVZ3nzdzpbk2ORzC01pxPldDOmxSxG2aZNRFhTTHzGO1/XgojmC0lcBwgAASBQBQK+A4luOac4JpaLqAmSGrjTkghRzUoz3qqAIznVJya6pCStw2EqjKQtKQqJi09M0kQ0sdRsyJAhSbLOs4TkmR+c7PJHHgUWI5iicyMvsQg1q0h+/pC4qMus5A6dOiMmrbNWryJatVwRMwOEIGuzDMTFv4TkiXge2S9UWs6ZtgSLO0ssGgg7c6mrzTkhcXEV0eRZecKH6JZ/hhIYQ2CizojmNhJL7ORl8kIwUv2LLrbIs0Vk32zT/qZlq8FEzHARQonawZZFjHLxQ85tZG5xHWxFNF/Lgl1xqbScUxW7RDv5FtFCiK8mmMj48/YAPJOQ7YGXdpazf7GkU85R5NlpMp/VNq5WRKsGKxNM+Nl1vBT2k8YJOf6IWZgcR0ROJmOiLpmtVkSrtH1MOf9iiompj4pZDiJaTLRxLyAABIBACgK+AwkHSfVNgnIHRLeEIE1EE8sY1SUFIcWiGCJa2igwH5dfyiAv51RnF8lLbUTThsTFN09kOqqzInhkUYga6oix6NyLZWiqiMbf18tyTnWEWsySYHvgzr0pV+pxOaeYNePKFcZPXkYUOkCEtB/x7GK/GJ4NwB1DebkqzyDgmZtCfNSJaKIzeeDAAZowYUKUF8GExEXGQxYV+W/R2UvbE63elnOqHXBZRBHL5uUlULKvUZdzCvFQnvWbJiT4sisbnshLBOV68LOIJamyAKr62bT4YSqimfplXQy3xcsGF/XaYo83+WU14tnlJZjllu3KmMiiKguzYkN6Xh4u6qrO5EzLhWxxkMubYKLLOfl55dnt8j5gct7KHJJfblMun5NnfpcT0UJjZYKJTkSTXywgt2PaTC+xvJKxq2Rr5WbHytyU8eW/5RmOso+3HdQwxaQaLoY6FyJaKGRxXSAABICABQIhAok66i1vGCpP8xYb+fLj6jbBVjcy5XIsrqgdQYvqGhX1iUnaiHMaDmvWrEn2XZE34+WHlkU0kezIryIPjYtPTNRGkDt46gi5OrtG1LlHjx7JSCfvK6eORsr8y/OLBXSjrEI85H1YTLhSrzPR2DdUwxUWDOSlKXnmiTxjUV1ix50zrtvnP//55I2M5UQ07oTIHWHbTomRc1UKhfAraXhw3XgDao5HvCm1EKNF7JFfLKDOAs3ziwXSBleEWMRNIi+JkjfJF/5WfZGLupG38LlcLsSb/Gx5Itqa6ybviyYfF3kJl2FfwBuYT506leQXKsjnm4poJn45LYbbLmO0xUUnpIm2VH2gHEflGYrMCdHOPGNRcIT3L+WPeAnQb3/7W3rhhRcKG8izWJc2M1/wz4cfNsFEfQ5h72J/rjT7l9tN7OsmxFm1DmpeW05EC42VCSY6TqovClFze7Edi/qSKxZLdbYmi2DlRDTel7Bz586FF1kI/6t7k6nuPiarEEwxcYlroc+BiBYaYVwfCAABIGCAQJ4DiUH1nIoAk1LY8oZJrL3R8oaLk0FYnpQHTNL2obHtxJpCkwdMuC4xZ3Hy/fKCi2k7+ygXExO1Ixt7ObwpXjExMX2mLJQDLvnPVWLwCDypL55ARIthNbgHEAACQKACAgiu9RVcQxE+TzwRo8iMRYhZETLGecIlFDfU6+YBE3UDcXXE3TdWecCkFgJKHnDxzYVK14uNibpheej9ASvVX/d9bExcnrEW5wAX5G8mvANP6osnENFMWI8yQAAIAIHACCC41ldwDUUX8ESPLHCB/ZjYHHgC+zHhCZcBV+BTwBVTBMAVE6TgU+qLJxDRTFiPMkAACACBwAgguNZXcA1FF/AEIoApt8AV+BRwxRQBcMUEKfgUxB8TnkCEBk8agScQ0UxbGeWAABAAAgERQHKKTowJvcATJKcmPEEnBjwx5Qm4Aq6YcgXxB1wBV0wRQE5rglSefQpENJMWRhkgAASAQGAE8hxIQkEDTJCEmXILXAFXTLgCnkAEMOEJhEXwxJQn4Aq4YsoVxJ/6ylMgopkyH+WAABAAAgERQHCtr+AaiirgCRJ2U26BK/Ap4IopAuCKCVLwKYg/JjyBsAieNAJPoohoW7Zsof3795viiXJAAAgAgYZD4IMPPqAjjzyy4epdrsLApBQdYKJnDHABV0ycJ3gC+zHhCZcBV+BTwBVTBMAVE6TgU0pRamlpoc9+9rMm8GWuTBQRjW/So0ePzFUeDwQEgAAQyAoC77zzDvyk0hjApJSdwERvscAFXDHx5eAJ7MeEJ1wGXIFPAVdMEQBXTJCCT9HzpG/fvibwZa5MNBEtrwBlrsXwQEAACNQlAlgmUdqswASYmBo7uAKumHAFPNGjBFxgP7AfEwRgP6YowafAp5hwJc88aRgRbcGCBbR69eqkPbt27UpTp06lXr16mbQvrVu3jhYtWkTTpk2jbt26lZyzatWqpMykSZOoY8eORtfMSqEdO3bQvHnzaOLEidq6ZeU58RxAoN4RyHMgCdU2wARJmCm3wBVwxYQr4AlEABOecBlwBT4FXDFFAFwxQQo+pb540lAi2sCBA6l///6J4MXCV5rotXfvXpo/fz6NGDHCWGgzMZ4sloGIlsVWwTM1IgIhg2vaIALb/8yZM2njxo1FgwvsH3ngQHymTJmS+M4NGzbQrFmzaOfOnclX4nio9gqJCT+zXJ+ePXsmAyWdOnWi22+/nV588cWSOso4jh07loYPH56UkfE699xzafz48aEgCd6xS+OEXPfTTjutED/TynOcveWWWxIc5PKhgAnJlTT7kesoD87JmAhe8QBcml3lEZNyvNfZFdc/7biMb559iuofVV8geHHKKacU+Qiuf3Nzs9am6sF+uA5pvlN898orrxQGqssNeguMr7766iQmhfyE9ClptiDHJbmOlXyHuN7FF19ciEshsAmJiXhetS4yH+SchPMWOU/h70RcjhmT+b6hcJFjieoLynFIZ1dp8SoET0JiovqTtNirmzDDvLj//vsLE2kq2ZVvbELxRH5OnS9gXYPz2uOPP74Qe8QxkevK8Sot3/ONR2iehHhe+ZoNKaLJwtH27dsLnUJOdq+//nr6yU9+UuhACbDkToCaDPB5zz//fEJMlZQiIRTCHb9kgR2/TFbZiNUEUtdB4WN8Dl/rhBNOSBKvJUuWFGbaiSBikuBzvfgjZqLpEh35GWJ0hkKTHtcHAllEIGRwZbsWgwhy3fk4+y8Wg+TBhccffzwpJkQicY58HQ7UK1asoCuuuCLYDNyQmLBfmz17No0bN65osIRx4I8QDUUdm5qaCoMve/bsKZzLZRcuXEiTJ08uCHCMW6gOXkhMRPxSn19ta8GDfv36JYmZWp6vs3LlSjr//PMTbqTxz6cdhsRF9/zqYBvzhvOAMWPGFGHCsZpjPucH/LfOrnzioCZ4obbSSBuMTLOrtOMyPswzYUu6Wf8+cArJk0o+kXkkPswHkVsNHjyY3nrrrYIvrcXgZkhc5DZW21DwSM1DdfFKrPro0qULDRkyJJiPFc8YEpMHH3yQzjrrrGQFiOwX0upYzncIX8TPfdJJJ+VaRKtUlzTbkP1x7JgcUggoV1859qo2ptoVDw7Kk0NEvMrrgJ9tTst5CPvnZcuWJeY9atSoJO+rp5jM9dLZD9d7zpw5dOaZZ9K2bdsKIprMAdV+5Nw+dP4W0s/6yBnKXaMmItoPV78Zul707XM/VXQPmQTCuVx55ZV033330aWXXpoEMjkJlp2NnBjJHSmxdFMmotwplRNC/vvOO+9M1O/u3bsXOmD89/Lly5PEW7cUVL6eqBDfT1yLnQD/z0k6d2TSZtGlPSM7EF7myjMw+Bl113n11VeTjnaoTmFwMuAGQCAHCIQMJLogqCZn8v/PPvuskYj2zDPP0OjRo4OhGxITkyRS9Ztyx05gyj5TFkZCJ2UhMUkTAdTjS5cupUGDBiX1riSkxprZHRIXUxGNuXD66acXbZEg5wFpdhXKgGJjwvVIs6u04zK2aSKuT3xCYlJORBP1Zx8iBl1FvdTz6klEK2f/op6XXXYZ3XvvvUWDuToRTeAVulMXQ0STOa2rj3qsXFwR34lrqoNfebEffs5KdUnzI7INqYOAoWNyLUQ01WfI//MgH2/TI9uVTkQT/T2f/JCvFdLX2ua0ov7nnXcePfroo4WVZjG4EQuTSvaj2o4qovFkHNZDeHKRnNeJfM90CyxbPoXkie2z2JaviYj2zR+/Yvuc1uUXX35KiYgm9kQTyyu4gFjKJArzTCsW13iKsFjOqTpnVVCSxTdBQjGKKgydry8nTupIPn+vLi/l5EO9ni5JVaejchme0SZmCchTNVmsk6+pdpzVqdF8Hf7wspzQyyysGxknAIE6QiBkINFNzRaJlpiFKs8UYeFc+AJ5OVrsWakhMVH9pphly5QSyznluqtJmxjgUDsu5WZd+KBrSEzk2cv8rGlLEeUZ1mLJplpevpa89NUHBrprhMQlbWmDvJxGzC5XhaC0GCtjmzdM1Bn3/Py6ZVR8XNgVd2zl/EI+LmbqcfnQAklInqQtd5dzOS5jIqLJuWme7UddjibyUx6UZV/JdsCdM3lv3kpLiUJzRNhjLK7otgDQiWhpMVkMxKfNIPfpX0JiwlwpV5dygqyMlyqMhI7JjG8oXFT7Eb5AJ6KJWbw8WKOzK1288skN9VqhMBFxQvTpRSwpl9Myjhxnhg4dWjQjT84D8xyTGZNK9qMToIWvVZe+llsh55szIXni+1l1HG/HB5uamlpDTftXAaqViKaObKWNGqqOWi7HApR6HUFMVnDVTforiWhidpdun4e00UjVENISCjmQpD2jfA8OXpVG/+R9O0KTE9cHAo2EQKxAIpYUqf4qLUEVy0tY5N+0aVMyLfyiiy5KxPg8778i+8dyyxhFYqr6x7QRc5MZbtXwOiRPdLFFLPeVl6KJ/YtUQUA3c1okvOI61dS93LkhcZHvK3DgZTCMF3dsv/rVr9LcuXMLA03lxEhxLdmuQr2QKBQmuhxJ7sBxHcXMeLHkSJ6xKdsbCyjqYGbIAbtQmKjcFEtorr32WuJBCYGJzj+Um8EmOtHceQ65GiAULmoeK1aCXHLJJYmIxtsBqJ3fNHsTx+tBRJPrqBN6ijuDAAAgAElEQVR5ytVR9h1ynyTGrJpQPFEFdF1d0uxE5Zh6buiYHFJEk3ki+wKeqCHPFhIYXHjhhcRiqs6u0uJVvcTktJyWhbOHHnoomemqzshT7ZAxCvmSwFraj2oHIg6z9sPPxR9Rd12+l8ctFkJxW1y3oWaiqQJRWsepnIhWzXJO3Uw0OSmSl2XKyYLa+dBNyeSgoRq+us+CGO1VR2zk5Zy664hnSZsZF5qkuD4QaAQEQgZXGT8TQV0OliJx5T0keBm52EMsxpKjkJjoRqtFR1f2eWJp/5o1a4oGGepxOWfadH+OQfJsIYGdvB8oY2a7lM+nXYfkis5+zjnnnKL9u0yXwoprVdo/ywc2oTBRcyT5f1kw4jqkic26TnKMpb+hMFHbS64L+w4xa0KUk2cfVeJCDNEoFC5p2wbw/jw/+tGPimDTzQRJmz1RbsDXh+3EEkb4Prr2L9fmojwLqyzei9Umot4hZy6G4oludivXR66LyYQB2efIL/5RY7svjsid6VATUeRnFRioIprgBG8n8IMf/KDErjhv+8UvfpHs3Spe8lJpK4ZqMQrFFfW5KuW0LCzy4K94IRafr3vpQCU/XC0eIX2Kif2UGyTlZ5NzWl2+F2qZeCye+Gg/9RoNLaKJ4CW/bU5dksCJDifL6iZ7IiHi8nJHQp16Ky970Ylo7MzE/XUJhHw9YfR8TF0OIE9/F9eRX5rQo0ePpAPI+xfJU3p5yeqbb76pfbGAuA7PwJDrG8qQQhAc1wQCeUEgViCRZwvJf6cteRDHeZRP3ohf3uspjyNUYkYEDz7ILwrgevHsGP6R68h/i0EGnpEnZt6wnxV/M9d0LyvwycGQPJHrK95Syv6eEyp1yR3Hh5NPPln7UgXG7oknnkhmLIrkrJ5moql1F3uqqoNQIrHlwTI1buZ5iZHaprItpb2Ag/MWgY9sb/I+K3menafaeJp/dJmJFtqnxOjciZeP6HhfbkBGN7s1hqgYGhP5xSsuM9Fkfyy4l/eZaLINqXVJsyfdC0vksjFickiuyJjIdT3xxBOLXmCjsxPZruQ8JS1e+cxTYmGixqJKOW25gZq8x+Ry9sPflRPR5ElFafleqL5/yJzWN6cbVkQLDSSuDwSAABCoBoFQgUTdp0eeASGL9Gl7Rcpv5FWXqYVcdhUjCZMHH+S9RuSBFbmOcnn5uLx/RMhZADEwkeui7vMlZjzInNCVF4mtumdJqGWLIXEpZz9y3eWRbR2v1AG2GG+6DuVTGG/dAJ8QxHT1Vzmhe4t43jGR662b6aB2ZHT7hTEu/JH3jwvtZ0PaD19btqG0wWKxFYo8+Mvnpr3Jnr8LvYdRSPuRfUfa3pOijjzQw8uixZLoNDupZxEtTeCQBXw5vsSMySHtR64H30f2BbJd6TihW+Yq/Eqaf6omh9UJDCFm59nmtPIgryyi8Yv95K0E8h5/0kQ0FS/BI3UrBZN8zyc/xLVC+tkQzytfsyYz0da+sTN0vegLn+4a/B64ARAAAkDAFwJ5DiS+MIiVhIV63hjXBU/0KAOXUlyACTAx9UngCrhiwhXwBPHHhCchhUXT+2exHOynvvxsTUS0LBIbzwQEgAAQqCUCCK71FVxDcQk8QSfGlFvgCnwKuGKKALhighR8CuKPCU8gooEnjcATiGimrYxyQAAIAIGACCA5RSfGhF7gCZJTE56gEwOemPIEXAFXTLmC+AOugCumCCCnNUEqzz4FIppJC6MMEAACQCAwAnkOJKGgASZIwky5Ba6AKyZcAU8gApjwBMIieGLKE3AFXDHlCuJPfeUpENFMmY9yQAAIAIGACCC41ldwDUUV8AQJuym3wBX4FHDFFAFwxQQp+BTEHxOeQFgETxqBJxDRTFsZ5YAAEAACARFAcopOjAm9wBMkpyY8QScGPDHlCbgCrphyBfEHXAFXTBFATmuCVJ59CkQ0kxZGGSAABIBAYATyHEhCQQNMkISZcgtcAVdMuAKeQAQw4QmERfDElCfgCrhiyhXEn/rKU6KIaH/4wx+oU6dOphxDOSAABIBAwyHQ0tJCXbp0abh6l6swMClFB5joGQNcwBUT5wmewH5MeMJlwBX4FHDFFAFwxQQp+BQ9Tz73uc+ZwJe5MlFENL7JJz7xicxVHg8EBIAAEMgKAm+//Tb8pNIYwKSUncBEb7HABVwx8eXgCezHhCdcBlyBTwFXTBEAV0yQgk/R86Rv374m8GWuTDQRLa8AZa7F8EBAAAjUJQKY5l3arMAEmJgaO7gCrphwBTzRowRcYD+wHxMEYD+mKMGnwKeYcCXPPIGIZtLCKAMEgAAQCIxAngNJKGiACZIwU26BK+CKCVfAE4gAJjzhMuAKfAq4YooAuGKCFHxKffGkYUS0BQsW0OrVq5PW69q1K02dOpV69eplwnlat24dLVq0iKZNm0bdunUrOWfVqlVJmUmTJlHHjh2Nrpn1Qhs2bKAVK1bQFVdcUTd1yjrmeL7GRiBGcGU/+MorryS+jD8zZ86kjRs3FoDv2bNn8t327dtp1qxZtHPnThLH2PexXxDH+aQpU6ZQ//79gzVcaEzk+sj15AqJ7y6++GIaPnx4Use08nJ8Oe2004LGgpCYcCzjWCd/xo4dW6g/17O5ubmofnLd5bLiGjLndPHTF3lC4lIuf9DVX8VRthPBoauvvjqo7YQUAXbs2JHqO7iN9+7dS7fffjsdf/zxNH78+KSJxbEXX3wx+V9gknbcFy/U64Tkieofzz333KT+aXbFz1bO3gTOp5xySgHHPOLCz1zOT6g+QsZR9af1YD/lYoloX+bM/fffX9RXkXkkuJXGubzyxCb2Pvvss1r7Of3004v8U+iYHNPXynVJy0fK2Q/3Ve+8806rPrArl0L62rSYbJLTqbFXZ1euda50XkhMxL11uWuaXelitbhOrPgTA5NK7eL6fUOJaAMHDkySVnYibDRpoheTav78+TRixAhjoc21ASqdx8/6/PPPB0+g1OeAiFapZfA9EPCLQOhAIvweP/XEiRNLBgRkX7N06VIaNGhQ4v84WWGBiYUk/lv40Rg+IiQmnCDMnj2bxo0bV+LnRQxgrE466aSk7mnlVRxkjPwypO1qITGRn1eOg927d086JYMHD6a33nqrMLjCdX/mmWdo9OjRicC4cOFCmjx5coFblTjnE5+QuKS1KecRLEILoUjuAPPfQnyVjzMm/AKRIUOG5FZEU9tN9h3Mgzlz5tCZZ55J27ZtK2DDZfjDOZhsM01NTdrjoQYkQ/LExCem5Ze648w78VE55tN2QvuVNDvh+6o+go/JflmOP2LAuh7s58EHH6Szzjor8ZVcL9lfMI+WLVuWHBs1alQSn9L6LSac88mVkPbDz2kTe8vFq3nz5mnzHJ9YyNcKhQvnHbq6CPGDYwz7VGFjl156aar9sC3xxvb8idG/DYUJP39aTE7LXdN8RyU9wDdfQmKSZj9px9NitahzrPgTGhPfbajafTs+0NTU1Bpq3zIVoJ2Lrg5Zp+TaXcfeWXQP2eBkp6TOuLj++uvpJz/5CYnRUnERWf1XR9S4gymErrRRVWGoW7ZsSZJuMYrE15dVcHnEms+55ZZb2upzcPbcmjVrCjPqxDPx9yz68Yc7NPJMO3nEuNw1OGGVFXzuQPOHZ6Lt2bOnMKojX1t+Pt0MhOCNjBsAgTpCIGQgET7vsssuo3vvvVebXJoIBaqIJgSUUM0QEpNyAxSiUyPqxYlqWnm1EyMncSFwCYmJ/Ly6zlm5DpsqMppwzic+IXHR2Ua5wTa1U6zWM7TQKu4XEhO5Trr6lLOvtO9iDBqGxMRE0Egrox4XWPCgRYyB1FC4lLMTnY/gnFxeBaHr5Naz/Qi8zjvvPHr00UcLYkdanU04lxc/K/pD8vOWi71p8Yr7LPUuoqntLv5nvDj+iFVEqv3EnCQSyqdwu5v4AJ14r55ncp2820+aXYl66eJuzPgTkic+2053rZrMRNs2/Quh60XHfm9t0T1kQxFO5corr6T77ruPWLnn0SBBmjFjxhTNRFNHTdVZbDIB5VEzeWSe/xZTaHlUX4y08d/Lly8nvqdu5LVcUinq1K9fv6KlE7LjkJ9HB7p6DTGqwcfFsp1f/vKXhVkpAgsWzWTsgjcobgAE6hyBkIGEfQKL/TyirUsuyyXi6gCEWAKa5yUSIqmQl1KJ+nACLnzy448/nrBOJKa68uy30wZCQlA2JE8qCSPleKJ+V4lzvrEJiYs8cCbzRF0OLQbBZD6oy4RNOwA+8AmJiXi+NE6ouYs8wChjknbcR/3Tkt5QA8byQCTfW7fcPa3TJh9nTJYsWZLkpnzNPItouqW/sp2ocYlxk2ei6fgVq+Mb0n5krsiD6mw3PNA+dOjQQj/kxBNPTHJ8eXBfDFybcM6nLYXEhLliG3tF3dLyFP4+xiB/KFxU+5HbXRabRX9zwoQJdPfddxdm2Kv2U08imtiiKS0X1fkJ1c+m2ZVPm5GvFYonfI80+0k7niaixY4/ITEJ1Y7iug0logmDEwkcg6AmwWyMLK5xZ0lMd5WdEHeq+Hx5HyBZfBOJj9j7RRgs30tOhFTxir/XLS9VE1FdwGQRTV5+Wkno0l2DO9eymCdfY+7cuUXBW+DH5cX+SiH3ugltBLg+EMgCAqECiey/0kZo02bO6PwPL9W66KKLkk6evF9YCAxDYSJENCGQyUsj2E+LJasyLvLf6lIKedp7aJ8YEhPRhmlLSNIEEzUxN+Gcb77EwEUIYPybBQ5ZkE5bFqLbM7UeRADRfqa+Q25veYBRzh3SjvvkSiyecF3YV1577bWF5eJpdqUelzGNMTuP8Q2Fi1o3YSeXXHJJYcaMGpfUPeTUTnI92Y+IRSycyT6lU6dORSKamuOrS+f5OjrO+bSdkDwRvtU29grxIG3mmRChWHzK8/6top7cZ+W6sN+URTTZztS94mT7qRcRTea1yL/kJe9pflMV0UzsyqcNhfKz5exHrrMuXqtYxY4/ITHx2Xa6azWUiCacswDCpUPAHUf1OoKAalItkzpNRBNOXQhb6oaHMrlV5ycLcToRjfdS4EAr73+Udg3VIQtsdNeQiSQCFI+kqfu/hCYvrg8E6gmBUIFEXnYt8JJngpQTTOREPW25nm5/NV/tEgoTVUQT/+/bty8ZGFCX83PSKj7Cz8lLPuV9sSot5asWm5CYVBJG0mKmOuO5EueqxSAtmQk1w0i+X1q8txEe60UESKsz41VO/LHZF8w3V2LYDz+zro5pvkE9Ls98FPWXZyv5xoSvFwoXlSPif94z70c/+lFRVXSzNnU8qhf7UfsiHFtuvfXW5IU+4sNbqFx33XX0yCOPFAb269F+1K1wRP3LxV41Fqf1QWLwJZT9qLYu6pLWZ1NfBqebERxrz+9YmOgGe3Uis9wn5763akcxBMZQmKTZzze+8Y3UnFbYi4pf7PgTCpMQcVK9ZkOLaOpsAgFOuVF13gTXdTmnbiaaOqONO2NyIEgT0cT0bi6bNhONnSmLfmJTcDWxK3cNeTmneg2VRNyxCr03UgxjwD2AQC0RiBFIdJ1e3b4R7HfUNxKrIlreZ43IM4d4JoTuJQPqiJzw/XL5V199tWhz+UpL6KvlWGielHvhgm5pCC+H4DiW1oEpJ7RUi4V8fmhcxL1E+/JyK667urGz7iUD6ssHYnTqQgojstiqe7GCTkR78sknkxlZ/CP7jpdeekl7PNTs9lg8Uf1jml2Vs7dKYmQe7CdtA3TZTsrN0BMzb+RcOe/2w5isXLmSzj///GQbF10M1g14i1w+bdZr3mOyzGeT2Mu+pJL9VPrelw3F8CtyXeT+G9uGLu/QzcKLIRQJTGNgIoQx2TbU3FVuY9V3yLil2ZUvjsSIyXJs5r91LzdSj5cb8IoxEzoWT3y2o8zx6C8WqPWeaDKQ6tJGsd5cTCfn0b9zzjmnaNqsrNJyefnFAur6dbH3g07p5RltnCjOmjUrGXnSjcKJ6/H3U6dOJe6wiX15+K1xX/va18qKaLqXAuiuId5aKl5k8PWvf73wFjb5GowdY8Kz7sRSWPllAyFIimsCgUZAIEYgUTsruoEE3YiW8E3sL4WP4DbR7fnjs61CY6L68koJh668ilfoveJCY6JLJHX7GonYJ/OB217dfybvIpqaI8gzguTv0raJkPmgLlPTxfy82E/aIKSKl/ATcq4j+4562tNJ9g9qXpTWQavUcYvRiQndudPZiSySyj6ClzHK+xTJMaae7KfSvomq2CH7YJlb5Tjn05fEFkbKzc6UY4zOflSehM5TQtpPubrIdiW/aC7NftQZRnnNVdJicrncVV3iqovXMfqyofM3GxEtLVbrtqsK+XboWJiE8ofRRbSP/vCfIepSdM3DP/vl4PfADYAAEAACvhDIcyDxhYF6HWBSiiww0bMNuIArJn4IPIH9mPAkpDBiev8sloP9wH5MeQmuICabcCXPPKnJck4TUFEGCAABINBICOQ5kIRqJ2CCJMyUW+AKuGLCFfAEIoAJTyCigSemPAFXwBVTriD+1FeeAhHNlPkoBwSAABAIiACCa30F11BUAU+QsJtyC1yBTwFXTBEAV0yQgk9B/DHhCYRF8KQReAIRzbSVUQ4IAAEgEBABJKfoxJjQCzxBcmrCE3RiwBNTnoAr4IopVxB/wBVwxRQB5LQmSOXZp0BEM2lhlAECQAAIBEYgz4EkFDTABEmYKbfAFXDFhCvgCUQAE55AWARPTHkCroArplxB/KmvPAUiminzUQ4IAAEgEBABBNf6Cq6hqAKeIGE35Ra4Ap8CrpgiAK6YIAWfgvhjwhMIi+BJI/AEIpppK6McEAACQCAgAkhO0YkxoRd4guTUhCfoxIAnpjwBV8AVU64g/oAr4IopAshpTZDKs0+JIqK99tprdPjhh5tgiTJAAAgAgYZEYM+ePdSpU6eGrHtapYFJKTLARM8W4AKumDhP8AT2Y8ITLgOuwKeAK6YIgCsmSMGn6Hnyuc99zgS+zJWJIqLxTT71qU9lrvJ4ICAABIBAVhB488034SeVxgAmpewEJnqLBS7giokvB09gPyY84TLgCnwKuGKKALhighR8ip4nffv2NYEvc2WiiWh5BShzLYYHAgJAoC4RyPOU5lANAkxKkQUmerYBF3DFxA+BJ7AfE55wGXAFPgVcMUUAXDFBCj6lvngCEc2E9SgDBIAAEAiMAIJrfQXXUHQBTyACmHILXIFPAVdMEQBXTJCCT0H8MeEJRGjwpBF40hAi2qpVq2jRokVF7dmzZ0+aNm0adevWzbSdrcvt2LGD5s2bRxMnTgx6n71799L8+fNpxIgR1KtXL+vn5BMWLFhAAwcOpP79+zudzydt2LCBZs2aRVdffXVV1+H2WrduHU2aNIk6duxo/Dx8zvPPP0/jx49PrQ8/44oVK+iKK66wurbxQwQs6IqL70divt1+++1JGw8fPtz35Uuul9ZmbF8zZ86ksWPHFvFNPN+LL76YXGvKlClV8ZGvkXavSpWXbZPLluNejOSU7fyVV14p+D5Rr40bN1LXrl1p6tSpiQ8Rtrxz584iDOXjMXxoSEzUOp577rmJ70jjD2O3evXqoiYX3JJjjLhOJW64fh8SE5nrMideffXVkhjKdsf2L+MijomYIvCSueVa70rnhcRFrmOanejsgXlx//33F+xK1CHteKU62n4fEpNydZHxEjaSZm8qV2QO2dbXpHwMTERdL7744qIYybg0NzcX5TYyVqeddlrhu5g+hXELiYvOfvienC+KGMP/y/XnfO7OO+8s2I4cq0Q7h45BITFJi6Vqf0XOX3Q5djm7MrEH2zIhMUmLvepxNcZWsqvQPiWm/ah10cXfNG6lxTFbDpiWD8kV9g+33HJL8iiy3ygXl3T2I/uV0P4kNE/K9X3Ed8cff3yS58ofXbxKy+tM296mXEie2DyHS9mGENEEMLEFlEYS0YTA06VLFxoyZEjVooULmU1ENH5OdpTViIX8bPK9XJ7V5JxY/DF5llqXWbp0KQ0aNMhIJOa2YQGAO/j8N7e5rSDrq75ZEtEEFlw3IexzoGR7ULFasmRJQVSX/eYvf/nLQjvI5/rCS71OyOCaFg9M+CPb5vbt22nhwoU0efLk5MUQLDAzntX6mDRMQ2IiEq1yz69y+plnnqHRo0cnwqvAgQenfAzM2PAqJC66uqhYsZ9hvyMSVMZj2bJlSRVGjRpV8F1px23qalo2JCb8DLq6yDjInGA70Q0iyD6aN12ePXs2jRs3zsjXm+IglwuNibAPvudJJ52U+ALRURs8eDC99dZbhUE81QcJnrH9xPQpoTt3Jr6AecMfIcy3tLQk/6cNDsfIwUJyRc5p5Fgq4yDzNi3Hjt2vCYkJtyl/OHbK9WpqaioMkMvxp3v37slAqs6u+Hzui8TKo0PhwvVIq4sacxi7cnHJxA5dfGrsXIXruHLlSjr//POTyRBqvdLiEvNL7qNWiuE+sRDXCsUT0S/V2c+mTZtozpw5dOaZZ9K2bduKRDRdvGL80vK6vGES4nnVfKIdH2hqamoNtW+ZSpoJP34pdL3o7ssHlNxDdsr8Jc/e4g+ThUd7eBaTmI2lOl5VleWOp1DB5ZFpWdVmdZw/codVjMyL0QS1vNzZl8ktnpGTKzF6J1Rz7rhxXT75yU/Sz3/+8+SeYvRKdi5pdeLrnHDCCYWOn24EVFa4y6n1qjPj//nD9daNoIjv5GcWydE555xTlHSrIpmKZSURLW3GXtool5qciORG1/YimKszeuT6cx2//e1v0xNPPEE8Sypt5gsfv/TSS5PkgK8nf8Q5aTzjZxaz8fg8uT10o1Oi08/Po7ZruYCb9p3KHbUN5QTRZCRWnunD9ZFnvpnMwFQ7cdyp5eScfZJu9EoEX7WM8Bec0K9Zs6bgJ1RBIc02+Tz+1GommrD9yy67jO69997EJ/FHnikr+4fly5cXiWgioMpc1CVwvh17yITDpPOhCkOifrKvUTs9aZ0gX9hkARMdj5k/sgBSLwm76kdFO6r80eUX5513Hj366KMFIUD4C/W4L26o1wnJlbS6yO0ud1I4d9HxRpczVDsrvhyeITHh+wr7F88gx6xynOHOoBBWeOanHO9C+xS+V0hcKvkCXSyvFN8rXdOHTYXEJC2WVmprnWAQc3VFLEzkGCv/zbzgQT7OkcVKonKx3CTO54UruhijiszlfIw8OOqjzpWuEYMrqp+oFGPL9YnT8r1K9bT5PgYm/Dy6QQbdsXLxiq+j5nU2dTUtGwsT0+exKVeTmWhfnP5rm2d0KvvC984sOU91QDxjQJ7amGZcfF652SyqeCNmdvA5LPTwslG+hpgdIxs9J0tpM6PU6Zdq8BD3HTNmTDL7QdRFHtmVnabcSZbrxCq1WIbJQUnuMAtMGEzx/OUaRJcQq8sXxPnyFGweaRIYi1Enrpe8TFX3LDKWXL9yyzlNRqTKzRySkxs1qMuzT1T8Rf25Xiy8sjDES+Z0I+7qKJsscpjyTCei9evXryjxENfizkpau9qKaLoAlCZEDh06VPs8nBixgMNtLy/l1SVClZJsNZAI0Y6XGzMeuhlDaWW4vOCizDPxXCwQ33fffYXETrZNcR4/T61ENDEDk3knOMXPo4pogpOyKKwTG9OEBSdnXeakkMFVFnH5EXTLfnVJh8o7nYgmz0jKEybyEgl+bt2ASZpfUG1UHnhK45BPbEJyRVcXjpuyPcv+T8R79nNyDBOzHNXjPnGQrxUSk7S6qOK6PLtKXr6nG+gTfkXkUCFwCYkJxwYRvx5//PHk8cuJaPy9PPCUNmiU9wGLSr7AxM/KXKgnYUSNpTIfTPyvSRzzaUch7afcYL3gkG5rAB0fypX3iYe4VkhcdHXRLW9m/6EOVshxiX2TmHyQ95gs5yryBI1KMTZtkIdnP5r0EavlTkieVJrsovrZSvGK6xrD14bEpNr2qnR+Q4to6j5iaSLas88+WyJ06WYvccdfHiGRDZKvoe7Lxg6PP0JYUZf/qJ01ndNkR3jllVcm1xYjEmkzStTnkcU7WaASM+wEedhBnXzyyYnQpu7xoRLMZlS5nGgphCDRQT399NMLHf5yWJYT0co5A9khiyCtih5pIprsiFj4kdtNnrVUbhRJd38WMnQiWjme8T10IhqLJ+rMNubOJZdcQrfeemuhXVVei/ZVBQZdR1peBifOSxPRuD11z8Ncnjt3bnK6PCvTRURTA2Las5Tr5Ig2lzu9crswF/lTrj7CNlU+qbYTKpDI9eblUmkimiog8/Tviy66KPFpqt3HWErD+ITCRMWeMeL6XnvttYVlZGkJVSUehcYmJCbqs7Ody4JGGiaVBG0xI1fdi6NSgmLzfUhc5OcQdVFn2QpseGkrzyji2Z5iljjHZtlvyMdd9zE1wSYUJjIP1Lqkde7k/Ea2NzlGClFJFZ9M6mpaJhQmOjFErUdaZ188u9ivUsQVEZtC+5SYvlbnC3T5RDmfUmm2likXKpULyRVx73JtK5ZwyrlQucFNXRyrVEfb72Ngws8kiz9ixQSvluL7m+SHol4xZtLEsh+5Lrr+AfOFc3r+LfZ9TovZ9RaTOU+R+4lpMVa1H5OBQ1sbKVe+FvYjZmzq8jsx61vnUyvldb5wiYWJr+eVrwMRTdqMP03UkZc2CfB0ggrPojFZHqVrSHlWlpiBoxI4TQTSiW3iOeRnTxPX5ORPLB9M2zBenl2neymDbxFN1PlLX/oSvfzyy2VfGlBpOWcafmkdAsZFnmmQJqKp17UV0dI6V2kiWjmepYloaUtpZD6LWZOiXW1noumccJrgwKJsuVlZ8owwdX+MNPuQ7UpeRiQ6b5XED5G46dpcnTnC2Jx66qn03HPPJeK1yhXxLOVmNqp+IFQgUZMEvi8nHJyYi84+t7ksAtx9992FfYl0YqS891WIwCSuGQoT9Zl1SwLS9jZT7aKelnOqSZb6f1rnVRXbVHzrSQQQdVFFNHYw9fYAACAASURBVOFfOHbywIS8YToPzPA+X2w36nHxMo8QdhTKftTZL/zsuhkiaUl4WoyUc5G87SmYNgAlz5LQxSB51mra0poYolEorlTyBaZ5rSyKxHhhVwxhRBaKdPl0muiattw5Rqc3Fk9UHyEP5qgxuNJsmXK5rC+/GwsXURd5VYGcv1144YXEs2CFiJaGTb3GZPVlJWpcqiRCh14aHYsnOl+gW0ElXsAm7EB9OVTIWeGx83xftg4R7YorEgzUmWhyoqIuxVSXc6plRSIkG2ila6idfnWdv2nHTiRv4m2J8nJCeUmB+jxixpIsWMgb2qa9ubTcJu++RTSBwR//+Ef6q7/6q2TDUbl+8pK/SiJa2oiMfJzbRF7SJs/a4ZlTvCeZ2IRd4KcKNvLzpW3QLvNPFsvS7s9tkVY/uV3lzZvlZbppyxdlDqrtaiui6RJCFVuBIYtSlTZgl2e22cxEEzMh1Ld2+hTR+Nl++tOf0mc+85kkWeGPrj5ZENHkNlZtQBY/xJIhFmnlpcZyu/LfPLMu9JuNYwdXuY58b91bX/m4juPquXneGF03+i9eMqAb0VdjT1qSUklk85HcxEpORV1UH6aro4mIlMeZaGrukvZ2cN1MGtWOmHMiv+KYFVqgj8UT00ElWUQTHOJBJoGDnBPknStCJFUFEV1HLc12YixtjRF/OIeoFEt1da0kAuTZfp588slkJrh4Q7ioC08GEBwxGSBlbPkjluiFjskhBde0upx44olFOafgitjeR8TttNib55jMuQjvLc0rJXQ+hY+l+Y80+zHNZarNVULGnzT7SZuJJtdFjlexsIjhZ6ttr0rnYyaaNBNNXoZQ6aUAYnkjjyr36NEj2YRbvKFMKOE8Q+XNN9/UvlhA7HUgr1FXN97XOQF1BJjPEftLde7cOZndY/KiA3lDea6r/MYSeU8GcS3eu00sR1VfL80kk8/h/+X6pY2apc38U2dT6Wa/8blibb+4l3ye7fIAcT2u78c//nGaMGFCEshFvfj45z//+ZK3bXH780wC/oh2l/GXn0MWcWQRje+Tdn9xnNuZ66kKn3z/NJ6pL4zQcYefo1y7lusU69pV5oHgSRqGuueR7UreD8RmqrHKRa6Dbq8I004On6/ORBO+QoiqomMoj4IJ28zCnmiiHVURTfZ5Mt7q7DXGTwix8shV6FeCh0w4ZB8i22wafzghT+vAyeeofrxSELb9PiQmqi+Xfb1u8EI3y1Fe/i9mXelihm29K5UPhYvqp+S6yN/p9phpRBFN5oSMSZq9iU6QiOe6vQkrtb3N96F4oj6DHF90S1xFfODBF+FTZbxi+pSQIkA5+0lbaidzhZ9N4MJ/Vxp8s+FCpbKhuKKbtShmh3P9xIqQND6oObawHd1s0Ep1tP0+FCa6HEr4AtV+dC/YEvVgu1K31wgdk0Paj1p3dWar+jIrFkx0cUkMqtdDTFZjhknsLddHVV9SZ2sTNuVrYT+6meNqnJXjVVpel7ZCzab+urIhMan22SqdXxMRbd2b71d6rqq/7/+po6u+Bi5QfwjEWBYRG7W0GXaxnyPk/crNfgx535jXznMgCYUTMClFFpjo2QZcwBUTPwSewH5MeBJSGDG9fxbLwX5gP6a8BFcQk024kmee1EREMwEVZYBACAQq7Z0Q4p6hr1nvIlo9tpmOE3kOJKE4DkyQhJlyC1wBV0y4Ap5ABDDhCUQ08MSUJ+AKuGLKFcSf+spTIKKZMh/lgAAQAAIBEUBwra/gGooq4AkSdlNugSvwKeCKKQLgiglS8CmIPyY8gbAInjQCTyCi/f/tfQ/sVdW15tbagTrhQV+IImkKpAiDWkIGMikEfRCI4ovUAm2RMjIFy0AkkTI2DcMLzUvJIyQdH8WGRoYWFIcgRkRDotSA+NRAo3RCmAwMnY4Va3jEEAYe1idjq5PvMOvOuuu397n73nv2uffc+93E+OPefc7Z+9vf+rPXXmuf2FlmOyJABIhAQgTonHIRE0Mv8oTOaQxPuIghT2J5Qq6QK7Fcof0hV8iVWATo08YgVWWdwiBazAyzDREgAkQgMQJVNiSpoCEmdMJiuUWukCsxXCFPGASI4QkDi+RJLE/IFXIlliu0P73lpzCIFst8tiMCRIAIJESAxrW3jGsqqpAndNhjuUWuUKeQK7EIkCsxSFGn0P7E8ISBRfKkH3jCIFrsLLMdESACRCAhAnROuYiJoRd5Quc0hidcxJAnsTwhV8iVWK7Q/pAr5EosAvRpY5Cqsk4pJYj2zjvvuBtuuCEGS7YhAkSACPQlAlevXnWDBg3qy7GHBk1MBiJDTPxsIS7kSozyJE8oPzE8QRtyhTqFXIlFgFyJQYo6xc+TW2+9NQa+rmtTShAND/nyl7/cdYNnh4gAESAC3YLAe++9Rz1pJoOYDGQnMfFLLHEhV2J0OXlC+YnhCdqQK9Qp5EosAuRKDFLUKX6ejBs3Lga+rmtTWhCtqgB13YyxQ0SACPQkAlVOaU41IcRkILLExM824kKuxOgh8oTyE8MTtCFXqFPIlVgEyJUYpKhTeosnDKLFsJ5tiAARIAKJEaBx7S3jmoou5AmDALHcIleoU8iVWATIlRikqFNof2J4wiA0edIPPOmLINrBgwfdrl276uZz5MiRbv369W7o0KGx89x0u8uXL7tt27a5FStWJH1O0x1r4QLUcW/ZssUNHz7cLVu2rIU7XLvk5MmT2Vw0i/3Zs2fdgQMH3PLly92ZM2fc8ePH6/oBrDds2OCWLFniJk6cWOuf9PvEiRPZd2vXrq37vZWBhJ7V6F7oy/bt293cuXOzpjIenoPVCLn++D2lcwq527RpUwbkpEmT3OrVq2vnr2n9OHv27EyuIG8bN250V65ccVpX6u+Lkqe82U2JiTxXxjRv3jw3Z86c7Bwc6DrRGYIJ2u/YscMdOnTIq0tEL9x2221t6chGbE+JiYzh3LlzXq74xqivGTJkiFu3bp0bNWpUbRjA7NSpU03r/EY42N9T4iLPCo3Ffm99DrE7Iblqdqyx7cvABGPdv39/bd4b2dxm5C12nM20S4lJ3thDcqJ1iujmjz/+OPNnQnLYzHhj26bEJU9+9Pjhv0EHazkJYYJ7pvbjU2ISY2P1+DR/fOO2chU77822S4lJnvyE8PL5L9ZWC6+aHWsz7VPi4pMR3Tdrf3zyg3VGnh/YzFhj26bEJDSWRjbW2iuMJcSh2HE20y4lJnny00jPYgza1xUZunDhQt16oZmxxrZNiUlsH1pt1xdBNAFHB2LKCFykCqKlum+IRMDt8ccfd3feeae7ePFi0gViXh/ygmih66Bo4YjCMcPfUJY6gNCq4LRyHYNoraDWP9ekMiTg3csvv+zuvffeLHAGYzplypQsmBySiRdffNHNmDEjC/5DZvCBDOlry9CnqTARVolM4t9jx46t6QkJ0muZPX36dKZLJMi4c+dOt2bNmtoGCbCRTzsbDY0YnxKTRrbFjlGcNnBDb17IGIRf+HfqzaSUuKD/obH4vtcyo+dzz549btq0aVmQEVhiMQzsUn1SYwIdsHfv3qz7CxcuzMYFPPABH6yOaEbedCC2SHxSYhIaO/qPwLyVE4uP6FeMvewN2JS4hOQHciI6VeYYOmjz5s1u6dKluXICrO1mapE8wb1SYhLSBT7bO3PmzDr+WNx8clU0FnK/lJiE5AdBZc0J6QvkR+zw4MGDaxjBb8Fvd911l2tk04rCKRUuGEfeWKz9wXh88gMO7d692y1YsMBprHx2u9sxyfNpQ74rxhSyV2WuC1PxRHSsz/Yi8UTGqGUJbX3JHBKwnz59unv//fez5JWUMZOUmBTF5dB9OhNE+83k1ONybvJvBjxDOyz4EVlB+Bw9ejTLUIJBlsWlVbw2igvnVzI79O673i3CDho+snjwRYJtex3g8WVEQAHqHUrZYYm99/nz570ZJjoSH8rWsk6LKO8PPvjA3XTTTXXBKf0bnCSd4QKhRb+RkYasLDiMGu9jx47VMgftdaFMNL3YDTnf2uDib4wZfdf906QJjUE/6/DhwzXO2CCZzeSB4WImWnrRr+oTyjAkVk50UCyEm25jg2jQnYsWLUoGeWpMJNghA5Bguw6iieO5b9++OlnXi2LRjbAfVV7Y5S04fGPMC6TKvR544AH3zDPPVDqIFhpL6PtQEE0Lii+AULQgpZQf0SV33323e+WVV2q23NpQLQ/NyFuqKoGUmITGHpIT+70EVoYNG9ZTQTSfnGh/SPtsFpPQRk+M7WpXnsriSkgXhIKq2pfVG13ajrU79rxFYxlnXOv1RihgavWsT++WsdkHrMrgih2LT64uXbpUFxjJk5+qb+IA97y1n9YRIXtVhh7RslQGTySgJrbXjlH+Dd2RVxHVS7KTUh9eh5ufOXPms1SKcQBp/iF7ZNrPX33WMIhmyxM10fRiQgIuoQwmreD17jIUOkp/ULqIe0hGlM1ugCJrtBugr7EOls62yrs3fpMFIYRH+o3AHBaIixcvzo02+4JoW7duHVC+IwIsv6G/sjOC30Rojxw5ks2RXrjOmjUrC2rKwtwn7L5yzpggmjXKvv5pZw7tfW1GjBhRC4aBJ6KoROEgQPjcc89lOz4aZ+DLIFpasa/y3VMaV536LoF3G6QHdr5yGp3inRf0T4F9SkwwFtF7WhdhHLIpoTdI7EJHdNP48eNrehU6oOpBNN8mjbYdeoyaV8BNlxkBL/y7rKyalFwJjSXvezlCIlRyVobznhIT8TuQ4SB2DXOt9YotR2tG3lLok9SL3dDYG8mJcEU2MG1ZddXL0XxygrnQugb/xvjBIZ1J41vI9drizm5OyQas2F6b8avXJ8AtJFcpZCilTgnJjy2PlxJfa7e1jfbZ8BR4yD1T4hIaS0iuGslPzHqpCKxSYuLzadFnXc6pfVefvcJaTh/doX3gIsbvu0dKTELy4wuiwTZPmDChllQj+lfHInpNz6aY085konVJEE07frJw8mWiITPKBrp8WWIIkuggVSi7SiYSDgM+yGjLy/6yGW82iOY78813b+uY4dkwRitXrnRPPPFE1pe8UkdfEC20YLRtfcEwZMVJQA24AXvBQ5MdDiSEPa+cs5FRsBkWof5pBRJqg0WzcEfPBXiCz9SpUwc4h4KzZN+hHc9ES6HSqnvPlMZVoyKBfrv4tbvbco12TKW0+/777890nZwjlgr1lJhox0LvYItux6YSni960Z5TJE6HnFtks9iqiInusz77MTRGn44U50z0G3ArozQtFVe0I6nHonf888YIbgEnbVvLKEXDXKbCRNvTUEaRLGik3EpncsbIW6rykVSYWHm3me/aV9KbrbpE2nd2oJbDRput7eicVLiE5Ad91XpBZ8wgOKLPMfad44nrU5ZCp5QfPU95ukDb3lAgNiRX7XAh79pUPMmTH/Gt9Zml+FvbJVzvw9KWB1cZFz0WvYaw9icUdBSdGpMpXQROZXEldDSCyA8SGkTXaHulEyIQvA/5wEVgIfcoCxM9Fq0j0I9QxiaObXrkkUdqZ9oyiNZ45hlE+3/lhIAqlIlmCWhJqDO6tFOgHU3fPezC1h7gF3JUbRCt0Y42fse958+fnwlPqL5ZIvirVq0Knm+jHcE84x8TRMP4EYzCuQXoF8petbHU+GhhbjYTzXduT1FBNDnb5o477nBvvfVW7ksDbLkng2iNFVQ/tSjLuAr3dWakZJDYjQVZCIOrOPMImZlyVk0ZZ42kwsSXhYexImAPx1yXOfj0qy3plpcNCF/tAa1F8jgVJr4+ytih931jtOWrwi18L5s/ct+qHgJuF68YD8YCx/xnP/tZHWyhA7+1ri/DUU/tsOvdfnmW76USIif33HNP9vIBeVmHXBMrb1WUH60jdMa6XuyDL/pMsNDitpGPVwQ+qfRKSH4QVEb5qhx3ErIn1lcrw+6klh+5fyNd0KgMGPKDDXCfXKUKMKbiieWwrarB7zImX1l4KDhg13ZFyIrvHmXhIroAfYixsb7kB+BXxtnQZWESWouK/IA3P/nJT7IXZWl79YMf/MD96le/qh1F0CgZowjulIVJ6NihkDz4xs4gWuMZZxBNBdG0A2NLMa3SsW3FEbLZDbqcM09x2VJLTJ1N2ZYUXV85Z8y977vvPvfkk08OONxW00RSXn0GuOhMNOyKoN8o3xw9enTwwG69kG/2TLTQLm6RQTTc66mnnnJjxozJApT4+A4RZhCtsULq5xapjCtk4LXXXnPIHhMDKkEivYMnmQDITH311VdrLyLQu3m2TMAerl/0/KXCxPZT63ONiS8AL866zS7Si+OqvlhA4xLawde6Uy8CQ4cVl7XoLYMrobHkjdFmk7TydupW5aoMTKzz/frrr2c72Xk7+83KW6vjL3uxGxo7shZ9B6DDb9RBNF9GRa9l0uiMEO0naTmRefP5b752RfJD3yul/ECPWl0AWdIvAfKNVWwSshKtn15GhlFKTELyo4/UsQeji1xh3sQ/AW/wAUZVlx/wpNFY8uwSSqYRbAUWvqzoVLKD+6biSsinRXVFjPzozWKfD5wywJgKE+AdIz+oAPP57b6APoNojaWDQTQVRLPn/QC+0EsBdC3xLbfckpUi4hwvvUOLQ/P/8Ic/eO8hO9bIUJMdft+5F7oW/uabb3YPPfRQ7Y1FuM73YoG8e9sdZCmVtIfg60N9fbvOUi7aTjkngmi+7Dediiy725iLVso580pdbXmFlPKK2MSUc8pLEWCokH0iTo0PZ10+p8eTqmylsfizRTchkNK4ih7BeHVpjNZ59vwv35lONqsgVIZeFK4pMdF91IsPW/YuWWV67La8KKQzisKhrIWd1Ze++bV6UV/jy8DrtyAa5kqf9SRcwff2/JWqZudpPtogmrV9Pg7FyFsK2Um5sMO988bukxObEavPetLljKn1bGpcdFBMV2tovEQWJBgv2VV67KFNjapxxZcJLePXL9bS+kHb8NAZeVUPouXJT2j8Wq4EF2vDq3ymYMxYbNWStjOhcxatL5hChlL6byGfVvPBZ1+tvQr5wCnwSK1nY+VHOKExDL0gUXBIKUMpeZJqHuW+fRVESw0m708EiAARaBWBKhuSVsfc6DpiMhAhYuJnDXEhVxrpk9SLmJjnd2sbyg/lJ4ab5AntTwxPqGvJk37gSWeCaH+8lp6a9PMvJya9PW9OBIgAESgSATqnXMTE8Ik8oXMawxMuYsiTWJ6QK+RKLFdof8gVciUWAfq0MUhVWad0JogWgyrbEAEiQAT6CIEqG5JU00RM6ITFcotcIVdiuEKeMAgQwxMGFsmTWJ6QK+RKLFdof3rLT2EQLZb5bEcEiAARSIgAjWtvGddUVCFP6LDHcotcoU4hV2IRIFdikKJOof2J4QkDi+RJP/CEQbTYWWY7IkAEiEBCBOicchETQy/yhM5pDE+4iCFPYnlCrpArsVyh/SFXyJVYBOjTxiBVZZ3CIFrMDLMNESACRCAxAlU2JKmgISZ0wmK5Ra6QKzFcIU8YBIjhCQOL5EksT8gVciWWK7Q/veWnMIgWy3y2IwJEgAgkRIDGtbeMayqqkCd02GO5Ra5Qp5ArsQiQKzFIUafQ/sTwhIFF8qQfeFJKEO2dd95x119/fSyebEcEiAAR6DsEPvnkE/f5z3++78adN2BiMhAdYuJnDHEhV2KUJ3lC+YnhCdqQK9Qp5EosAuRKDFLUKX6e3HrrrTHwdV2bUoJoeMjo0aO7bvDsEBEgAkSgWxB49913qSfNZBCTgewkJn6JJS7kSowuJ08oPzE8QRtyhTqFXIlFgFyJQYo6xc+TcePGxcDXdW1KC6JVFaCumzF2iAgQgZ5EgGUSA6eVmBCTWGEnV8iVGK6QJ36UiAvlh/ITgwDlJxYl6hTqlBiuVJknDKLFzDDbEAEiQAQSI1BlQ5IKGmJCJyyWW+QKuRLDFfKEQYAYnqANuUKdQq7EIkCuxCBFndJbPOmLINrVq1fdli1b3IkTJ9zs2bPdsmXLslk8efKkO3funJszZ86AWZVrhg8fXmsfIyAp2uzYscNduHDBrV692g0aNKilR1y+fNlt2LDBLVmyxE2cODH6HsBh+/btbu7cudk1Bw4ccMuXL6/1Q3DCPS2O6PehQ4ey6/BcH87RHXHO5T2r0X3QlylTprjx48fXxjNq1KhGl/F3IlAaAmUYV+i8TZs2ZWMaMmSIW7dunYMcnD171m3cuNFduXLFTZo0KdM1+DSrN4sGqwxMRDfCFowcOdKtX7/eDR06tA4T/b3oNcEJOhn4HT161C1atKhoCAbcrwxMtM1EB7Td9NlGzZ+1a9fWbMyePXvctGnTMo6l/pSBi7Zpev593/eL/MToFGAhvOhn+QnJlWCodTLa7t692y1YsCDTR6k/3SI/4iv2i07x2V7YFK1TNC/6QX5CNllkQDCbN29etq7oR/kRfXrw4EG3a9euOvUAGZowYULNp+tlmxySH59dGjFiRN/6tCAIYgDwc+Ujfu2+ffuytXov+7Sp7GdfBNFkgTN//vyaU3Lp0qUBASENMq7Zu3dv9tXChQuzRYAOKJWxKBBDMn36dPf+++/XBa9SEcLet1EQLdQPvajE3zt37nRr1qwpxRn09YlBtLIYw+e0ikDqRYzVX3Ayjh8/ni3SNm/e7JYuXZrpOcgKjCucMASGmtGbrY49dF0ZmCBQCEccGwFwSOFkYKPlxRdfdDNmzMh0Fr7HZ+rUqQ4Ox+LFi93zzz+fBYiGDRvmtm3b5lasWFGKfkuNCcYp3AAO1gY8/vjj7s4773QXL16sbTABH3AGWEkwUTBrd/MkllOpcYEd05tIYlMw5tD3/SA/sskG3aF5I/hArgQ7+FLAql/lBz4ddK6VK/AEugS/y8auxi9WBtpp10n5EZ2hfcVjx471vE7BfPtsL3Smb/7RvtftjwSafTYZ/BZ7hL/Hjh2b2W7ZrOll+dG+SWhNpW316dOn+1Z+Zs6cWZcsIXZp1qxZfe3Tavug/f9e1ynt2MVG1/ZlEO2+++5zzz77bJZdFQqGyQJAAIRQSlYGvpOdeb0LIN/p3UZfBgOul902HS0PZWtZ510CfB999JH78MMPa5kTuK/+DZOrs0rE2T18+HCWlQXn1i6QJBtF+j148ODcTDQ8s5Gzpx0FtEdwEn3X/dMZdtpIwrmyu3DoOz7ijOJvvciVaLvvOmaiNVIJ/L1TCKRexPiCaFiwIVimgwDQSZAnBM/efvvtWhAtRm8WjV1qTKCbdAAs5JyKjoO9sA6H1qdFj993v9SY+IJoNiNGB0tE/+ogGgICNms5NTapcbF2WBZuGJceq/5eB9F6UX5COsUGAWRT7a//+q/7Wn6Agw6iiVy99NJLdUE0yJL2b1LLDu7fKfnRPrj2FW0QoB90itheZIKDG+Kny/z7gmi9Zn8a2WS7NvMF0XpRfvQ6ywYahR/aRh05cqQuiNZP8rNy5cosO0/W+FJ1ZjeGe9EmN5If4Uq/+bSpbGhfBNF0UAuBKnygZENljaHsK1ynd11tCY+QEu1smaguHZX733PPPe6NN95omK7vC6Ih2LVq1aoBY5DUVvyGgJFkWejgkd4NlXsDl+eee67WF1kkYcc4r5wzJoim+3/+/Pksxdj2T8+FLRfSOzBa8GXxqwN9sqMrJWqyuBGHhEG0VKqE920XgdSLGAmyS6Bcgv52N1zrhCeeeCIrg4/Rm+2OvxMBI+uMagcE2coWK9F3SH0HfljkhI4ESIFHGYtd7WRhnHozQn6zQTSxO/j90UcfdW+++WZDu1Y0PmXIj9400yUyvu+b9TuKxqMsruhyGl32q0uyfKWv/So/Uo6n5Uo2U+GXPvLII1lpDXyvVo/vaIVLnZQfXxBAfMVe1ikh24sjU+CzynEo/SQ/eTYZXJBNLASJ8NHlnL0sP3odFFp32exf+C/9Kj+iP3BEiS/BpR99WjkWwJdV3w8+bSt2sdE1pQfRDp15xr3+v15s1K9Cfr/rK/e72eMfqLuXBL5uv/327GwgnSnmM+T4ToJIqKe2pQtyvpBcq2vRpV4fv/nq1uGEY7fx1KlTddlkdvC+IFpol9+2lV0bnd6qy4+QMo8PypRsvTQMt47oo53vuXmZaHanOtQ/XfKTd43enbPlNMBeFv2Coa755plohYgVb5IIgTIWMVisYYfu61//eiYroXM1tNOO4cbozRSwlIWJ1uM+m2AdWIxVsgJQbv/YY49lw5cz5lJgIfcsAxNZyOCt2ngePvpMThtE0+OV0k7YNnHM5BzSquMCmyMfbbdD32ufAhs8eX5HCmzK4EpIp0BnoPT3/vvvzwIC2h/qV/nBuLGxGZIr/I5MxsmTJ7sXXnihtoFRRkl0GVzJk5O841J6WafYtYG1veCE4Kb1aC/bH12hg/FbP16OXsBvVjZ6VX70poTYCr2RYzOQ+sUmh+TnzJkzXl+3X2xynk8bOmqjl3VKCv8K9yw1iPbxJ390//HAglRj8d538/xrZ9ngIwe16hROpIxbRRw6qNHWWTc68wW/YxGBg6qxe2JTs6VfohwRLfc5S0UH0eTcozvuuMO99dZbwZcGCGbtZKLJ+UoyriKDaLKQg4HFB4HA0NlEPBOtVLHjw1pAIPUixpYqWlmULtsASazebGHIDS9JjYntQAgT3/dStiflNLhXGSVYZWBi9bbdKAkF0STYKqUjDz74oHv66adzj05oSILIBqlxsYFUXVYk5+ihq9Yv6GX5CekUnH22devW2jmLvgVeP8oP9AP8FfGHfHIlLziR8yrLOm+xU/KjsdDY2MVuL+oUq9pCetX3fS/Lj8bFlxmvf9fH4EjFj5Rz4rzXXpEfPWZfwDm0Hu1lmxySH5x9ps/htv5bL9vkRj5tXrC1X3RKpEsZ1azUIBp69Itjf+v++z/+Oqpz7Ta6/Zavue9N/dvabWQ3y5Y26nIcn3KScwpsnXXo/Bzdb33gJZ4fesOmLQ31GRF5K2ZohHPr0gAAIABJREFUoYdrYjLR5ADgp556yo0ZMyZ7YQE++oBteX7MiwV8mWiSyWDf2llkEE1S4T/99FP30EMP1R2K7ntTKDPR2pUoXp8SgdSLGKuv9PkrUjbke4tvjN5MhUtqTKxjCh0InYUNk5dfftnde++9WUmVDaDo8nydEVvGGzrLwEQH0Xznr/gWdeKYYuGiX9wjL2BI/TKe1Lj4ymlkA0cH0WwAspflJ6RT8JISHUTztbMH6OuXUqTSJ7hvap7gGSH50UE0X9malKohiwJtUdJZ1hs6U+MSkh85b9j3hvde1yma5z7bK79bndLr9kevP8QmW5/eBo30eXG9KD+aKxg7OCDrSVsWrPET/dGLNjkkP7AlOohmfd1etskhn1bkx1dVgWv6RacU7VuUHkTDAM5d/n3R4/Deb+TQMbXvrdOvz6BAplioVhg3sIedohzK92IBOeMC2W3yymF9RoichYF7wvmGAoSBgDPpO3fGl74r5aLtlHNiMePLftNnm6CPeJbOvsN3seWcNh1b7mcPMfftnsSWc4qzeuHChTpjostSBX9mopUicnxIGwikXsSgazrLVnSOfu032ugSgVi92cawcy8tAxOtl/WutsZKl3j6MoPl7JFeKee0tkf0qLURmi92M0Vw1TYwFU/KCI7oM87wPP3SHv3SIV2O1Q/y49MpslGnS0pEr/Sz/ITkyvo89jy9XijnDMkPAh6+Y1F8b6jsdZ2iZUTO44Su0Tq0H+QnZJNtIAn/Bk/6QX70msqW/Po2RGV9pCug+kV+Qr6ufYO0BI9CRzul8Fc66dPGvJACm8bi52H8veLTpphL8Tuvwx9nzpz5DOc0pPiUQZoU/eY9iQARIAJlIUA9ORBpYkJMYuWPXCFXYrhCnvhRIi6UH8pPDAKUn1iUqFOoU2K4UmWedCQTLQZUtiECRIAI9BMCVTYkqeaJmNAJi+UWuUKuxHCFPGEQIIYnaEOuUKeQK7EIkCsxSFGn9BZPGESLYT3bEAEiQAQSI0Dj2lvGNRVdyBMGAWK5Ra5Qp5ArsQiQKzFIUafQ/sTwhEFo8qQfeMIgWuwssx0RIAJEICECdE65iImhF3lC5zSGJ1zEkCexPCFXyJVYrtD+kCvkSiwC9GljkKqyTmEQLWaG2YYIEAEikBiBKhuSVNAQEzphsdwiV8iVGK6QJwwCxPCEgUXyJJYn5Aq5EssV2p/e8lMYRItlPtsRASJABBIiQOPaW8Y1FVXIEzrssdwiV6hTyJVYBMiVGKSoU2h/YnjCwCJ50g88YRAtdpbZjggQASKQEAE6p1zExNCLPKFzGsMTLmLIk1iekCvkSixXaH/IFXIlFgH6tDFIVVmnlBJEe+edd9x1110XgyXbEAEiQAT6EoE//elP7oYbbujLsYcGTUwGIkNM/GwhLuRKjPIkTyg/MTxBG3KFOoVciUWAXIlBijrFz5Nbb701Br6ua1NKEA0PGTNmTNcNnh0iAkSACHQLAr///e+pJ81kEJOB7CQmfoklLuRKjC4nTyg/MTxBG3KFOoVciUWAXIlBijrFz5Nx48bFwNd1bUoLolUVoK6bMXaICBCBnkSgyinNqSaEmAxElpj42UZcyJUYPUSeUH5ieII25Ap1CrkSiwC5EoMUdUpv8YRBtBjWsw0RIAJEIDECNK69ZVxT0YU8YRAgllvkCnUKuRKLALkSgxR1Cu1PDE8YhCZP+oEnfRNE27Fjhzt16pRbv369Gzp0qLt69arbvn27mzt3rhs2bJjbsGGDO3fuXDbnkyZNcqtXr3aDBg1yuO7QoUNuyJAhbt26dW7UqFFBXhw8eNDt37+/rh2unzJlips4cWIsn2rtLl++HOxX0zfr4AXNYNjBbvLRRKCjCBThnEIH7dq1qzaOtWvX1nSPyCF+XLJkiZszZ86A8UIvbtmyxQ0fPtwtW7as9ru+Vu559uxZt3HjRnflyhWnn7Nnzx43bdq0XF0ZC3QRmMizpL/z5s2rG7vo2dtuu61uzLguTwf78BT8Tpw44WbPnl2738mTJzP74sM8FgtpVyQmuKe1jejrpk2bBthC3U899yNHjqzZ1RD/BCttW3GPo0ePukWLFjULgbd9kbhYWx4ar+6I5orGRPNE2kNe8AHO2rcAf3bv3u0WLFiQ+SntforExCc/IX2h++2Tk5BcnT9/vlI6xac79Hjz/EbI2datW2v+ouaY4CfyAk7AD+12+QnpDj3fIUxC8iNYWJmUZ1VBfkL6o5H8aHsCHLSd9WGKNlWwyc3aVasHQzLmw3nw4MGZT5PSJqN/RejaPN1h9YXFJM9GabssfknVbTLG38guh+THfi+YVM2nbdc/6Jbri5CdTo2lr4Jo7777bra4w0LGBtG2bdvmVqxYkTmuUC5wgvEflA8Cah9//LF77bXX3P333x+cK7TFomD06NG1xVNMEA3X4WMXWDA0vn4VsRCLJVyob7HXQ/E3g2HsfdmOCPQaAkUYkpC8WjncvHmzW7p0aV2gCw7E448/7u6880538eLFmg7DPREAQlANbXbu3OnWrFnjjh07lulI6EwJhrSrL+ycFoEJ7in6Hn+PHTu2TtdCR8tHBw7xndXB0g444L+77rqrrs2lS5cyLObPn18LhuC7AwcOuOXLl2cbM+1+isIE/RBe4G/YPyw4JIgjiw/YG70JJA6ofK/54Zt/YLhv3z63ePFi9/zzz2c2GBtX2ra1i0lRixhxzPfu3Zt1aeHChZmMvPjii27GjBkZ131jzMNEj03z6aWXXsqwwHcSYI3xF5rBqiiu+OQnpC90/3SgVOsOtPHNP7Ctik7BGHy6I2YO0eajjz7KoMJGrm9zVng2derUSsgPOPLyyy+7e++9t7YBLRvI4lNDZ2hbJPqwkfyAO1YmZbOm2+UH/WvG3mr5AVb4QP8CA7Ej+A6BIaubqyI/eXZVfAmtL+yGgk/GQhyaNWtWcptclP0J6Y4YfRGyUT556wWbHJKrGPk5c+aMO378eObT6ljA6dOnK2V/mvEFurltUX5KJ8bYV0E0LJ5effXVbPE4YsSIukw07dBB6UDA4ABIAEgvfkLCi7YItgFUMW5aKfqi5liISuaI3r32LeCkX1iMIIsOHxgcvauN72wmHb7DLiY+3//+97NgoG9XxmYfHDlyZEDfsCCUnS7pLxZbtj+y6PIpcCG63aGeOXNmbccIbXTGCxwoOJ0ffvhhlvWgcdMZH50QIj6TCBSBQBGGJBTEss5Z3kJP9IwElHRb7ahi4a8XvAgIFBksKsoxxX0EF5kn2YjQul6cqlDQI5QZpBc3yKTRQbT77rvPPfvss8GFciu8KYIn2r488MAD7plnnqltIuk+6cWvfK/HC7uo/w2bgY/e6PE57IcPH245QzuEWRG4iEN99913u1deecU7bz7ZsYvC0AJQy5YNAkCWfBxshSNyTRGY5MkPfrP6ItRf7TeFgqg2CNDNOiWkO2KCaMBIL95sEM1u8togdLfKj8x93ia1L4CSJz/iX1qZrIr8NJKPRr8Lprqd1cHSpiryEwqiWdvrCz6ijU/GQnYJtujtt9+ubWylsMlF+Sp5uiNPX1idq+8TsldV0SkhmxwrNz750dfq7G+7MdzN9qcdv6Dbri3KT+nEuPoqiIagGBZ++E8CUVLO6cv40kEdnUYdmihZqOkMNuzq47njx4+vK9PQQtxsJpr0S0qurMOuFz74+8KFC1k2HaLvCJRhLHDaxEBhPJJdojPxYHx032ypiQ7q+UrAxFGUVGqNoS+4pvutxySBu1WrVtV25HQZUKzT2gkB4zOJQCwCRRgSnbZvS8p0WbkvOOJzNmQBLZlo2oGFrkBAHZ9HH33Uvfnmm4WVoRUZBNBBHB3k0foM+iYURNOl/roMVjYBbDmR6Du0xQfz0Eo5f4g3RfBE5hV9gy3wZQWFnHbfYkVnJ/o2hQQrbHiIHS46o7oIXKTsFjZWjnsAPnoDzLdpY7MgfItEi6eUo2EOHnnkkWyjC35JEdmKZchPSF+EeKt5g81Gn1wJzt2uU/J0h94c1BuaFpe8RbFvIwP8qIL8yGas6EorC75N6Dz5ASdgf6xMVkV+bIm75UReMECXnWl7rstmxcZgc1l85W6XH1vO6TteIhQoFB9EEgMET2xg6U08WUM8/PDD7sknn8wSB1LZ5CKDaHZcOltT2ySrT3w2ypYt4hrBuuo2uZFc2fWnTVLx+W9VsT+xa4qqtCvCd+vUWPsuiCbBo+985zu1nWZ7Jpp1kvPOzNETJwEnCXJhkSAZbXiudhpxnSh/3+49freGRvrlc8b1eTva+EgQz5cOLgpZp8PjuaHMAtsfGcPKlSuzjLVQWYIei5w7JDtmsri0ATq7WNfG0ToQ2jB0SpD4XCLQLgJFGxLIGGQFAXStBySAgv/7AhnWqffJvd1UEHmGvpPFni2NbAWfIjDRQXa9KaD/jtnVFBzghOqgWF65DoL9t99+e7Z5YZ24VvAoylm3AY1QaZ2PI3ZxE8oq0PyThYAENKdPn+4ee+yxDIJGZ43G4tQuV/Q4JPvFZ9N0+aruW2hhKxmMeYtCZNVMnjzZvfDCC7XFXhFBxnYx0XYYnPdt+MXITl7AKCRX3axTYnWHlHv6dGEeJqGNwW6WHyunslGDclStX0Lj9skPbBdkQ0rNQ0GEbpYfuxFtyzBj5Ef8ctmssJs+vk2xbpYfzRWf/DebdYX7oWxTrxN8dknKy4u2yUXZZY2L1R3NYCI2SieLyGaQTpiQtRmy0qpmkxvJldVHOjFDjqoYN25cVjmGj5yDLtdVRX5i/aNubleEn9Kp8ZUfRPuRc+4/lTTcHzjnfnztWXYh9bvf/S773peJ5utdTP21dazw7xtvvDE7NweOdKjUKTYTTfpllam9vtkgGurA9WIpFEQLLQJilbvG0JYj+AyezJnFLoRXSaziY4hAEgSKNiQhPWD1oR1Mo51xu5ARx1RS3x988EH39NNPF1LC2C4mvp1YjBeBMGw8yK6vYNCoNDzvzBKd6SebArp0xOrZVknULiZ4rm8jwmY6QM9axxLX5pVz6iwqn72QEizR/7hfUSWM7eKid/JlbnyHoOcFw+Q6X5sQdyT7Tco58VKBos6LaxeTPPmxJdF5QfO8zFefPupmnSL9jdEdzepSn3xpPdHN8hOyI5bPMaV8Ij/g2E9+8pPs5TUhmexm+UGfrb9q/x0bRNN+NjDUetPeo9vlx3LFd9wE9GHMRoKM3QbRrA5OaZMxnnZ1bSM/LHadpXUI/Byd4OC7RzfrlDybbP2pRutCPXb4H5pfln9Vk59Wfcluua5o2SlzXOUG0S4754aVOTzn3GfXnqeFRHY+YJixC97ofA7J4rIRfDsSX2QcKcTI2kA5p+8gUJ+RlfuGnA2rCHWE3ZZj6nFro4JnyGIYf8eWc/rGkKfcdcaZ7if+tou0vHJOX5o2Djcv4g1mJTOSjyMCXgSKNiQ6Y0aXT6PsIU+X5Tn1NrtIZ5DqA/TlAPm8txnH0CAFJniudc5jFjJ6EwB/4wPb4NtgEb0HvR/K+I0Zv69N0ZhYO+PLINP9sKVXoQCJzdiSxS6w1xskRb2hs0hctE3D+an6wPRQJppgJPiAG8Iza6O1jZezaeSwY2QPFPWGziIxCfkqjQJF8Bk0FpbTVn6qplPyxp8XPAz5TaFrul1+MI/65Vv2WBFZtLYiP+CMDy9dqt+t8qNtL8qY7Tlfefx5/fXXs3J7m0UEWys23L4Apmryo+UfuraRvvAF4MAtXQEEfWPlKKVNThFEs/3PW2fht5CN0vexx+h0u06xfofewG0kV7g2JD+wuaKPrD9TNflp1Y/spuuK9lPKHFu5QTSMbKFz7tmShvht59y1l2wNOIgSCnX//v25QTRbxiQlTKGsNN8Ok5xBJoE4OZQffZLadIm2Y9cb5xpIYCg2iCbOrZxFY18sIBkSoSAaDDT67rve9k2/WEDGYM+q0LMbwlDmRHZzgQXS/nXJq36xgM3i0/3Ne418SUzjY4hA2wi0a0isrNmzV/RZPVq2xBm3so0B5b20xKdX9Tkb3VLOqScmtFupFzJav2O3U/Si4CGBs9BZaXZRJFlf3VTOaXW0ZD7h+9CxAwjsiOOpd4iFZ/acK80/X/aanKfXLeWceQ67tjd6HnVAQMuXPePHFziwiyKd9eU7I6gVBdOuTrHP1PLjyxKw561CluSMLLmXnEvkk6sq6hQt7xYTndlqg0o6k03LUOhNjnYjsRvlJ3QenLZNrcgPeOGTF72o7mb58emGkPzA/w/ZZH2MgtZJlmf2/NNuO2JB913b1byjWkR+JkyYUHu5Ga7VY/fZJWRHp7bJ6Ee7uraR7vDpCxwFJOfVhmyUlj29Vqq6TfatIbFppTesrE+r1/Daz6ma/LTiC3TzNe3KTifHVn4QDaO9VkmZ/jM2/SP4BCJABIhAEQh0wpDEZGAVMbZW79EJTGLK9VodTxHXdQKTZkpJihhjK/foBC6hEs1W+p/imk5gQvkZOJOUHz+7KT8DcaFNpvzE2gLKD+Unlivd3K4TfkpReHQmiFZU73kfIkAEiECPIFC2IdFp691aFl02JqCSnBHSbilqKlp2AhNd9pFqXO3et2xc5NyURYsWtdv1ZNeXjQnlxz+VlJ+BuFB+/MGiokq5UymVTugUyg/lJ4bP9GljUOq+Np3QKUWhwCBaUUjyPkSACBCBNhCosiFpY9i5lxKTgfAQEz9liAu5EqOHyBPKTwxP0IZcoU4hV2IRIFdikKJO6S2eMIgWw3q2IQJEgAgkRoDGtbeMayq6kCcMAsRyi1yhTiFXYhEgV2KQok6h/YnhCYPQ5Ek/8IRBtNhZZjsiQASIQEIE6JxyERNDL/KEzmkMT7iIIU9ieUKukCuxXKH9IVfIlVgE6NPGIFVlncIgWswMsw0RIAJEIDECVTYkqaAhJnTCYrlFrpArMVwhTxgEiOEJA4vkSSxPyBVyJZYrtD+95acwiBbLfLYjAkSACCREgMa1t4xrKqqQJ3TYY7lFrlCnkCuxCJArMUhRp9D+xPCEgUXypB94UkoQ7b333nOffPJJLJ5sRwSIABHoOwT+/Oc/u8997nN9N+68AROTgegQEz9jiAu5EqM8yRPKTwxP0IZcoU4hV2IRIFdikKJO8aP0la98JQa+rmtTShANpOGHCBABIkAEiAARIAJEgAgQASJABIgAESACRIAIVDWBoJQgGulBBI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1kWzd/nyZbdhwwZ37ty5rFeTJk1yq1evdoMGDYrq5cGDB93Jkye911y9etVt2bLFTZw40c2ZMyfqft3U6OzZs+7AgQNu+fLl0Xh0U//RF4xh48aN7sqVK1nXZs+e7ZYtWxbVzUbzJ9xZsmRJNse98tmxY4ebMmVKZccEmdy1a1fddIwcOdKtX7/eDR06NOk0lYEdeLl9+3Y3d+5cN2rUqJbGA4zwaUcviWytWrWqLa5Af2K+mp0frZ/OnDnjjh8/PkC2i8CqJYALuKhVXAp49IBb5Nm5op8XmrM8fQy5O3ToUNYV6ON2eI17NNL9eWMWHTB+/Pi25bRobOV+4NamTZvqbj9kyBC3bt26lnVKbF/L0JGxfWm3HcZy4cKFpnxG+8xW/QgtJ7in9dUoL+3O7v+/XrA8ceJEnQ8JOcLawadv5Jrhw4dH+5zF9bj+TkXwNKVODNkX6vXmGCE+2bx582qcBEfFN7K+8dq1azPfTa+TGq2RRF/ddtttNV63u1YM9au50Xe2tdYRZa03Ojvizj2dQbTOYT/gyVAI27ZtcytWrMgW2FDaEICQE27bd9FQCu9Ku4qx8A61cEM9BlyOoCbmNhT00ganhccVdkknF/+9ssjpBH/LwK4IbrQbRBOn98Ybb3R33XVXW0G0VoUmJoiGNkePHnWLFi1q9THZdWXohSLmta1BdtHFeYtT2009x/h7586dbs2aNckD5iG4qhBEk753wp9JoSPLlh1ZSE6fPt29//77HdlobBREC/GT8tK8ohPM5s+f73bv3u0WLFjgLl26lLvJjGv27t2bPWzhwoW14HS7treZ3ncDT9HfVnQiedrMTF9rC8x++ctfuuuvv75mA20QDe2wBhJb+fDDD7snn3yyti56/fXXM66GNmjBqc2bN7tPP/3UPfTQQ1m7GF87z9ZomeiEDS/CDmIMCKgjSQNjwH/wjfkpHgEG0XIw/d5T/6N4xM0df/Hv/lXtGys8oag9ovMwnDprTW4ikXud1Sa7uocPH65l9ehINa6VXQA8EwL4wQcfZEIo92sU2Q49D/fGrjx25KdOnVrrs95p1js8OvtO70hMmzYtGyIy0T7++GPvffSOdqMMgP/9d9OTzy0e8MW/ebP2HKvctbK2u1wIntrdeT1PGhu0/eEPf+ieffbZWkaQxkJjiufInOj76fnT7S1PwIdZs2bVZdQ14g6eo3d38u4hTg44g3HddNNNNYNq7wED0YiXdpLv/Lujpcz7G39zja/ysXOv5wFchaxJxp3VA53AThZF6D8CP5hjBPYlk1J2twYPHpxluHzpS1/K+Gd1ic7I0gtWGRP0wFe/+lU3duzYmjNln4HnagyEb3Yi7YJY6zLwSGf1huRA5glzgow0ybDTc3Ls2LFadqHox5ggWmjB4tN/GJvO8JP7Q4c+9thj2dBFh44YMSILyCMzoZEux7xhXHr+9LUYz+LFi+vuJzhbPWJlFPOkM1CsM9rMvOYt7kJBRCsnGIcPw2ZtSMgpbxSAEQd/6dKlGYRYxH700UcOTpcvy1wWur428izcR8uU4JRnW6FXmspEe/MvStGRbvo/1T3Ht4kotgryCM420idoX6Z9sbK7cuVK98QTT9RkUfRDM7bLl/ES49tYnmo+ffjhh3XZtSGuab1j/UWRJbQJ2QHoS3x8VQM9Ky/lSEudLwGbLEG0++67r87383VH9IT8hsCF5qTYA59tC/lYPp6G/Mg8X8jna8jGcid0YqNNKq3XYXshF+In+TJo7fjs2gf6uRS93gGeQg/AN7x48WIW0AkF0QSje+65x+3fv9+bXKADQzIUsRlf+9rX3K9//evMxzt//nyd/rE81bYS97FrRe176M0BPEvWxuJPHjlyxOsLWls/Y8YM99Of/rTmsyHY51uD43u9rpe+hWyC7Y9UrfmwwljtuhEVF/hO1pqhtWLe+r1kWnXd4xhEy5mSf/uLU8kn7L9877baM0KZaBMmTKjLYBBnBAKnM9e0gvJlsWknRv+uo+34e+vWrVkpxbBhw7IoPxYB6FsoVRwDCD1Plxfs2bPHIRiWt1ugd4l0ppZOAX/++ecH3AdC/txzz2XBxZgyuYs/+tfJ5xYP+Msf/9c650ecS3wp48Pfgq1V2r5FAxZENovN7gTrDAg9NxpHlJ1B2cLwwBjAkfJlxeXtrNvggY87GF9eRoa9h/QJxhDOOkr0MKc6i0cvKvN4aSd58o/eKGXef/PjO+ue4wuiadnQsqn1AHaYO4GdLf/Av2XXG3MhukYCLlImIoErcMqWNcoYcb2MCSDBacBic+bMmd5nQKb37duXBXfyStt9QTTho93JDMmBdsAgE/hgwSHjRQDZx0MdQAqVczZaRIoe9QU98oJ0sbocOEvZg09fazmXxYEEEWNl1BdEa2Vemw2i+XaMrd7SY2jGhoT0X6P51M/Tusynv7WDC31n2/hsvgSwMUfgpM+2QmabDqL9w3Wl6Ej3V5/VPcfn/2gdaRe3Pn3is/2x3G3XvmjfxQZvY++tsx71wvKNN95o6Nv4gmhiP61dl8WU5ZoOtmI+xP/Qmwvaz9J2QAfZWgmiVVZeypGW2lP04ht+Lz4h3w2/5WUJ2o2OdngKPXT69Oncvoie0/zIKzUN8RR8TqUTGwXRNE/Fjxf/xxe8sOPTbVKNoWRKeh8nOH372992P//5z2vrSF3OKf6VXYMiqBNznJHYjO9+97u1DDbri/nWVljb6rWzHkAoE02vjeFPal9Xr+dks1nrVvwu6yzJEAv5bWhr1/Wh9WHIv5VgNo4OkmMRhIe6+sn6TaG1IvzumPV7N/Cu7D4wiJaDeCeCaDoKLbuYvjNDJDLsC6JhsakXvDJE7eTZ33VQwhe4EcWg69vlvnaBbZ8Hg2ej7mL4EQlHoECfFYZMEygpvXDWTpze6dX3QftTp05FnWfUqSCaHqfsMugdQcEOGODjmwuLjXWUbMBTG31ZVGFO9KJFdiN8WT6+RaTeGRFjFwqaoH++QJfvHjaYp3lpM/OAHwLMwNTHS59od1MQTZ/1FgqiYV46gZ2dc73DLLhi3pF5EcrYQt99/LV88GXT2GdA5sURCQXSfEE039lkuE9e0FIcfB1QE7nBtSEeynW+IFqjQLTVfzZzKBRE8+leny63z9eOorYvOrstlMUVktFQJprd+QWGwh07r1onCAfsTrFvkeMruQwF0XC/ZmxIK0G0vAAe+OsLEtogiM1UFn2hg0cky9c6AAAKAUlEQVTgXKPxVDmIpnVkKIjWSfuid/bRD9hPK7sh/81nu0K+APRYI9/GF0QLnSMb4hoC3iL3eqGJDCV88mRZ7ADaNRtEq6q8vPjf/rN77X8+X9q6bcat8939X/33tedhHhH4uv322zO75Dv/yAZ9tF4P2QGte5vhqdjHULY4frfca2QbQ9nN2oYXqRPzgmi2r414a31zm0Cg/fEix1BHyEedc39fGkWd+w/Oucfq5xk+g1Rb+M5E82XwgZvISss7G9OuYXDNN77xDffKK69kVUs6U0yvrWwCikZH62DdL8sLtNPBa73Rqjmreao3HUJrcNu32PWhb4bFPmF9BN1tN6Ot3xRaK+at32OSVkpkX+mPYhAtB/JOBNF80fHQrnyo/BOZG777+HY9RAAaBdFkJxN9QRmPPng7VMMdWqhqobNGyBoSeZGACDfOc0AWi5wbZ6dPFvsIQOYd6NypIFozzmXezrvv4F5xjrAbiI+MPyaIpnlgDye2c6T7FVrc60CFvChDz0foHtqpaHQPa/gsL32iXbUgmixeysYuxjn0OYjWqfEF0SwfRL/BWc97eYjelfZlTBYdRMP4IFM4SwJ9hM7xzYddGDQTRAvpv9ggmk/3NhNEg2MltkJnNuVlooVkNBREa2Vem81E87UPcbhZG9JKEM1m+uUFyERPxQbRRHfCgZfARmhXPZQdletpdlEmWkwQrVP2JVZ287iMedA+FRY5oRfpNPJtig6iYTEH/txxxx3urbfeykrbQwGyvGwn4Vpe5mYV5eWfP/mjW3dgQemLts3zr72IRzZQdDmn9f2EX/blRnoDV3zFongqflvoJRcpgmhF6sS8IJrlaYyflNdG29Iix1Aj5SWcKVM6RZ37rD6IhiN4UNWEzTMp7WzEN+GuZG75RqH9H/gvqNAZN25c7WxI66vIPWLPRNPPDK3HxBdtJojmW6OH1uchvdkoY1L7FVgzf+tb38qCivrlfHYOmlkrdoBVXflIBtFypqVbgmg25TKkCIoq5wydOyLP1Wmd2kGyL0Gwwm8NkF2Ey9k+CBjYRSSuFaMMxZj3wgXZncs7wLubgmg6LVhn2YSUdrvlnKGzt7Rjpsti84JozZbvSbBOjy10Dx000SWAoZ0PHy+teHdrEE0bM72o8pVzloGdb8fV9yIM2aGSt/7qudSZXLY0V4Jlcr6hlHPGvGwjVL5bdBBNMoaw0z969OjaIa2+8tq8YHLeIlLjrPWfLleRv0X/+TI+RR/asgjR5aFMNB1EQz+lfL9ROacu85KSMb2DinvpMt1m57XZIFrIRtpshVZsSDNBNCsP2pENZVTEtLEbUvYwZZ9tlcVsr2SiaRmz+sTKZNk6Ms93CXFT2yaxXXLuTuit7Hm+TYogGnB86qmn3JgxY7LFFz4hO9BKOWfV5WXPb/7evXX2ldIWd/9m1N1u0WSk+lwLvkLv2xJcbR99ukvbaH1kQZE89WVIh/RcEZlock6ZPmC+VZ3oC06EeFpkEK3IMdQRchnOUymNos7hCNAdAzMOJaNKnxOJXukNYmCgs6VCc5i3BtaloPrIGr22KiKIpuVI60W7mejLRMP5cHpsWvZwL1thBuysTcgLoum1kPRTzutsppzTVsvkrbtLZFhXPYpBtAoE0cRgym6S71B+e/CuLr/yvVjAlmfpw+FD2SPyfN9rhxs9D2Owz/QduosDxr/5zW9mZ3PpMgjU1cubp/SLBXBf+6IFX2qwneZuCqLJYgeZVPhISr4sRKWuXR/0q8tIfC8W0CnA9rBIXxANhkue73spgzaA+qUWt9xyS83BDpVzYi51f+x86XuIMcIh6ei3fuOiL80aO695vKxKEM0eyIt+S7ZlJ7DzOba2dAk8kfOuvvCFL2RZZFb2pDzPviRCfz958mT3xS9+ccCLBYCBLtmFHPjKVWy6u7RBf9sp54TT5ct+8/EQfc0r5xQdbp1Gq9u1/tN4+16sInoBZVf6GACfLg8F0eBQyVxg7m6++ebaW660zOMsOHueY56M5r0wInZeQ6Y55DxaOZE3U0mpbOjlNI1siA1OSL98O8TaZkk74XBRQTSxFzrTI2RbeykTTdvJRi+dCdmoou2L5pyWXd+C0fpvIdsl8ii+ABZPCFwhOOLzbXyl9j7OaXkKZT3qck4ExX3ZbyE70EoQrRfk5Z8+vljaou4vBv9l9iyrAwVHax99ukuCNfLCE+hH8ArVJfrFAsK1WJ7i+jw/MsRTy7kYnordsov8InSiz76EeGr77sM7NhMtqV7/x9Io6twt155lsZD5l3NZQxtlobULvrdZaTYYJsFOPF+CTlafShWVfJ/3YgGNmo8X+t6+l0zBhwwF0UJrcG3nfC8WiPFvtY7WNsOuG63Mh9aK6FPIxyiRWV35KAbRcqal7Ey0rmRIj3aqE0G0HoWyUsPqVCZapUBiZ5MgEArGJHlYiTfNK9MqsRvJHgXnuZmXlyTrSFk37lA5Z1nD43OIABEgAkSACBABItAuAgyi5SD4f/5U//aodsH2Xf8vbijpTVgpOl/he372ydVSen/d5weV8hw+JA6Bq598GtewzVaDPn99m3fg5b2GQF7ZSpXH2stBtF6ds1y+ffrP5dDx+i+U8xw+hQgQASJABIgAESACBSPAIFrBgPJ2RIAIEAEiQASIABEgAkSACBABIkAEiAARIAK9hwCDaL03pxwRESACRIAIEAEiQASIABEgAkSACBABIkAEiEDBCDCIVjCgvB0RIAJEgAgQASJABIgAESACRIAIEAEiQASIQO8hwCBa780pR0QEiAARIAJEgAgQASJABIgAESACRIAIEAEiUDACDKIVDChvRwSIABEgAkSACBABIkAEiAARIAJEgAgQASLQewgwiNZ7c8oREQEiQASIABEgAkSACBABIkAEiAARIAJEgAgUjACDaAUDytsRASJABIgAESACRIAIEAEiQASIABEgAkSACPQeAgyi9d6cckREgAgQASJABIgAESACRIAIEAEiQASIABEgAgUjwCBawYDydkSACBABIkAEiAARIAJEgAgQASJABIgAESACvYcAg2i9N6ccEREgAkSACBABIkAEiAARIAJEgAgQASJABIhAwQgwiFYwoLwdESACRIAIEAEiQASIABEgAkSACBABIkAEiEDvIcAgWu/NKUdEBIgAESACRIAIEAEiQASIABEgAkSACBABIlAwAgyiFQwob0cEiAARIAJEgAgQASJABIgAESACRIAIEAEi0HsIMIjWe3PKEREBIkAEiAARIAJEgAgQASJABIgAESACRIAIFIwAg2gFA8rbEQEiQASIABEgAkSACBABIkAEiAARIAJEgAj0HgK1INpvf/vbI5999tmM3hsiR0QEiAARIAJEgAgQASJABIgAESACRIAIEAEiQATaQ+C666577f8CjLdcfV1uwMUAAAAASUVORK5CYII=">
          <a:extLst>
            <a:ext uri="{FF2B5EF4-FFF2-40B4-BE49-F238E27FC236}">
              <a16:creationId xmlns:a16="http://schemas.microsoft.com/office/drawing/2014/main" id="{00000000-0008-0000-2B00-000007480000}"/>
            </a:ext>
          </a:extLst>
        </xdr:cNvPr>
        <xdr:cNvSpPr>
          <a:spLocks noChangeAspect="1" noChangeArrowheads="1"/>
        </xdr:cNvSpPr>
      </xdr:nvSpPr>
      <xdr:spPr bwMode="auto">
        <a:xfrm>
          <a:off x="8877300" y="19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xdr:row>
      <xdr:rowOff>0</xdr:rowOff>
    </xdr:from>
    <xdr:to>
      <xdr:col>9</xdr:col>
      <xdr:colOff>304800</xdr:colOff>
      <xdr:row>7</xdr:row>
      <xdr:rowOff>114300</xdr:rowOff>
    </xdr:to>
    <xdr:sp macro="" textlink="">
      <xdr:nvSpPr>
        <xdr:cNvPr id="18440" name="AutoShape 8" descr="data:image/png;base64,iVBORw0KGgoAAAANSUhEUgAABNEAAAHNCAYAAAAwgO05AAAgAElEQVR4Xuy9C3xU5Z3//8kkIQkhBAhyv0RQotYCKmoVvIAXlIqt7VLXxboLtNW1VssudVlcbvLDdS1dKqUWapX9K6xrK15qRdCArYIXRLQUxaBCCBBuCRBC7pf5v75ncsKZM2cy5zkzmTln5nNer7xm5sxzfT/f55nzfPJ9nicNAPx+v09eeZEACZAACZAACZAACZAACZAACZAACZAACZAACYQQ8KfJrbKyMn9dXR35kAAJkAAJkAAJkAAJkAAJkAAJkAAJkAAJkAAJmAj4/f6/aCJaSUmJf8SIEQREAiRAAiRAAiRAAiRAAiRAAiRAAiRAAiRAAiRgIrB7925QRKNZkAAJkAAJkAAJkAAJkAAJkAAJkAAJkAAJkEAHBCii0TxIgARIgARIgARIgARIgARIgARIgARIgARIIAIBimg0ERIgARIgARIgARIgARIgARIgARIgARIgARKgiEYbIAESIAESIAESIAESIAESIAESIAESIAESIIHoCNATLTp+jE0CJEACJEACJEACJEACJEACJEACJEACJJACBCiipUAjs4okQAIkQAIkQAIkQAIkQAIkQAIkQAIkQALREaCIFh0/xiYBEiABEiABEiABEiABEiABEiABEiABEkgBAhTRUqCRWUUSIAESIAESIAESIAESIAESIAESIAESIIHoCFBEi44fY5MACZAACZAACZAACZAACZAACZAACZAACaQAAYpoKdDIrCIJkAAJkAAJkAAJkAAJkAAJkAAJkAAJkEB0BCiiRcePsUmABEiABEiABEiABEiABEiABEiABEiABFKAAEW0FGhkVpEESIAESIAESIAESIAESIAESIAESIAESCA6AhTRouPH2CRAAiRAAiRAAiRAAiRAAiRAAiRAAiRAAilAgCJaCjQyq0gCJEACJNB5BHbs2IFHH30Us2fPxsiRI0MyamhowOOPP67df+CBB5CVldUphamqqsKiRYtw/fXX46abblLKQ6+DRBowYADmzp2L/Px8PP300/jss8/aPyslagi8b98+PPLII7jtttuUy+Y0z1jEi1fbxaKskezQaR5WdiV2UVFR0an27LS84eK5qS2F3wcffIA5c+Zg6NChEavaWW0bMWMGIAESIAESIAESCCFAEY1GQQIkQAIk4FoCMtksLi7WhKHp06e7spyRJrjy/TPPPBO1EBWp8k5FND3eBRdcEMLYaZrmssZbRNPLLeXQBcFI/Ky+tyu8rF+/Xmtj/TIKkU7ydRInkh06SVPiRCui6X1Yzz8vL89SPNJtRMJZiUuRbCiS4Gu3LZ1yUomXDCKaUXiXukdq1+rqag2RVd/Qbay8vLwd41133RVWcNdtKtw/LlTagmFJgARIgARIQJUARTRVYgxPAiRAAiQQFwL6xKpr166ora21FEPc7hGj10EmhFZeamaQMjH99a9/bdtDxRjfqeClixM//vGPLcso3y9btgz333+/La+ZuBhHB5kYBa14iFnSZpKn7mUYKwEv0Rz1/J2KaHq8Pn36BHmsiT2tWrUKM2fO1Lwd9UsYvvnmmzh9+rSlx2K0IloieEbTnxNRXrt5mttQFyi/+uqroLHLqs3MAqIeV7xn9TFS78NmIU1PTxfkKKLZbTGGIwESIAESiCUBimixpMm0SIAESIAEYkZA9+CSiZQIS1Yij9tFNFUY0Uy6O0tEU61DIsMbvbHEq0W8GKPxRHNaF10ESIZJvlMRLZJnmJGtLqSIiCLtZrVUlCKaU2uMTzy97+nCVzjPPzvjlJUAa/SYve6667Tl4eGE//jUmLmQAAmQAAmkKgGKaKna8qw3CZAACbiYgD4B6927N6ZOnartKSbv9SWdZo8EvSpG0cK83Mi8JFSEDgnzT//0T3jssce0ybtcVsJHR2mF8+QyL2MbPXp02D2k9Pp+8sknQa1iLLO5zub0wk1OOyq7uYySudH7I1IdjJ52wk9f0mi3bOZlkGbPE3P+HS3xMpuzpB1ORJN05RozZoy2n124pWgSxolQa7W0UsXejHUxegJu3LhRq5NcZns22qF4eFntQWclbDixq0hMIgle5rYyisdiU1bemJHStCPaRSp3OHsO59Fotk997AjXn431NqdpXtJo/D7cGGNnSaVu67rwJF5cVvZutgOVvib1MrdPuPHIzrLaSGEiec+6+KeNRSMBEiABEkgCAhTRkqARWQUSIAESSDYC5kmSCBAvvfRSyDLHcJNisyeQlWeDHsY4WbXKx0oQkXxFgBHPGXNZ9Qng0aNH272grO5ZtVk4T7RwXh7GPKwmrXY4WE1I7dbBOPHXJ91We6yFK5uxTSXPJ598EpMnT0a/fv004dRqiZdd765IIpqIUR0Jm3r7RBJerNrRyo7s2ps5PaO4odfdSlAytmNRUZHlYRbmeE7tKhKTcP013DhlTK++vl47IMO8R188RTQRhHWR0m5fMLOUuobrz2bbtOozEnfbtm3aPw6s+qiVt6PVPV3oM9q6WXA0909jX7Rz8IFeV+MBKx0JXZEEz472aTQKdvRES7ZfftaHBEiABLxBgCKaN9qJpSQBEiCBlCJgnmSGm0BbTeY78sgyerhYTfStJpNmL7hwIoc+oQs3cbbjPWEV1+iVZzxcwZyeuex2OViVy24dwk12w4kE+smhdpZ0mTmrxokkotk9HTGSYGQuZzgvGjv2ZtXJ7dq+uR2t2tDIJDs7O8TD00qgcLKcU0VEC5e++VTYeIpoVvu4GZcPhusfZluxK6J1ZKt220TCWY0VVoKV2VaM3o52RTOzrZrz6eigi0giWqRDMuyMpSn1g8nKkgAJkAAJxJUARbS44mZmJEACJEACkQhYiRDhNim3EjjCTbCsvNvMy/3MolCkibvVBDfcBDGSd4WkZTXpDiceRRLN7HKwCme3DuHKZhZRzOEiTZKtbMQOP2O8SCKa1b5bVvmqimjhBCSr8tipU7h2NLdRJFFV6qYv7RMx1qld6el0xE9FRAu39FWWBhu9DiP1xUjCjJ1y22USzrbM9+2IaLqYKeXTD6ewI9Qbvb6M4c0cOhojb7vtNs3bU6+3LPW0Ohk10pht1YZORbRo+kSkcvJ7EiABEiABEogFAYposaDINEiABEiABGJGoCPPG7P3kNUE0bxPkLlg+sTcjqhhx+PBHCac6BLOo8xYPqtJt3E5nxVk8zJK3dvLLodwIpqVSGKuQzQiWqRTSO3sE9eR0SVCRLNa0qeX0Y69WdXHqYhmFo30ZZL6SbFO7cqOGKUionXkKXX55ZeH7IOoCz9mVvEQ0fQlpua90IxlMS4PVxHRjHs+2hHRwvUfs53ZEdEkP+PSbPlsd0803Y6MbSXxnYhodpe92xmXY/aDxIRIgARIgARIwESAIhpNggRIgARIwFUE9H19whXKvPG9WeyxO8GyI2pE8n6RMlqJaOalaMZJqnmvp0gimt1ljOZwdjm40RPNyvPQjoeKkWW8RTRdNDBv+J9IEU3KJB5dckKptLP+Xg4ecGpXdkS0jsREYxuZhRtznzcKUpHKa8djMFKYaD3RzOVXEdEkbqI80awESfHSjbT/oD52DB8+PKTs4cbOcMud9ftfffVVRG84u2Obq37YWBgSIAESIIGkIUARLWmakhUhARIgAe8T6OhUNqvvVPZEM9OxI6LZEW7s7EVlJbZZtZbKnmjm+JGWd4azDqsJqeqeaLr3m1EwMh4aEE7gC+dVZOXFYqctEiWihfPGiVQeO3WKxhNNT1+EZ9mkXi59Xz07npES3smeaJFOV9S5dOStZP6uozTtcLQj/oVLx1yWcP3DiYgmgmYkLzo7S3Ul73B7ooX7R0O4/hdJsDTahXn/OJ1BuPZS8TRWGbO8/+vHGpAACZAACXiFAEU0r7QUy0kCJEACKUAg0l5Z5tPnOtp/ynyap0zeVq1ahZkzZ0ImrnZENEEe7sQ78ZKR/YTCTXCNk0srzyqr5gw3wQwnKi1duhTTpk2DbAZuNfG14mPmYCXSdOQJZlUvVRFNFzSMy3P1SbcwlfaRjdz1Sb5xaWc4Ty8zz3h5onXkjZNoEc0oHMlJrvpSzo5ELGn7SHYVyaNL0g/HRe4vW7YM99xzj3birlxWHlhWNhhOrIwkQun1jVRuo2ec+XROYzk7OjxCTvbUhcpw/TncwSnGJZHS5yWcsDl8+LDWH4ynUUpdrJa321nybi6X5GMsd6RxWOckTMTLUfqr1RVOCDWeKqzbqB3PNz0PeqKlwMMAq0gCJEACLiZAEc3FjcOikQAJkECqEYg0GTZPos37ZhmXH5n3BDMuDdPFsUgHC+j8zUtMjUKO1YTOaj8vFfFHlt3JZZWPbP4tV15eXtCyp3DeI5E4hJuQ2qmD0z3RjKKGtIF+GZfqmsv9ve99D/LQ0tHeUR3tAxdpGXC4vhZJeOlof6zRo0e3C0R2RVtzOaLxRJO0dCZm+zcLEip2FYmJnraVDel2K2GMQqkVfyuhyGoJqJFzR2NmpHIb7VlEJd02w6VvbnurPm4cO/TvrWxBb2e9HYztFc4GzOOSVRvb3RPNXJeOlnJ2tOTeXAZznzSzNNfb3H56OTpa+mu3/VPt95T1JQESIAES6BwCFNE6hytTJQESIAESIAESIAES8BABO8sYPVQdFpUESIAESIAESKATCFBE6wSoTJIESIAESIAESIAESMBbBCiieau9WFoSIAESIAESSAQBimiJoM48SYAESIAESIAESIAEXEWAIpqrmoOFIQESIAESIAFXEqCI5spmYaFIgARIgARIgARIgARIgARIgARIgARIgATcRIAimptag2UhARIgARIgARIgARIgARIgARIgARIgARJwJQGKaK5sFhaKBEiABEiABEiABEiABEiABEiABEiABEjATQQoormpNVgWEiABEiABEiABEiABEiABEiABEiABEiABVxKgiObKZmGhSIAESIAESIAESIAESIAESIAESIAESIAE3ESAIpqbWoNlIQESIAESIAESIAESIAESIAESIAESIAEScCUBimiubBYWigRIgARIgARIgARIgARIgARIgARIgARIwE0EKKK5qTVYFhIgARIgARIgARIgARIgARIgARIgARIgAVcSoIjmymZhoUiABEiABEiABEiABEiABEiABEiABEiABNxEgCKam1qDZSEBEiABEiABEiABEiABEiABEiABEiABEnAlAYpormwWFooESIAESIAESIAESIAESIAESIAESIAESMBNBCiiuak1WBYSIAESIAESIAESIAESIAESIAESIAESIAFXEqCI5spmYaFIgARIgARIgARIgARIgARIgARIgARIgATcRIAimptag2UhARKIK4F9+/bhkUceQXV1tZbv7NmzMXLkSFRVVWHRokUoLy9HXl4e5syZg6FDh4a9L3GffvppFBcXa+ncdddduOmmm+JaF2ZGAiRAAiRAAiRAAiRAAiRAAslKoKSkBLfffjt+/etfY+zYse3VlHnbvHnztM+rV6/G1KlTtfdW97ds2YJx48Zh1KhReP7551FUVIS6ujosWbIE9957LwoKCiLio4gWEREDkAAJJCsBEb7GjBmjCWciqL366qv44Q9/iDVr1mDAgAGaELZjxw6sX78eDzzwQNj7MqDrYerr67F06VJMmzZNE954kQAJkAAJkAAJkAAJkAAJkAAJOCcg87N33nkH3bt3x7e+9a12EU1EsWeffVabf9XW1uK+++7DggULUFFRYXl/3bp1mDRpkvZ9aWmpJriJ2DZhwoQgYa6jklJEc96OjEkCJOBxAmYR7d1339UG1ZUrV+Luu+9Gfn6+5n0mn++44w4899xzIfcl3Nq1a9vFOEFiTNfjiFh8EiABEiABEiABEiABEiABEnAFAbPgFe7zpk2bgoQxPdzWrVuDRLTCwkJI2Llz59quH0U026gYkARIINkIGJdtjh49WvM2E08ys4gm/9mYMmUKXnvttSARTfc427hxY4iIpnuyJRsz1ocESIAESIAESIAESIAESIAEEkHAjog2bNgw7NmzJ0REk/simslyzokTJ2LZsmXaks5Zs2YhJyfHdnUootlGxYAkQALJRkCWcMrgKS7B4iJ822234YorrggS0RoaGvDkk09i/PjxQSKafn/y5Mkwi2iytFMulX3Rmpubkw0v60MCJEACJEACJEACJEACJEACIQSOHz+O9PT0oPt29iOLJKLJnE4us4im39f3S5Mw4hAhc7wVK1Zo8z/jfmodNRlFNBo0CZBAShIQLzTj3mWRlm129nLOyspKbekoLxIgARIgARIgARIgARIgARJIZgKyb1lubm57FWVPMln5E+mKJKLp34dbzqkfSCB7qcmeaPpyTjlU4KGHHsLixYsjHi5AES1SK/F7EiCBpCRgFtHEK23VqlWYOXOmtseZvhxTvMrklM7p06dre51Z3TcePnD48OH2dGRPNV4kQAIkQAIkQAIkQAIkQAIkQAJnCHzve9/D73//e2UkZhHNeLBAWVmZdqjA8uXL8fnnn7cfLGC8L95u4rzwxBNPaMs4t2/fru2JJu/tntBJEU252RiBBEggWQiI+PXoo4+2V2f27NnaSZ3GvdJENJONJvVDBmTgFlHNeF8SEIGtuLhYS0tPJ1k4sR4kQAIkQAIkQAIkQAIkQAIkECsCqiKaLMe8884727OXPc3knohiMj+bN2+e9t3mzZvbT9m0ul9XV4f58+djxowZKCoqgnwWJwou54xVyzIdEiABEiABEiABEiABEiABEiABEiABEiCBmBFQFdFilnEMEqInWgwgMgkSIAESIAESIAESIAESIAESIAESIAE1Aq3+FjQ216OxpUF7bWipb/tsfo30vYRvCInfJSMbXdKzkdX2GvTZ6l56NvQw8moZry2MWk0Z2kiAIhrtgQRIgARIgARIgARIgARIgARIgARIIOkINLc2BQlbwUJXAxoNwleDCGKaKGZ8PRPGLJJJ2l69KNA5bzmKaM7ZMSYJkAAJkAAJkAAJkAAJkAAJkAAJkEAUBIzCVUCoCha3Qr8/4/0VLHgZvcEC3l/iLcYrvgSSXaCjiBZfe2JuJEACJEACJEACJEACJEACJEACJJDUBBqa63Cq/jhO1Z9oe5X3oX+1jac8x8GXlo4u6VnIzMjSXmXJZaa8tn3OlCWTVt+3hdG/PxOmLb7pe1km2qQvF5X37QJjQGRs0paRGt63LSvV7re919LQPgfEyfb3WtoN8MPvKf5XnD0J37vo/oSWmSJaQvEzcxIgARIgARIgARIgARIgARIgARLwBoHaxtM4VV/ZJo7pr6HiWENzbUIqlOHL1PYF00Sttr9Mbf+wwOfA/WyDACb3ZC+x4O/ls55Gu+jVdk/ySJbrjODWJtK1CXBK4p2FkGcU7/z+2Ap1S7+zPqH4KaIlFD8zJwESIAESIAESIAESIAESIAESIIHEEqhuEI8x+bMQyOrOiGTNrY0xKWi6LwP52QXont0L2Zldo/TmavP8Ss+CL80Xk/IxkdgRaGppDPGA0zzj2jzpNA87O+JdcwOGnzUSN51/Z+wK5yAlimgOoDEKCZAACZAACZAACZAACZAACZBAeAJfVuywPFkwM70LscWJgOwHdmYJZcfLKv3+1piUKi0trU0cK0B+Ti90zy5oF8vyc0Q0k8+9kJuVH5P8mAgJxJsARbR4E2d+JEACJEACJEACJEACJEACJJCkBLaVbYT8lRzdbllD8RTSNx6X1yxtKZ14EgVeswzv5V5WRk77d1bhjfeSaZldR+YhS/DCeo0Z9h073XAyplaWl93TUiAzimUShhcJJDMBimjJ3LqsGwmQAAmQAAmQAAmQAAmQAAl0MoHq+hPYtj8gnpVX7e3k3MInr234bhTm2gS5UGHOJNzpQl6Y8JJmPAS6+qZaG/uNVaKuqSamjMUrTLzD2r3GcnpZimXiZcaLBFKdAEW0VLcA1p8ESIAESIAESIAESIAESIAEHBAor9qjCWfyV23yeurVtS/EK6lRO12wHg1tr/LZi5fs4aV7ywU85M54z9nzqMtGGnxtyyutN+QXTrG8cjK7IbCEsk0UywkspdTEMsN9qRsvEiABewQootnjxFAkQAIkQAIkQAIkQAIkQAIkQAIASo581OZ5timEx9kFF+CKwptx6dAbwrKSjca1jcWb64LEtQbtXuDvzPu6M+91Mc4gyAXEubo2sa4hJdpHlrhqm/KHEcX0+3K6JC8SIIHYEqCIFlueTI0ESIAESIAESIAESIAESIAEko6AH358pHmdbbLc72zUwKtwxdk3o6jPxQmte0CcC/Z8a/eEM4pvBsEu8H1dm7AXHFcX82Qfss6+RPTSPMU0cazNg8ywGb9+X0Q0XiRAAokhQBEtMdyZKwmQAAmQAAl0KoHm1iYcrzkCOZmrX/ehnZoXEycBEiABEkheAnK6owhnsufZIdN+Z7JP2JXDvql5niX7b42IiCFeciGCXUCI07zjwgh2uVnd20+oNItlsvySFwmQgLsJUERzd/uwdCRAAiRAAiQQlsDxmsOorD0CeT1eewSV2uthTTyrqq9sjze899cxauA4jBw4TvvPNi8SIAESIAESiETgYNt+Zx/uexM1jaeCgvfO7Y8rzp6keZ5R+IlEkt+TAAkkEwGKaMnUmqwLCZAACZBAUhGoqqvURLHKmiPt4pj2ufYITtQegd/vV6pvTmZum5h2Fc7vO0YpLgOTAAmQAAmkBoHPZb+zso34aH/ofmfDel+IKwonYcyQCakBg7UkARIgARMBimg0CRIgARIgARJIEIGaxqqAQBbkSRYQyI7XHkU0+6/ISVviKdDS2oyKmkMhNRzcc4QmqI0aMA69uw1IEAFmSwIkQAIk4AYC8k8ZWa4p4tnuox+HFOmiQddonmfnnjXKDcVlGUiABEggYQRURbTKykpMnToVGzZswMSJE7FmzRoUFARWhixatAjz5s3T3q9evVoLt2XLFowbNw6jRo3C888/j6KiItTV1WHJkiW499572+M6AbB7926kScSSkhL/iBEjnKTBOCRAAiRAAiTQaQTqm2tDBDJZanmi7ihO1B5FbWN1VHn37NoHBbn9UJDbX/vrbXif26V7e9o7D72Hj8o24ZOD74TkJ2KbLqbJck9eJEACJEACqUMgsN/ZRmzd9yaOVJcFVVz2Oxs3fLLmedYnb1DqQGFNSYAESKADAioimohfM2fOxPe//32MHTtWE9D27NmDuXPnamLZs88+i6VLl6K2thb33XcfFixYgHXr1mHSpEmoqKhAaWmpJqyJ2DZhwgQtjWguimjR0GNcEiABEiCBqAnI5v3GfchkXzIRx/RXmZxEc3XLykevriKSBYQy8SzT34uApnqdrDumiWkf7X8Lh06VhkTv130IRg64ShPVBuSfrZo8w5MACZAACXiEwMGTX2meZ++XbkB9U01QqXvnDsBYOSzg7EngKZAeaVAWkwRIIG4EVEQ08UJ76KGHsHjxYs2DrKSkRBPKli9fjieeeCJIGNOFsq1btwaJaIWFhdi0aZMmvEV7UUSLliDjkwAJkAAJdEhATuISzzF9s35ZYilLLcWTTH+vui+ZMcMuGdko6NoPvXL7BXmRBTzL+kG8ADrrKpE9b/YHBDW/vzUkmwv7X6GJaWOGXNdZRWC6JEACJEACcSbw+ZFtbfudvRWS8zm9R+KKYZNw8aBr41wqZkcCJEAC3iGgIqKZPdGMopqViDZs2DCIaCbLOWXp57Jly7QlnbNmzUJOTk7UkCiiRY2QCZAACZAACVTVVbRv1B/wIgsstYzFvmRpaT4UdO2riWRnll2e8Spzw4lmcuJaYAPpt7D/xO4Qg+jVtW9guefAqzG0VxENhgRIgARIwGME5B8l2pLNsjfx5bEdIaW/ZPAE7ZRNOcmZFwmQAAmQQMcEJk+ejBUrVgQFGjhwYNhI+h5negB9XzSziCZLPeWS5Zv6JUs9x48fr+W3cuXK9n3TnLYRRTSn5BiPBEiABFKIwOmGqnZBzCiOxWpfsvzsgnaRTAQn4/5k+Tm9PUX6q4q/aWKaLPlsbKkPKXtRn4sh+6ZdOuR6ZKZ38VTdWFgSIAESSDUCp+orsa1sE94vXY9jpw8GVV88na8+59u4ovBmHi6TaobB+pIACURF4Morr8Tll1/enoZ8njJliq00ZTnnU089hYULF2oHBRj3OTPveybim+yJpi/nlEMFjEtDbWVoCkQRzQk1xiEBEvA8gaqqKm1zyfLy8va6DBgwoH2dvP5dXl4e5syZg6FDh8IYx3hfEnj66adRXFyspXXXXXfhpptu8iSjzw5vbd+LLJb7knXN7GYQyXSPMn0z/37wpaV7kldHhW5qacSHZcWamLancmdI0G5ZPTTvNDmtjZ4LSdf8SVuh5tJtynXLKByjHIcRSCDRBA7IfmdlxXiv9HU0Ngf/Q0T2Oxs3/FbN86xLelaii8r8SYAESMBzBFSWcxorpy/tvOqqq9pP4dQPFigrK2vfK032TpNln+KpJss4t2/fru2JJu+jPaGTIprnzI0FJgES6AwCO3bswLZt2zB9+nRNEBNBTYQwub9+/Xo88MAD2kkwVvflvyF6mPr6eu10mGnTpmnCm5eu1R8+ho/2b3JU5Iz0LmeWXLbtT6YtvdQ29O+P7MyujtJNlkhlJ3ZrbEVQk6Wf5uvsggs0Qe3SITeia5duCam2qjhCYSQhzZTwTI/Pu1i5DL0e3q4chxFIIFEEdh3Zhq373sAnB94OKYLsdzZ2+C0YPfDqRBWP+ZIACZBAUhBQFdHEwWHevHla3VevXh20XNP43ebNm7XTN0Vsmz9/PmbMmIGioiLts5zwyeWcSWE+rAQJkIAbCIhwNmbMGE34ksH17rvvRn5+vuZ9Jp/vuOMOPPfccyH3JdzatWu1uCNHjtSqoqelf3ZD/eyUYeaLHXvPyTJLbV8yw/5k+qmX3bN72cmCYYB27+8LGzEAACAASURBVLSSo6HCgpzgJks9Lx50Dc7rG1/vHVVxhMJIsDmLOCqntYpXpS/N1/ba9t6XjnTzPQnnM4Y9EyctLc21fUXVTqQiyWYrclhKq78Vra0taPXLX2vbawtaWw3v9ftauFa0aGHPhO/TbRA4drrD1KV9ZL8zWbK5t/LTkEKNGTIBV579TZxd8DV3FJilIAESIAGPE1AV0dxUXXqiuak1WBYSIIGEENi3bx9effVV/PCHP4R4kplFNPEskzX6r732WpCIpnucbdy4MURE0z3WElIhh5mu37Va2xQ/O6OraX+ywPJLwL0Te4dVTmi0I9Vl+HBfseahdrKuIqQsA3sMx6gB43B54cS4TLRVxZFkE0ZUjUH2RpLJ9p7KT7G38jMcrd6vmkTY8CKiBcQ4k8imiW6hIl16kBhn+N7qvq2wZwS9dF+wIFi/finS/H74APj88udHmrxqn/2BezJaGN7nT/ttm+BkEpgsRKiWDkSogABlEK3axCm5FxCoFIQtiWM3r5Byhp7E67Tx83MKMLjHCAzueW7gr8cIdMvKd5oc4ykSqKqT/c4CSzYraw4HxZb9zq499zvafmfyDyReJEACJEACsSNAES12LJkSCZAACcSdgCzFlEuWb+qeZ7onWkNDA5588kntRBejiKbfl5NlzCKaMT27lZH0eKUugR2HNuPjg3/BriNbQyCIoHJhvysxeuA1+FrfMxuwxppWzeIrlJLMfeg9pfBeD1x2ogSlJ3Zh34ldKD2+CzWNVV6vEsvvUgI9cs7CoPxzMDD/HAzqcQ4G5Z+LnMxcl5bWm8U6WPUVPjogJ22+gebWpqBKFHTtj7FnT8blQ25Eui/TmxVkqUmABEjA5QTk9MwXXnjB5aW0Lh490TzZbCw0CZBArAiYRbNwnzt7OadsfHn69OlYVYvpeJRAdeNxfFqxBZ8f34qTDUdDatEzuy/O6XExLuw9DvlZsT21NO+p25SoVc94SSm8lwI3tNSh/PSXKD/9VeC15iv4/ZG9j/p0HYxMX7bmLeWHeF0F/gLvW7Q0tHtobXvfdq8trP69hOflXgJpSEOatjw34KWXhsD7wL10+XTme+297h3oawubjqbWBhytLbNdyfyss9C361D0yR2qvfbLLUSmjxva2wbYFrC0aid2VmzGlyc/Dok6KG8ERveZgHN6XKSaLMOTAAmQAAkoEpD9pl9++WXFWO4IThHNHe3AUpAACSSIgHiNyQmdcqCAfhkPFjB+H+6+8fCBw4cPY9WqVdrGlbKnGi8ScEpATkqV0z2tNreWNC/odxkuGTIBFw+6tj2LNZ+cxKu7qrXPk8/Pw9TRPSJmr8dpKnkbNza/iyk+ex5mybScs7LmkLYkU1+eefjUvojcMtO7aPsjyaEQgdevxeyUPm3PLaulhrJk0fJ+6DJGbXljxDQiL688k0ZgT6+6d59Fa1qaJvO1pslfGvyG99o9AH4J0/Y+/ewxpv3fzuwVZ1yemq7tE2faT6597zjTMlafD1p44/JWG0tVA3F8beUJTdO8jNZqqayIZbG4pJ33n/gi8Hdyt/ZaXrXHdtJndRuIwT1HYHCPczGk5wgM6VUEWYLIK5iACNgylr6393XsO/55CB7Z72zcsFsxtNd5REcCJEACJBAnAlzOGSfQzIYESIAEYklAllA+/vjj2jJO4yEA4o0mp7yIuCZ7m82dO7f9kAGr+1ImEdiKi4u14s2ePTsovViWmWmlHgHZsF42u5aTPWXjevPVI6c3Rg28Cmt3jcenR9NxzdkB8fYve6swZmA2fvudgWGh/ejFg9h2sL49zp93HcDI01ux1L8iImgvi2hyWqoIZrpwdqr+eMT6yt5Vulg2rOACDOpxbsQ4yRhAde88YeBlW4l3G4pQKXtTBoQ1Edh2w46oq5ezb96Qtv3VRmjC2tCe58HNB1V0Jt+qugp8sO8NTTw7WXcsKCt9v7Mrh92CnjlndWYxmDYJkAAJkIAFAYpoNAsSIAESIAESIIFOJ/BlxQ5sLX1DO4xAlgXqV9mpc7HtyAwsv/WCoDL87PV9WH5rf1x/TreQshV/eRr3/fEQfn7z0KDvZr24E4/WL8U1aaEn1BkDekUYaWiuaxfLdOHMvAeSVcP1zz8bIpbpwpmcTssLoIgWfytoamlsF9R0cU3lIAuxZfFWk4MLRFST12S+Dpz8Au+Vrsf7e18PGielzr1zB+Cac2/TTtoUj0ReJEACJEACiSFAES0x3JkrCZAACZAACaQkAZlUi3eanConXlUfHroRA3r+Pb5/UfA+ac9+XIHtB6txds/QJV77TjZh9IA8yzjnfvZb/Kvvjx2ydauIdqL2aLuXmZycaWd5nCzxO7t3YEmmvjxTTqnlFUqAIpo7rELE4YCnWsBbTd5XnC63XTg5/VdOAtW81XoVYUD+MNtx3Rrws8MfaF5nOw+9H1LEc3qP1MSzC/urHaDi1rqyXCRAAiTgdQIU0bzegiw/CZAACZAACXiUgIho89/ciUM1F+HH3wheurn8vXLsP/4BBnbNQGPTCABnPC8O1voxvG933HdFv6Car3z3AMbu/S3u9r3hCRHt4MmvIGKZ7mVmXrZlVYm8rJ5Be5mJiMDLHgGKaPY4JSJUXVNNu6Cmi2vHa4/YKoocliAeavI3pGeRtj+YLA11+9XS2oKt+zbgvdLXNUHRfMl+Z1cP/7a2dxwvEiABEiAB9xCgiOaetmBJSIAESIAESCDlCOw53ojz/3s3Flw/CBf2DXhQ7TxSi3lv7sP3L3wM+VmV8Psz0NB4EeobvoGm5rNxugl47UArHr4hOM6CN/bhvfR/Q2Fa6OmgRrCJ8EQTDzzjXmbyvrGlIWJ7ixggXmb68sze3QZEjJPsAZ7ZfiLoEIq7Lu7ZYZX18E1fbMHE5ndxu2+LbUSJsBXbhUvygLKnotFbTd7bEZoFi3hoagcXyDLQXudp4pocZuCG62RdBd4vfV3zPDPvaajvdzZu+K3Izy5wQ3FZBhIgARIgARMBimg0CRIgARIgARIggYQS+MPfqjD9hQMY1isbTS2t2HO8DhMKX0BRr60h5Wpu6Y/6hstQUnkFth7LwLBeWcjwN2HP8Qb8Km0FvuX7MGJd4iGMVNVVtolmn2JP5WeQvY4iXeJRYzwxU9537ZIXKVpKff+DtQfxyaEzB0rIIRSj+2fjd9+1FkjM4eUAiq9Vb8Mv/U/Y4hYPW7FVEAbSCFQ3nAg5FdTO4RoSV06l1U4D7VXU7rEWz/0CxfP2vb3rtOXs5kvf72zcsMlsaRIgARIgAZcToIjm8gZi8UiABEiABEggFQicbmzFP790EJu/rMLlZ/mQ4QOyunyC7KwP0CWzxBLB6foxeGvfJFx8+m/4Rfr/IBeRPbskob3T31JGeklh4OTQcNehqr2aWBbwNvsUdpai5XbpHrSXmYhmvMITePOL07j/1UN4zHSgxIOv78Oyyf1xw7nBh1CEC/+zl3bikbpf4tq0nRFxU0SLiCjhAUSw3n+y7VRQ7WTQ3TjdUGWrXFkZOUHLQIf2LEJ+TvD+jLYS6iDQ38rf1ZZs7jocKvAH9jv7Di7s/41os2F8EiABEiCBOBGgiBYn0MyGBEiABEiABEigYwILi49g7fZjGNkr+OS5dN8JZGe9j+ysD+HznQxK5P3yG5DT7MdPM1/BRZV1yG0+c/JnuNxuwOPKTfHRw1e1x2nxtwTEsgoRzALCWX1zbcQ0ZTlZYGlm4BCAPnmDI8ZhgDMEFm06ip2Hm3Gn6RCK1R9X4MMDp1BoOoSi7GQzLhmYZxn+HBsHUEjOFNG8aYFySEfg8II2ce3kF6htrLZVmZzMXAzW9lYrgohqshy0W1YPW3H1QC2tzZpwJqdsHqzaExJX9ju75pzvYFCPc5TSZWASIAESIIHEE6CIlvg2YAlIgARIgARIgAQAhBPRjHC6ZH6meadldfmbdltENLm+MeBN7XVEVQMurqzHuafCe6WpimhdMmqw8gd57V5m+45be8aZG7Gw1/lByzO7ZXXszUYj6JjAsncrsWF3Le65vG9QwOXvHcaeI6cwsGta0H05gGKYxQEUK949gKv2/hY/inAAhSRGES15rLKy5lBgKahBXLMjfgsB8RqVZaBDe56niWuyx5rVUmsR72TJpghoZm84fb+zq8/5NuSAEF4kQAIkQALeJEARzZvtxlKTAAmQAAmQQNIRsCOi6ZX2pdVoYtqO4xlI89W0i2j6992aWnHR8TpcVFmP/MaWIFaRRLSu2RXonrsf+bkHtNecrBMRWYv3iniZBf4u0F59acEedRETYYAOCew90YiiX+zGgusG4ev9AodQ/O2wHEKxH7cMTke3zODocgDFn/a34OEbBgeFX/DmPnyQ/iCGph2LSJwiWkREng5w7PTBkFNB7Rz4IZXOy+5pENXOw0f7N2LrvoCYb7y435mnTYSFJwESIIEQAhTRaBQkQAIkQAIkQAKuIKAioukF3nG8FVfWvYLLBr2Jv/XMtqzHsOpGXFxZh/NPBrzTzCJafu5+dBfBrJsIZ/uRkV4fkUdBbv92sUyWZ/brPjRiHAaInsDanXIIxUEM6dEFTS1+7DvZgMt6p2FwbrAXmp7T/ho/tlb4MbRH4ACKspP1+BVWYLJvm63CUESzhSmpAh2pLgs5FbS5tUm5jtzvTBkZI5AACZCAJwhQRPNEM7GQJEACJEACJJD8BJyKaJNOvYgHfS+j2ZeGj3tl4+OCHBzJyQgBlt3i1/ZN+13NP2qimS6e2SE7pOeIIC+z7tm97ERjmE4gUNfUirvlEIovqnB5Hx/SrfWz9pxb/MAHR1txWe1m/Hf6/yAbjbZLRRHNNirXBVz10Qn88bPAPmi3XpCHaZdEXkIZLo4cHBJYBho4uEBeW/3W+y9yvzPXmQILRAIkQAIxJaAqopWUlOD222/HX//6V60cmzdvxtixY7X3ixYtwrx587T3q1evxtSpU7FlyxaMGzcOo0aNwvPPP4+ioiLU1dVhyZIluPfee1FQUOC4Prt374b22FRSUuIfMWKE44QYkQRIgARIgARIIPEEohXRjDUo75qJjwuy8UmvHLRGEFnMNW9p7YJTNYNQdXqw9nqqZjA+XHht4gGxBO0EVG1FPBZ1sVUFI0U0FVruCTvthQP49Egjrh0W2Ifwz3uq8LW+XbDq7waFLaRqnIMnv2oX1I5WH0BhwfnaYQHc+9A9dsCSkAAJkEBnEFAV0UQomzBhgiaciaD21FNPYeHChdi+fTueffZZLF26FLW1tbjvvvuwYMECrFu3DpMmTUJFRQVKS0s1Yc2YRjR1oogWDT3GJQESIAES8ByB5lJ7S9CMFcsoHOOZeqoKI1IxO+LIJ72y8UlBDvbnmjbNaiPT0JiPqjaxTF5r6oI3rpdgxtM5PQM0iQuqait27MQKF0U07xnRG1+cxk//dAj/dVPwEut/W78Pv7ylP248t1tIpcLGWbcHv7i8FjcM6vjUXy+Ns95rUZaYBEiABNxFIFoRTUSymTNnhghjulC2devWIBGtsLAQmzZtwty5c6MGQREtaoRMgARIgARIwEsEjs+7WLm4XhIBVIURuyKaDq0iO0PzTlufcz5q689CVc1gnDo9CA1N3SNypYgWEVFcA6jaCkW0uDZPQjNbtOkodh5uxp0X9Q4qx+qPK7B1/ykM6REqpu+vasalg/Is4wz/7EnM8r3SYZ28NM4mtHGYOQmQAAkkAQFVEa2yslLzJtuwYQPuvvtuzfMsJyfHUkQbNmwYRDST5ZwTJ07EsmXLtCWds2bN0uJEe1FEi5Yg45MACZAACSSEwFPbTuCVz05peX/rgu6YMabjvXr08M17tuKm5i240/e27XJ7aXKnKoyoimg6tEinc1rBpYhm2+TiElDVViiixaVZXJHJr96txPrdtbjn8mCP0mXvHsK+o9UYZHEIxYEaP4b2ycP9V/YPqsNvtuzH1aW/xY98oaduGgN6aZx1RSOxECRAAiTgYQKy1PLxxx8PqsG5554btkayhPP+++/X9jObP38+fvazn1ku0VyzZo2Whghu+iWC2/jx47FixQqsXLmyfd80p/goojklx3gkQAIkQAIJI/BPfziAXUeD9+o5v08X/M8U6716zOHf+uwAhldvx69bf2WrDl6a3KkKIxTRbJlAUgZStRWKaElpBpaV2neiEcOX7Mb86wZhdP+uWphPDtViQfF+3DokHbmhZ46gphn4Y1kLFlw/OCjOwuIyfJQ+C4PTKjoE6KVxNnUsgTUlARIggc4hcOWVV2rCln6NHj0aU6ZMscxMvND0vc7kgAD5/NBDD2Hx4sV44okn2vdKk8jmfc/kgAHZE01fzikinB7X6eECFNE6xyaYKgmQAAmQQCcR2LC7Gv/y2mE8atqrZ/b6ffjvb/bDxBF5QTmHC/9vL+/Ew7WPY0La3yKW1EuTO1VhhCJaxOZP2gCqtkIRLWlNwbJiL392CjNeOIC+eV3Q1NKK8lONuLQgzdILTU9AvNE+rPRjQPcuyPQ34XBVPZbhN5jk2x4RnpfG2YiVYQASIAESIIEOCags5zSLaOKVJocHLF++HJ9//nn7wQJlZWXt90Ugk3gisskyTjmAQPZEk/fRntBJEY3GTQIkQAIk4CkCD286ik+PNOPO0aa9ej6pwAdlpzA4P3ivngOnmnHZ4DzL8MM/jbxPj8Dx0uROVRihiOYp849pYVVthSJaTPF7IrHGFj9+9OIBvP1FFb5xlg8+G6f0tvqB94+14vKad/DL9FXIRLOtunppnLVVIQYiARIgARIIS0BFRJNExKNM9jjTr82bN2sndcol3mfz5s3T3uv36+rqtGWfM2bMgHivyWc5iIDLOWmUJEACJEACKUdA9up5fXct/tnmXj0d7dNzTelv8cMI+/RQRLM2Me6J5v2uRxHN+20Yjxqo2olTYZ4iWjxak3mQAAmQgDsIqIpo7ih1oBT0RHNTa7AsJEACJEACEQnsO9mE4Y+VYN51A3HRgFwt/MflNVi48YDlXj36Pj2yt48x/MMb92N7+r9iUFplxDy9NLmL14SXIlpEs3F9AFVboSea65u0UwqoaicU0TqlGZgoCZAACSQVAYpoSdWcrAwJkAAJkIDbCfxR9upZexC9czO1vXoOVzdiTAd79Yg32rZKP/rlBfbpOXaqDo9jBW62sU+PsKCIFmoRFNHc3ksil09VHKGIFplpMoZQtROKaMloBawTCZAACcSWAEW02PJkaiRAAiRAAiQQkUBzqx8/XHsQb39xEpfb2KtH9un5QNun521tn54MtETMQw9AEY0imm1j8VBAVXGEIpqHGjeGRVW1E4poMYTPpEiABEggSQlQREvShmW1SIAEkp/A+vXr8cwzz2gVvf766zF9+nRUVVVpG1SWl5cjLy8Pc+bMwdChQ8Pel7hPP/00iouLtXTuuusu3HTTTckPzwU1VJ3cpYIIoMrE6YSXnmgu6ABRFkHVVlKh/0SJNCmjq9qJ0zHFS/+sSMqGZqVIgARIII4EKKLFETazIgESIIFYEdixYwdERHvggQeQlZXVnqwIYgMGDNCEMGOYNWvWWN6XY5b1dOrr67F06VJMmzZNE954dS4B1cldKogAqkycTngponWubccjdVVbSYX+Ew/uXstD1U6cjikU0bxmGSwvCZAACTgnQBHNOTvGJAESIIGEERCxbMyYMRg5cmR7GcQLTY4+vvvuu5Gfn695n8nnO+64A88991zIfQm3du3aoHSs0k1YJZM8Y9XJXSqIAKpMnE54KaJ5v3Op2koq9B/vt2rsa6BqJ07HFIposW87pkgCJEACbiVAEc2tLcNykQAJkEAYAg0NDXj88cfxySeftIeQZZhXXHFFiIgmnmVTpkzBa6+9FiSi6R5nGzduDBHRdE82NkDnElCd3KWCCKDKxOmElyJa59p2PFJXtZVU6D/x4O61PFTtxOmYQhHNa5bB8pIACZCAcwIU0ZyzY0wSIAESSAgBEdGefPJJTJ48WVt2uW/fPqxatQozZswI8jjTw40fPz5IRDPGN4tosrRTLpV90erq6hLCweuZLv7LcfxxxwmM7OWzVRWnIkDOv2+xlb4bAqkycTrhdSKibf73MW5AxDK0EVC1lVToPzSOUAKqduJ0TPHSOEs7IQESIAESiI7AnXfeqa3m8eK1e/dupEnBS0pK/CNGjPBiHVhmEiABElAmYBbRwoll8VrOWVlZidraWuV6pHqEpR/Wo/jLhk4X0Wp++IpnUKsycTrhdSKivfzDwrhzfHZnA94oDZzEemNhOr5/4Zn9D8MVxkmcuFcsBhmq2opTEc1L/ScGWJMuCVU7cTqm0E6SznRYIRIgARIIS+AnP/kJXn75ZU8SoojmyWZjoUmABGJBwM4BAuJVJqd0yqmdxvDG+8bDBw4fPqx5tM2cOVPbU41X5xJQXWbkVATw0jIjVSZOJ7xORLSPHr6qcw3ClPo//N9+lJ5oxoThgb646asqFPbMwP/+/eCw5XASJ66VimFmqraSCv0nhniTJilVO3E6pnhpnE2axmVFSIAESCBBBLicM0HgmS0JkAAJRENAvMwWLVqkiWR5eXmYM2eOtrTTeF/2Nps7d277IQN6eON9KYMIbMXFxVpxZs+eHXRYQTRlZNyOCahO7lJBBFBl4nTC63YR7fWSajz4+hE8MnFIkBHN2VCGx27ui5uL8kKMy0kcL/dRVVtJhf7j5fbsrLKr2onTMYUiWme1INMlARIgAfcRoIjmvjZhiUiABEiABFKAgOrkLhVEAFUmTie8bhfRHt54FJ8dbcbU0b2DesKaTyqwufQUBnbPCOkhh6qbceXQ7pZxvtY3A3Mn9EmqXqVqK6nQf5KqgWNUGVU7cTqmUESLUYMxGRIgARLwAAGKaB5oJBaRBEiABEgg+QioTu5SQQRQZeJ0wut2EW35e5V47fMa3PuNfkGG/8sth3CwohqDc7UtYYOu/TV+DOydh5+O7R90/4n3D+Ob5+XivisKkqoTqdpKKvSfpGrgGFVG1U6cjikU0WLUYEyGBEiABDxAgCKaBxqJRSQBEiABEkg+AqqTu1QQAVSZOJ3wul1EO1DVhLMfK8G/XzsAlw7qphn/hwdOY/FbB/GtIenoGuqIhtpm4JWyFjw0fmBQnP/8czn2PliEQfmZSdWJVG0lFfpPUjVwjCqjaidOxxSKaDFqMCZDAiRAAh4gQBHNA43EIpIACZAACSQfAdXJXSqIAKpMnE543S6iSb3WlVTjhy8eRNdMHxpb/DhZ24xLCoABXUO90PTeUV7rx0eVQI+uGeiSnobaplY8+Z2BmGSxh5rXe5SqraRC/3HSps2l25SjZRSOUY6TqAiqduJ0TKGIlqgWZr4kQAIkEH8CFNHiz5w5kgAJkAAJkABUJ3epIAKoMnE64fWCiKZ3kR+sPYA/l5zEN/r4bPea94+24tqiHvjddwfZjuO1gKq2kgr9x0kbHp93sXI0LwlGqnbidEzxEhPlBmcEEiABEiCBIAIqIlplZSWmTp2KDRs2tKcxceJErFmzBgUFBdpBcfPmzdO+W716tRZ2y5YtGDduHEaNGoXnn38eRUVFqKurw5IlS3Dvvfdq8Zxeu3fvhvbv2JKSEv+IESOcpsN4JEACJEACJBB3AqqTu1QQAVSZOJ3weklEc8rkuxefhfnX9427XccrQ1UuqdB/nLCniBZKzYmt7J3+ljL+SwrzleMwAgmQAAmQQOIJqIho5tKKQLZp0ybMnTtXE8ueffZZLF26FLW1tbjvvvuwYMECrFu3DpMmTUJFRQVKS0s1YU3EtgkTJmDs2LFRAaCIFhU+RiYBEiABEkgkAYoAofRVmVBEs7ZgEQEoogWzcSKMSArJ7mFEES02IpqXhPlE/u4xbxIgARJIBgLRiGhGMcwsjOmft27dGiSiFRYWtgtv0fKjiBYtQcYnARIgARJIGAFVwSgVRABVJhTRwototw1rxtwxzbbt20v7XEmlVG0lFfqP7cY2BKSIRhHNid0wDgmQAAmkMgGnIlpJSQmeeuopLFy4EDk5OSHeZSKiDRs2DCKayXJOWfa5bNkybUnnrFmztDjRXhTRoiXI+CRAAiRAAgkjQBEgFL0qE4po4UW0SadexIO+l23bt9c8rlRthSKatSlQRKOIZnuQYEASIAESIAGNgIhbsj+Z8fr6178ekY7sgyaXLM+Uy+yJZv5ewshSz/Hjx2PFihVYuXJl+75pETMLE4AimlNyjEcCJEACJJBwAhQBKKLZMUJVO3EqLFJEs24Nr3GxY1PGMBTRKKKp2gzDkwAJkECqE7jyyitx8803t2M477zzMGXKlA6xyAEDDz30EBYvXtx+MEC45Zz6vmeyZ5rsiaYv55RDBcxpqLYFRTRVYgxPAiRAAiTgGgKq4kgqeNKoMnEqGHlp/6J4MfGaWKTKJRX6j5PBjSIaRTQndsM4JEACJJDKBJws5xQvsz179mgHCuiX8WCBsrIy7VCB5cuXayKbiG5PPPGEtoxz+/bt2p5o8j7aEzopoqWy5bLuJEACJOBxAhQBQhtQlQlFNOtO4EQwoohmzdIrXH65pQIvfXpKq8RtX+uOn47t3eEIqYdvLv8c32x+B/f4NtgeUb3CRCrEMcV2szIgCZAACZCATQKqIlpdXR1mzpyJ73//+yGna4o32rx587ScN2/erH0v4efPn48ZM2agqKhI+yzxuZzTZgMxGAmQAAmQQHISUJ3cORFGhBwnvKH248gT7V9a1Ayxx7Vq4cOEVrUTp8Kil+zEiTiSzP1nypoyHDndiuvPydesqPjLKvTt5sMfpg6xtCpz+Dc/LUev4zuwqvXntmzWS7YSr/7jaEx5+CpbvBmIBEiABEjAXQRURTQ3lZ6eaG5qDZaFBEiABEhAiYDq5C6ZRQAdnCoTp4KRownvdVcrtS+u8auFp4imxEvVVpK1//zp82o8tOEI/t+NwYLZp00L4QAAIABJREFUf7xRhsUT++KW8/KCuIYL/9AfP8W/n/4VJqZ9ErEdKKKFInI0plBEi2hrDEACJEACbiRAEc2NrcIykQAJkAAJJD0BigChTazKhCKadTdxIhh5SRiRWqvaihMmko/buSzceBS7jjZj6ujg5ZtrPqnAX/ZUoV+3jCAjOVrTgqvO7m4Z/uxPn8TPfK9EHHvdzsRYAVU7ieuYQhEtoq0xAAmQAAm4kQBFNDe2CstEAiRAAiSQ9ARUJ3fJKgJ4ZsJLTzRX9Un2n0BzPPF+Jf64qwY//ka/oPZZuvkQjhyvxuDctKD7+2v86NsrDzPH9Q+6v/ydfbih7LeY7tsYsZ0pooUioidaRLNhABIgARJIGgIU0ZKmKVkREiABEiABLxGgCBDaWqpMJAUn4qKjCS9FNFd1L1VbcWInUmG3C0aHqpsx/Ocl+OnYfrhiSGDp5ntl1Vjy9iFMHuJDTnpws9W1AK+WtWLW1f2Dwi99ez+2p89EX1RFbGe3M/GMME9PtIi2xgAkQAIk4EYCFNHc2CosEwmQAAmQQNIToAhAEc2OkavaiVNh0UvCiNRRlUuyimjCovjL0/jRiwfR6geaWvyoa2rBxb2AfjnBXmi6vR2u82P7cSAnMx0Z/iakNVRjqf83uCbtUzsm6XphkSKarWZkIBIgARIgAYcEKKI5BMdoJEACJEACJBANgXiJAHunv6VUzEsKAyf8JeJSZeJUMKInWmjrUkSztngvcbnnpYPY+PkJXH6Wz1b3/eBYK8ad3oRfpP+PrfB6IC8xcfWYQk80JbtjYBIgARJwCwGKaG5pCZaDBEiABEggpQioTu6cetKoCkYfJXBip8qEIpp1l3FiK14SRqTWqrbihInk4yUuZBLaH1SZxHVMSeBYm1I/tqwsCZAACcSYAEW0GANlciRAAiRAAiRgh4Dq5M6pCEARLbQ1VJlICh9xTzQ7Zh23MPHqPxTRQps0mZlQRItbF2ZGJJBSBJpLtynXN6NwjHIcRogPAYpo8eHMXEiABEiABEggiEC8RABVwYieaNaGShHNXR04Xv0nmQUjp8J8MjOhiOaufs7SkECyEDg+72LlqnhprFWunMcjUETzeAOy+CRAAqlJYP369XjmmWfaKz979myMHDkSVVVVWLRoEcrLy5GXl4c5c+Zg6NChYe9LAk8//TSKi4u1tO666y7cdNNNMYP687ePYe3OU1p6372wO3529VkR03YSJ2KiLgwQLxGAIlpo46sykRQoormrE8Wr/3hpEkMmoTaqyoQimrv6OUuTOAJOnsWcxElcDdVzdlI/PU7L0a9wS/Pb+Ilvne2MvfT7Y7tSSRKQIlqSNCSrQQIkkFoERESTyyx4iSA2YMAA7f6OHTsg4R544AGsWbPG8n5JSUl7mPr6eixduhTTpk3ThLdor28/uw9V9cCN5wY2qn/jiyrkZwMvfz982k7iRFvORMVXndw59RpRFYzoiWZtERTREtVTrPONV//x0iSGTCiiuauXsjReJeDkWcxJHC/xcVI/c5wNO8uRW7ETz7Y+aqvqXvr9sVWhJApEES2JGpNVIQESSB0CViKaeKGtXLkSd999N/Lz8zXvM/l8xx134Lnnngu5L+HWrl2LMWPGaF5scokIZ/zslOgfd53CvDePYdENg4OSmPvmfjx8w1m49fzuIUk7ieO0fG6IF68JL0W00NZWZSIpUERzQ685U4Z49R8vTWLIhCKau3opS+NFAk6excLG2bAX8y+qweShrR2icPveXzFl8upnePDUr3CT7+OI5uGl35+IlUmyABTRkqxBWR0SIIHUIGBczimeZ3PnztUqbhbRxLNsypQpeO2114JENN3jbOPGjSEimu7JFg3JhRuP4vOjzfiH0b2DkvnfTyqw6asqnJWbHpJ8ZW0Lrh2Wbxnn/D4ZmHddn2iK5Lq48ZrwqgpG9ESzNpVkF9H2Tn9LuY9cUhjwMk3EFa/+46VJDJlQREtEX2SeyUUg1s9vhZ/+Dj/zvdwhJLePs4lgIsDcziW5LF+tNhTR1HgxNAmQAAm4joAIarJ0U5Zhrlq1ql0sa2howJNPPonx48cHiWj6/cmTJ8MsooVbJtpRpU+fPh3y9e+2n8K6L5vwkyv6B333i3fKUXHyNIbkpoXEKavxo3ePbvjXqwYEffer9w5h0jmZ+MHFod5rrmsMhQL959sn8erOkxjZy2crVryWc/7lwYtslaczAqkykTI44aIqLEo+qiLa6UuqY4LIzUy8ZCtO7EQasMuDb8ekHeORiKqtkIl1qzjh4mRMSWT/iYc9Mg9vEojp89vbpZi4/7eY5tvUIQy3j7OJYOK13x9vWrvzUsse0i+++KLzBBIYc/fu3dBmYSUlJf4RI0YksCjMmgRIgAQSR2Dfvn149dVXcfvttweJaPFazllZWQkR5oxXRV0rxj5zEv/8jf64qjBP++qd0mos23IItwz2ITvUEQ31LcCf9rfi/rHBcX7z/iFsuasHeufYE5sS1xJqOf/31lq8sbvedSLaq/cMV6tIDEOrMnGziFZ+7sGYkHEzEy/ZihNhRBqw/p4/xaQd45GIqq2QSWJFtET2n3jYI/PwJoGYPr9tLsO29Jk4C4EDpsJdbh9nE8HEa78/3rR256W+99578fLLHXtYOk+9c2NSROtcvkydBEjAIwTEe0xO45w+fbq2p5m+HNPOfePhA4cPH9ZEuJkzZ2p7qkV7/XlPDe556SBqmvxoam5FS6sfo3v60Tcn1AtNz+tInR+fnEhDui8NmRk+5GamYcVtA3HtsNxoi+O6+PFaeqXqIcHlnNamouqJhmv8MbE5VTuJq7D48FUxqaOTRFS5OBWMVJe5comrk9bsvDiqdpIq/afziJtSlv8lyP+/gp3S45Y9M3JGINrntww0IaepCv/d+huMTfs8YiG8sGwx3kwEmhe4RGzcJA3gZDmnHPJ25513akQefvjh9q14Fi1ahHnz5mn3V69ejalTp2LLli0YN24cRo0aheeffx5FRUWoq6vDkiVLIAJeQUGBY7IU0RyjY0QSIAEvExAPMxlwRTiTa/To0doJnFlZWdphAvp3+l5p+iEDVvclvghvxcXFWlqzZ89uP2QgVox+/PJBvLnrBC47y74n2dZjrbjh/J749bcHxqoYrktHdXLnVASgiBba9KpMJAWKaKEcvSS4sv+Etp9TJl6a2KmOsxTRYvhTeTuA37eldymAyQBuBTAqhnkwqU4l4PT57arTxfh5+jO2y+alMSVeTCii2TafhARUFdFEFHv22Wche1Ln5OS0l9l4v7a2Fvfddx8WLFiAdevWYdKkSaioqEBpaakmrMk8bsKECRg7dmxUdaaIFhU+RiYBEiCB+BBwOon57sVnYf71feNTyATkosrF6YRXVTD66F9a1Gn0uFY9jkUMVSZxnfBed7VaHemJpsZLMbSqrcSt/6SAd56XJryqdhLXMSWBtqLY3dSDf19cKsJEG9ImpomgdoN60p0R45G3jmHtziot6e9emI8548/qMBvV8J1R5nikGa/+wzHFujW9xCUe9uimPFRFtHACmPm+/nnr1q1BIlphYSE2bdrU7r0WDQuKaNHQY1wSIAESiBMBpw9hFNGCGyhuIoCqWCTFTAXBSJVLKjBJoAigOq7Erf+kABMvTexU7YQiWgweDH4A4ClDOl0ANIZJN9sgqImnWgLOD5r8/+1DXRNw44geWiHf2H0SOZnAq/841LLQquFjQDRhScSr/3BMoYiWMCN3mLGKiCbLMGWrnJUrV7bnpi/btBLRhg0bBhHNZDnnxIkTsWzZMm1J56xZs4K82BwWHRTRnJJjPBIgARKIIwGnD2EU0Sii2TFTJ+KIqneelIPLOUNbg8s5U5MJJ7yh7e5oTEmg4GpnbHUU5scAnjDEfB/A5QDk9YW2v30dpCxOzfqyz3MclUAp0iufncLCjcew8PrBQfHmF+/H/OvOwrcuCFb1VMMrFcaFgZ0+v0069SIe9NnfdJ1jCkU0F5p/h0W6/vrr8cgjjwSFueyyyyzjiIg2f/58zJgxQ9vbrKSkRFuyuXz5cjzxxBNBSzRl3zS5ZPmmfskS0PHjx2PFihWaEKcLcE6ZUURzSo7xSIAESCCOBJw+hFFEo4hmx0wpooVSihuTBIoAquOKEyZCVlUcSQVhkRNeimiWY/NMAL80fPMWAKuV/iKiiaC2FsB7HYzyFxgEtSvt/Bqoh1m48Sg+P9qMfxjdOyjy/35SgeIvT6Kga/BR4ifqWjFheL5l+PP7ZGDedX3UC+HiGKrjrFTFyVjLMYUimou7gWXRrrzySnznO99p/27o0KGYMmWKLRHNKKr9/ve/DxLRzJ5psmea7ImmL+eUQwUeeughLF682PHhAhTRvGZtLC8JkEBKEnD6EHbbsGbMHdNsm1lG4RjbYd0QUJWLkwdTRyKA6rJFySQVli6qckkFJhTRQoYSimhuGF3PlEF1nHUqAqiKrZJPIm0l5q00G8B/GVJ9HcBNNnKpBSAOSyKovdhBeDmITvZQkz/xVAvWtmxkZB1kxQfH8eLO0/jJlf2CAix5uxzHq05jSLfg08TLTvvRK78bZl09ICj8r949jO9c2A33XN7LcVncGDFe/YciGkU0N9p/R2VSWc4p6Yg4Jss09ZM39UMGtm/f3n7gQFlZWbuHmpy+WVlZqXmqyTJOCSd7osn7aE/opIjmNWtjeUmABFKSAB/CrJtdlQtFNGuOTrg4mvBSREtJwUjVVhIpjMRrTOGEN3QsUrUTTURL4CEuMX0YmQ/gYUOKIobd5jCHPxuWfR7pII1vGrzU+jvMC0BFTTPOWbIbP7i0D645O7B08y97T+HX7x3GLYN8yDKJdQ0twJ8OtOLHV/QLCv+7D4/iy1kj0Ds3w3lhXBhTdUyRKjj5TeaYQhHNhebfYZFURTQRxERA27BhA0aNGqXtcSZLO3WBbd68edr7zZs3a6dvmpeAGvdV43JOr1kLy0sCJEACDgjwIYwiml2ziZetOJrwUkSjiGbDkCmi2YAUxyBJNaYItxh5uMasCRYD+A9DarKdzz/EKPXPALzU5qX2cQdpXmoQ1Eap5/1OaQ3ueakcJ+pa0NTihw9+jOrpR5/sYC80PeWj9X789UQaWpGGTB/Qs0sLfj2uEeP6t9rK3Ete8/HqPxTRKKLZ6jwuCqQqormo6DxYwE2NwbKQAAmQQDgCfAijiGa3d8TLViiihbaIIyZczpmSwiInvDHqP6rCvNtEtCUAfmZg8TsAM+yO9orhDgNY1yaoyWu4a4hh2ecNann85JWDeOOzE7j0LJ+tiB8ea8XVNW/iv3zP2gqvB2L/CcVFJhTRlDqRCwJTRHNBI7AIJEACJJDMBOIljHjpIUzaW5WLkyUSko+qOKJ8CmUMJ3aqTCRrJ1xUmUg+ylxi5DHiaiYU0SiiufzHy9X9x8si2q8A3G9ofPl8X5yMoRFAcdseanJAQVWYfLNN+6gFH7QZEknVVpz89kimXnpWUWXi9DeZTCiixWn0iFk2FNFihpIJkQAJkAAJWBHgQ5i1XahycfrArioYKYtFFNGsG5giWqcOiK7tPykgLHLCG2raquOsI2E+hmNtVJ1zJYB7DCn8HMCsqFKMLvL7AF5r81Lb1UFSclKoHEoghxOcExouXmMK+08oezKhiBbdIBD/2BTR4s+cOZIACZBAShFQfTAVOE4EIy89hEkdVbk4YSL5qE7uKKJZd09lLhTROnWcc23/oYjWqe2umriqnTj9/VEdZz0rov0PgGmGVpADBeaqtkonht/d5qUmp31u6iCfCwyC2pWBcKq24vQ32UvPKqpMnPYfMqGI1omjQqckTRGtU7AyURIgARIgAZ0AH8KsbUGVi9MHdtXJnbJYJNVLBcFIdelVKjBJAcFIuf+kABNOeEPHdFU78aSI9pzp0IB/B/CIi591KtoEtT+1nfjZEKasBQHvtIUXH8GLNcfw9QJ7e6I5/U1m/wltBzKhiObikcSyaBTRvNZiLC8JkAAJeIyAqliUCv/JjOd/vVUndxTRrDuYMheKaJ06UqmOK04nvMr9hyJap7a7auKqduL090fVTjwnooln198Z6P8UwFLV1khgeDk4U/ZRe7NNUCsNLcvCcUe0m9+qysX20dXYPqoaJ/Obwxba6ZhCwYgimt2e4CVbsVunZAlHES1ZWpL1IAESIAGXEojXJMZrDxuqXJw+sKtO7pTFIrG7VBCM6IkWMsJ89C8t6qNOD9mYKPrLtf2HIlr0jRvDFFTthCKaBXzx5JK9xPRL9kP7TQwbKRFJbWsT1V4F8G6gALqINn9z3/YS7Smsw/ZRpzVBrWxwfVBJnf4me+lZJV79h0ysO4GXuCSiGycyT4poiaTPvEmABEggBQjwIcy6kVW5OH1gp4gWyl+ViaSgLC5SWLQ2/ARxiVv/oYjmql811XGWIpqp+d4AMAmArpf/IwDZFy2Zrj0BQW3htiPALsAoohmrWVHQpIlpH4+qxt8uqHG0d6uk5yVhJF79h0xSU0RrLhU1W+3KKByjFqGTQlNE6ySwTJYESIAESCBAgA9hFNHs9oV42QpFtAQJi5ItRTS73UE5nGr/cSoscsLr/f5jy7j+0iag1baF/h6A523F9GQg6T+vflCJuw50x9d25eKST/LQoyrDsi5NmX7ce9sB9Om+GbN6PQF/Vo3tOrP/hKIik9QU0Y7Pu9h2v9EDusVWKKIpNx0jkAAJkAAJqBBQndhJ2k4md275YbXLRpWLEyZSFlXBSNnjKoHCiFNbUWUi+ShzSZBY5GomCbSVuPWfFFji6qWxVnWcTZX+E/F36v02Ae1EW0hZzvnHiLE8HcDKVi74PBcX7srFyJ3dUFiWHVQ/4/LP5qHb0DjibTSN+Ataeu3vkAP7D0U0ux3FS7Zit07GcBTRnFCLPs7u3buRJsmUlJT4R4wYEX2KTIEESIAESCDmBOI1ifHaw4Yql7iJAKp7fyVQGHH1hJcimvVYkiAu7D+hzeGUiZfGWtVx1tVjSgzH2g5/6LcD+CaAw22hbgAgyzqT/IpkK0P3Z2searqoZrWHmiBq6b0HTSPeRuOIv6B58F9DqLH/UESz25W8ZCt260QRzQmp2MahiBZbnkyNBEiABDqFQKQHU6tMnUzuvPawocrFCRNhq+p1pexxFcOJnSoTV094EyQWuZpJAm2F/Ycimt0fOCe2ojrOSlkSOdaGZfEpgFsA6KdXjgPwjl1y3g6n8vtTcDwTe/enYXT5ESxcNxJp9XmWlfd3PdnuoSaiGtJauSeaBSkvPb+p2IleVSdjisT1ApeWVj/mFx/Fi5+e0qr7na91x8Lr+yDdp/k6hVzG8K0nD+GW1nfxb2kvIB1yhG7kyy1MuJwzclsxBAmQAAmQQBQE4vXA4ZYfVruoVLk4fQhTndwlcmKnysTVghFFNOuukCAu7D8U0eyOzU5sRXWcdaWI9mWbgFbSRupSAFvtUvN+ONXfH91O/q35DWTuvQwZey9H5t7LkV5RGBZG07mbkfmv44CvA8g1/XUD4HMXR1UmTn+TvfT8Fi8mXhHRbny6FD74MKmop2a860pOoBWteGO6dT8wh3/t08NoKv8ML7QutGX8brEVimi2mouBSIAESIAEnBKI1wOHW35Y7XJS5eJkYidlUZ3cUUSzbkFlLgkSi5xOYlTtJNEiAPtPqJ3Gi4mXxlpVJqnSf0KspwyA7Hu2o+2bUQBkWafLRB27v69OwqnaSrjf5IyyizUxLXPPZcg4ICAVrhwLYc0stslnEdxU7ysUQw+qysRp/+GYYt04buci3mePvHUM868bHFSBhRv3Y874szSvNOMVLvyC13bhgZO/xi2+yKd1uoUJRTQHAwqjkAAJkAAJ2CfAhzBrVqpcKKJZc3TCJS6CEUU06wZLEBcndpLsIrRTJnunv2X/B6At5CWF+cpxYhFBdZx1KgLEZUyRwsWo/wSxPQLgVoPX2Xmy1hRA11i0gHfSULUVO/0n/dhwZO4JeKiJp1pac5fEAVEV3XKBhQ1HsPVgNSa0ZKEhq/XMX5dW1Guf/WjsErwMzw4XMwS3CCN2GkfVTpyOKRLP7VwWFB9FSUUz/mFU7yB0//vXCqwvOYn87GAVvrqxFTee28My/NCdv8ODvpcjNoFbmFBEi9hUDEACJEAC7iWwfv16vPTSS5gzZw6GDh2KqqoqLFq0COXl5cjLy4t4X2r29NNPo7i4WKvkXXfdhZtuuimmFY7XA4dbfljtwlPl4uTBNNlFAKcPp3GZ8MZosqtqJ65mEkMRQJUL+0/oyBQvJpLzRw9fZXdojGk4VTtJlf7TDvlkm4Cm73t2NoAPARTEtBk8kZiqraj2H1/1WZqYltv6MHAUQK3FX5O7UIU7PMFYSn8aAuJal4DI9uilx5CH4/iPz2vhz6wDMuvg71KnvddfYfqcd/fjgNjeUHfV36o0qnbidEzxgoj25Nbj+P3fqnH/lf2DUD32l3JUV9dgaLfgfdH2nfYjLy8XD14zICj843/eg1sO/hZ3+f4c0QDc8qyvKqKtWbMGd955Z3v9Nm/ejLFjx2qfZd42b9487f3q1asxdepUbNmyBePGjcOoUaPw/PPPo6ioCHV1dViyZAnuvfdeFBQ4H6R5sEBEM2MAEiCBZCawb98+bWCV6/bbb9dENBHEBgwYoAlhO3bsgIhsDzzwAGTwtrpfUlLSHqa+vh5Lly7FtGnTtLRidcXrgcMtP6x2ualyUX1g18uhKhgpL1uUjCgYhTY7mVh3hQRxYf8JbY54MZGcKaKF8k/kWKuVRkScbwEI/A8NGAjgfQCD7P6KJVe4eP0md/isYiWsxfqeglBnR0QzW4GTOO1pyPkMF5r+vgagr3tsTdVOpOROx1q3P9eerGvBiF/sxt+P6o0bzgl4G7/5ZRVWfXgUNw9KQxfTcvDGVuD1A35Mu7RPUPjntpZia9pM5GuDUseXW5g4EdGkZiKQGS8Ry5599llt/lVbW4v77rsPCxYswLp16zBp0iRUVFSgtLRUiydi24QJE9rFt0iswn1PEc0pOcYjARLwPIGGhgY8+eSTuPHGG/HGG29g8uTJ6NGjB1auXIm7774b+fn5mleafL7jjjvw3HPPhdyXcGvXrsWYMWMwcuRIjYmIcMbPsQAVrwcOLy0xEq6qXJw+hFFEC7ViVSaSgvKEN0FikdMH9rgwkcIliAv7T2g/iBcTrf/QEy2kAZTHlBj2H7S0CWivtRVLVmO9C+DcWPzqezONeP0mJ1wEqA/jBVcTen/h8SPYVVaLuw50R5dGH7Ia09pefejSmIasBnlte6+9+vBfY47B5wfmb46h8nWWhbh2PoDAXvZxvVTtxOlvssRLuK3YILt1fy1+/Eo5Sk80oanVj67pwKiefhRkWZ/OWdngx19PpKG2BcjwN2MIjuKxlhW4OG2PjdzcwyRWIppZGNM/b926NUhEKywsxKZNmzB37lxbnDoKRBEtaoRMgARIwKsExMtMlmyOHz9eE9PCiWjyn40pU6bgtddeCxLRdI+zjRs3hohousdarNjE64Hj/kNP4XhuE450b7Bd9ERN7CiiWTdRvGwlLoJRgsQipw/scWESQxFA1VbiJRglUhhxKxOKaNbjXSJtBX8HYG1bucT7ZwsCJ0am8BWv/uMFYUQ3A1Um7b8/J1+BnFqa1pSt/aEpx/A+cC/wlwM0ZaPrVQ8AOxH4+1zBCGU/e6PnmnityZ5+sv9bJ12OmZx60daeX8Zie8lWZv6pHK/vPI4xve2dRrKtohXjT6/HYt//KrWUW5g4EdH05ZwTJ07UVgjJkkwrEW3YsGEQ0UyWc0rYZcuWaSuPZs2ahZwcOX0kuosiWnT8GJsESMCjBHQPM/Eky87ODiui6d5qIrQZRTT9vghvZhFNln/KpbIv2qlTpzok+ejmKvxpZxVG9rL3w+pEBOi29r/Q5bMbtHKcymnGF31qsLtvDb7oexpf9K3B7j41aE73h5TzrVmKJ2fF0GZUubhZBDh1UVVMyKgycWIrEiceghGZWJtEoriw/4S2R7yYSM6JGmuTaUzRft9iMNbm/CAHmX/IDBhEF6BmfQ1aLhHXtNS+VG3Faf/JmBV53ye3tIQqE6e/yUFMmoH0XenwfeaDb5cP6Z+la6++MvvPkK3ntKL1/Fa0XNASeB3RgtYRrUCb2UfDN15MpIzJbCte7z/f/OY3sXjx4iBTuvrqq22Zlgho77zzjraEU/Y4My7RlO/kMi77lHAyl1uxYoW2wkjfN81WZhaBKKI5Jcd4JEACniYge6E98sgjqK6ubq+HHCJw//33h3icxWM5Z2VlJZqawm+y8Yv3a7Bhd12nimjdf7cGGYfEtz/8tbd3bUBQ08S1Gk1oe3r2kITZgioXpw8cqoKRE++Iw0WHYsJRlYnTB3ZVJpKPKhcysTaJRHFh/wltj3gxkZxfuzcx6wSTaUwRjtH2n/yZ+cj5vzOeDMdfPI7GKxpjMn57PRFVW3HafxrvXecZVKpMnP4m22GSVpOGjM8ztL/Mksz2975jNsU1H9B8XjOai5rRdF4Tmkc0o+WcFjSf06zUHvFiIoWyw0Wp8J0YWJWL1/vPrbfeqh3Gpl99+/bVVv7YuWQ/6qeeegoLFy4MEdHMnmmyZ5rsiaYv55RDBR566CFNwHN6uABFNDutxDAkQAJJTcDoVWY+WEC8ymTJ5/Tp04MOHDDeNx4+cPjwYaxatQozZ87U9lSL1RUP1/f0ykK88vEyDD/WFcOP5aJfVZa94vcCIM5osiWc8TXDXvRoQqlycfrAoSoYqYpFGgMuXQw1BTKx7h4J4sL+k1gRLVFL51XHWacigOo4K/nEfaz9ZwArDHbwuridR/MrllxxVW3F6ZjiluVodlpPlYnT/hMVk2MAPm1bCqovCZVXuw7yXQ1LQvXloLIkdJg1oXgxkdyj4mKngWMYRpWL1/uP6nJOI2paNOtVAAAgAElEQVTxNtuzZ4+2v5nxYIGysjLtUIHly5drApk4KTzxxBPaMs7t27dre6LJ+2hP6KSIFkPDZ1IkQALeJGAW0WSpp/wXQ8Qz2dtMBmj9kAGr+1JrOUyguDhwPNfs2bPbDxmIFRHVH1anD2HGSczgEzkYfrQrhrWJavJexDXZ7NbWdYFBVNMFNjm5LIaXKhenDxyqk7u4T+wMTFWZxMJW7DapMpcEiUWuZiKFSxAX9p9QS48XE8mZIloof+UxJZr+81MAjxvK8BKAb9sd/VIjnOrvj9P+k8zCiNPfn05hst8grBlFNrvb5hYAEFFN9lyThQ4irJ0HLPz8CNZuP9apqyv0HtcpXDqpO6da/1ER0UQMk+WZGzZs0OjLdjyyRFPf30zmZ/PmzdO+27x5s3b6Zl1dHebPn48ZM2agqKhI+yxODlzO2UkGzGRJgARIwG0EVH9YnT6ERRKL8usycM7RXE1MC4hqXXHR6XzguE1i8kBl5bWWbjO+KZgqF6cP7JG4mEsf14ldlEw6y1asWlSZS4LEIlcziUYEiNJW2H8ootkdqZ3Yiuo4qwmL19nbPyeo3E7GlX8D8JghFdnH+w67NFInXLx+k5NZGHH6+xNXJl+YvNZEYJM/m9fCm4/gSHYTbq3OQXn/RpT3a9BeT+WFXxbqZEyR4sSVi836hwuWav1HRUSLEm3Mo9MTLeZImSAJkAAJxJ6A6g+r04cwR5OYh68C/tr2QKX/p1Je7Z20HYAl/6k0LwcdEJmjKhenD2GqXOI2sbNApMokrraiOuF1MtlNdiZSvwRxYf+hiBZ5VA6EcGIrquOs5BOXsXYugP9nqPlTAKbbJZFa4VR/f5zYSbILI077T8LFIlmlYFwKqr+3eBZcOO6I1jHmb+4b1EGOntWIAwMbAqJav0aU9w+81nZtcTSmJLuteL3/UERLrd8H1pYESIAE4k5A9cHU6UOYo0mMiGhW1wEExDWjsCYPVXb3X+5t4bUmQpvBa02Vi9MHDlUucZnYhbFCVSZxtRWKaCGt5iVbYf+hiGb3x8+JraiOs3ER0UQ8ExFNv5YD+LFdCqkXTvX3x4mdCNU/jJe1tGrX3eOHqkWIUWhVJk5/kxMuooXjVRu639rC9CNAdaiIFi6JAwMa8PDYo+iTuROz6zajtaAULb33wp9ZH7GVXMvFouSqtuK0/7iFCUW0iObLACRAAiRAAtEQUP1hdfoQ5mgSE05Es6pwXZuwtsPkuXZUgY7srdHmtbaw+xG8duw4RvS3t1Gb0wcOVS5eEkbiaisU0UIM3Uu2wv4TOk7Fi4kmGKmMtQpDaqSgrv79UR1TpLJ2PTl/DuBBAx35PCsSrdT+XtVW2H+s7cUJF7cII3Z6gNjJqx9U4ttVXTGoPAuDDmZj0MEsDC7PQm6N9f4eZu81f0YjWnrvQWvvvWjpHRDVWjRxrRTwnVkW6jUuKnvFObETaR+3MKGIZqe3MAwJkAAJkIBjAqoPpnEVRmIxsZP9NcRrTcQ13XNtd2Rc+kPVzL/2xv5B9SiTv8ENgddB9fCnBafh9IGDIlpoW6gy0UQA1Qmv3cluBFNxdf9RZaIiAsSYC/sPRbTIo3IghBNbicuYYrf/yAECcpCAfi0C8B92a5+64VTHWid2InQd2UosnlUcNK0qE6f9xy3CiB1EHTHpeTIjIKpp4loWBh/M0t7/52VyhGhk7zV/dnWbmBYQ17r+5H7gW3ZKlfgwqrbitP+4xVYooiXe5lgCEiABEkhqAqo/rE4fwlz1YCqHFYiwZhbXZGlA2xVuXw39+/0D2wS1wfXYP6gBL/SqwYSGP+BB38tK9qLKRVkssjuxs1FqV9uKqmBEEc26xRPExekDezL3n3gxEUOgJ1pod+iUsXYFgH825DUHwGIbgy+DQPX3h/3H2miccHGLMGKnG6jaiaS554AP4w9vxX/srkb6seFIPzoc6cfOQch/S60KcDmA9+2ULLFhVLk4sROpoVtshSJaYu2NuZMACZBA0hNQ/WFNChEtXKuKt1qbuLaw4gjqDvrxaHE/WzYgops/sw4P7TuClj670dL3CzT3DbwC4ZeEJrMIEFdboYgWYqedIgLY6g1w7YSXTKwb8KPpm2y2bFuwwvlq4cOEdvXvj+qYEukfFqtMhwb8K4AlMcGYEomo2opTEUD1NzkVRGi3CCN2DF3VTjp6Tkk/NkwT03RRTXs9PiS4GHJ4lezJ6/JLlYvT/uMWW6GI5nKDZPFIgARIwOsEVH9Y4yqMqE7spHAxntxd4+uCofuzMUT+DmRr7v8Dy7NCmr0jz7WWPiKofYEWTVQLCGutuZVaGqoP7F4SAeJqK6oT3gR5XLmaSSQRQGGwUx1XnD6wJ3P/sc3E70P6yYHwnRgI38mB+FXr7dg5sBq7+p+23WLK4wr7jzXbcFzWALjTEOU+AL+y3TwMCPcK8xTR3GWeqr89yr/JLV2QoXmqDUfujQ8D17SdAu8uDKHPqMVHwD3RXN5IbcXbvXs3tB1jSkpK/CNGjPBGqVlKEiABEkgxAp3+wNHGU3Wyqz2YqgojcRIBMpvSNEHtjLiWhWcGnUJmc1rIserhzElENBHT/q/vIBzp3ojjuY043rUJJ3KbAu9zmyyjupVJuHraFgIMCcTFVigCqIkAiuOi6rjixE6kSKq24qX+Y2TiO12gCWTyl94mlrW/r+pv2TovX3QYL110WBPUIl3KXNh/7PefFwBMMQT/EYCVkVqE35sJuHVM0Z5VVP/hF+N/9o3s5bNtME7GWp5Yao3XLV5Xdho/Xv3HLUzoiWbHKhiGBEiABEjAMQHVH1bJyMlDmOpk180imhVsYfLNwxvx0P4DSP//2XsXcKuK+2z8B6JcFMFLjJALhBio1oBN+JJPRCpqBTXEqiFISOgHaLFqJSTW8mEBDZWaaj4iUQt/IiQIQRKJWqqgBTXGS2uVKDWaQxMjXhDwgCB4AAXO//mtw2xmz56198zsmdlr7f3u5znPOWftWZd55/1d5p3L2tyXOmzum/xun9LBNWkwFtJYUEuEtS5tf4/ufxfRMVvafrpvPvR3pw/SL4kObyk2wMRcBDAhq1LG1q+4+JR6EtE67m1PJzQfTh9794i2381H0P3dP6CP7/yAbny8N7X7qJNDK7SdsmLA5kRMe+lT76deAyJaKTTWmPAlVL+ygoi+Kl37r4joJ85N2dAnZtWnOOUqjRB/6vxlC9zuWRGMTBxDLPvJCiYQ0UxYgTJAAAgAASDgjIBtYIWIpoc6TQRot+fogqB22KZD4hq1mo8cGzUui2g6cY2Pnf5DohOI6OPU9pt/HD51xZWMdWLa7etI7fYcRe32Sj/S//fsHUk7O+2j97q0zVLknzZx9cPUvY+9iAAOPOFTbLnSECLafZvp18/toMs2H0UnNB9BH2s+vO33u4fT0Ts7lCBd6eUm4oTWw/fQge5v04Fj3qb93d+ml7ecTwNf715yvYc/vyUR09b22lHynTVXMmY/lWhak0GcR4houPRklxHR0kpPiu/TEMiqT4GIpm+xen9ZCUQ0fbtDRKveh2M5Z/UY4gpAAAgAgeAI2CamENHsRLS0Bjxsy0mJuLaseSId+8Hhyc8xHxxR+LvzR4eFbXshpsnCmjimCm5Htj1KXXHFowjw4H810xmHH05ddh9GnXe31/xuT513H0Zddrf9/kmvHXTcnh00/bmjqf1BoYz2H+7c3u8VlgF/VCSy/c0X/4mou5i1ePD3kaUCStGNPeISY/8VW3HEWixicEwxeZeI/sivejv4W/77NSJTUUy0h1z+wNGbCiKZEMsOHPNWm3h2VNv+iuLDmJz25tF0+a8/Taf/4ZgSXj3yp+/S/V/YRP/Ve3vhO2tcTDGpwOq68ikyV54goqFS5S8houXOJo4THeJPLGGeGwf2U0pRiGjZMltbX+tqPxDRqm93iGjVY4grAAEgAASCI2AbWPmBXIKrbWfXKTG16fB67ty5YMKPkIYLi2g6ce3qYx8k2n4C0Xv88/FDf4dkCotoJxDd9KXN9M6+D+myLV3p/a77aMfR++j9rvvp/eQ3/78/+S1/XHCJwhUhAvAKN9aV1B/D4zf96ebk5asznmI10uxjK6aYXdWw1OF7Dy4FVsS17u+2HT/zJ4dmK7KYWvoODaMb2foVF56Us5+0h7Tu7Mo+ZXcZkYwFswpbj5Vr95bO+2nLxz6id4//sPD7Zz120Rf3r6S/63IPUfv9RrirmPzpxq50xZOfpjP/59iS81ef3JyIaf/R5z2IABp0nbnyLBENki54IRH9m3HzORfc/bj9Rmudh050vl/sE7PqU5xylUYQoet8nzhu96wIRia2GMt+soIJlnOasAJlgAAQAAJAwBkB28DKN3Lp8EYRRuQOrzMibSfa4uKCiVcRgEW1RFz7eJvAVhDaTiA67HKizUS05eBPme3TysFmKv7IgtrsAVupB62nqVua6MCR25KfVul36+GsTBR/TLjSvrUdHbX3MDpqT4fk99JTJxPtOprog26lP7v4mPLdnk+3CWdVfkwxkW+jO6f1iBZq7biLWjvtavut/P2zw4bSMQdnLB7bcmjWYpcPA89Y7CYtAZZnKsp/f+xgGf598JM7+xEPvvnTRO/0IXrnMwd/+hB9MKZthtk7VZClHdFNX9lMWzp8RJduPZLe/dhHtIUFs+M/onc/9iHtOrJUJPPpU/ptOoou//Wn6OzfHV9Sicf/ZCsNHTeW6MsPm1ewEUQAlxfbHNVK9L+JSIwlnEtE/24OazUlt03/gvXpWenwmjx4Vn0KP7u14Ar7KW3ynGHCFYD9lDZjVjCBiGbiVVEGCAABIAAEnBGwTUz5Ri6dOxNhRK2EdWLKF6hRIuaCCT+uLS5eMGERTQhqsrgmjvFv+bgQRgbzQb+zrlhEk0U1FtmWHDmQOuxnkaxNIBNCWfL/nsOS48HFI0OLYkHsow6tNHndcdTS+QDt7rw/+c0zi3Zrfx+gh45soS/vWU1/f2BlQTSjdgfK3jGNJx33tS9eCpwIbLw8+Aj65tGPHRJUhai6z33ZaEVI+J3sB8W1m07bTG9+uJdGNh91cMaiPGuxbcbink6H6hzNfv7XXx4SxxKhTBLMNvYhOlCFKMkiYh8i+szB3/LfvbMhzH/23S7JMs/zfispnqJhB60g+sp8Iv5d6VMjP5vp+PPHU4mu+W8iMUgxhIh4WSfbRYQPRLRikGP5FIhoenJb5yo58ylca9u3lk4c2iuCJ9DfwjbXd7UfiGjVNzGWc1aPIa4ABIAAEAiOgG1gzXQnBiKani/VJqcHxbWbnt1Mz/12Z7Ixerf3OySboR/9/mHJ77b/DyN+y6D8cZmpFZz04gasl/BMK/nnaM0x/j7l+E3PbSabvb9qbj+7uhfPVBTiWvKbhZWvHxJYm91bwqTdPzziQNty4K776NYvbqXj271GN2x8rXjGYpf3CiKrbkmjKi4evr8dfWJ7J/rEe52oJ/8++Hfye3unRJB1/vDS1jSRjIWzruWvbOtrXTsxJsL8p7d1TsS0C9dp3jLy5ZVtYtqZ96dXqFqfcvDKtpjU3H7SEHnrc0RXPUv0/nFtJb5MRI8RURdntlmfCBGtGLKQ9qM2Tr0LRiY+pdEw4fra4lKrfeL4WW19rav9QESzdt0lJ0BEqx5DXAEIAAEgEBwB28Ca2U6MQKpGnTvXhMM6CXNZYhQRExbRWEwTItsTrXup/47f0T+sf5/af3AstWs5tu33B22/XT8fHdZKuzruo12d9tGujvvp5BP/i4g3zT9qR9vvws/7+uPD3iY6yvXuh86ra/vhiWJidiJvmi/PVJT/Ft9Je4KZiGgy+iblWzu/Twe6yMuB36OfHPll+sR7HQti2Qk7HTdxEw9z/NtEPf5I1PM1oh7880eiC37aNrvsE9XxxZYrMXwKi40TnvoUXfTiiaWVG/go0Vd+THTWL0q/i+hT1Ju74GLrZ/mexsLI5l5EVz1DtLVn26OeRkRreK1XdXyxPRsiGkQ0E85kzn5qnLu55rROIprtPnF8k94zTJq1YplY8SfvItqSJUvo1ltvpWXLllG/fv0SXGfOnEnTp09P/l68eDGNGTOGnn76aRo8eDANGDCgUHb37t1022230VVXXUXHHXdwQKViy5QWgIjmABpOAQJAAAjERsA2sLomHEE7MTJoNercuSSmTklYxkU02w6vLKgJge2ePV+nD1ggS372F4Qy+f+9HYqXPxp3eHOasOfCfnh7OzFr8fnN9MIrO+kb7xydiKpHH5ypmMxePDiDkZfsio+JiObFN3beSdTzj4cEMlks47/5xQvqp859Clf3hVO/RbRkCtG/Xlla/y88RnThj4nOWXrouxphkrn4s+1EoqufaVsizJ9TiOjR6gVXF65DRCtGLVZMTuzHNi7DfjLjZ119Sr3nb672k2cRrampiWbPnp1wc/LkyYmIxmLZPffckxxvaWmha665hm688UZ6+OGH6YILLqDm5mZ6/fXXE2GNxbazzz6bzjjjDBcXXjgHIlpV8OFkIAAEgEAcBCCi6XG2xcU14bAVR6yTda4eEvbcJ+y2PHHq2EXmypEtvBS4TWB75qN99IXtL9I/vNZM7VqOSWYptv/gmEMzF1u6GzvEjd330Nv8c0zp79UjTje+TqFgjewnlk8p4sq7nyRaej3RL/+2FKcBTxJdOJ/ovMXwKYzOzmPaBLQ3/qQNq55/IPrVZ4lOsqeYjzMgokFEM+GRi1+JEn9q5GchoulZ48ITvlJeRTSeRTZjxgz6xje+QT/72c9owoQJiYimCmPi/+eee65IROvduzc99thjNG3aNBMzLFsGIlrVEOICQAAIAIHwCNiKRa4JR5QkLLIIILeOa8JhiwtENL1NWOOSs4Tdlid5ENGs7Ke1nbQc+Ji25cAtxxLPWmw+am+RaNZaZiN3a540gE/RcmVrD6Kff5do2XdLDe7UZ4i+O4jo/1Qfn3Ibf/YcSXTNU0S/57WbRPSxN4m+fyHRuHXOoOzYs5/+7yObafnLba8NvvTUbvRPwz5O3Tqlv+xCPqd1zy4a0f55mta6hI6mFqPnyEqH1+RhbbkSKyY7+VrEn9ImzxkmXAHbuNwI8ScrPsX27Zw844xnlF1yySWJmFZOROvTpw+xaMbLOYcNG0Zz5sxJlnRed9111LlzZxN3BhGtapRwASAABIBAjRGwTUwhoukbLFbCnqckLNNcyVnCbpusO3XsGkAwypP9xPIpZbny3glE932baMn/LXV8vHn+5Qd/HONYLuPP/g5tAtqrDAARdd9CdMtXiP7kv6qaoTfoX/5AJxzVkf7ylLbN1B54ZRtt2bWXnvmbz6aiW3LOy+/SO3/8Ha08oGkvzVWy0uE1oY8tVzJhP2kVQ/yBiGZC+hzG5Kz4lCFDhtDUqVOLUB4+fLgW9a1bt9INN9xAN998M3Xp0qWsiMZ7pvGHl2+KDy/1HDp0KM2dO5fmzZtX2DfNtInVcpiJ5ooczgMCQAAIRETANjHNtDCSw4TDVhzJkwiQaa6gE6P3MjXCJVaHN0/2EwsTJkJFXPitk8uvJVo0jUid6vdFIrqCiCbaB65cxp9JvyJ6aUhbZfkFJrO+SsRLXauIP8vW7aAfPr2Vpp71ySIQZz3xFn37jONoVH9+RXDxJ+2cm1f9jq7Y+i90cfv/rNggWenwVnzQiG8XtI3JRvajVrBGfhYxWc+0WL62op/VPV6NuOKKSVZ8yqBBg+jyy3mUp+3TtWtXGjlypJYAvBfaqFGj6KWXXip8L14Y8POf/7xonzN1eaeYwSaWc/JLBYQg5/pyAYhoJhEBZYAAEKhLBDZs2ECzZs2inTt3Us+ePZM18t26daMdO3Yk6+s3btyYOHQeJenVq1fqcQZnwYIFtHr16gSnsWPHUtpIiiuQuezElKtszhIO24Q9T0kYEnZ/CbstT5w6dnwS7Ke00eocEyuu7OpOdP/VRIv/kUh9B8OAg0La35hHo9zFn+seIXr+vLYKHrGb6OaLif7XI4cq7MiVGau30P8076PRA44vAm/pS830y5e30RGHla5R3t9KdNEpx2jP+fTLP6br2z9QsSGy0uGt+KAQ0bQQ5c5+Mpi7ueYpfJ5tXM5T/uYqov1i6P0m5lwoM3FoL6vypoVtl3OK64q90cRyTvnFAm+88UbyUoE77rgjefsmz2C76667kmWca9euTfZE47+rfUMnRDTTVkY5IAAE6g6BBx98kM4666xEOFu1alVSPxa/WBBjUY3/XrduXfLdpEmTiKcH647z6Igos2fPnuTtMOPGjUuEN1+fukrCIALoaeHYsVMvVldcASaZ4oprwo5OTGkz2mJiJaKJ232hlehfiGgmEe1SnuFPiYiFtKsrR6lc+ZSp/0r0zIi2SrU7QPSPlxCd8WBxJR39ysIX3qNFa9+n7wzuUXS9WY+/Tft2t1Dvo0pFtNd3tVKHzl1o6tBPFJ3zgzW/p69tmkffaP/rig0AEa1G9uPIE8TkipSmWD6Fn8TW1zaCiGaNyffOrNyoDiV8iWh8a578MH369OQpnnrqqeTtm6rYxv/zGz2xnNOhsXAKEAACQECHAAtnAwcOTIQvdq4TJ04szErj/0ePHk1Lly4tOc7lli9fnpzbv3//5NLiWuJ/H4jHSjhsA6tTx45PqlFyChFAz0YXXKJwpUY8YZQyiwnsR0/iGnHFhScuHTsnXysw4f3r/7+DYto2BT5+aeVVRKR50acomZv4M+MXRL/62qEK3vh1orN+UcoXR67s/ugAnTL7f+icz3ZPZpfx58FX3qNfvtxMw3q2I81ENOKZaI9sbKVLTj2+6Jx/f+kP9Cx9hzrRhxVTBIhopRAh/gCTioZzsIAtVyCilSL7QsZENNO2D1kOM9FCootrAwEgkGkE5OWc5557Lo0fPz5ZsqmKaDyzjNfoP/TQQ0UimphxtmbNmhIRTcxY8wVAbjoxphV27MSol7fFJVaHN09JWKYFoxrxJNOYQESDiObqZ3lp53wiupmINikXOengrLRvl17c1s/WxH5uXkz074c2kaYbvkX0F4u9c+WVLXtp0op36JkNH9D+1lbq0aU9ndqNqNsR6Y2y40MifpnnOy0H6LDWA/SlDn+kWfvnU792G41aEiIaBCMTotiKRXxN61wlZzGZ62iLizUmjRCTxz9mQsHiMr1nVDzHdSZaxQtHKAARLQLIuAUQAALZR4CXY/IeaJdeemmRiLZ3716aP39+8kYXWUQTx0eMGEGqiCYvDTWt+fbt28sW/f5TO+ihV3ZS/2Pbm14y0zNptg94z7ge5Qra4pJlEa1WmNSkw2vY+sBED1StcIH9lLZHLExcOrypPNlH1HFRR+r4/zpS+7eLY8qBTx+gvX+9l/ZefWgzNVs/G92n/POPiR6ecKhxrr+c6IK7U72MD/v53hPb6ZGmXfRnx5nH5N9sPUDn7VxB09prZseV8Yntv+PQgTX0sb6L2XIll/ZjCZotJtHtx6I+PmyHbxcLk1giWq1wiWU/LsKiCSa89c3999vtz2ZB16BFIaIFhRcXBwJAIC8I8Ky0FStWJG9+WbhwYfTlnLzx5f79+1Phuu0/PqBVv/ugbkS0LSdv9kINW1yynHDUCpMsJ+zARG8mtcIF9pMvEa0iT1qJOi/uTF3u6EKHvX5YUeUO9DxALVe0UMtVLWTrZ6P6lP/+b6IHeD3qwc/kq4gu4o3g0j8VcTGITrEw4UfZd03bnq15+NjiEsunMHa2QoAPnvB9bTGJaj/nHHyDrSG58oYJVyvGTLRa4RLLfmxth3E3weSv//qv6YEHKr9cxZCeUYtBRIsKN24GBIBAVhDgmWQrV66k888/nzp27Ji8GIBnovGSTvnFAibH5ZcPbNq0KRHheONKfmGBr08ultPYVLZGSwKynHDUap+4LCfswCTFqGA/pcDUOSYuIoCV/fDErduI6HcKtD2Ibpq4mZZ3fjdzgzjf+fc+NOY/pA37r5lM9LUfVo5EHrgSKyZzZbCcs7RJbYWR4PZThnWxuAJM9I1gi4uLYGTlaz1yJe85LZZzVg5XKAEEgAAQyBwCLJAtWrQoeS7ew2zatGmFlwnwW15YVDM5zuez8LZ69erkWlOmTCm8ZMBXpesqCWNQPHRi+DK2uOQ94TDhky0mENH0qLpwxTZZd+rYwX70DVbnPsWJKy6Y/ISIZvObNQ7BfNPgzbT3iFYa0L09rTi/2cQNBd9O4JrHetO4pz916Fkm/j3R6H82ejYf8SeWn4WI5kcYiWY/mseNxZUo8cfFp9QQE761LS4Q0UobLBQmENHMQhZKAQEgAASAgCMCdZWEQQTIlAgAEQ0imuleiy7CIjoxORUB7iGi23kNHBGLaPyZ8dTH6YMu++nhYVvpwQvKi2kuXDHt7P71k5+mib/qdQjY8dOJxs40j64ehIBYMRkiWk7tR3rsWFwxtR8ZUWtxxIPt8P1jYYL448d+rHlimOdDRDMPWygJBIAAEAACDgjESjiiJGGGwdUEJltcXDp29Z6EQUSDiAYR7RAHsupT+AmtOzI+Orw/I7ppxWait9pENPHZ3ekAPTRsKz3wlXe1BuTia03iz/95+lP0t4/1PnTPb91MNOEfTMLFoTIecLHliaufhYjmRwSomf1EFIxM7EdFsyY+JSIm9Z6/ufjZLGECEc0udKE0EAACQAAIWCIQK2GPkoRBRNO3voeOHV+4rrgCTDLFlbwn7CZu19Z+YmFSaxHgP/9tJ/2/lT3pT9Z3KYLxwyMO0IrhW+n+EcVimgsuleLPN/7zE/TdR/sU7r/o9Ldo7D9JSzpNGthT/LHlCUQ0feO48MRFBKi1/Sxfm709BRsBExeuWAuLnnyKS/4Wy35CYQIRzTRooRwQAAJAAAg4IRArYa/UidE9fKjgagKULS55TzhCYOLauYvCFYhoENFMSN8AnZisdHi/9MLRdPavjqFTXz2yqKdxBHgAACAASURBVGX2dWhN9ktb/tU2Mc3F15bzKSOf70FTVp5UuOe9X9pItw77g/3sPE9csY09rpjweXixQKkTQPwBJqahwZYryGlLkQ2FCUQ0UxajHBAAAkAACDghECtht002nDp2njoxfBlbXFw6dnwfW1xCJRwm5LHFxLVzZ4uJE1cgokFEMyF9A/iUrNnPwN90paFPHkMDXj6qqIVa21GyX9r0IZvogvd/Sde3f8C0BVP97EUvfpymr+hbuM7yL75Dsy74ffJ/rXxtLD8LEU1PH8QfiGimjsWWK7XyKY2Y00JEM2UxygEBIAAEgIATArESdttko5admEZMOEzIU1dcgYgGEc2E9BDRasaTL7zEYlp3+rN1XYuegV9G8NGnf0Pf+exU0xbUimjnv3wC/eP9/QrX+NcBm+mmr64v/F+rDm8sPwsRDSKaqQFFyd9yFpMZO1tcauVTGjGnhYhmat0oBwSAABAAAk4IxErYbZMNiGj65sxTEsY1cJmhF4UrOUvYo2DSAIJRnuzHxXZcOnZOvjai/Zy27iga+utj6Isvtolp8hs995yxkFrO/lHF2KfazzmvHk//fN/JhfNWnbqFbri4qeg6teJKrJgMEQ0iWkXDOVggSvyJ6FPUesfytbXyKRDRTJmejXLr16+ndvwoTU1NrX37HpoqnY3Hw1MAASAABICAS2DNtDACEUBP6pwlp0jYS5sxCiawn0zZT6yOXdZFNNEo/V9mMa07Pdxld3JIfqPnnkE/pZZzbk8N6rL9nPk/x9IP7/3TQtk1JzfT9V97teTcWnV4IaLpm9EWF9iPHkcXXKLEn5zlKYyuLS618ikuub4LT7KECWaioY8LBIAAEAACQRGwTUwhovlLTLOUcJiQrK64krOE3TZZdxJGIKJBRDNxBDXkCd960/oONOj3W+l7959e8rR7Tr+HWs6dXXJc2M+XX+tOdy35fOH7J/tuo8mjfqutda06vLH8LFcaLxYobfoovhbxpxT4nGFS7/kbRDTTYOi/HGai+ccUVwQCQAAIeEcgVsIeJTGtYecu7wmHCbHqiis5S9hhP3qG2uJSK2GEn97WfmL5FCfBNQP2c8Mbb1PHtZfQEb8dViqm/e8l1PIXPygcZ5782Rvd6Mc/7V849h993qPvjHqF9nY4ABHNJADUuAzsp7QBbDHhK7j4FVs/m1efYvOyEoho2Y7JmIlWY4eN2wMBIAAE6h2BukrCIKLp6ZqBDq9NcoqEvbQZo2AC+8mU/bh0dl06dnnv8HbY8EXq9JuL6Yj/vqBUTPvSz6hl2G00+e0F9NMFpxW+f6HXDrru66/Q+532pYb4WgmusWIyVxwz0WrkaxGTS4HPGSYuvrZWPoWf1davxIo/oTCxFdGamppo1KhR9NJLL9GwYcNoyZIldNxxxyU8nTlzJk2fPj35e/HixTRmzBh6+umnafDgwTRgwABatmwZ9evXj3bv3k233XYbXXXVVYVzXfqQmInmghrOAQJAAAhERsA2sPLjuQRXiAD6hrXFJVTCYUK7uuJKzhJ2W544CSMQ0SCimTiCGvKkXPzp8OafUce1F1PHdV8pW4t1n3yfrhv5Km096sOy5Wrla2P5Wa78L4beb9riSbmJQ3tZlfdZ2BYXlzzFRRhx8rWIP6XUyBkmLlyplU/hZ82q/YTCxFZEmz9/Pl1yySWJ+MUCGn+EWHbPPffQ7NmzqaWlha655hq68cYb6eGHH6YLLriAmpub6fXXX0/Ksth29tln0xlnnFGV64OIVhV8OBkIAAEgEAcB28AKEU3fLrES9lAJhwnb6oorOUvYIaLpGWqLS57sJ5ZPqTcRoMNb/anjby6hji9+tYQ0v+uxi7478hXa1G1vRZdXK67E8rNOIsD3zqyIW6gCtrjAfvzlKrZ+tt58ShqnbXGplU+BiGbnlWQxTBXGxP/PPfdckYjWu3dveuyxx2jatGl2N9OUhohWNYS4ABAAAkAgPAK2iSlENH+JqVMn5pwh9qSAYFSKGTDR86hGuMTq8KITo292a1xqxBOb+NPh7VOp428uTn7484ePtSRLON84tu3tnpU+1pjwBT3gEismO8UfiGha2lhzxQNPXIQRG/uRK2orFvG59Y6Jk/3kKH/Le0y2nYkmL+f83ve+VxDDdCJanz59iEUzXs7JSz/nzJmTLOm87rrrqHPnzpVCS8XvIaJVhAgFgAAQAAK1RyBWwh4lCfPUiXFJTvOecJgwsa64gk4MRDQT0jeAT6n3Dm+Hd06muzfMpFWnvkvNFZZwypSwFgE8cSWWn3USAcY/Zmo1h8r1nmF/juYMW1xixeR6tx8XnjQCJi641MqnNGJOy0sq/+7v/q7Ik/zlX/6lkS/i5ZyvvfZaIqSpIpq81FNcjJd6Dh06lObOnUvz5s0r7JtmdDNNIYhorsjhPCAABIBARARsE1N+NJfkFCKavlFtcclTEpZprkBEg4hm6mdrxBUXP+vSsWuEDq+tn3XCpBFENMyk0XoN67hcI5+CmKx3+rF8rTVPPPmURhTRBg0alOxfJj6HH344jRw50ijq86y0u+++m2666abkRQHyPmeqqMYvGOA90cRyTn6pwA033EA333yz88sFIKIZNRMKAQEgAARqiwBEND3+trggCfOXnEbp8KITAxHN1PXWiCuxfIqTYFQjTDItAnjq8NrGHldMXARXiAB6p2GNC+ynFMicYQL70duCbf5mbTuGftZmOSe/VZNfHvCtb30rWY4pz0RjkUy8WOCNN95IXipwxx13JALZ1q1b6a677kqWca5duzbZE43/rvYNnRDRTJMzlAMCQAAI1BCBWAm7bWB16tgZBlcTuG1xidXhDZVwhMDEtXMXhSs5S9ijYAL7aUhh0cnXwn6CccU29rj6WYgAfkQA2E9jCouwHz/2EyqntRHRuCYsnH3zm99MKsX7nPH/LJTxh2efTZ8+Pfn7qaeeSt6+ycLbjBkzaMKECdSvX7/k/8mTJ2M5p0lnAmWAABAAAvWAQKyEHSJAthMOEy7XFVcgAgQTAfjCtlyBCF3aHLEwgQjgSQTwJELb2g5ENH37wX784RIlf8tZTIaIlu2c1lZEM8mBY5XBTLRYSOM+QAAIAIEqEIiVsEdJwjx1YiAC6AlVV1zJWcIO+8l2wm7igm3tByJAzkQAT/HHlicQ0fzxxEUYgQjtSYTOWUx24UqoWVd5jj+hMIGIZsIKlAECQAAIAAFnBGIl7BABGk8EcO3cReFKzhL2KJh4EgEgQvsRoSGi+RNH8mQ/sWIyRAA/MRkiGkQ00wQ8lGBkcn9bvxIr/oTCBCKaCStQBggAASCQMQQ2bNhAs2bNop07d1LPnj2T1yR369aNduzYkayt37hxI3Xt2pWmTp1KvXr1Sj3O1VqwYAGtXr06qeHYsWNp+PDhXmtrG1gzLYxABNBzA4JRKS7AJFNcyXvCbuKUbX1tLEwgAngSATzFH1ueuMZkiGgQ0Uz8lgtPGsGnuOASSjAyaUdbvxIr/oTCBCKaCStQBggAASCQMQSWLl1K/HplFshYBGMhjcUv+e9169bRqlWraNKkSckGlqKMfJxfsyzK7Nmzh2bPnk3jxo1LruvrYxtYXRP2PM0E4Dra4pL3hMOET7aYZJorENEgopmQ3pMwkmWf0ggd3jzFn1h+FiIARDRTFxjFfnIWk2E/fuwHIlopjtgTzdQzoRwQAAJ1jQCLYDzz7NJLL03e2jJx4sTCrDT+f/To0cSim3qc/1++fDkNHDiQ+vfvn2DEIpz8vw/gYiXsUZKwBujwhko4TLhUV1zJWcIO+8l2wh7CfmIJ8xDR9K1XK18by89CBPDjU2A/nuwnZzEZ9uPHfkL5WcxEM8lKUAYIAAEgkGEEhPDFs8dUEY1nlo0cOZIeeuihIhFNzDhbs2ZNiYgmZqz5qnKshB0iQLYTDhM+1RVXcpaww34az34gounb3AWXPNlPLD8LEcCPT4GIBhHNJH9y4gkGhvXQGuRvENFMWYlyQAAIAIEMIsBLM59//nkaP358su+ZLKLt3buX5s+fT0OHDi0S0cTxESNGkCqi8aw2/vjcFy1Wwp6nTgxjbIuLS8eu3jsxXD8XXKJwxSAJM3EptjzJNCZI2J0T9hBccbEdF5/i1LmD/QTjSiyf4sKVULNGYD8mCJSWicUVxGQ/givspxTHUJhARHPzKTgLCAABIFBzBPjlAgsXLqTJkycXLd+MvZxz69atZbH452d20spXd1H/Y9sbY+bSuYuShBHR1lObjetRrqAtLi6YxOrE1AqTLAtGwETP/lrhAvspbY9YmLiIaLXiSZZ9Cj+bD1xsY48rJvUef2A/eh/vgkuM/M2H7XCNYT/6drfFxYUnWfIpEyZMoAceeMBLfyD2RbAnWmzEcT8gAAQygwDPQFu0aFHhrZziweQXC4i90niWWtpx+SUDmzZtKhLlTCsLEc0UqeJyjZZwmKBki4lr5w4Je2lrxMDElwjg0pHJe8Iewn5iYQIRTd96LjMkfAgBsfxsljq8sB8TBErLxOJKjPjjw3ZcYo9rngL70XPWliuh/CxENDefgrOAABAAAjVDgJdj3n777fTiiy8WnoH3MZs2bVry/8yZM5MXDYhj3bp1S5Z66o5zeRbYVq9enZw7ZcqUwksGfFWwrpYDMCg1WmYUq8PrknDUChPX5NQ2CXMRAYBJigeB/ZQCU+eYwH78iWg+/EqsmBxLBPCBCT+rLS6xYjLsx5P91MjPuuYpsJ/aiWgmPgXLOX31EnEdIAAEgAAQ0CJgm5i6JhxRhBGIaHqW5yw5jcIVYJIprsTq8OZJhI6FCUQATyKAp/gTKyZDBPAjAsB+PNlPzmIy7MeP/YSKyRDR0OkFAkAACACBoAjEStijCCOeOjF8GVtcYnV4QyUcJiSzxSTTgmvOEnbYT7YT9hD2E8unQATwJAJ4ij+x/CxEAD8+BfbjyX5yFpNhP37sJ1ROCxHNJCtBGSAABIAAEHBGIFbCDhEg2wmHCYHqiis5S9hhP41nPxDR9G3ugkue7CeWn4UI4MenQESDiGaSPznxxJMw34gDwxDRTFmJckAACAABIOCEQKyEPU+dmEZMOEzIU1dcgYimb/Ia4eIijEAEgAhg4rdceFLLDm8sP+uCS6hZIybtaItLLJ/ixJUa+Vl+VhdcouRvOcME9uMn/oTyKRDRTLwqygABIAAEgIAzAraJaaaTMIzaZUoYyTRXcpawR+nEwH4yZT8unV2Xjh1EAH2zh+rcVQrWsWKyC1dqhUmWB7ZgP57sJ2cxGfZTXyJaU1MTjRo1il566SUaNmwYLVmyhI477rikkvzit+nTpyd/L168mMaMGUNPP/00DR48mAYMGEDLli2jfv360e7du+m2226jq666qnBuJX+v+379+vXUjr9oampq7du3r8s1cA4QAAJAAAgERiBWwg4RINsJhwnN6oorOUvYYT+NZz8Q0fRt7oJLnuwnlp+FCODHp0BEg4hmkj858YRPqlGu4uJns+RTbGeizZ49my644IJEDGPRrE+fPgWx7J577iH+vqWlha655hq68cYb6eGHH07KNzc30+uvv56U5fPOPvtsOuOMM0wpoS0HEa0q+HAyEAACQCAOArES9jx1Yhh5W1zynnCYsM0WE76mCy5RuFKjxDTTmCBh15tBjbjiYjsunRinzl2NMGkE+4nlZ124gplojSkYISb7EVxhP6U4hsLEVkSTn4xnob322ms0bdq0EmFMCGXPPfdckYjWu3dveuyxx5Jzqv1ARKsWQZwPBIAAEIiAQKyEPUoSBhEgUyJApju8EAEyxZVYglGohN3EVdv62liYQETzJIx4ij+2PHH1sxDR/AgjsB9P9pOzmAz78WM/oWJyNSKaPKNMnV0mZqmxaMbLOXnp55w5c5Ilnddddx117tzZJB0oWwYiWtUQ4gJAAAgAgfAIxErYIaJlO+EwYVpdcSVnCTvsp/HsByKavs1dcMmT/cTysxAB/PgUiGgQ0UzyJyeeeBLm+TK2fsXFz2bJp7iKaLzXmTyjTBXReJYaf3j5pvjwUs+hQ4fS3Llzad68eYV900x5oZaDiOaKHM4DAkAACEREwDaw8qO5BNc8dWIaMeEwoVxdcQUimr7Ja4SLi0/JUsIewn5iYeLUuasRTxoh/sTys7AfiGgmfsuFJ43gU1xwCTXryqQdbf1KrPgTCpNBgwbR3/7t3xag6dChA40cObIsVPxyAd7v7I477ih6qYC8z5kqqrHoxnuiieWc/FKBG264gW6++WbnlwtARDNhNMoAASAABGqMgG1gbYRODEQ0PSnriisQASCimfreGnElViemETq8eRrEieVnIQJARDN1gVHsp0Z+1jWnhf34sZ9QIhpv7s/LK+XPxRdfnEp5FsNYIJPfysmF+bh4scAbb7xRJLJt3bqV7rrrruQ+a9euTWaw8d/VvqETIpqpZ0I5IAAEgEANEYiVsEdJwhjHGiVisTq8oRIOEwrWFVdqxBPXhB32k+2EPYT9xPIpENH0rVcrXxvLz0IE8ONTYD+e7CdnMRn248d+QvlZm+Wcu3fvpsmTJydLMcWH9zoTghqLa9OnT0++euqpp5K3b/I5M2bMoAkTJiRv9JSvsXjx4qLlnib5gVwGIpotYigPBIAAEKgBArESdogA2U44TKhXV1zJWcIO+2k8+4GIpm9zF1zyZD+x/CxEAD8+BSIaRDST/MmJJ3xSjXIVFz+bJZ9iI6KZtl+schDRYiGN+wABIAAEqkAgVsKep04Mw2mLS94TDhMK2WLC13TBJQpXapSYZhoTJOx6M6gRV1xsx6UT49S5qxEmjWA/sfysC1dCzRoJEX9gPzkToXPmU2A/fkToUD4FIpqJV0UZIAAEgAAQcEYgVsIeRRiBCJApESDTHd6cJeywn2wn7CYO2NbXQgTImQjgKf7Y8sTVz0IE8ONTIELrcbQWR3IWk2E/fuzHmieGfhYimklWgjJAAAgAASDgjECshB0iQLYTDhMC1RVXcpaww34az34gokFEM/HLENH88cRFGIGIBhHN1E5DCUYm97fN32LFn1CYQEQzYQXKAAEgAASAgDMCtoHVNWGHCNB4IkCmuQIRTU/IGuGS94TdxAHb+tpYmEAE8CQC8GU82I8tT1z9rItgFKrDC/sxQaC0TCyuRMnfPNgOIxQLE9hPtnNaiGhuPgVnAQEgAASAgCECsRKOKEmYp06MSyIWq8Obp06Ma+cuCldylrBHwQT205DCIkQ0iGiG6QLlKf7EismwH0/2k7OYDBENIpqp37QthxcL2CKG8kAACACBGiAAEU0Pui0usRL2PHViIKLpueXCFYho2U7YTVx3Vn0KRABPIoAnEdqWJ65+FiKAH58C+/FkPxDRGnIQJ1ROi5loJlkJygABIAAEgIAzArESdogAfhL2UAmHCYHqiis5S9hhP41nPy5iq4swAhHAkwgAEa0hRQDYjyf7yVlMdvG1ecrfYsWfUJhARDPJ6lEGCAABIAAEnBGoK2HEUyeGL2OLS94TDhMC2WLC13TBJYpglLOEPQomsB+IACaOoIY8ybRP8YRLLD8LEcCPMA8RDSKaqdsMJRiZ3N/Wr7jkblnyKRDRTFiBMkAACAABIOCMgG1gbYRODEQ0PZ3qiisQ0RpSMEInpjE7vHkSoWP52Sx1eE0SGFtcYokAENEa06fAfvyI0KFiMkQ0E6+KMkAACACBDCKwYcMGmjVrFl199dXUv3//5Al37NhBM2fOpI0bN1LXrl1p6tSp1KtXr9TjfM6CBQto9erVyfljx46l4cOHe62tbWIKEU0Pf6yEPVTCYUKquuIKRDSIaCak5zI14kosnwIRwJMI4IkrsfwsRAA/IgDsx5P91MjPuua0sB8/9hMqp4WIZprgoBwQAAJAIEMIrFq1itatW0ddunShIUOGFEQ0FsR69uyZCGH8PZebNGkSLVmyRHu8qampUGbPnj00e/ZsGjduXCK8+frEStjzNBOAsbXFJVaHN1TCYcInW0xck9MoXMlZwh4FE08iAOxHb0229hPLp0AE8CQCeLIfW564+lmIAH5EANiPJ/vJWUyG/fixn1A5LUQ0k6weZYAAEAACGUWARbOBAwcmIhrPQps3bx5NnDiRunXrVvh/9OjRtHTp0pLjXG758uWF87mK8vV8VTlWwg4RINsJhwmf6oorOUvYYT+NZz8Q0fRt7oJLnuwnlp+FCODHp0BEg4hmkj858cSTMN+IA1sQ0UxZiXJAAAgAgQwiUElE45llI0eOpIceeqhIRBMzztasWVMioomZbL6qGythz1MnphETDhM+1RVXIKLpm7xGuLgIIxABIAKY+C0XntSywxvLz7rgEmrWiEk72uISy6c4caVGfpaf1QWXKPlbzjCB/fiJP6F8CkQ0E6+KMkAACACBjCJQTkTbu3cvzZ8/n4YOHVokoonjI0aMIFVE4+Wf/PG5L5ptYprpJAyjdpkSRjLNlZwl7FE6MbCfTNmPS2fXpWMHEUDf7KE6d5XSlVgx2YUrtcKEn9UWF9iPnmkuuESJPzmLybAfiGiVfLnr9+vXr6d2fHJTU1Nr3759Xa+D84AAEAACuUWg0kw0Xt4Zejnn1q1b6cCBA6kY3vrsLlr1uw+o/7HtjXHObBJGRO+essW4HuUK2uLigkmsJKxWmGRZRAMmevbXChfYT2l7xMLERUSrFU+y7FP42XzgYht7XDGp9/gD+8mXiObDdrjGsB99u9viEst+XIR5E65cccUV9MADD3jpD8S+CES02IjjfkAACGQOAXUPM/nFAjyrjN/SOX78+GSvM7FMUz4uv3xg06ZNtHDhQpo8eXKyp5rp57333itb9PtPv08Pv7KzbkS09/pvM4XGKy5ZTjhqhYlr5y7GqDcw0dO/VrjAfvIlotWKJ1n2KfxsPnCJFZNjiWg+MOFntcUllk9xEaFrhUmW7SdvmMB+9DmEbf7mIqKZcIVfwmYrovHL3EaNGkV33nknnXHGGYUKzpw5k6ZPn578v3jxYhozZgw9/fTTNHjwYBowYAAtW7aM+vXrR7t376bbbruNrrrqKjruuOOc+yIQ0Zyhw4lAAAjkHQEWwhYtWlSoBgtk06ZNS/5nZ8zimTgmXjKgO87lWWBbvXp1cu6UKVMKb/r0hZHtEoksJ2EJJjVaEhArYXdJOGqFSaa5UiOeZBoT2I/erdaIK7F8iosIAJ+SEoE9cCVWTI4lAtSKK7AfPUddcLEVRhrBp8B+aieimfgU2z3RlixZQr/+9a/p6KOPposuuqggorFYds899xDvVd3S0kLXXHMN3XjjjfTwww/TBRdcQM3NzfT6668nwhr3484+++wiAc6lrwYRzQU1nAMEgAAQiIxArIQ9ShIGESBTIkCmBSMPnV2uH+xHTzlbXFw6dujE+OnENEKHN0/xx9Z2XP0s7Af2Y5puRrGfnMVk2I8f+wk1MGwroonaqEJY2v/PPfdckYjWu3dveuyxxwoTJkxtS1cOIlo16OFcIAAEgEAkBGIl7FGSMIhoENFM7SZnCTvsJ9sJuwntbH1tLGERIpq+9UJ17ipxxZYnENH0iMJ+/OESJf7kLCZDRMt2TA4povXp04dYNOPlnMOGDaM5c+YkSzqvu+466ty5cyUXX/F7iGgVIUIBIAAEgEDtEYiVsEdJwiCiQUQzNamcJeywn2wn7Ca0s/W1EAFyJgJ4ij+2PIGI5o8nLsIIRGhPInTOYrILV2olzPOz2vqVWPEnFCahRDRe9skfXr4pPrzUc+jQoTR37lziF8aJfdNM8gJdGYhorsjhPCAABIBARARsA6trwg4RoPFEgExzJWcJO+yn8ewnVicGIoAnEQAiWqYGcWA//sTFKPEnZzEZIlq2Y/KgQYPo8ssvLzxk165daeTIkRV7V6bLOcWLB3jPNN4TTSzn5JcK3HDDDXTzzTc7v1wAIlrFZkIBIAAEgEDtEYCIpm8DW1xiJeyhRu1MmGiLCUS0nHViPIkAfBlbrsB+SrkSCxOIaBDRTPy/E08awKc44ZIzwQgiWrYFIxP7bbSYPGTIEJo6dWoRNMOHD68IlSqiyS8WeOONN5KXCtxxxx2JQLZ161a66667kmWca9euTfZE47+rfUMnRLSKzYQCQAAIAIHaI2AbWDMtjDRAwg4RzVOHF50YPZA1wiWWYJQn+4mFCUQATz7FU/yJFZP5cW3FEdiPJ67UyM9mOn/LGSawn2wLi7bLOXmZ5je/+c1CpXivMz7GYhkLa9OnT0++e+qpp5K3b+7evZtmzJhBEyZMoH79+iX/T548Gcs5a9+txRMAASAABOIgECtht03WnTp2njoxfBlbXGJ1ePPUiUHCrrdhF67AfrKdsJt466z6FCdfm7MOb57sx5Ynrn4WIoAfnwL7aUxhEfbjx35C5bS2IppJDI9VBjPRYiGN+wABIAAEqkAgVsKep04MRDQ9oeqKKxAB9I1cI1xchEV0Yvx0YiACeBIBPA3ixPKzsB/Yj2nqGCV/q1HsgQjtb7AvSz4FIpqpdaMcEAACQAAIOCEQK2GPkoR56sRARIOIZmpMsB8/XIGIVopjLEwgokFEM/V3oWaNmNzf1tfCfvyJI1HyN4hoGNgycQSGeT5ENFMwUQ4IAAEgAAScELBNTF1H7aIkYYbB1QQoW1xiJex56sRkmis5S9hhP3qrtcUlT/YTy6dARIOIZhITnXjSADHZCRfEn1LK5QwTrgDiT2kzZgUTiGimXh3lgAAQAAJAwAkBW7Eo08JIAyTseRIBMs2VnCXstompU8cO9qP3oTXiCkQ0fXO44JIn+4kVkyEC+BHmnXxtjXwKYrI/nwL78WM/oXJaiGhOXUKcBASAABAAAqYIxErY89SJYexscXHp2NV7EoaE3V/CDvvJdsJu4m+z6lMgAuhbL1TnrhJXbHni6mfrPf7EismwH0/2kzNhEfaT7ZgMEa1SpMH3i81mMwAAIABJREFUQAAIAAEgUBUCsRJ2iADZTjhMSFRXXMlZwg77aTz7gQjQmCJ0LD8LEcCPT4GIBhHNJH9y4gmfVKNcJVb8CTVYARHNlJUoBwSAABAAAk4IxErYIQL4SdhDJRwm5KkrrtQoMWWcXZJT2E/j2Y8LT1yEEafOHexHT0gPuMTysy5cyVP8gf3kTIT2YDtcY9iPvt1tcYllP6F8CkQ0k6weZYAAEAACQMAZAdvAChHAX2Ja752YTHMlZwk7RDSIaKZOPgpXYD8Q0UwJWSOuxBIBIELriWAtjtSIJ655Sr3nb7Hsx5onDLwBVyCimTpolAMCQAAIAAEnBCCiYdTOlDh1xRWDJMwEl7rCxDA5DYFL3hP2PGMCEcCTCODJfmL5FIgAfoR52I8n+8lZTIb9+LEfiGilOK5fv57a8eGmpqbWvn37muQXKAMEgAAQAAKREYiVsEeZHeGpE8OXscUFIoCeuC64ROFKzhL2KJjAfvQkrhFXXGzHpWMHEcCTCODJfmxjD982FldCdXhN0h5bXGJhAvvxZD818rOwH3+5m0v8CeVTMBPNxKuiDBAAAkAACDgjYJuYuiYcEAH0TWSLS6iEw4RAdcWVnCXstjxx6th5EgEgQuutydZ+IAL469zlyX5seeIak7PU4Q0Rf2A/ObOfnMVk2E+2c1qIaCZeFWWAABAAAkDAGYFYCXueOjEQAfyIAK6duyhcyVnCHgUTiGh64teIKxABciYCeLKfWDEZIoAfEcBpwKJGPgUx2Z9Pgf34sZ9QA8MQ0Zy7hTgRCAABIAAETBCIlbBDBMh2wtFwXEEnpiEFo1AJewj7gYjmr8Obp/gTKyZDBPATkyGi6XG09rU5i8mwHz/2Y80Tw8EKiGgmWQnKAAEgAASAgDMCsRL2PHViGExbXGJ1eEMlHCYEssUEo96NKQLAfvTtbms/sXwKRABPIoBh566Sr7XliaufhQjgRwSA/XiyH4hoGNiq5BzF9wZcgYhmCibKAQEgAASAgBMCsRJ2iGh+EnaIaI2ZsMN+Gs9+IKI1pggdKyZDRPPjUyCiNWZMhv34sZ9QOS1ENKcuIU4CAkAACNQPAgsWLKDVq1cnFRo7diwNHz7ca+ViJewQAbKdcJiQqq64YjCS2XCYcIVrhEsswShUwh6CK7EwgQjgSQTwZD+x/CxEAD8xGfbjyX5qFHv46WP5WsSfUq6EwsRWRNu6dSuNGTOGHnnkERowYAAtW7aM+vXrR08//TQNHjy46Nju3bvptttuo6uuuoqOO+44k/BvVWb9+vXUjs9oampq7du3r9XJKAwEgAAQAAJE69ato1WrVtGkSZNoz549NHv2bBo3bhz16tXLGzzffegdevi/t9IXj29vfM0Xmg/Q2btW0sz2S43PyZuIZouLCyZ568TYYpJ0LrLKFU8Je11h4kkE4MvY4uLCk3q3n1iY1FIEsOVJpn2KJ/uJhQnsJ/8iWiyuRMnfchaTYT9+7CcrItrMmTOpT58+iZDGwtk999yT9Lnmzp1LF1xwATU3N9Prr7+efM9lzz77bDrjjDOM+0A2BSGi2aCFskAACAABDQI8C23gwIHUv3//5Fv1/2pAe+Ht3XT1gxtpffOHtO9AKx19OFH/7q10bMdk/EP72ba3ldZtb0fvf0TUoXUffbbdJvr+/rl0WrvXKz5KlCTMQyfGFpdqMMlLEmaLCderGlyicKXKhL0uMYH96P1YZK5UYzsuPqUWIhrsp5RqsTFx4UqoDm+5BMIWF9hPTvO3yH622jwF9lM/IhrPQrvhhhvo5ptvTmaWyf8vWrSoSETr3bs3PfbYYzRt2rSK/R7XAhDRXJHDeUAACACBgwjoRLSePXtWvaRzx5791O8H6+lrpx5Hw/p2T+72yPrttGjtu3T+J9rR4ZpJaR8dIFr5diuN/cLHis75xfOv03+2m0xH0+6y7RZFGKlSBLDFpVpM8pCE2WLCdaoWlyhcqSJhr1tMYD/eRTRbrlRrOy4+JbaIZotJbnxKFfZTC0xcuBJbRLPFBfaT4/wtZzEZ9lPfIto111xDN954YzIDjZdzDhs2jObMmZMs87zuuuuoc+fOwfqqENGCQYsLAwEg0CgIqCIaL+3kT7X7os3/r2207KWdNOmMHkVQfv9Xb9MHO1uo11Gls9E27GqlI7t2ob//808UnfPDJ16jr749j77V/le5F9FscakWkzwkYbaYcJ2qxSXrIlrdYlKFCMCn2uJSLU/q0X5qgUlsEc2WJ7nxKVXYTy0wgf34EQFgP3ocrQXXKkQ02I++DWxxqUX8seaJoZ+12RNNnYnGe57NmDGDJkyYkOyLJj68vHPo0KHJEs958+bR4sWLk+Wdvj8Q0XwjiusBASDQcAj4WM755ptv0v79+4uFrxc+pM0fHUXfGHB80fGfvdRMD7+6jboeUQr1B/uIhvc7VnvOifQuTep/oGz7vEddrdvvuCO2WZ9zoMMJFc9pbW2ldu1KhcIfWuJSLSb8oLa4ZB0TrlO1uNhiwve0xcWEJ3xdHVdseZIXTPg5TXCB/ZS6mDxjAvvRhwxbn1KN/dTCp9Rj/Kk29rhgAvvxYz8msSdLMdmFKzF9Cj+frV+phf2EwoRfELBv374COU844QQaOXKklqzllnOKFwfwPmm8J5pYzskvFZCXgFbseFgUgIhmARaKAgEgAAR0CMgvFti0aRMtXLiQJk+eTN26dTMGjJ2xWv7f/mcv/ctvPqQZ53666Do3rX6D/ubPjqCvfK5jyfVdzjF+yMgFd+zYocXQto625SNX0+p2vjDhm9Y7Li71cznHqgEjFvbFFWBS6mvrCROmpI4rLnV0OSeiSVjdCpiUwgWfoqcQuGLGFRf/4HKOlaFHLAz70fPknXfeKfriz//8z1NbRX6xwJIlS+i1114r7HvGIttdd92VLONcu3Ztsica/x3qDZ0Q0SIaD24FBIBA/SLAs9FWr16dVHDKlCmFlwyY1pidse4Nyef8+I/U8bDD6MI/OSa51EO/e4/27t9Pay7/TOqlXc4xfc6Y5dIw4WewraNt+Zj1tLmXT0xccLR51phlYT+laPvkCuynFN96wYRrBvsxtx+Xdnc5J6b/NL0XfIoeKdgP7MfEhmA/5jxJw5OFMl6ayTPYeP8zFtJ4Fpq6tJP/58kMWM5pwkyUAQJAAAjkGIG04Prh/laa/u+b6Zcvv5/U7pJTj6bv/cXH6YjD0t/O6XJOFqErl3DY1tG2fBbxKNfZ5e9c6uhyThaxgf3YJae27W5bPosc8W0/9YJJOVxc6uhyThb5Ap8Cn2LKS3DFnCsu/sHlHNO2i1kOOa05T2K2i+u9MBPNFTmcBwSAABDwiEC54Op6mw0bNtCsWbNo586dySXOPfdcGj9+vOvlop/nExMVi9NOO40mTZpEHTuWLonlsitWrKArrrhC+310IKQb+sRErQe/EINfE67OpOQlCDyFnveqSMOslphUEkd8PRsv277zzjtp6tSp1KtXr+SyplwRGI4dOzZZohyDX1nlyt69e+n2229PZutW+/IV27YNiYl4FlNO2D57yPIhcTHBQy7z+OOPE9taOV9jcs1q8QqJCftanrk+bdo0q20fqq1TtefbYsLteMsttyS3Zd8Xy95j8EPG0haXtNgrjrusZtC1LeP//PPP1yTvM8FE5GUXX3xxgRu1euYY9zXBROQVcu7es2fPmvgKdb/nav2H7nxTTELcu9prQkSrFkGcDwSAABDwgIDvQMLJCb/m+dprry10+JcuXUqDBg0q/O/hsYNewicmNkm1TdmgAGgu7hMTXSL/zDPPJBuyymIrd/h+//vfJ8WzKCzyc4XEReDECaX4CHxcuOJyjgvPQmLCnMgjV0JiItooVvu6cCLtnJC4mOBhUkZ+dtvyLliFwoRF5Pnz5yePdNJJJ3kVlny9GdwHT3jggN+SN27cuCTnePDBB+mss85KFQ19ihgx+CFjVA1XuM1k0ViXu+liNR+rJEr6xNTWhkww4brefffd1L59+8I+wrV65hj3NcGEcVb5y8/GA5yxRXeIaOVZDxHN1iugPBAAAkAgAAKmwdX01pWCn5h1xNcTM9Q4cC9btoxaWloSUUKerSXP5BKjYp06dSp0BrhD7Wv0VNTRJyZpSXUaDjxTiD9cr3L15VlFYsQwBi4+MdEl5nv27KG33nqLRowYkXR8RIePZw1xIsciWlNTU2F2QdeuXQszs4TIxDMseNbB6aefnsxg27hxI8nlTDlsUy4kLvwc3CHkvTUuu+wyuvfee2nixIlJZ1DwqhJXvvvd79Kzzz6b4MqfepiJVi1XBg4cmMxGk21Q9kc27W9aNjRP1A4Qv2hGbmshcgwdOrTIdwr7YJ7JM0dCiyIhfK3aFrLvZd8h10/EKXl2plxGzFp88cUXk8uKGBNDJAnFFfHs5513Hj366KOFgQkxW5X9JX8EJ7p37671o3J5jtWnnHIK/exnP0vODTVzxQYTVUSTeSHvIcuxgp9XzFirVG85zvA1v/3tb9MTTzxBzBE5l6kmhtu8FIqfwQYXGYc0jGS7V3OvwYMH089//vNCO19//fXJ/yJmq/b25JNPJjkd4yNyOvZLItfbtWtXIs5wfGKhxpcPNsFEPOsnP/lJ2rZtWzJ4J4tZOvvv169f4jtFfUVs5pisq4Mur2Ux94c//GFRXsL3DY2VCSZqDBGrJZj3bCcsnOryceasHEuFr1Rtjc8XL0PbsmVLkp+x3fC1uf1l38HnHnvssbRy5cpkRYuYTSqfL1Yo8N5kYl9om1mnppiYxviY5SCixUQb9wICQAAIpCDgM5AI4UMkGbpODYtDo0ePTr6SOzIsCF199dXEiQovueKAy39zgLz00ksT4UAkOby5J5c5/vjjgywX8ImJnHSIJPGcc85JRLJyOHAnXyQv3PGV68s4x8bFJyYqL0TiLo6LZI0x4hmMOuFHTngZp+bm5sIyLDnpC234IXHhZ1frKQQgwSu2mUpcEYk/X68eRDS5TV24whiyUMviJHeA+CP+tu3EmvIrNE/UDlA5EU32JWx73JlhHyswEIMUaX7ctM4m5ULiUo2IpnYcxZuvt2/fHtyGQmGiCqmifWXhRC4j4rAYyODveKkrL3vlDi8fF5/QoqstJqJTL28lwb6Uuc4+Q85VVAFZnjkvc4hjrogzYkCHBQP2JWLmG+MhcplKflkXw223vbDFRbQX10v3Nnc1x2Ks0tpZzfdUexNbEJx44omFnE4M/om4xefociH5niZ+RC5jgol41q9//evJWxV51qLMgzT7Z7GMP0IQYmHeJJ8TeS2fK2yIuSjEu9BYmWCixhAhosmc0HGWY8fy5cuTTfflc9JsTdRViPQswjMOMuZyTsexTHCV203e2iLNpsW2F+W4Y4qJLf9ilIeIFgNl3AMIAAEgUAEBn4FEHt0UiZM8ks+PIkZ9xWPxyNHJJ5+snTUhzygS5XlE88orr0xGrkJ18nxiopu5IO/XUg4HOXlRR0DFTKtYuPjERKWk6IDJPOBkjcUOeaYIn8cdO8Ep0UGSZz+qAmNoBxASF352uW6yoKZbdsEJPSeyMlfkjg5fr15EtGq50sgimswPVSRQbU63d6NPmwppP64iGtuQ3FmU7TDGvoIhMFEFD51wxsKAOM6xV+4Yq6ITx3F5BnjWRDTBUfafr7zySsmMJ/E914E/YpaiOgOJvxMzZBgPeRBD+FIukzZQYRvDbff+dOVKJRFNJ4xwPeV2riSi6Wa2qrleWi5UabloteKI7BtYFGbBh9tWxFAT+xc5imlemxbL1eWcunyI/XA1WJnyJC1fZVyYE2l559y5c5MmEfxVZ3nzdzpbk2ORzC01pxPldDOmxSxG2aZNRFhTTHzGO1/XgojmC0lcBwgAASBQBQK+A4luOac4JpaLqAmSGrjTkghRzUoz3qqAIznVJya6pCStw2EqjKQtKQqJi09M0kQ0sdRsyJAhSbLOs4TkmR+c7PJHHgUWI5iicyMvsQg1q0h+/pC4qMus5A6dOiMmrbNWryJatVwRMwOEIGuzDMTFv4TkiXge2S9UWs6ZtgSLO0ssGgg7c6mrzTkhcXEV0eRZecKH6JZ/hhIYQ2CizojmNhJL7ORl8kIwUv2LLrbIs0Vk32zT/qZlq8FEzHARQonawZZFjHLxQ85tZG5xHWxFNF/Lgl1xqbScUxW7RDv5FtFCiK8mmMj48/YAPJOQ7YGXdpazf7GkU85R5NlpMp/VNq5WRKsGKxNM+Nl1vBT2k8YJOf6IWZgcR0ROJmOiLpmtVkSrtH1MOf9iiompj4pZDiJaTLRxLyAABIBACgK+AwkHSfVNgnIHRLeEIE1EE8sY1SUFIcWiGCJa2igwH5dfyiAv51RnF8lLbUTThsTFN09kOqqzInhkUYga6oix6NyLZWiqiMbf18tyTnWEWsySYHvgzr0pV+pxOaeYNePKFcZPXkYUOkCEtB/x7GK/GJ4NwB1DebkqzyDgmZtCfNSJaKIzeeDAAZowYUKUF8GExEXGQxYV+W/R2UvbE63elnOqHXBZRBHL5uUlULKvUZdzCvFQnvWbJiT4sisbnshLBOV68LOIJamyAKr62bT4YSqimfplXQy3xcsGF/XaYo83+WU14tnlJZjllu3KmMiiKguzYkN6Xh4u6qrO5EzLhWxxkMubYKLLOfl55dnt8j5gct7KHJJfblMun5NnfpcT0UJjZYKJTkSTXywgt2PaTC+xvJKxq2Rr5WbHytyU8eW/5RmOso+3HdQwxaQaLoY6FyJaKGRxXSAABICABQIhAok66i1vGCpP8xYb+fLj6jbBVjcy5XIsrqgdQYvqGhX1iUnaiHMaDmvWrEn2XZE34+WHlkU0kezIryIPjYtPTNRGkDt46gi5OrtG1LlHjx7JSCfvK6eORsr8y/OLBXSjrEI85H1YTLhSrzPR2DdUwxUWDOSlKXnmiTxjUV1ix50zrtvnP//55I2M5UQ07oTIHWHbTomRc1UKhfAraXhw3XgDao5HvCm1EKNF7JFfLKDOAs3ziwXSBleEWMRNIi+JkjfJF/5WfZGLupG38LlcLsSb/Gx5Itqa6ybviyYfF3kJl2FfwBuYT506leQXKsjnm4poJn45LYbbLmO0xUUnpIm2VH2gHEflGYrMCdHOPGNRcIT3L+WPeAnQb3/7W3rhhRcKG8izWJc2M1/wz4cfNsFEfQ5h72J/rjT7l9tN7OsmxFm1DmpeW05EC42VCSY6TqovClFze7Edi/qSKxZLdbYmi2DlRDTel7Bz586FF1kI/6t7k6nuPiarEEwxcYlroc+BiBYaYVwfCAABIGCAQJ4DiUH1nIoAk1LY8oZJrL3R8oaLk0FYnpQHTNL2obHtxJpCkwdMuC4xZ3Hy/fKCi2k7+ygXExO1Ixt7ObwpXjExMX2mLJQDLvnPVWLwCDypL55ARIthNbgHEAACQKACAgiu9RVcQxE+TzwRo8iMRYhZETLGecIlFDfU6+YBE3UDcXXE3TdWecCkFgJKHnDxzYVK14uNibpheej9ASvVX/d9bExcnrEW5wAX5G8mvANP6osnENFMWI8yQAAIAIHACCC41ldwDUUX8ESPLHCB/ZjYHHgC+zHhCZcBV+BTwBVTBMAVE6TgU+qLJxDRTFiPMkAACACBwAgguNZXcA1FF/AEIoApt8AV+BRwxRQBcMUEKfgUxB8TnkCEBk8agScQ0UxbGeWAABAAAgERQHKKTowJvcATJKcmPEEnBjwx5Qm4Aq6YcgXxB1wBV0wRQE5rglSefQpENJMWRhkgAASAQGAE8hxIQkEDTJCEmXILXAFXTLgCnkAEMOEJhEXwxJQn4Aq4YsoVxJ/6ylMgopkyH+WAABAAAgERQHCtr+AaiirgCRJ2U26BK/Ap4IopAuCKCVLwKYg/JjyBsAieNAJPoohoW7Zsof3795viiXJAAAgAgYZD4IMPPqAjjzyy4epdrsLApBQdYKJnDHABV0ycJ3gC+zHhCZcBV+BTwBVTBMAVE6TgU0pRamlpoc9+9rMm8GWuTBQRjW/So0ePzFUeDwQEgAAQyAoC77zzDvyk0hjApJSdwERvscAFXDHx5eAJ7MeEJ1wGXIFPAVdMEQBXTJCCT9HzpG/fvibwZa5MNBEtrwBlrsXwQEAACNQlAlgmUdqswASYmBo7uAKumHAFPNGjBFxgP7AfEwRgP6YowafAp5hwJc88aRgRbcGCBbR69eqkPbt27UpTp06lXr16mbQvrVu3jhYtWkTTpk2jbt26lZyzatWqpMykSZOoY8eORtfMSqEdO3bQvHnzaOLEidq6ZeU58RxAoN4RyHMgCdU2wARJmCm3wBVwxYQr4AlEABOecBlwBT4FXDFFAFwxQQo+pb540lAi2sCBA6l///6J4MXCV5rotXfvXpo/fz6NGDHCWGgzMZ4sloGIlsVWwTM1IgIhg2vaIALb/8yZM2njxo1FgwvsH3ngQHymTJmS+M4NGzbQrFmzaOfOnclX4nio9gqJCT+zXJ+ePXsmAyWdOnWi22+/nV588cWSOso4jh07loYPH56UkfE699xzafz48aEgCd6xS+OEXPfTTjutED/TynOcveWWWxIc5PKhgAnJlTT7kesoD87JmAhe8QBcml3lEZNyvNfZFdc/7biMb559iuofVV8geHHKKacU+Qiuf3Nzs9am6sF+uA5pvlN898orrxQGqssNeguMr7766iQmhfyE9ClptiDHJbmOlXyHuN7FF19ciEshsAmJiXhetS4yH+SchPMWOU/h70RcjhmT+b6hcJFjieoLynFIZ1dp8SoET0JiovqTtNirmzDDvLj//vsLE2kq2ZVvbELxRH5OnS9gXYPz2uOPP74Qe8QxkevK8Sot3/ONR2iehHhe+ZoNKaLJwtH27dsLnUJOdq+//nr6yU9+UuhACbDkToCaDPB5zz//fEJMlZQiIRTCHb9kgR2/TFbZiNUEUtdB4WN8Dl/rhBNOSBKvJUuWFGbaiSBikuBzvfgjZqLpEh35GWJ0hkKTHtcHAllEIGRwZbsWgwhy3fk4+y8Wg+TBhccffzwpJkQicY58HQ7UK1asoCuuuCLYDNyQmLBfmz17No0bN65osIRx4I8QDUUdm5qaCoMve/bsKZzLZRcuXEiTJ08uCHCMW6gOXkhMRPxSn19ta8GDfv36JYmZWp6vs3LlSjr//PMTbqTxz6cdhsRF9/zqYBvzhvOAMWPGFGHCsZpjPucH/LfOrnzioCZ4obbSSBuMTLOrtOMyPswzYUu6Wf8+cArJk0o+kXkkPswHkVsNHjyY3nrrrYIvrcXgZkhc5DZW21DwSM1DdfFKrPro0qULDRkyJJiPFc8YEpMHH3yQzjrrrGQFiOwX0upYzncIX8TPfdJJJ+VaRKtUlzTbkP1x7JgcUggoV1859qo2ptoVDw7Kk0NEvMrrgJ9tTst5CPvnZcuWJeY9atSoJO+rp5jM9dLZD9d7zpw5dOaZZ9K2bdsKIprMAdV+5Nw+dP4W0s/6yBnKXaMmItoPV78Zul707XM/VXQPmQTCuVx55ZV033330aWXXpoEMjkJlp2NnBjJHSmxdFMmotwplRNC/vvOO+9M1O/u3bsXOmD89/Lly5PEW7cUVL6eqBDfT1yLnQD/z0k6d2TSZtGlPSM7EF7myjMw+Bl113n11VeTjnaoTmFwMuAGQCAHCIQMJLogqCZn8v/PPvuskYj2zDPP0OjRo4OhGxITkyRS9Ztyx05gyj5TFkZCJ2UhMUkTAdTjS5cupUGDBiX1riSkxprZHRIXUxGNuXD66acXbZEg5wFpdhXKgGJjwvVIs6u04zK2aSKuT3xCYlJORBP1Zx8iBl1FvdTz6klEK2f/op6XXXYZ3XvvvUWDuToRTeAVulMXQ0STOa2rj3qsXFwR34lrqoNfebEffs5KdUnzI7INqYOAoWNyLUQ01WfI//MgH2/TI9uVTkQT/T2f/JCvFdLX2ua0ov7nnXcePfroo4WVZjG4EQuTSvaj2o4qovFkHNZDeHKRnNeJfM90CyxbPoXkie2z2JaviYj2zR+/Yvuc1uUXX35KiYgm9kQTyyu4gFjKJArzTCsW13iKsFjOqTpnVVCSxTdBQjGKKgydry8nTupIPn+vLi/l5EO9ni5JVaejchme0SZmCchTNVmsk6+pdpzVqdF8Hf7wspzQyyysGxknAIE6QiBkINFNzRaJlpiFKs8UYeFc+AJ5OVrsWakhMVH9pphly5QSyznluqtJmxjgUDsu5WZd+KBrSEzk2cv8rGlLEeUZ1mLJplpevpa89NUHBrprhMQlbWmDvJxGzC5XhaC0GCtjmzdM1Bn3/Py6ZVR8XNgVd2zl/EI+LmbqcfnQAklInqQtd5dzOS5jIqLJuWme7UddjibyUx6UZV/JdsCdM3lv3kpLiUJzRNhjLK7otgDQiWhpMVkMxKfNIPfpX0JiwlwpV5dygqyMlyqMhI7JjG8oXFT7Eb5AJ6KJWbw8WKOzK1288skN9VqhMBFxQvTpRSwpl9Myjhxnhg4dWjQjT84D8xyTGZNK9qMToIWvVZe+llsh55szIXni+1l1HG/HB5uamlpDTftXAaqViKaObKWNGqqOWi7HApR6HUFMVnDVTforiWhidpdun4e00UjVENISCjmQpD2jfA8OXpVG/+R9O0KTE9cHAo2EQKxAIpYUqf4qLUEVy0tY5N+0aVMyLfyiiy5KxPg8778i+8dyyxhFYqr6x7QRc5MZbtXwOiRPdLFFLPeVl6KJ/YtUQUA3c1okvOI61dS93LkhcZHvK3DgZTCMF3dsv/rVr9LcuXMLA03lxEhxLdmuQr2QKBQmuhxJ7sBxHcXMeLHkSJ6xKdsbCyjqYGbIAbtQmKjcFEtorr32WuJBCYGJzj+Um8EmOtHceQ65GiAULmoeK1aCXHLJJYmIxtsBqJ3fNHsTx+tBRJPrqBN6ijuDAAAgAElEQVR5ytVR9h1ynyTGrJpQPFEFdF1d0uxE5Zh6buiYHFJEk3ki+wKeqCHPFhIYXHjhhcRiqs6u0uJVvcTktJyWhbOHHnoomemqzshT7ZAxCvmSwFraj2oHIg6z9sPPxR9Rd12+l8ctFkJxW1y3oWaiqQJRWsepnIhWzXJO3Uw0OSmSl2XKyYLa+dBNyeSgoRq+us+CGO1VR2zk5Zy664hnSZsZF5qkuD4QaAQEQgZXGT8TQV0OliJx5T0keBm52EMsxpKjkJjoRqtFR1f2eWJp/5o1a4oGGepxOWfadH+OQfJsIYGdvB8oY2a7lM+nXYfkis5+zjnnnKL9u0yXwoprVdo/ywc2oTBRcyT5f1kw4jqkic26TnKMpb+hMFHbS64L+w4xa0KUk2cfVeJCDNEoFC5p2wbw/jw/+tGPimDTzQRJmz1RbsDXh+3EEkb4Prr2L9fmojwLqyzei9Umot4hZy6G4oludivXR66LyYQB2efIL/5RY7svjsid6VATUeRnFRioIprgBG8n8IMf/KDErjhv+8UvfpHs3Spe8lJpK4ZqMQrFFfW5KuW0LCzy4K94IRafr3vpQCU/XC0eIX2Kif2UGyTlZ5NzWl2+F2qZeCye+Gg/9RoNLaKJ4CW/bU5dksCJDifL6iZ7IiHi8nJHQp16Ky970Ylo7MzE/XUJhHw9YfR8TF0OIE9/F9eRX5rQo0ePpAPI+xfJU3p5yeqbb76pfbGAuA7PwJDrG8qQQhAc1wQCeUEgViCRZwvJf6cteRDHeZRP3ohf3uspjyNUYkYEDz7ILwrgevHsGP6R68h/i0EGnpEnZt6wnxV/M9d0LyvwycGQPJHrK95Syv6eEyp1yR3Hh5NPPln7UgXG7oknnkhmLIrkrJ5moql1F3uqqoNQIrHlwTI1buZ5iZHaprItpb2Ag/MWgY9sb/I+K3menafaeJp/dJmJFtqnxOjciZeP6HhfbkBGN7s1hqgYGhP5xSsuM9Fkfyy4l/eZaLINqXVJsyfdC0vksjFickiuyJjIdT3xxBOLXmCjsxPZruQ8JS1e+cxTYmGixqJKOW25gZq8x+Ry9sPflRPR5ElFafleqL5/yJzWN6cbVkQLDSSuDwSAABCoBoFQgUTdp0eeASGL9Gl7Rcpv5FWXqYVcdhUjCZMHH+S9RuSBFbmOcnn5uLx/RMhZADEwkeui7vMlZjzInNCVF4mtumdJqGWLIXEpZz9y3eWRbR2v1AG2GG+6DuVTGG/dAJ8QxHT1Vzmhe4t43jGR662b6aB2ZHT7hTEu/JH3jwvtZ0PaD19btqG0wWKxFYo8+Mvnpr3Jnr8LvYdRSPuRfUfa3pOijjzQw8uixZLoNDupZxEtTeCQBXw5vsSMySHtR64H30f2BbJd6TihW+Yq/Eqaf6omh9UJDCFm59nmtPIgryyi8Yv95K0E8h5/0kQ0FS/BI3UrBZN8zyc/xLVC+tkQzytfsyYz0da+sTN0vegLn+4a/B64ARAAAkDAFwJ5DiS+MIiVhIV63hjXBU/0KAOXUlyACTAx9UngCrhiwhXwBPHHhCchhUXT+2exHOynvvxsTUS0LBIbzwQEgAAQqCUCCK71FVxDcQk8QSfGlFvgCnwKuGKKALhighR8CuKPCU8gooEnjcATiGimrYxyQAAIAIGACCA5RSfGhF7gCZJTE56gEwOemPIEXAFXTLmC+AOugCumCCCnNUEqzz4FIppJC6MMEAACQCAwAnkOJKGgASZIwky5Ba6AKyZcAU8gApjwBMIieGLKE3AFXDHlCuJPfeUpENFMmY9yQAAIAIGACCC41ldwDUUV8AQJuym3wBX4FHDFFAFwxQQp+BTEHxOeQFgETxqBJxDRTFsZ5YAAEAACARFAcopOjAm9wBMkpyY8QScGPDHlCbgCrphyBfEHXAFXTBFATmuCVJ59CkQ0kxZGGSAABIBAYATyHEhCQQNMkISZcgtcAVdMuAKeQAQw4QmERfDElCfgCrhiyhXEn/rKU6KIaH/4wx+oU6dOphxDOSAABIBAwyHQ0tJCXbp0abh6l6swMClFB5joGQNcwBUT5wmewH5MeMJlwBX4FHDFFAFwxQQp+BQ9Tz73uc+ZwJe5MlFENL7JJz7xicxVHg8EBIAAEMgKAm+//Tb8pNIYwKSUncBEb7HABVwx8eXgCezHhCdcBlyBTwFXTBEAV0yQgk/R86Rv374m8GWuTDQRLa8AZa7F8EBAAAjUJQKY5l3arMAEmJgaO7gCrphwBTzRowRcYD+wHxMEYD+mKMGnwKeYcCXPPIGIZtLCKAMEgAAQCIxAngNJKGiACZIwU26BK+CKCVfAE4gAJjzhMuAKfAq4YooAuGKCFHxKffGkYUS0BQsW0OrVq5PW69q1K02dOpV69eplwnlat24dLVq0iKZNm0bdunUrOWfVqlVJmUmTJlHHjh2Nrpn1Qhs2bKAVK1bQFVdcUTd1yjrmeL7GRiBGcGU/+MorryS+jD8zZ86kjRs3FoDv2bNn8t327dtp1qxZtHPnThLH2PexXxDH+aQpU6ZQ//79gzVcaEzk+sj15AqJ7y6++GIaPnx4Use08nJ8Oe2004LGgpCYcCzjWCd/xo4dW6g/17O5ubmofnLd5bLiGjLndPHTF3lC4lIuf9DVX8VRthPBoauvvjqo7YQUAXbs2JHqO7iN9+7dS7fffjsdf/zxNH78+KSJxbEXX3wx+V9gknbcFy/U64Tkieofzz333KT+aXbFz1bO3gTOp5xySgHHPOLCz1zOT6g+QsZR9af1YD/lYoloX+bM/fffX9RXkXkkuJXGubzyxCb2Pvvss1r7Of3004v8U+iYHNPXynVJy0fK2Q/3Ve+8806rPrArl0L62rSYbJLTqbFXZ1euda50XkhMxL11uWuaXelitbhOrPgTA5NK7eL6fUOJaAMHDkySVnYibDRpoheTav78+TRixAhjoc21ASqdx8/6/PPPB0+g1OeAiFapZfA9EPCLQOhAIvweP/XEiRNLBgRkX7N06VIaNGhQ4v84WWGBiYUk/lv40Rg+IiQmnCDMnj2bxo0bV+LnRQxgrE466aSk7mnlVRxkjPwypO1qITGRn1eOg927d086JYMHD6a33nqrMLjCdX/mmWdo9OjRicC4cOFCmjx5coFblTjnE5+QuKS1KecRLEILoUjuAPPfQnyVjzMm/AKRIUOG5FZEU9tN9h3Mgzlz5tCZZ55J27ZtK2DDZfjDOZhsM01NTdrjoQYkQ/LExCem5Ze648w78VE55tN2QvuVNDvh+6o+go/JflmOP2LAuh7s58EHH6Szzjor8ZVcL9lfMI+WLVuWHBs1alQSn9L6LSac88mVkPbDz2kTe8vFq3nz5mnzHJ9YyNcKhQvnHbq6CPGDYwz7VGFjl156aar9sC3xxvb8idG/DYUJP39aTE7LXdN8RyU9wDdfQmKSZj9px9NitahzrPgTGhPfbajafTs+0NTU1Bpq3zIVoJ2Lrg5Zp+TaXcfeWXQP2eBkp6TOuLj++uvpJz/5CYnRUnERWf1XR9S4gymErrRRVWGoW7ZsSZJuMYrE15dVcHnEms+55ZZb2upzcPbcmjVrCjPqxDPx9yz68Yc7NPJMO3nEuNw1OGGVFXzuQPOHZ6Lt2bOnMKojX1t+Pt0MhOCNjBsAgTpCIGQgET7vsssuo3vvvVebXJoIBaqIJgSUUM0QEpNyAxSiUyPqxYlqWnm1EyMncSFwCYmJ/Ly6zlm5DpsqMppwzic+IXHR2Ua5wTa1U6zWM7TQKu4XEhO5Trr6lLOvtO9iDBqGxMRE0Egrox4XWPCgRYyB1FC4lLMTnY/gnFxeBaHr5Naz/Qi8zjvvPHr00UcLYkdanU04lxc/K/pD8vOWi71p8Yr7LPUuoqntLv5nvDj+iFVEqv3EnCQSyqdwu5v4AJ14r55ncp2820+aXYl66eJuzPgTkic+2053rZrMRNs2/Quh60XHfm9t0T1kQxFO5corr6T77ruPWLnn0SBBmjFjxhTNRFNHTdVZbDIB5VEzeWSe/xZTaHlUX4y08d/Lly8nvqdu5LVcUinq1K9fv6KlE7LjkJ9HB7p6DTGqwcfFsp1f/vKXhVkpAgsWzWTsgjcobgAE6hyBkIGEfQKL/TyirUsuyyXi6gCEWAKa5yUSIqmQl1KJ+nACLnzy448/nrBOJKa68uy30wZCQlA2JE8qCSPleKJ+V4lzvrEJiYs8cCbzRF0OLQbBZD6oy4RNOwA+8AmJiXi+NE6ouYs8wChjknbcR/3Tkt5QA8byQCTfW7fcPa3TJh9nTJYsWZLkpnzNPItouqW/sp2ocYlxk2ei6fgVq+Mb0n5krsiD6mw3PNA+dOjQQj/kxBNPTHJ8eXBfDFybcM6nLYXEhLliG3tF3dLyFP4+xiB/KFxU+5HbXRabRX9zwoQJdPfddxdm2Kv2U08imtiiKS0X1fkJ1c+m2ZVPm5GvFYonfI80+0k7niaixY4/ITEJ1Y7iug0logmDEwkcg6AmwWyMLK5xZ0lMd5WdEHeq+Hx5HyBZfBOJj9j7RRgs30tOhFTxir/XLS9VE1FdwGQRTV5+Wkno0l2DO9eymCdfY+7cuUXBW+DH5cX+SiH3ugltBLg+EMgCAqECiey/0kZo02bO6PwPL9W66KKLkk6evF9YCAxDYSJENCGQyUsj2E+LJasyLvLf6lIKedp7aJ8YEhPRhmlLSNIEEzUxN+Gcb77EwEUIYPybBQ5ZkE5bFqLbM7UeRADRfqa+Q25veYBRzh3SjvvkSiyecF3YV1577bWF5eJpdqUelzGNMTuP8Q2Fi1o3YSeXXHJJYcaMGpfUPeTUTnI92Y+IRSycyT6lU6dORSKamuOrS+f5OjrO+bSdkDwRvtU29grxIG3mmRChWHzK8/6top7cZ+W6sN+URTTZztS94mT7qRcRTea1yL/kJe9pflMV0UzsyqcNhfKz5exHrrMuXqtYxY4/ITHx2Xa6azWUiCacswDCpUPAHUf1OoKAalItkzpNRBNOXQhb6oaHMrlV5ycLcToRjfdS4EAr73+Udg3VIQtsdNeQiSQCFI+kqfu/hCYvrg8E6gmBUIFEXnYt8JJngpQTTOREPW25nm5/NV/tEgoTVUQT/+/bty8ZGFCX83PSKj7Cz8lLPuV9sSot5asWm5CYVBJG0mKmOuO5EueqxSAtmQk1w0i+X1q8txEe60UESKsz41VO/LHZF8w3V2LYDz+zro5pvkE9Ls98FPWXZyv5xoSvFwoXlSPif94z70c/+lFRVXSzNnU8qhf7UfsiHFtuvfXW5IU+4sNbqFx33XX0yCOPFAb269F+1K1wRP3LxV41Fqf1QWLwJZT9qLYu6pLWZ1NfBqebERxrz+9YmOgGe3Uis9wn5763akcxBMZQmKTZzze+8Y3UnFbYi4pf7PgTCpMQcVK9ZkOLaOpsAgFOuVF13gTXdTmnbiaaOqONO2NyIEgT0cT0bi6bNhONnSmLfmJTcDWxK3cNeTmneg2VRNyxCr03UgxjwD2AQC0RiBFIdJ1e3b4R7HfUNxKrIlreZ43IM4d4JoTuJQPqiJzw/XL5V199tWhz+UpL6KvlWGielHvhgm5pCC+H4DiW1oEpJ7RUi4V8fmhcxL1E+/JyK667urGz7iUD6ssHYnTqQgojstiqe7GCTkR78sknkxlZ/CP7jpdeekl7PNTs9lg8Uf1jml2Vs7dKYmQe7CdtA3TZTsrN0BMzb+RcOe/2w5isXLmSzj///GQbF10M1g14i1w+bdZr3mOyzGeT2Mu+pJL9VPrelw3F8CtyXeT+G9uGLu/QzcKLIRQJTGNgIoQx2TbU3FVuY9V3yLil2ZUvjsSIyXJs5r91LzdSj5cb8IoxEzoWT3y2o8zx6C8WqPWeaDKQ6tJGsd5cTCfn0b9zzjmnaNqsrNJyefnFAur6dbH3g07p5RltnCjOmjUrGXnSjcKJ6/H3U6dOJe6wiX15+K1xX/va18qKaLqXAuiuId5aKl5k8PWvf73wFjb5GowdY8Kz7sRSWPllAyFIimsCgUZAIEYgUTsruoEE3YiW8E3sL4WP4DbR7fnjs61CY6L68koJh668ilfoveJCY6JLJHX7GonYJ/OB217dfybvIpqaI8gzguTv0raJkPmgLlPTxfy82E/aIKSKl/ATcq4j+4562tNJ9g9qXpTWQavUcYvRiQndudPZiSySyj6ClzHK+xTJMaae7KfSvomq2CH7YJlb5Tjn05fEFkbKzc6UY4zOflSehM5TQtpPubrIdiW/aC7NftQZRnnNVdJicrncVV3iqovXMfqyofM3GxEtLVbrtqsK+XboWJiE8ofRRbSP/vCfIepSdM3DP/vl4PfADYAAEAACvhDIcyDxhYF6HWBSiiww0bMNuIArJn4IPIH9mPAkpDBiev8sloP9wH5MeQmuICabcCXPPKnJck4TUFEGCAABINBICOQ5kIRqJ2CCJMyUW+AKuGLCFfAEIoAJTyCigSemPAFXwBVTriD+1FeeAhHNlPkoBwSAABAIiACCa30F11BUAU+QsJtyC1yBTwFXTBEAV0yQgk9B/DHhCYRF8KQReAIRzbSVUQ4IAAEgEBABJKfoxJjQCzxBcmrCE3RiwBNTnoAr4IopVxB/wBVwxRQB5LQmSOXZp0BEM2lhlAECQAAIBEYgz4EkFDTABEmYKbfAFXDFhCvgCUQAE55AWARPTHkCroArplxB/KmvPAUiminzUQ4IAAEgEBABBNf6Cq6hqAKeIGE35Ra4Ap8CrpgiAK6YIAWfgvhjwhMIi+BJI/AEIpppK6McEAACQCAgAkhO0YkxoRd4guTUhCfoxIAnpjwBV8AVU64g/oAr4IopAshpTZDKs0+JIqK99tprdPjhh5tgiTJAAAgAgYZEYM+ePdSpU6eGrHtapYFJKTLARM8W4AKumDhP8AT2Y8ITLgOuwKeAK6YIgCsmSMGn6Hnyuc99zgS+zJWJIqLxTT71qU9lrvJ4ICAABIBAVhB488034SeVxgAmpewEJnqLBS7giokvB09gPyY84TLgCnwKuGKKALhighR8ip4nffv2NYEvc2WiiWh5BShzLYYHAgJAoC4RyPOU5lANAkxKkQUmerYBF3DFxA+BJ7AfE55wGXAFPgVcMUUAXDFBCj6lvngCEc2E9SgDBIAAEAiMAIJrfQXXUHQBTyACmHILXIFPAVdMEQBXTJCCT0H8MeEJRGjwpBF40hAi2qpVq2jRokVF7dmzZ0+aNm0adevWzbSdrcvt2LGD5s2bRxMnTgx6n71799L8+fNpxIgR1KtXL+vn5BMWLFhAAwcOpP79+zudzydt2LCBZs2aRVdffXVV1+H2WrduHU2aNIk6duxo/Dx8zvPPP0/jx49PrQ8/44oVK+iKK66wurbxQwQs6IqL70divt1+++1JGw8fPtz35Uuul9ZmbF8zZ86ksWPHFvFNPN+LL76YXGvKlClV8ZGvkXavSpWXbZPLluNejOSU7fyVV14p+D5Rr40bN1LXrl1p6tSpiQ8Rtrxz584iDOXjMXxoSEzUOp577rmJ70jjD2O3evXqoiYX3JJjjLhOJW64fh8SE5nrMideffXVkhjKdsf2L+MijomYIvCSueVa70rnhcRFrmOanejsgXlx//33F+xK1CHteKU62n4fEpNydZHxEjaSZm8qV2QO2dbXpHwMTERdL7744qIYybg0NzcX5TYyVqeddlrhu5g+hXELiYvOfvienC+KGMP/y/XnfO7OO+8s2I4cq0Q7h45BITFJi6Vqf0XOX3Q5djm7MrEH2zIhMUmLvepxNcZWsqvQPiWm/ah10cXfNG6lxTFbDpiWD8kV9g+33HJL8iiy3ygXl3T2I/uV0P4kNE/K9X3Ed8cff3yS58ofXbxKy+tM296mXEie2DyHS9mGENEEMLEFlEYS0YTA06VLFxoyZEjVooULmU1ENH5OdpTViIX8bPK9XJ7V5JxY/DF5llqXWbp0KQ0aNMhIJOa2YQGAO/j8N7e5rSDrq75ZEtEEFlw3IexzoGR7ULFasmRJQVSX/eYvf/nLQjvI5/rCS71OyOCaFg9M+CPb5vbt22nhwoU0efLk5MUQLDAzntX6mDRMQ2IiEq1yz69y+plnnqHRo0cnwqvAgQenfAzM2PAqJC66uqhYsZ9hvyMSVMZj2bJlSRVGjRpV8F1px23qalo2JCb8DLq6yDjInGA70Q0iyD6aN12ePXs2jRs3zsjXm+IglwuNibAPvudJJ52U+ALRURs8eDC99dZbhUE81QcJnrH9xPQpoTt3Jr6AecMfIcy3tLQk/6cNDsfIwUJyRc5p5Fgq4yDzNi3Hjt2vCYkJtyl/OHbK9WpqaioMkMvxp3v37slAqs6u+Hzui8TKo0PhwvVIq4sacxi7cnHJxA5dfGrsXIXruHLlSjr//POTyRBqvdLiEvNL7qNWiuE+sRDXCsUT0S/V2c+mTZtozpw5dOaZZ9K2bduKRDRdvGL80vK6vGES4nnVfKIdH2hqamoNtW+ZSpoJP34pdL3o7ssHlNxDdsr8Jc/e4g+ThUd7eBaTmI2lOl5VleWOp1DB5ZFpWdVmdZw/codVjMyL0QS1vNzZl8ktnpGTKzF6J1Rz7rhxXT75yU/Sz3/+8+SeYvRKdi5pdeLrnHDCCYWOn24EVFa4y6n1qjPj//nD9daNoIjv5GcWydE555xTlHSrIpmKZSURLW3GXtool5qciORG1/YimKszeuT6cx2//e1v0xNPPEE8Sypt5gsfv/TSS5PkgK8nf8Q5aTzjZxaz8fg8uT10o1Oi08/Po7ZruYCb9p3KHbUN5QTRZCRWnunD9ZFnvpnMwFQ7cdyp5eScfZJu9EoEX7WM8Bec0K9Zs6bgJ1RBIc02+Tz+1GommrD9yy67jO69997EJ/FHnikr+4fly5cXiWgioMpc1CVwvh17yITDpPOhCkOifrKvUTs9aZ0gX9hkARMdj5k/sgBSLwm76kdFO6r80eUX5513Hj366KMFIUD4C/W4L26o1wnJlbS6yO0ud1I4d9HxRpczVDsrvhyeITHh+wr7F88gx6xynOHOoBBWeOanHO9C+xS+V0hcKvkCXSyvFN8rXdOHTYXEJC2WVmprnWAQc3VFLEzkGCv/zbzgQT7OkcVKonKx3CTO54UruhijiszlfIw8OOqjzpWuEYMrqp+oFGPL9YnT8r1K9bT5PgYm/Dy6QQbdsXLxiq+j5nU2dTUtGwsT0+exKVeTmWhfnP5rm2d0KvvC984sOU91QDxjQJ7amGZcfF652SyqeCNmdvA5LPTwslG+hpgdIxs9J0tpM6PU6Zdq8BD3HTNmTDL7QdRFHtmVnabcSZbrxCq1WIbJQUnuMAtMGEzx/OUaRJcQq8sXxPnyFGweaRIYi1Enrpe8TFX3LDKWXL9yyzlNRqTKzRySkxs1qMuzT1T8Rf25Xiy8sjDES+Z0I+7qKJsscpjyTCei9evXryjxENfizkpau9qKaLoAlCZEDh06VPs8nBixgMNtLy/l1SVClZJsNZAI0Y6XGzMeuhlDaWW4vOCizDPxXCwQ33fffYXETrZNcR4/T61ENDEDk3knOMXPo4pogpOyKKwTG9OEBSdnXeakkMFVFnH5EXTLfnVJh8o7nYgmz0jKEybyEgl+bt2ASZpfUG1UHnhK45BPbEJyRVcXjpuyPcv+T8R79nNyDBOzHNXjPnGQrxUSk7S6qOK6PLtKXr6nG+gTfkXkUCFwCYkJxwYRvx5//PHk8cuJaPy9PPCUNmiU9wGLSr7AxM/KXKgnYUSNpTIfTPyvSRzzaUch7afcYL3gkG5rAB0fypX3iYe4VkhcdHXRLW9m/6EOVshxiX2TmHyQ95gs5yryBI1KMTZtkIdnP5r0EavlTkieVJrsovrZSvGK6xrD14bEpNr2qnR+Q4to6j5iaSLas88+WyJ06WYvccdfHiGRDZKvoe7Lxg6PP0JYUZf/qJ01ndNkR3jllVcm1xYjEmkzStTnkcU7WaASM+wEedhBnXzyyYnQpu7xoRLMZlS5nGgphCDRQT399NMLHf5yWJYT0co5A9khiyCtih5pIprsiFj4kdtNnrVUbhRJd38WMnQiWjme8T10IhqLJ+rMNubOJZdcQrfeemuhXVVei/ZVBQZdR1peBifOSxPRuD11z8Ncnjt3bnK6PCvTRURTA2Las5Tr5Ig2lzu9crswF/lTrj7CNlU+qbYTKpDI9eblUmkimiog8/Tviy66KPFpqt3HWErD+ITCRMWeMeL6XnvttYVlZGkJVSUehcYmJCbqs7Ody4JGGiaVBG0xI1fdi6NSgmLzfUhc5OcQdVFn2QpseGkrzyji2Z5iljjHZtlvyMdd9zE1wSYUJjIP1Lqkde7k/Ea2NzlGClFJFZ9M6mpaJhQmOjFErUdaZ188u9ivUsQVEZtC+5SYvlbnC3T5RDmfUmm2likXKpULyRVx73JtK5ZwyrlQucFNXRyrVEfb72Ngws8kiz9ixQSvluL7m+SHol4xZtLEsh+5Lrr+AfOFc3r+LfZ9TovZ9RaTOU+R+4lpMVa1H5OBQ1sbKVe+FvYjZmzq8jsx61vnUyvldb5wiYWJr+eVrwMRTdqMP03UkZc2CfB0ggrPojFZHqVrSHlWlpiBoxI4TQTSiW3iOeRnTxPX5ORPLB9M2zBenl2neymDbxFN1PlLX/oSvfzyy2VfGlBpOWcafmkdAsZFnmmQJqKp17UV0dI6V2kiWjmepYloaUtpZD6LWZOiXW1noumccJrgwKJsuVlZ8owwdX+MNPuQ7UpeRiQ6b5XED5G46dpcnTnC2Jx66qn03HPPJeK1yhXxLOVmNqp+IFQgUZMEvi8nHJyYi84+t7ksAtx9992FfYl0YqS891WIwCSuGQoT9Zl1SwLS9jZT7aKelnOqSZb6f1rnVRXbVHzrSQQQdVFFNHYw9fYAACAASURBVOFfOHbywIS8YToPzPA+X2w36nHxMo8QdhTKftTZL/zsuhkiaUl4WoyUc5G87SmYNgAlz5LQxSB51mra0poYolEorlTyBaZ5rSyKxHhhVwxhRBaKdPl0muiattw5Rqc3Fk9UHyEP5qgxuNJsmXK5rC+/GwsXURd5VYGcv1144YXEs2CFiJaGTb3GZPVlJWpcqiRCh14aHYsnOl+gW0ElXsAm7EB9OVTIWeGx83xftg4R7YorEgzUmWhyoqIuxVSXc6plRSIkG2ila6idfnWdv2nHTiRv4m2J8nJCeUmB+jxixpIsWMgb2qa9ubTcJu++RTSBwR//+Ef6q7/6q2TDUbl+8pK/SiJa2oiMfJzbRF7SJs/a4ZlTvCeZ2IRd4KcKNvLzpW3QLvNPFsvS7s9tkVY/uV3lzZvlZbppyxdlDqrtaiui6RJCFVuBIYtSlTZgl2e22cxEEzMh1Ld2+hTR+Nl++tOf0mc+85kkWeGPrj5ZENHkNlZtQBY/xJIhFmnlpcZyu/LfPLMu9JuNYwdXuY58b91bX/m4juPquXneGF03+i9eMqAb0VdjT1qSUklk85HcxEpORV1UH6aro4mIlMeZaGrukvZ2cN1MGtWOmHMiv+KYFVqgj8UT00ElWUQTHOJBJoGDnBPknStCJFUFEV1HLc12YixtjRF/OIeoFEt1da0kAuTZfp588slkJrh4Q7ioC08GEBwxGSBlbPkjluiFjskhBde0upx44olFOafgitjeR8TttNib55jMuQjvLc0rJXQ+hY+l+Y80+zHNZarNVULGnzT7SZuJJtdFjlexsIjhZ6ttr0rnYyaaNBNNXoZQ6aUAYnkjjyr36NEj2YRbvKFMKOE8Q+XNN9/UvlhA7HUgr1FXN97XOQF1BJjPEftLde7cOZndY/KiA3lDea6r/MYSeU8GcS3eu00sR1VfL80kk8/h/+X6pY2apc38U2dT6Wa/8blibb+4l3ye7fIAcT2u78c//nGaMGFCEshFvfj45z//+ZK3bXH780wC/oh2l/GXn0MWcWQRje+Tdn9xnNuZ66kKn3z/NJ6pL4zQcYefo1y7lusU69pV5oHgSRqGuueR7UreD8RmqrHKRa6Dbq8I004On6/ORBO+QoiqomMoj4IJ28zCnmiiHVURTfZ5Mt7q7DXGTwix8shV6FeCh0w4ZB8i22wafzghT+vAyeeofrxSELb9PiQmqi+Xfb1u8EI3y1Fe/i9mXelihm29K5UPhYvqp+S6yN/p9phpRBFN5oSMSZq9iU6QiOe6vQkrtb3N96F4oj6DHF90S1xFfODBF+FTZbxi+pSQIkA5+0lbaidzhZ9N4MJ/Vxp8s+FCpbKhuKKbtShmh3P9xIqQND6oObawHd1s0Ep1tP0+FCa6HEr4AtV+dC/YEvVgu1K31wgdk0Paj1p3dWar+jIrFkx0cUkMqtdDTFZjhknsLddHVV9SZ2sTNuVrYT+6meNqnJXjVVpel7ZCzab+urIhMan22SqdXxMRbd2b71d6rqq/7/+po6u+Bi5QfwjEWBYRG7W0GXaxnyPk/crNfgx535jXznMgCYUTMClFFpjo2QZcwBUTPwSewH5MeBJSGDG9fxbLwX5gP6a8BFcQk024kmee1EREMwEVZYBACAQq7Z0Q4p6hr1nvIlo9tpmOE3kOJKE4DkyQhJlyC1wBV0y4Ap5ABDDhCUQ08MSUJ+AKuGLKFcSf+spTIKKZMh/lgAAQAAIBEUBwra/gGooq4AkSdlNugSvwKeCKKQLgiglS8CmIPyY8gbAInjQCTyCi/f/tfQ/sVdW15tbagTrhQV+IImkKpAiDWkIGMikEfRCI4ovUAm2RMjIFy0AkkTI2DcMLzUvJIyQdH8WGRoYWFIcgRkRDotSA+NRAo3RCmAwMnY4Va3jEEAYe1idjq5PvMOvOuuu397n73nv2uffc+93E+OPefc7Z+9vf+rPXXmuf2FlmOyJABIhAQgTonHIRE0Mv8oTOaQxPuIghT2J5Qq6QK7Fcof0hV8iVWATo08YgVWWdwiBazAyzDREgAkQgMQJVNiSpoCEmdMJiuUWukCsxXCFPGASI4QkDi+RJLE/IFXIlliu0P73lpzCIFst8tiMCRIAIJESAxrW3jGsqqpAndNhjuUWuUKeQK7EIkCsxSFGn0P7E8ISBRfKkH3jCIFrsLLMdESACRCAhAnROuYiJoRd5Quc0hidcxJAnsTwhV8iVWK7Q/pAr5EosAvRpY5Cqsk4pJYj2zjvvuBtuuCEGS7YhAkSACPQlAlevXnWDBg3qy7GHBk1MBiJDTPxsIS7kSozyJE8oPzE8QRtyhTqFXIlFgFyJQYo6xc+TW2+9NQa+rmtTShAND/nyl7/cdYNnh4gAESAC3YLAe++9Rz1pJoOYDGQnMfFLLHEhV2J0OXlC+YnhCdqQK9Qp5EosAuRKDFLUKX6ejBs3Lga+rmtTWhCtqgB13YyxQ0SACPQkAlVOaU41IcRkILLExM824kKuxOgh8oTyE8MTtCFXqFPIlVgEyJUYpKhTeosnDKLFsJ5tiAARIAKJEaBx7S3jmoou5AmDALHcIleoU8iVWATIlRikqFNof2J4wiA0edIPPOmLINrBgwfdrl276uZz5MiRbv369W7o0KGx89x0u8uXL7tt27a5FStWJH1O0x1r4QLUcW/ZssUNHz7cLVu2rIU7XLvk5MmT2Vw0i/3Zs2fdgQMH3PLly92ZM2fc8ePH6/oBrDds2OCWLFniJk6cWOuf9PvEiRPZd2vXrq37vZWBhJ7V6F7oy/bt293cuXOzpjIenoPVCLn++D2lcwq527RpUwbkpEmT3OrVq2vnr2n9OHv27EyuIG8bN250V65ccVpX6u+Lkqe82U2JiTxXxjRv3jw3Z86c7Bwc6DrRGYIJ2u/YscMdOnTIq0tEL9x2221t6chGbE+JiYzh3LlzXq74xqivGTJkiFu3bp0bNWpUbRjA7NSpU03r/EY42N9T4iLPCo3Ffm99DrE7Iblqdqyx7cvABGPdv39/bd4b2dxm5C12nM20S4lJ3thDcqJ1iujmjz/+OPNnQnLYzHhj26bEJU9+9Pjhv0EHazkJYYJ7pvbjU2ISY2P1+DR/fOO2chU77822S4lJnvyE8PL5L9ZWC6+aHWsz7VPi4pMR3Tdrf3zyg3VGnh/YzFhj26bEJDSWRjbW2iuMJcSh2HE20y4lJnny00jPYgza1xUZunDhQt16oZmxxrZNiUlsH1pt1xdBNAFHB2LKCFykCqKlum+IRMDt8ccfd3feeae7ePFi0gViXh/ygmih66Bo4YjCMcPfUJY6gNCq4LRyHYNoraDWP9ekMiTg3csvv+zuvffeLHAGYzplypQsmBySiRdffNHNmDEjC/5DZvCBDOlry9CnqTARVolM4t9jx46t6QkJ0muZPX36dKZLJMi4c+dOt2bNmtoGCbCRTzsbDY0YnxKTRrbFjlGcNnBDb17IGIRf+HfqzaSUuKD/obH4vtcyo+dzz549btq0aVmQEVhiMQzsUn1SYwIdsHfv3qz7CxcuzMYFPPABH6yOaEbedCC2SHxSYhIaO/qPwLyVE4uP6FeMvewN2JS4hOQHciI6VeYYOmjz5s1u6dKluXICrO1mapE8wb1SYhLSBT7bO3PmzDr+WNx8clU0FnK/lJiE5AdBZc0J6QvkR+zw4MGDaxjBb8Fvd911l2tk04rCKRUuGEfeWKz9wXh88gMO7d692y1YsMBprHx2u9sxyfNpQ74rxhSyV2WuC1PxRHSsz/Yi8UTGqGUJbX3JHBKwnz59unv//fez5JWUMZOUmBTF5dB9OhNE+83k1ONybvJvBjxDOyz4EVlB+Bw9ejTLUIJBlsWlVbw2igvnVzI79O673i3CDho+snjwRYJtex3g8WVEQAHqHUrZYYm99/nz570ZJjoSH8rWsk6LKO8PPvjA3XTTTXXBKf0bnCSd4QKhRb+RkYasLDiMGu9jx47VMgftdaFMNL3YDTnf2uDib4wZfdf906QJjUE/6/DhwzXO2CCZzeSB4WImWnrRr+oTyjAkVk50UCyEm25jg2jQnYsWLUoGeWpMJNghA5Bguw6iieO5b9++OlnXi2LRjbAfVV7Y5S04fGPMC6TKvR544AH3zDPPVDqIFhpL6PtQEE0Lii+AULQgpZQf0SV33323e+WVV2q23NpQLQ/NyFuqKoGUmITGHpIT+70EVoYNG9ZTQTSfnGh/SPtsFpPQRk+M7WpXnsriSkgXhIKq2pfVG13ajrU79rxFYxlnXOv1RihgavWsT++WsdkHrMrgih2LT64uXbpUFxjJk5+qb+IA97y1n9YRIXtVhh7RslQGTySgJrbXjlH+Dd2RVxHVS7KTUh9eh5ufOXPms1SKcQBp/iF7ZNrPX33WMIhmyxM10fRiQgIuoQwmreD17jIUOkp/ULqIe0hGlM1ugCJrtBugr7EOls62yrs3fpMFIYRH+o3AHBaIixcvzo02+4JoW7duHVC+IwIsv6G/sjOC30Rojxw5ks2RXrjOmjUrC2rKwtwn7L5yzpggmjXKvv5pZw7tfW1GjBhRC4aBJ6KoROEgQPjcc89lOz4aZ+DLIFpasa/y3VMaV536LoF3G6QHdr5yGp3inRf0T4F9SkwwFtF7WhdhHLIpoTdI7EJHdNP48eNrehU6oOpBNN8mjbYdeoyaV8BNlxkBL/y7rKyalFwJjSXvezlCIlRyVobznhIT8TuQ4SB2DXOt9YotR2tG3lLok9SL3dDYG8mJcEU2MG1ZddXL0XxygrnQugb/xvjBIZ1J41vI9drizm5OyQas2F6b8avXJ8AtJFcpZCilTgnJjy2PlxJfa7e1jfbZ8BR4yD1T4hIaS0iuGslPzHqpCKxSYuLzadFnXc6pfVefvcJaTh/doX3gIsbvu0dKTELy4wuiwTZPmDChllQj+lfHInpNz6aY085konVJEE07frJw8mWiITPKBrp8WWIIkuggVSi7SiYSDgM+yGjLy/6yGW82iOY78813b+uY4dkwRitXrnRPPPFE1pe8UkdfEC20YLRtfcEwZMVJQA24AXvBQ5MdDiSEPa+cs5FRsBkWof5pBRJqg0WzcEfPBXiCz9SpUwc4h4KzZN+hHc9ES6HSqnvPlMZVoyKBfrv4tbvbco12TKW0+/777890nZwjlgr1lJhox0LvYItux6YSni960Z5TJE6HnFtks9iqiInusz77MTRGn44U50z0G3ArozQtFVe0I6nHonf888YIbgEnbVvLKEXDXKbCRNvTUEaRLGik3EpncsbIW6rykVSYWHm3me/aV9KbrbpE2nd2oJbDRput7eicVLiE5Ad91XpBZ8wgOKLPMfad44nrU5ZCp5QfPU95ukDb3lAgNiRX7XAh79pUPMmTH/Gt9Zml+FvbJVzvw9KWB1cZFz0WvYaw9icUdBSdGpMpXQROZXEldDSCyA8SGkTXaHulEyIQvA/5wEVgIfcoCxM9Fq0j0I9QxiaObXrkkUdqZ9oyiNZ45hlE+3/lhIAqlIlmCWhJqDO6tFOgHU3fPezC1h7gF3JUbRCt0Y42fse958+fnwlPqL5ZIvirVq0Knm+jHcE84x8TRMP4EYzCuQXoF8petbHU+GhhbjYTzXduT1FBNDnb5o477nBvvfVW7ksDbLkng2iNFVQ/tSjLuAr3dWakZJDYjQVZCIOrOPMImZlyVk0ZZ42kwsSXhYexImAPx1yXOfj0qy3plpcNCF/tAa1F8jgVJr4+ytih931jtOWrwi18L5s/ct+qHgJuF68YD8YCx/xnP/tZHWyhA7+1ri/DUU/tsOvdfnmW76USIif33HNP9vIBeVmHXBMrb1WUH60jdMa6XuyDL/pMsNDitpGPVwQ+qfRKSH4QVEb5qhx3ErIn1lcrw+6klh+5fyNd0KgMGPKDDXCfXKUKMKbiieWwrarB7zImX1l4KDhg13ZFyIrvHmXhIroAfYixsb7kB+BXxtnQZWESWouK/IA3P/nJT7IXZWl79YMf/MD96le/qh1F0CgZowjulIVJ6NihkDz4xs4gWuMZZxBNBdG0A2NLMa3SsW3FEbLZDbqcM09x2VJLTJ1N2ZYUXV85Z8y977vvPvfkk08OONxW00RSXn0GuOhMNOyKoN8o3xw9enTwwG69kG/2TLTQLm6RQTTc66mnnnJjxozJApT4+A4RZhCtsULq5xapjCtk4LXXXnPIHhMDKkEivYMnmQDITH311VdrLyLQu3m2TMAerl/0/KXCxPZT63ONiS8AL866zS7Si+OqvlhA4xLawde6Uy8CQ4cVl7XoLYMrobHkjdFmk7TydupW5aoMTKzz/frrr2c72Xk7+83KW6vjL3uxGxo7shZ9B6DDb9RBNF9GRa9l0uiMEO0naTmRefP5b752RfJD3yul/ECPWl0AWdIvAfKNVWwSshKtn15GhlFKTELyo4/UsQeji1xh3sQ/AW/wAUZVlx/wpNFY8uwSSqYRbAUWvqzoVLKD+6biSsinRXVFjPzozWKfD5wywJgKE+AdIz+oAPP57b6APoNojaWDQTQVRLPn/QC+0EsBdC3xLbfckpUi4hwvvUOLQ/P/8Ic/eO8hO9bIUJMdft+5F7oW/uabb3YPPfRQ7Y1FuM73YoG8e9sdZCmVtIfg60N9fbvOUi7aTjkngmi+7Dediiy725iLVso580pdbXmFlPKK2MSUc8pLEWCokH0iTo0PZ10+p8eTqmylsfizRTchkNK4ih7BeHVpjNZ59vwv35lONqsgVIZeFK4pMdF91IsPW/YuWWV67La8KKQzisKhrIWd1Ze++bV6UV/jy8DrtyAa5kqf9SRcwff2/JWqZudpPtogmrV9Pg7FyFsK2Um5sMO988bukxObEavPetLljKn1bGpcdFBMV2tovEQWJBgv2VV67KFNjapxxZcJLePXL9bS+kHb8NAZeVUPouXJT2j8Wq4EF2vDq3ymYMxYbNWStjOhcxatL5hChlL6byGfVvPBZ1+tvQr5wCnwSK1nY+VHOKExDL0gUXBIKUMpeZJqHuW+fRVESw0m708EiAARaBWBKhuSVsfc6DpiMhAhYuJnDXEhVxrpk9SLmJjnd2sbyg/lJ4ab5AntTwxPqGvJk37gSWeCaH+8lp6a9PMvJya9PW9OBIgAESgSATqnXMTE8Ik8oXMawxMuYsiTWJ6QK+RKLFdof8gVciUWAfq0MUhVWad0JogWgyrbEAEiQAT6CIEqG5JU00RM6ITFcotcIVdiuEKeMAgQwxMGFsmTWJ6QK+RKLFdof3rLT2EQLZb5bEcEiAARSIgAjWtvGddUVCFP6LDHcotcoU4hV2IRIFdikKJOof2J4QkDi+RJP/CEQbTYWWY7IkAEiEBCBOicchETQy/yhM5pDE+4iCFPYnlCrpArsVyh/SFXyJVYBOjTxiBVZZ3CIFrMDLMNESACRCAxAlU2JKmgISZ0wmK5Ra6QKzFcIU8YBIjhCQOL5EksT8gVciWWK7Q/veWnMIgWy3y2IwJEgAgkRIDGtbeMayqqkCd02GO5Ra5Qp5ArsQiQKzFIUafQ/sTwhIFF8qQfeFJKEO2dd95x119/fSyebEcEiAAR6DsEPvnkE/f5z3++78adN2BiMhAdYuJnDHEhV2KUJ3lC+YnhCdqQK9Qp5EosAuRKDFLUKX6e3HrrrTHwdV2bUoJoeMjo0aO7bvDsEBEgAkSgWxB49913qSfNZBCTgewkJn6JJS7kSowuJ08oPzE8QRtyhTqFXIlFgFyJQYo6xc+TcePGxcDXdW1KC6JVFaCumzF2iAgQgZ5EgGUSA6eVmBCTWGEnV8iVGK6QJ36UiAvlh/ITgwDlJxYl6hTqlBiuVJknDKLFzDDbEAEiQAQSI1BlQ5IKGmJCJyyWW+QKuRLDFfKEQYAYnqANuUKdQq7EIkCuxCBFndJbPOmLINrVq1fdli1b3IkTJ9zs2bPdsmXLslk8efKkO3funJszZ86AWZVrhg8fXmsfIyAp2uzYscNduHDBrV692g0aNKilR1y+fNlt2LDBLVmyxE2cODH6HsBh+/btbu7cudk1Bw4ccMuXL6/1Q3DCPS2O6PehQ4ey6/BcH87RHXHO5T2r0X3QlylTprjx48fXxjNq1KhGl/F3IlAaAmUYV+i8TZs2ZWMaMmSIW7dunYMcnD171m3cuNFduXLFTZo0KdM1+DSrN4sGqwxMRDfCFowcOdKtX7/eDR06tA4T/b3oNcEJOhn4HT161C1atKhoCAbcrwxMtM1EB7Td9NlGzZ+1a9fWbMyePXvctGnTMo6l/pSBi7Zpev593/eL/MToFGAhvOhn+QnJlWCodTLa7t692y1YsCDTR6k/3SI/4iv2i07x2V7YFK1TNC/6QX5CNllkQDCbN29etq7oR/kRfXrw4EG3a9euOvUAGZowYULNp+tlmxySH59dGjFiRN/6tCAIYgDwc+Ujfu2+ffuytXov+7Sp7GdfBNFkgTN//vyaU3Lp0qUBASENMq7Zu3dv9tXChQuzRYAOKJWxKBBDMn36dPf+++/XBa9SEcLet1EQLdQPvajE3zt37nRr1qwpxRn09YlBtLIYw+e0ikDqRYzVX3Ayjh8/ni3SNm/e7JYuXZrpOcgKjCucMASGmtGbrY49dF0ZmCBQCEccGwFwSOFkYKPlxRdfdDNmzMh0Fr7HZ+rUqQ4Ox+LFi93zzz+fBYiGDRvmtm3b5lasWFGKfkuNCcYp3AAO1gY8/vjj7s4773QXL16sbTABH3AGWEkwUTBrd/MkllOpcYEd05tIYlMw5tD3/SA/sskG3aF5I/hArgQ7+FLAql/lBz4ddK6VK/AEugS/y8auxi9WBtpp10n5EZ2hfcVjx471vE7BfPtsL3Smb/7RvtftjwSafTYZ/BZ7hL/Hjh2b2W7ZrOll+dG+SWhNpW316dOn+1Z+Zs6cWZcsIXZp1qxZfe3Tavug/f9e1ynt2MVG1/ZlEO2+++5zzz77bJZdFQqGyQJAAIRQSlYGvpOdeb0LIN/p3UZfBgOul902HS0PZWtZ510CfB999JH78MMPa5kTuK/+DZOrs0rE2T18+HCWlQXn1i6QJBtF+j148ODcTDQ8s5Gzpx0FtEdwEn3X/dMZdtpIwrmyu3DoOz7ijOJvvciVaLvvOmaiNVIJ/L1TCKRexPiCaFiwIVimgwDQSZAnBM/efvvtWhAtRm8WjV1qTKCbdAAs5JyKjoO9sA6H1qdFj993v9SY+IJoNiNGB0tE/+ogGgICNms5NTapcbF2WBZuGJceq/5eB9F6UX5COsUGAWRT7a//+q/7Wn6Agw6iiVy99NJLdUE0yJL2b1LLDu7fKfnRPrj2FW0QoB90itheZIKDG+Kny/z7gmi9Zn8a2WS7NvMF0XpRfvQ6ywYahR/aRh05cqQuiNZP8rNy5cosO0/W+FJ1ZjeGe9EmN5If4Uq/+bSpbGhfBNF0UAuBKnygZENljaHsK1ynd11tCY+QEu1smaguHZX733PPPe6NN95omK7vC6Ih2LVq1aoBY5DUVvyGgJFkWejgkd4NlXsDl+eee67WF1kkYcc4r5wzJoim+3/+/Pksxdj2T8+FLRfSOzBa8GXxqwN9sqMrJWqyuBGHhEG0VKqE920XgdSLGAmyS6Bcgv52N1zrhCeeeCIrg4/Rm+2OvxMBI+uMagcE2coWK9F3SH0HfljkhI4ESIFHGYtd7WRhnHozQn6zQTSxO/j90UcfdW+++WZDu1Y0PmXIj9400yUyvu+b9TuKxqMsruhyGl32q0uyfKWv/So/Uo6n5Uo2U+GXPvLII1lpDXyvVo/vaIVLnZQfXxBAfMVe1ikh24sjU+CzynEo/SQ/eTYZXJBNLASJ8NHlnL0sP3odFFp32exf+C/9Kj+iP3BEiS/BpR99WjkWwJdV3w8+bSt2sdE1pQfRDp15xr3+v15s1K9Cfr/rK/e72eMfqLuXBL5uv/327GwgnSnmM+T4ToJIqKe2pQtyvpBcq2vRpV4fv/nq1uGEY7fx1KlTddlkdvC+IFpol9+2lV0bnd6qy4+QMo8PypRsvTQMt47oo53vuXmZaHanOtQ/XfKTd43enbPlNMBeFv2Coa755plohYgVb5IIgTIWMVisYYfu61//eiYroXM1tNOO4cbozRSwlIWJ1uM+m2AdWIxVsgJQbv/YY49lw5cz5lJgIfcsAxNZyOCt2ngePvpMThtE0+OV0k7YNnHM5BzSquMCmyMfbbdD32ufAhs8eX5HCmzK4EpIp0BnoPT3/vvvzwIC2h/qV/nBuLGxGZIr/I5MxsmTJ7sXXnihtoFRRkl0GVzJk5O841J6WafYtYG1veCE4Kb1aC/bH12hg/FbP16OXsBvVjZ6VX70poTYCr2RYzOQ+sUmh+TnzJkzXl+3X2xynk8bOmqjl3VKCv8K9yw1iPbxJ390//HAglRj8d538/xrZ9ngIwe16hROpIxbRRw6qNHWWTc68wW/YxGBg6qxe2JTs6VfohwRLfc5S0UH0eTcozvuuMO99dZbwZcGCGbtZKLJ+UoyriKDaLKQg4HFB4HA0NlEPBOtVLHjw1pAIPUixpYqWlmULtsASazebGHIDS9JjYntQAgT3/dStiflNLhXGSVYZWBi9bbdKAkF0STYKqUjDz74oHv66adzj05oSILIBqlxsYFUXVYk5+ihq9Yv6GX5CekUnH22devW2jmLvgVeP8oP9AP8FfGHfHIlLziR8yrLOm+xU/KjsdDY2MVuL+oUq9pCetX3fS/Lj8bFlxmvf9fH4EjFj5Rz4rzXXpEfPWZfwDm0Hu1lmxySH5x9ps/htv5bL9vkRj5tXrC1X3RKpEsZ1azUIBp69Itjf+v++z/+Oqpz7Ta6/Zavue9N/dvabWQ3y5Y26nIcn3KScwpsnXXo/Bzdb33gJZ4fesOmLQ31GRF5K2ZohHPr0gAAIABJREFUoYdrYjLR5ADgp556yo0ZMyZ7YQE++oBteX7MiwV8mWiSyWDf2llkEE1S4T/99FP30EMP1R2K7ntTKDPR2pUoXp8SgdSLGKuv9PkrUjbke4tvjN5MhUtqTKxjCh0InYUNk5dfftnde++9WUmVDaDo8nydEVvGGzrLwEQH0Xznr/gWdeKYYuGiX9wjL2BI/TKe1Lj4ymlkA0cH0WwAspflJ6RT8JISHUTztbMH6OuXUqTSJ7hvap7gGSH50UE0X9malKohiwJtUdJZ1hs6U+MSkh85b9j3hvde1yma5z7bK79bndLr9kevP8QmW5/eBo30eXG9KD+aKxg7OCDrSVsWrPET/dGLNjkkP7AlOohmfd1etskhn1bkx1dVgWv6RacU7VuUHkTDAM5d/n3R4/Deb+TQMbXvrdOvz6BAplioVhg3sIedohzK92IBOeMC2W3yymF9RoichYF7wvmGAoSBgDPpO3fGl74r5aLtlHNiMePLftNnm6CPeJbOvsN3seWcNh1b7mcPMfftnsSWc4qzeuHChTpjostSBX9mopUicnxIGwikXsSgazrLVnSOfu032ugSgVi92cawcy8tAxOtl/WutsZKl3j6MoPl7JFeKee0tkf0qLURmi92M0Vw1TYwFU/KCI7oM87wPP3SHv3SIV2O1Q/y49MpslGnS0pEr/Sz/ITkyvo89jy9XijnDMkPAh6+Y1F8b6jsdZ2iZUTO44Su0Tq0H+QnZJNtIAn/Bk/6QX70msqW/Po2RGV9pCug+kV+Qr6ufYO0BI9CRzul8Fc66dPGvJACm8bi52H8veLTpphL8Tuvwx9nzpz5DOc0pPiUQZoU/eY9iQARIAJlIUA9ORBpYkJMYuWPXCFXYrhCnvhRIi6UH8pPDAKUn1iUqFOoU2K4UmWedCQTLQZUtiECRIAI9BMCVTYkqeaJmNAJi+UWuUKuxHCFPGEQIIYnaEOuUKeQK7EIkCsxSFGn9BZPGESLYT3bEAEiQAQSI0Dj2lvGNRVdyBMGAWK5Ra5Qp5ArsQiQKzFIUafQ/sTwhEFo8qQfeMIgWuwssx0RIAJEICECdE65iImhF3lC5zSGJ1zEkCexPCFXyJVYrtD+kCvkSiwC9GljkKqyTmEQLWaG2YYIEAEikBiBKhuSVNAQEzphsdwiV8iVGK6QJwwCxPCEgUXyJJYn5Aq5EssV2p/e8lMYRItlPtsRASJABBIiQOPaW8Y1FVXIEzrssdwiV6hTyJVYBMiVGKSoU2h/YnjCwCJ50g88YRAtdpbZjggQASKQEAE6p1zExNCLPKFzGsMTLmLIk1iekCvkSixXaH/IFXIlFgH6tDFIVVmnlBJEe+edd9x1110XgyXbEAEiQAT6EoE//elP7oYbbujLsYcGTUwGIkNM/GwhLuRKjPIkTyg/MTxBG3KFOoVciUWAXIlBijrFz5Nbb701Br6ua1NKEA0PGTNmTNcNnh0iAkSACHQLAr///e+pJ81kEJOB7CQmfoklLuRKjC4nTyg/MTxBG3KFOoVciUWAXIlBijrFz5Nx48bFwNd1bUoLolUVoK6bMXaICBCBnkSgyinNqSaEmAxElpj42UZcyJUYPUSeUH5ieII25Ap1CrkSiwC5EoMUdUpv8YRBtBjWsw0RIAJEIDECNK69ZVxT0YU8YRAgllvkCnUKuRKLALkSgxR1Cu1PDE8YhCZP+oEnfRNE27Fjhzt16pRbv369Gzp0qLt69arbvn27mzt3rhs2bJjbsGGDO3fuXDbnkyZNcqtXr3aDBg1yuO7QoUNuyJAhbt26dW7UqFFBXhw8eNDt37+/rh2unzJlips4cWIsn2rtLl++HOxX0zfr4AXNYNjBbvLRRKCjCBThnEIH7dq1qzaOtWvX1nSPyCF+XLJkiZszZ86A8UIvbtmyxQ0fPtwtW7as9ru+Vu559uxZt3HjRnflyhWnn7Nnzx43bdq0XF0ZC3QRmMizpL/z5s2rG7vo2dtuu61uzLguTwf78BT8Tpw44WbPnl2738mTJzP74sM8FgtpVyQmuKe1jejrpk2bBthC3U899yNHjqzZ1RD/BCttW3GPo0ePukWLFjULgbd9kbhYWx4ar+6I5orGRPNE2kNe8AHO2rcAf3bv3u0WLFiQ+SntforExCc/IX2h++2Tk5BcnT9/vlI6xac79Hjz/EbI2datW2v+ouaY4CfyAk7AD+12+QnpDj3fIUxC8iNYWJmUZ1VBfkL6o5H8aHsCHLSd9WGKNlWwyc3aVasHQzLmw3nw4MGZT5PSJqN/RejaPN1h9YXFJM9GabssfknVbTLG38guh+THfi+YVM2nbdc/6Jbri5CdTo2lr4Jo7777bra4w0LGBtG2bdvmVqxYkTmuUC5wgvEflA8Cah9//LF77bXX3P333x+cK7TFomD06NG1xVNMEA3X4WMXWDA0vn4VsRCLJVyob7HXQ/E3g2HsfdmOCPQaAkUYkpC8WjncvHmzW7p0aV2gCw7E448/7u6880538eLFmg7DPREAQlANbXbu3OnWrFnjjh07lulI6EwJhrSrL+ycFoEJ7in6Hn+PHTu2TtdCR8tHBw7xndXB0g444L+77rqrrs2lS5cyLObPn18LhuC7AwcOuOXLl2cbM+1+isIE/RBe4G/YPyw4JIgjiw/YG70JJA6ofK/54Zt/YLhv3z63ePFi9/zzz2c2GBtX2ra1i0lRixhxzPfu3Zt1aeHChZmMvPjii27GjBkZ131jzMNEj03z6aWXXsqwwHcSYI3xF5rBqiiu+OQnpC90/3SgVOsOtPHNP7Ctik7BGHy6I2YO0eajjz7KoMJGrm9zVng2derUSsgPOPLyyy+7e++9t7YBLRvI4lNDZ2hbJPqwkfyAO1YmZbOm2+UH/WvG3mr5AVb4QP8CA7Ej+A6BIaubqyI/eXZVfAmtL+yGgk/GQhyaNWtWcptclP0J6Y4YfRGyUT556wWbHJKrGPk5c+aMO378eObT6ljA6dOnK2V/mvEFurltUX5KJ8bYV0E0LJ5effXVbPE4YsSIukw07dBB6UDA4ABIAEgvfkLCi7YItgFUMW5aKfqi5liISuaI3r32LeCkX1iMIIsOHxgcvauN72wmHb7DLiY+3//+97NgoG9XxmYfHDlyZEDfsCCUnS7pLxZbtj+y6PIpcCG63aGeOXNmbccIbXTGCxwoOJ0ffvhhlvWgcdMZH50QIj6TCBSBQBGGJBTEss5Z3kJP9IwElHRb7ahi4a8XvAgIFBksKsoxxX0EF5kn2YjQul6cqlDQI5QZpBc3yKTRQbT77rvPPfvss8GFciu8KYIn2r488MAD7plnnqltIuk+6cWvfK/HC7uo/w2bgY/e6PE57IcPH245QzuEWRG4iEN99913u1deecU7bz7ZsYvC0AJQy5YNAkCWfBxshSNyTRGY5MkPfrP6ItRf7TeFgqg2CNDNOiWkO2KCaMBIL95sEM1u8togdLfKj8x93ia1L4CSJz/iX1qZrIr8NJKPRr8Lprqd1cHSpiryEwqiWdvrCz6ijU/GQnYJtujtt9+ubWylsMlF+Sp5uiNPX1idq+8TsldV0SkhmxwrNz750dfq7G+7MdzN9qcdv6Dbri3KT+nEuPoqiIagGBZ++E8CUVLO6cv40kEdnUYdmihZqOkMNuzq47njx4+vK9PQQtxsJpr0S0qurMOuFz74+8KFC1k2HaLvCJRhLHDaxEBhPJJdojPxYHx032ypiQ7q+UrAxFGUVGqNoS+4pvutxySBu1WrVtV25HQZUKzT2gkB4zOJQCwCRRgSnbZvS8p0WbkvOOJzNmQBLZlo2oGFrkBAHZ9HH33Uvfnmm4WVoRUZBNBBHB3k0foM+iYURNOl/roMVjYBbDmR6Du0xQfz0Eo5f4g3RfBE5hV9gy3wZQWFnHbfYkVnJ/o2hQQrbHiIHS46o7oIXKTsFjZWjnsAPnoDzLdpY7MgfItEi6eUo2EOHnnkkWyjC35JEdmKZchPSF+EeKt5g81Gn1wJzt2uU/J0h94c1BuaFpe8RbFvIwP8qIL8yGas6EorC75N6Dz5ASdgf6xMVkV+bIm75UReMECXnWl7rstmxcZgc1l85W6XH1vO6TteIhQoFB9EEgMET2xg6U08WUM8/PDD7sknn8wSB1LZ5CKDaHZcOltT2ySrT3w2ypYt4hrBuuo2uZFc2fWnTVLx+W9VsT+xa4qqtCvCd+vUWPsuiCbBo+985zu1nWZ7Jpp1kvPOzNETJwEnCXJhkSAZbXiudhpxnSh/3+49freGRvrlc8b1eTva+EgQz5cOLgpZp8PjuaHMAtsfGcPKlSuzjLVQWYIei5w7JDtmsri0ATq7WNfG0ToQ2jB0SpD4XCLQLgJFGxLIGGQFAXStBySAgv/7AhnWqffJvd1UEHmGvpPFni2NbAWfIjDRQXa9KaD/jtnVFBzghOqgWF65DoL9t99+e7Z5YZ24VvAoylm3AY1QaZ2PI3ZxE8oq0PyThYAENKdPn+4ee+yxDIJGZ43G4tQuV/Q4JPvFZ9N0+aruW2hhKxmMeYtCZNVMnjzZvfDCC7XFXhFBxnYx0XYYnPdt+MXITl7AKCRX3axTYnWHlHv6dGEeJqGNwW6WHyunslGDclStX0Lj9skPbBdkQ0rNQ0GEbpYfuxFtyzBj5Ef8ctmssJs+vk2xbpYfzRWf/DebdYX7oWxTrxN8dknKy4u2yUXZZY2L1R3NYCI2SieLyGaQTpiQtRmy0qpmkxvJldVHOjFDjqoYN25cVjmGj5yDLtdVRX5i/aNubleEn9Kp8ZUfRPuRc+4/lTTcHzjnfnztWXYh9bvf/S773peJ5utdTP21dazw7xtvvDE7NweOdKjUKTYTTfpllam9vtkgGurA9WIpFEQLLQJilbvG0JYj+AyezJnFLoRXSaziY4hAEgSKNiQhPWD1oR1Mo51xu5ARx1RS3x988EH39NNPF1LC2C4mvp1YjBeBMGw8yK6vYNCoNDzvzBKd6SebArp0xOrZVknULiZ4rm8jwmY6QM9axxLX5pVz6iwqn72QEizR/7hfUSWM7eKid/JlbnyHoOcFw+Q6X5sQdyT7Tco58VKBos6LaxeTPPmxJdF5QfO8zFefPupmnSL9jdEdzepSn3xpPdHN8hOyI5bPMaV8Ij/g2E9+8pPs5TUhmexm+UGfrb9q/x0bRNN+NjDUetPeo9vlx3LFd9wE9GHMRoKM3QbRrA5OaZMxnnZ1bSM/LHadpXUI/Byd4OC7RzfrlDybbP2pRutCPXb4H5pfln9Vk59Wfcluua5o2SlzXOUG0S4754aVOTzn3GfXnqeFRHY+YJixC97ofA7J4rIRfDsSX2QcKcTI2kA5p+8gUJ+RlfuGnA2rCHWE3ZZj6nFro4JnyGIYf8eWc/rGkKfcdcaZ7if+tou0vHJOX5o2Djcv4g1mJTOSjyMCXgSKNiQ6Y0aXT6PsIU+X5Tn1NrtIZ5DqA/TlAPm8txnH0CAFJniudc5jFjJ6EwB/4wPb4NtgEb0HvR/K+I0Zv69N0ZhYO+PLINP9sKVXoQCJzdiSxS6w1xskRb2hs0hctE3D+an6wPRQJppgJPiAG8Iza6O1jZezaeSwY2QPFPWGziIxCfkqjQJF8Bk0FpbTVn6qplPyxp8XPAz5TaFrul1+MI/65Vv2WBFZtLYiP+CMDy9dqt+t8qNtL8qY7Tlfefx5/fXXs3J7m0UEWys23L4Apmryo+UfuraRvvAF4MAtXQEEfWPlKKVNThFEs/3PW2fht5CN0vexx+h0u06xfofewG0kV7g2JD+wuaKPrD9TNflp1Y/spuuK9lPKHFu5QTSMbKFz7tmShvht59y1l2wNOIgSCnX//v25QTRbxiQlTKGsNN8Ok5xBJoE4OZQffZLadIm2Y9cb5xpIYCg2iCbOrZxFY18sIBkSoSAaDDT67rve9k2/WEDGYM+q0LMbwlDmRHZzgQXS/nXJq36xgM3i0/3Ne418SUzjY4hA2wi0a0isrNmzV/RZPVq2xBm3so0B5b20xKdX9Tkb3VLOqScmtFupFzJav2O3U/Si4CGBs9BZaXZRJFlf3VTOaXW0ZD7h+9CxAwjsiOOpd4iFZ/acK80/X/aanKfXLeWceQ67tjd6HnVAQMuXPePHFziwiyKd9eU7I6gVBdOuTrHP1PLjyxKw561CluSMLLmXnEvkk6sq6hQt7xYTndlqg0o6k03LUOhNjnYjsRvlJ3QenLZNrcgPeOGTF72o7mb58emGkPzA/w/ZZH2MgtZJlmf2/NNuO2JB913b1byjWkR+JkyYUHu5Ga7VY/fZJWRHp7bJ6Ee7uraR7vDpCxwFJOfVhmyUlj29Vqq6TfatIbFppTesrE+r1/Daz6ma/LTiC3TzNe3KTifHVn4QDaO9VkmZ/jM2/SP4BCJABIhAEQh0wpDEZGAVMbZW79EJTGLK9VodTxHXdQKTZkpJihhjK/foBC6hEs1W+p/imk5gQvkZOJOUHz+7KT8DcaFNpvzE2gLKD+Unlivd3K4TfkpReHQmiFZU73kfIkAEiECPIFC2IdFp691aFl02JqCSnBHSbilqKlp2AhNd9pFqXO3et2xc5NyURYsWtdv1ZNeXjQnlxz+VlJ+BuFB+/MGiokq5UymVTugUyg/lJ4bP9GljUOq+Np3QKUWhwCBaUUjyPkSACBCBNhCosiFpY9i5lxKTgfAQEz9liAu5EqOHyBPKTwxP0IZcoU4hV2IRIFdikKJO6S2eMIgWw3q2IQJEgAgkRoDGtbeMayq6kCcMAsRyi1yhTiFXYhEgV2KQok6h/YnhCYPQ5Ek/8IRBtNhZZjsiQASIQEIE6JxyERNDL/KEzmkMT7iIIU9ieUKukCuxXKH9IVfIlVgE6NPGIFVlncIgWswMsw0RIAJEIDECVTYkqaAhJnTCYrlFrpArMVwhTxgEiOEJA4vkSSxPyBVyJZYrtD+95acwiBbLfLYjAkSACCREgMa1t4xrKqqQJ3TYY7lFrlCnkCuxCJArMUhRp9D+xPCEgUXypB94UkoQ7b333nOffPJJLJ5sRwSIABHoOwT+/Oc/u8997nN9N+68AROTgegQEz9jiAu5EqM8yRPKTwxP0IZcoU4hV2IRIFdikKJO8aP0la98JQa+rmtTShANpOGHCBABIkAEiAARIAJEgAgQASJABIgAESACRIAIVDWBoJQgGulBBI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1kWzd/nyZbdhwwZ37ty5rFeTJk1yq1evdoMGDYrq5cGDB93Jkye911y9etVt2bLFTZw40c2ZMyfqft3U6OzZs+7AgQNu+fLl0Xh0U//RF4xh48aN7sqVK1nXZs+e7ZYtWxbVzUbzJ9xZsmRJNse98tmxY4ebMmVKZccEmdy1a1fddIwcOdKtX7/eDR06NOk0lYEdeLl9+3Y3d+5cN2rUqJbGA4zwaUcviWytWrWqLa5Af2K+mp0frZ/OnDnjjh8/PkC2i8CqJYALuKhVXAp49IBb5Nm5op8XmrM8fQy5O3ToUNYV6ON2eI17NNL9eWMWHTB+/Pi25bRobOV+4NamTZvqbj9kyBC3bt26lnVKbF/L0JGxfWm3HcZy4cKFpnxG+8xW/QgtJ7in9dUoL+3O7v+/XrA8ceJEnQ8JOcLawadv5Jrhw4dH+5zF9bj+TkXwNKVODNkX6vXmGCE+2bx582qcBEfFN7K+8dq1azPfTa+TGq2RRF/ddtttNV63u1YM9au50Xe2tdYRZa03Ojvizj2dQbTOYT/gyVAI27ZtcytWrMgW2FDaEICQE27bd9FQCu9Ku4qx8A61cEM9BlyOoCbmNhT00ganhccVdkknF/+9ssjpBH/LwK4IbrQbRBOn98Ybb3R33XVXW0G0VoUmJoiGNkePHnWLFi1q9THZdWXohSLmta1BdtHFeYtT2009x/h7586dbs2aNckD5iG4qhBEk753wp9JoSPLlh1ZSE6fPt29//77HdlobBREC/GT8tK8ohPM5s+f73bv3u0WLFjgLl26lLvJjGv27t2bPWzhwoW14HS7treZ3ncDT9HfVnQiedrMTF9rC8x++ctfuuuvv75mA20QDe2wBhJb+fDDD7snn3yyti56/fXXM66GNmjBqc2bN7tPP/3UPfTQQ1m7GF87z9ZomeiEDS/CDmIMCKgjSQNjwH/wjfkpHgEG0XIw/d5T/6N4xM0df/Hv/lXtGys8oag9ovMwnDprTW4ikXud1Sa7uocPH65l9ehINa6VXQA8EwL4wQcfZEIo92sU2Q49D/fGrjx25KdOnVrrs95p1js8OvtO70hMmzYtGyIy0T7++GPvffSOdqMMgP/9d9OTzy0e8MW/ebP2HKvctbK2u1wIntrdeT1PGhu0/eEPf+ieffbZWkaQxkJjiufInOj76fnT7S1PwIdZs2bVZdQ14g6eo3d38u4hTg44g3HddNNNNYNq7wED0YiXdpLv/Lujpcz7G39zja/ysXOv5wFchaxJxp3VA53AThZF6D8CP5hjBPYlk1J2twYPHpxluHzpS1/K+Gd1ic7I0gtWGRP0wFe/+lU3duzYmjNln4HnagyEb3Yi7YJY6zLwSGf1huRA5glzgow0ybDTc3Ls2LFadqHox5ggWmjB4tN/GJvO8JP7Q4c+9thj2dBFh44YMSILyCMzoZEux7xhXHr+9LUYz+LFi+vuJzhbPWJlFPOkM1CsM9rMvOYt7kJBRCsnGIcPw2ZtSMgpbxSAEQd/6dKlGYRYxH700UcOTpcvy1wWur428izcR8uU4JRnW6FXmspEe/MvStGRbvo/1T3Ht4kotgryCM420idoX6Z9sbK7cuVK98QTT9RkUfRDM7bLl/ES49tYnmo+ffjhh3XZtSGuab1j/UWRJbQJ2QHoS3x8VQM9Ky/lSEudLwGbLEG0++67r87383VH9IT8hsCF5qTYA59tC/lYPp6G/Mg8X8jna8jGcid0YqNNKq3XYXshF+In+TJo7fjs2gf6uRS93gGeQg/AN7x48WIW0AkF0QSje+65x+3fv9+bXKADQzIUsRlf+9rX3K9//evMxzt//nyd/rE81bYS97FrRe176M0BPEvWxuJPHjlyxOsLWls/Y8YM99Of/rTmsyHY51uD43u9rpe+hWyC7Y9UrfmwwljtuhEVF/hO1pqhtWLe+r1kWnXd4xhEy5mSf/uLU8kn7L9877baM0KZaBMmTKjLYBBnBAKnM9e0gvJlsWknRv+uo+34e+vWrVkpxbBhw7IoPxYB6FsoVRwDCD1Plxfs2bPHIRiWt1ugd4l0ppZOAX/++ecH3AdC/txzz2XBxZgyuYs/+tfJ5xYP+Msf/9c650ecS3wp48Pfgq1V2r5FAxZENovN7gTrDAg9NxpHlJ1B2cLwwBjAkfJlxeXtrNvggY87GF9eRoa9h/QJxhDOOkr0MKc6i0cvKvN4aSd58o/eKGXef/PjO+ue4wuiadnQsqn1AHaYO4GdLf/Av2XXG3MhukYCLlImIoErcMqWNcoYcb2MCSDBacBic+bMmd5nQKb37duXBXfyStt9QTTho93JDMmBdsAgE/hgwSHjRQDZx0MdQAqVczZaRIoe9QU98oJ0sbocOEvZg09fazmXxYEEEWNl1BdEa2Vemw2i+XaMrd7SY2jGhoT0X6P51M/Tusynv7WDC31n2/hsvgSwMUfgpM+2QmabDqL9w3Wl6Ej3V5/VPcfn/2gdaRe3Pn3is/2x3G3XvmjfxQZvY++tsx71wvKNN95o6Nv4gmhiP61dl8WU5ZoOtmI+xP/Qmwvaz9J2QAfZWgmiVVZeypGW2lP04ht+Lz4h3w2/5WUJ2o2OdngKPXT69Oncvoie0/zIKzUN8RR8TqUTGwXRNE/Fjxf/xxe8sOPTbVKNoWRKeh8nOH372992P//5z2vrSF3OKf6VXYMiqBNznJHYjO9+97u1DDbri/nWVljb6rWzHkAoE02vjeFPal9Xr+dks1nrVvwu6yzJEAv5bWhr1/Wh9WHIv5VgNo4OkmMRhIe6+sn6TaG1IvzumPV7N/Cu7D4wiJaDeCeCaDoKLbuYvjNDJDLsC6JhsakXvDJE7eTZ33VQwhe4EcWg69vlvnaBbZ8Hg2ej7mL4EQlHoECfFYZMEygpvXDWTpze6dX3QftTp05FnWfUqSCaHqfsMugdQcEOGODjmwuLjXWUbMBTG31ZVGFO9KJFdiN8WT6+RaTeGRFjFwqaoH++QJfvHjaYp3lpM/OAHwLMwNTHS59od1MQTZ/1FgqiYV46gZ2dc73DLLhi3pF5EcrYQt99/LV88GXT2GdA5sURCQXSfEE039lkuE9e0FIcfB1QE7nBtSEeynW+IFqjQLTVfzZzKBRE8+leny63z9eOorYvOrstlMUVktFQJprd+QWGwh07r1onCAfsTrFvkeMruQwF0XC/ZmxIK0G0vAAe+OsLEtogiM1UFn2hg0cky9c6AAAKAUlEQVTgXKPxVDmIpnVkKIjWSfuid/bRD9hPK7sh/81nu0K+APRYI9/GF0QLnSMb4hoC3iL3eqGJDCV88mRZ7ADaNRtEq6q8vPjf/rN77X8+X9q6bcat8939X/33tedhHhH4uv322zO75Dv/yAZ9tF4P2QGte5vhqdjHULY4frfca2QbQ9nN2oYXqRPzgmi2r414a31zm0Cg/fEix1BHyEedc39fGkWd+w/Oucfq5xk+g1Rb+M5E82XwgZvISss7G9OuYXDNN77xDffKK69kVUs6U0yvrWwCikZH62DdL8sLtNPBa73Rqjmreao3HUJrcNu32PWhb4bFPmF9BN1tN6Ot3xRaK+at32OSVkpkX+mPYhAtB/JOBNF80fHQrnyo/BOZG777+HY9RAAaBdFkJxN9QRmPPng7VMMdWqhqobNGyBoSeZGACDfOc0AWi5wbZ6dPFvsIQOYd6NypIFozzmXezrvv4F5xjrAbiI+MPyaIpnlgDye2c6T7FVrc60CFvChDz0foHtqpaHQPa/gsL32iXbUgmixeysYuxjn0OYjWqfEF0SwfRL/BWc97eYjelfZlTBYdRMP4IFM4SwJ9hM7xzYddGDQTRAvpv9ggmk/3NhNEg2MltkJnNuVlooVkNBREa2Vem81E87UPcbhZG9JKEM1m+uUFyERPxQbRRHfCgZfARmhXPZQdletpdlEmWkwQrVP2JVZ287iMedA+FRY5oRfpNPJtig6iYTEH/txxxx3urbfeykrbQwGyvGwn4Vpe5mYV5eWfP/mjW3dgQemLts3zr72IRzZQdDmn9f2EX/blRnoDV3zFongqflvoJRcpgmhF6sS8IJrlaYyflNdG29Iix1Aj5SWcKVM6RZ37rD6IhiN4UNWEzTMp7WzEN+GuZG75RqH9H/gvqNAZN25c7WxI66vIPWLPRNPPDK3HxBdtJojmW6OH1uchvdkoY1L7FVgzf+tb38qCivrlfHYOmlkrdoBVXflIBtFypqVbgmg25TKkCIoq5wydOyLP1Wmd2kGyL0Gwwm8NkF2Ey9k+CBjYRSSuFaMMxZj3wgXZncs7wLubgmg6LVhn2YSUdrvlnKGzt7Rjpsti84JozZbvSbBOjy10Dx000SWAoZ0PHy+teHdrEE0bM72o8pVzloGdb8fV9yIM2aGSt/7qudSZXLY0V4Jlcr6hlHPGvGwjVL5bdBBNMoaw0z969OjaIa2+8tq8YHLeIlLjrPWfLleRv0X/+TI+RR/asgjR5aFMNB1EQz+lfL9ROacu85KSMb2DinvpMt1m57XZIFrIRtpshVZsSDNBNCsP2pENZVTEtLEbUvYwZZ9tlcVsr2SiaRmz+sTKZNk6Ms93CXFT2yaxXXLuTuit7Hm+TYogGnB86qmn3JgxY7LFFz4hO9BKOWfV5WXPb/7evXX2ldIWd/9m1N1u0WSk+lwLvkLv2xJcbR99ukvbaH1kQZE89WVIh/RcEZlock6ZPmC+VZ3oC06EeFpkEK3IMdQRchnOUymNos7hCNAdAzMOJaNKnxOJXukNYmCgs6VCc5i3BtaloPrIGr22KiKIpuVI60W7mejLRMP5cHpsWvZwL1thBuysTcgLoum1kPRTzutsppzTVsvkrbtLZFhXPYpBtAoE0cRgym6S71B+e/CuLr/yvVjAlmfpw+FD2SPyfN9rhxs9D2Owz/QduosDxr/5zW9mZ3PpMgjU1cubp/SLBXBf+6IFX2qwneZuCqLJYgeZVPhISr4sRKWuXR/0q8tIfC8W0CnA9rBIXxANhkue73spgzaA+qUWt9xyS83BDpVzYi51f+x86XuIMcIh6ei3fuOiL80aO695vKxKEM0eyIt+S7ZlJ7DzOba2dAk8kfOuvvCFL2RZZFb2pDzPviRCfz958mT3xS9+ccCLBYCBLtmFHPjKVWy6u7RBf9sp54TT5ct+8/EQfc0r5xQdbp1Gq9u1/tN4+16sInoBZVf6GACfLg8F0eBQyVxg7m6++ebaW660zOMsOHueY56M5r0wInZeQ6Y55DxaOZE3U0mpbOjlNI1siA1OSL98O8TaZkk74XBRQTSxFzrTI2RbeykTTdvJRi+dCdmoou2L5pyWXd+C0fpvIdsl8ii+ABZPCFwhOOLzbXyl9j7OaXkKZT3qck4ExX3ZbyE70EoQrRfk5Z8+vljaou4vBv9l9iyrAwVHax99ukuCNfLCE+hH8ArVJfrFAsK1WJ7i+jw/MsRTy7kYnordsov8InSiz76EeGr77sM7NhMtqV7/x9Io6twt155lsZD5l3NZQxtlobULvrdZaTYYJsFOPF+CTlafShWVfJ/3YgGNmo8X+t6+l0zBhwwF0UJrcG3nfC8WiPFvtY7WNsOuG63Mh9aK6FPIxyiRWV35KAbRcqal7Ey0rmRIj3aqE0G0HoWyUsPqVCZapUBiZ5MgEArGJHlYiTfNK9MqsRvJHgXnuZmXlyTrSFk37lA5Z1nD43OIABEgAkSACBABItAuAgyi5SD4f/5U//aodsH2Xf8vbijpTVgpOl/he372ydVSen/d5weV8hw+JA6Bq598GtewzVaDPn99m3fg5b2GQF7ZSpXH2stBtF6ds1y+ffrP5dDx+i+U8xw+hQgQASJABIgAESACBSPAIFrBgPJ2RIAIEAEiQASIABEgAkSACBABIkAEiAARIAK9hwCDaL03pxwRESACRIAIEAEiQASIABEgAkSACBABIkAEiEDBCDCIVjCgvB0RIAJEgAgQASJABIgAESACRIAIEAEiQASIQO8hwCBa780pR0QEiAARIAJEgAgQASJABIgAESACRIAIEAEiUDACDKIVDChvRwSIABEgAkSACBABIkAEiAARIAJEgAgQASLQewgwiNZ7c8oREQEiQASIABEgAkSACBABIkAEiAARIAJEgAgUjACDaAUDytsRASJABIgAESACRIAIEAEiQASIABEgAkSACPQeAgyi9d6cckREgAgQASJABIgAESACRIAIEAEiQASIABEgAgUjwCBawYDydkSACBABIkAEiAARIAJEgAgQASJABIgAESACvYcAg2i9N6ccEREgAkSACBABIkAEiAARIAJEgAgQASJABIhAwQgwiFYwoLwdESACRIAIEAEiQASIABEgAkSACBABIkAEiEDvIcAgWu/NKUdEBIgAESACRIAIEAEiQASIABEgAkSACBABIlAwAgyiFQwob0cEiAARIAJEgAgQASJABIgAESACRIAIEAEi0HsIMIjWe3PKEREBIkAEiAARIAJEgAgQASJABIgAESACRIAIFIwAg2gFA8rbEQEiQASIABEgAkSACBABIkAEiAARIAJEgAj0HgK1INpvf/vbI5999tmM3hsiR0QEiAARIAJEgAgQASJABIgAESACRIAIEAEiQATaQ+C666577f8CjLdcfV1uwMUAAAAASUVORK5CYII=">
          <a:extLst>
            <a:ext uri="{FF2B5EF4-FFF2-40B4-BE49-F238E27FC236}">
              <a16:creationId xmlns:a16="http://schemas.microsoft.com/office/drawing/2014/main" id="{00000000-0008-0000-2B00-000008480000}"/>
            </a:ext>
          </a:extLst>
        </xdr:cNvPr>
        <xdr:cNvSpPr>
          <a:spLocks noChangeAspect="1" noChangeArrowheads="1"/>
        </xdr:cNvSpPr>
      </xdr:nvSpPr>
      <xdr:spPr bwMode="auto">
        <a:xfrm>
          <a:off x="8877300" y="19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xdr:row>
      <xdr:rowOff>0</xdr:rowOff>
    </xdr:from>
    <xdr:to>
      <xdr:col>8</xdr:col>
      <xdr:colOff>304800</xdr:colOff>
      <xdr:row>7</xdr:row>
      <xdr:rowOff>114300</xdr:rowOff>
    </xdr:to>
    <xdr:sp macro="" textlink="">
      <xdr:nvSpPr>
        <xdr:cNvPr id="18441" name="AutoShape 9" descr="data:image/png;base64,iVBORw0KGgoAAAANSUhEUgAABNEAAAHNCAYAAAAwgO05AAAgAElEQVR4Xuy9C3xU5Z3//8kkIQkhBAhyv0RQotYCKmoVvIAXlIqt7VLXxboLtNW1VssudVlcbvLDdS1dKqUWapX9K6xrK15qRdCArYIXRLQUxaBCCBBuCRBC7pf5v75ncsKZM2cy5zkzmTln5nNer7xm5sxzfT/f55nzfPJ9nicNAPx+v09eeZEACZAACZAACZAACZAACZAACZAACZAACZAACYQQ8KfJrbKyMn9dXR35kAAJkAAJkAAJkAAJkAAJkAAJkAAJkAAJkAAJmAj4/f6/aCJaSUmJf8SIEQREAiRAAiRAAiRAAiRAAiRAAiRAAiRAAiRAAiRgIrB7925QRKNZkAAJkAAJkAAJkAAJkAAJkAAJkAAJkAAJkEAHBCii0TxIgARIgARIgARIgARIgARIgARIgARIgARIIAIBimg0ERIgARIgARIgARIgARIgARIgARIgARIgARKgiEYbIAESIAESIAESIAESIAESIAESIAESIAESIIHoCNATLTp+jE0CJEACJEACJEACJEACJEACJEACJEACJJACBCiipUAjs4okQAIkQAIkQAIkQAIkQAIkQAIkQAIkQALREaCIFh0/xiYBEiABEiABEiABEiABEiABEiABEiABEkgBAhTRUqCRWUUSIAESIAESIAESIAESIAESIAESIAESIIHoCFBEi44fY5MACZAACZAACZAACZAACZAACZAACZAACaQAAYpoKdDIrCIJkAAJkAAJkAAJkAAJkAAJkAAJkAAJkEB0BCiiRcePsUmABEiABEiABEiABEiABEiABEiABEiABFKAAEW0FGhkVpEESIAESIAESIAESIAESIAESIAESIAESCA6AhTRouPH2CRAAiRAAiRAAiRAAiRAAiRAAiRAAiRAAilAgCJaCjQyq0gCJEACJNB5BHbs2IFHH30Us2fPxsiRI0MyamhowOOPP67df+CBB5CVldUphamqqsKiRYtw/fXX46abblLKQ6+DRBowYADmzp2L/Px8PP300/jss8/aPyslagi8b98+PPLII7jtttuUy+Y0z1jEi1fbxaKskezQaR5WdiV2UVFR0an27LS84eK5qS2F3wcffIA5c+Zg6NChEavaWW0bMWMGIAESIAESIAESCCFAEY1GQQIkQAIk4FoCMtksLi7WhKHp06e7spyRJrjy/TPPPBO1EBWp8k5FND3eBRdcEMLYaZrmssZbRNPLLeXQBcFI/Ky+tyu8rF+/Xmtj/TIKkU7ydRInkh06SVPiRCui6X1Yzz8vL89SPNJtRMJZiUuRbCiS4Gu3LZ1yUomXDCKaUXiXukdq1+rqag2RVd/Qbay8vLwd41133RVWcNdtKtw/LlTagmFJgARIgARIQJUARTRVYgxPAiRAAiQQFwL6xKpr166ora21FEPc7hGj10EmhFZeamaQMjH99a9/bdtDxRjfqeClixM//vGPLcso3y9btgz333+/La+ZuBhHB5kYBa14iFnSZpKn7mUYKwEv0Rz1/J2KaHq8Pn36BHmsiT2tWrUKM2fO1Lwd9UsYvvnmmzh9+rSlx2K0IloieEbTnxNRXrt5mttQFyi/+uqroLHLqs3MAqIeV7xn9TFS78NmIU1PTxfkKKLZbTGGIwESIAESiCUBimixpMm0SIAESIAEYkZA9+CSiZQIS1Yij9tFNFUY0Uy6O0tEU61DIsMbvbHEq0W8GKPxRHNaF10ESIZJvlMRLZJnmJGtLqSIiCLtZrVUlCKaU2uMTzy97+nCVzjPPzvjlJUAa/SYve6667Tl4eGE//jUmLmQAAmQAAmkKgGKaKna8qw3CZAACbiYgD4B6927N6ZOnartKSbv9SWdZo8EvSpG0cK83Mi8JFSEDgnzT//0T3jssce0ybtcVsJHR2mF8+QyL2MbPXp02D2k9Pp+8sknQa1iLLO5zub0wk1OOyq7uYySudH7I1IdjJ52wk9f0mi3bOZlkGbPE3P+HS3xMpuzpB1ORJN05RozZoy2n124pWgSxolQa7W0UsXejHUxegJu3LhRq5NcZns22qF4eFntQWclbDixq0hMIgle5rYyisdiU1bemJHStCPaRSp3OHsO59Fotk997AjXn431NqdpXtJo/D7cGGNnSaVu67rwJF5cVvZutgOVvib1MrdPuPHIzrLaSGEiec+6+KeNRSMBEiABEkgCAhTRkqARWQUSIAESSDYC5kmSCBAvvfRSyDLHcJNisyeQlWeDHsY4WbXKx0oQkXxFgBHPGXNZ9Qng0aNH272grO5ZtVk4T7RwXh7GPKwmrXY4WE1I7dbBOPHXJ91We6yFK5uxTSXPJ598EpMnT0a/fv004dRqiZdd765IIpqIUR0Jm3r7RBJerNrRyo7s2ps5PaO4odfdSlAytmNRUZHlYRbmeE7tKhKTcP013DhlTK++vl47IMO8R188RTQRhHWR0m5fMLOUuobrz2bbtOozEnfbtm3aPw6s+qiVt6PVPV3oM9q6WXA0909jX7Rz8IFeV+MBKx0JXZEEz472aTQKdvRES7ZfftaHBEiABLxBgCKaN9qJpSQBEiCBlCJgnmSGm0BbTeY78sgyerhYTfStJpNmL7hwIoc+oQs3cbbjPWEV1+iVZzxcwZyeuex2OViVy24dwk12w4kE+smhdpZ0mTmrxokkotk9HTGSYGQuZzgvGjv2ZtXJ7dq+uR2t2tDIJDs7O8TD00qgcLKcU0VEC5e++VTYeIpoVvu4GZcPhusfZluxK6J1ZKt220TCWY0VVoKV2VaM3o52RTOzrZrz6eigi0giWqRDMuyMpSn1g8nKkgAJkAAJxJUARbS44mZmJEACJEACkQhYiRDhNim3EjjCTbCsvNvMy/3MolCkibvVBDfcBDGSd4WkZTXpDiceRRLN7HKwCme3DuHKZhZRzOEiTZKtbMQOP2O8SCKa1b5bVvmqimjhBCSr8tipU7h2NLdRJFFV6qYv7RMx1qld6el0xE9FRAu39FWWBhu9DiP1xUjCjJ1y22USzrbM9+2IaLqYKeXTD6ewI9Qbvb6M4c0cOhojb7vtNs3bU6+3LPW0Ohk10pht1YZORbRo+kSkcvJ7EiABEiABEogFAYposaDINEiABEiABGJGoCPPG7P3kNUE0bxPkLlg+sTcjqhhx+PBHCac6BLOo8xYPqtJt3E5nxVk8zJK3dvLLodwIpqVSGKuQzQiWqRTSO3sE9eR0SVCRLNa0qeX0Y69WdXHqYhmFo30ZZL6SbFO7cqOGKUionXkKXX55ZeH7IOoCz9mVvEQ0fQlpua90IxlMS4PVxHRjHs+2hHRwvUfs53ZEdEkP+PSbPlsd0803Y6MbSXxnYhodpe92xmXY/aDxIRIgARIgARIwESAIhpNggRIgARIwFUE9H19whXKvPG9WeyxO8GyI2pE8n6RMlqJaOalaMZJqnmvp0gimt1ljOZwdjm40RPNyvPQjoeKkWW8RTRdNDBv+J9IEU3KJB5dckKptLP+Xg4ecGpXdkS0jsREYxuZhRtznzcKUpHKa8djMFKYaD3RzOVXEdEkbqI80awESfHSjbT/oD52DB8+PKTs4cbOcMud9ftfffVVRG84u2Obq37YWBgSIAESIIGkIUARLWmakhUhARIgAe8T6OhUNqvvVPZEM9OxI6LZEW7s7EVlJbZZtZbKnmjm+JGWd4azDqsJqeqeaLr3m1EwMh4aEE7gC+dVZOXFYqctEiWihfPGiVQeO3WKxhNNT1+EZ9mkXi59Xz07npES3smeaJFOV9S5dOStZP6uozTtcLQj/oVLx1yWcP3DiYgmgmYkLzo7S3Ul73B7ooX7R0O4/hdJsDTahXn/OJ1BuPZS8TRWGbO8/+vHGpAACZAACXiFAEU0r7QUy0kCJEACKUAg0l5Z5tPnOtp/ynyap0zeVq1ahZkzZ0ImrnZENEEe7sQ78ZKR/YTCTXCNk0srzyqr5gw3wQwnKi1duhTTpk2DbAZuNfG14mPmYCXSdOQJZlUvVRFNFzSMy3P1SbcwlfaRjdz1Sb5xaWc4Ty8zz3h5onXkjZNoEc0oHMlJrvpSzo5ELGn7SHYVyaNL0g/HRe4vW7YM99xzj3birlxWHlhWNhhOrIwkQun1jVRuo2ec+XROYzk7OjxCTvbUhcpw/TncwSnGJZHS5yWcsDl8+LDWH4ynUUpdrJa321nybi6X5GMsd6RxWOckTMTLUfqr1RVOCDWeKqzbqB3PNz0PeqKlwMMAq0gCJEACLiZAEc3FjcOikQAJkECqEYg0GTZPos37ZhmXH5n3BDMuDdPFsUgHC+j8zUtMjUKO1YTOaj8vFfFHlt3JZZWPbP4tV15eXtCyp3DeI5E4hJuQ2qmD0z3RjKKGtIF+GZfqmsv9ve99D/LQ0tHeUR3tAxdpGXC4vhZJeOlof6zRo0e3C0R2RVtzOaLxRJO0dCZm+zcLEip2FYmJnraVDel2K2GMQqkVfyuhyGoJqJFzR2NmpHIb7VlEJd02w6VvbnurPm4cO/TvrWxBb2e9HYztFc4GzOOSVRvb3RPNXJeOlnJ2tOTeXAZznzSzNNfb3H56OTpa+mu3/VPt95T1JQESIAES6BwCFNE6hytTJQESIAESIAESIAES8BABO8sYPVQdFpUESIAESIAESKATCFBE6wSoTJIESIAESIAESIAESMBbBCiieau9WFoSIAESIAESSAQBimiJoM48SYAESIAESIAESIAEXEWAIpqrmoOFIQESIAESIAFXEqCI5spmYaFIgARIgARIgARIgARIgARIgARIgARIgATcRIAimptag2UhARIgARIgARIgARIgARIgARIgARIgARJwJQGKaK5sFhaKBEiABEiABEiABEiABEiABEiABEiABEjATQQoormpNVgWEiABEiABEiABEiABEiABEiABEiABEiABVxKgiObKZmGhSIAESIAESIAESIAESIAESIAESIAESIAE3ESAIpqbWoNlIQESIAESIAESIAESIAESIAESIAESIAEScCUBimiubBYWigRIgARIgARIgARIgARIgARIgARIgARIwE0EKKK5qTVYFhIgARIgARIgARIgARIgARIgARIgARIgAVcSoIjmymZhoUiABEiABEiABEiABEiABEiABEiABEiABNxEgCKam1qDZSEBEiABEiABEiABEiABEiABEiABEiABEnAlAYpormwWFooESIAESIAESIAESIAESIAESIAESIAESMBNBCiiuak1WBYSIAESIAESIAESIAESIAESIAESIAESIAFXEqCI5spmYaFIgARIgARIgARIgARIgARIgARIgARIgATcRIAimptag2UhARKIK4F9+/bhkUceQXV1tZbv7NmzMXLkSFRVVWHRokUoLy9HXl4e5syZg6FDh4a9L3GffvppFBcXa+ncdddduOmmm+JaF2ZGAiRAAiRAAiRAAiRAAiRAAslKoKSkBLfffjt+/etfY+zYse3VlHnbvHnztM+rV6/G1KlTtfdW97ds2YJx48Zh1KhReP7551FUVIS6ujosWbIE9957LwoKCiLio4gWEREDkAAJJCsBEb7GjBmjCWciqL366qv44Q9/iDVr1mDAgAGaELZjxw6sX78eDzzwQNj7MqDrYerr67F06VJMmzZNE954kQAJkAAJkAAJkAAJkAAJkAAJOCcg87N33nkH3bt3x7e+9a12EU1EsWeffVabf9XW1uK+++7DggULUFFRYXl/3bp1mDRpkvZ9aWmpJriJ2DZhwoQgYa6jklJEc96OjEkCJOBxAmYR7d1339UG1ZUrV+Luu+9Gfn6+5n0mn++44w4899xzIfcl3Nq1a9vFOEFiTNfjiFh8EiABEiABEiABEiABEiABEnAFAbPgFe7zpk2bgoQxPdzWrVuDRLTCwkJI2Llz59quH0U026gYkARIINkIGJdtjh49WvM2E08ys4gm/9mYMmUKXnvttSARTfc427hxY4iIpnuyJRsz1ocESIAESIAESIAESIAESIAEEkHAjog2bNgw7NmzJ0REk/simslyzokTJ2LZsmXaks5Zs2YhJyfHdnUootlGxYAkQALJRkCWcMrgKS7B4iJ822234YorrggS0RoaGvDkk09i/PjxQSKafn/y5Mkwi2iytFMulX3Rmpubkw0v60MCJEACJEACJEACJEACJEACIQSOHz+O9PT0oPt29iOLJKLJnE4us4im39f3S5Mw4hAhc7wVK1Zo8z/jfmodNRlFNBo0CZBAShIQLzTj3mWRlm129nLOyspKbekoLxIgARIgARIgARIgARIgARJIZgKyb1lubm57FWVPMln5E+mKJKLp34dbzqkfSCB7qcmeaPpyTjlU4KGHHsLixYsjHi5AES1SK/F7EiCBpCRgFtHEK23VqlWYOXOmtseZvhxTvMrklM7p06dre51Z3TcePnD48OH2dGRPNV4kQAIkQAIkQAIkQAIkQAIkQAJnCHzve9/D73//e2UkZhHNeLBAWVmZdqjA8uXL8fnnn7cfLGC8L95u4rzwxBNPaMs4t2/fru2JJu/tntBJEU252RiBBEggWQiI+PXoo4+2V2f27NnaSZ3GvdJENJONJvVDBmTgFlHNeF8SEIGtuLhYS0tPJ1k4sR4kQAIkQAIkQAIkQAIkQAIkECsCqiKaLMe8884727OXPc3knohiMj+bN2+e9t3mzZvbT9m0ul9XV4f58+djxowZKCoqgnwWJwou54xVyzIdEiABEiABEiABEiABEiABEiABEiABEiCBmBFQFdFilnEMEqInWgwgMgkSIAESIAESIAESIAESIAESIAESIAE1Aq3+FjQ216OxpUF7bWipb/tsfo30vYRvCInfJSMbXdKzkdX2GvTZ6l56NvQw8moZry2MWk0Z2kiAIhrtgQRIgARIgARIgARIgARIgARIgARIIOkINLc2BQlbwUJXAxoNwleDCGKaKGZ8PRPGLJJJ2l69KNA5bzmKaM7ZMSYJkAAJkAAJkAAJkAAJkAAJkAAJkEAUBIzCVUCoCha3Qr8/4/0VLHgZvcEC3l/iLcYrvgSSXaCjiBZfe2JuJEACJEACJEACJEACJEACJEACJJDUBBqa63Cq/jhO1Z9oe5X3oX+1jac8x8GXlo4u6VnIzMjSXmXJZaa8tn3OlCWTVt+3hdG/PxOmLb7pe1km2qQvF5X37QJjQGRs0paRGt63LSvV7re919LQPgfEyfb3WtoN8MPvKf5XnD0J37vo/oSWmSJaQvEzcxIgARIgARIgARIgARIgARIgARLwBoHaxtM4VV/ZJo7pr6HiWENzbUIqlOHL1PYF00Sttr9Mbf+wwOfA/WyDACb3ZC+x4O/ls55Gu+jVdk/ySJbrjODWJtK1CXBK4p2FkGcU7/z+2Ap1S7+zPqH4KaIlFD8zJwESIAESIAESIAESIAESIAESIIHEEqhuEI8x+bMQyOrOiGTNrY0xKWi6LwP52QXont0L2Zldo/TmavP8Ss+CL80Xk/IxkdgRaGppDPGA0zzj2jzpNA87O+JdcwOGnzUSN51/Z+wK5yAlimgOoDEKCZAACZAACZAACZAACZAACZBAeAJfVuywPFkwM70LscWJgOwHdmYJZcfLKv3+1piUKi0trU0cK0B+Ti90zy5oF8vyc0Q0k8+9kJuVH5P8mAgJxJsARbR4E2d+JEACJEACJEACJEACJEACJJCkBLaVbYT8lRzdbllD8RTSNx6X1yxtKZ14EgVeswzv5V5WRk77d1bhjfeSaZldR+YhS/DCeo0Z9h073XAyplaWl93TUiAzimUShhcJJDMBimjJ3LqsGwmQAAmQAAmQAAmQAAmQAAl0MoHq+hPYtj8gnpVX7e3k3MInr234bhTm2gS5UGHOJNzpQl6Y8JJmPAS6+qZaG/uNVaKuqSamjMUrTLzD2r3GcnpZimXiZcaLBFKdAEW0VLcA1p8ESIAESIAESIAESIAESIAEHBAor9qjCWfyV23yeurVtS/EK6lRO12wHg1tr/LZi5fs4aV7ywU85M54z9nzqMtGGnxtyyutN+QXTrG8cjK7IbCEsk0UywkspdTEMsN9qRsvEiABewQootnjxFAkQAIkQAIkQAIkQAIkQAIkQAIASo581OZ5timEx9kFF+CKwptx6dAbwrKSjca1jcWb64LEtQbtXuDvzPu6M+91Mc4gyAXEubo2sa4hJdpHlrhqm/KHEcX0+3K6JC8SIIHYEqCIFlueTI0ESIAESIAESIAESIAESIAEko6AH358pHmdbbLc72zUwKtwxdk3o6jPxQmte0CcC/Z8a/eEM4pvBsEu8H1dm7AXHFcX82Qfss6+RPTSPMU0cazNg8ywGb9+X0Q0XiRAAokhQBEtMdyZKwmQAAmQAAl0KoHm1iYcrzkCOZmrX/ehnZoXEycBEiABEkheAnK6owhnsufZIdN+Z7JP2JXDvql5niX7b42IiCFeciGCXUCI07zjwgh2uVnd20+oNItlsvySFwmQgLsJUERzd/uwdCRAAiRAAiQQlsDxmsOorD0CeT1eewSV2uthTTyrqq9sjze899cxauA4jBw4TvvPNi8SIAESIAESiETgYNt+Zx/uexM1jaeCgvfO7Y8rzp6keZ5R+IlEkt+TAAkkEwGKaMnUmqwLCZAACZBAUhGoqqvURLHKmiPt4pj2ufYITtQegd/vV6pvTmZum5h2Fc7vO0YpLgOTAAmQAAmkBoHPZb+zso34aH/ofmfDel+IKwonYcyQCakBg7UkARIgARMBimg0CRIgARIgARJIEIGaxqqAQBbkSRYQyI7XHkU0+6/ISVviKdDS2oyKmkMhNRzcc4QmqI0aMA69uw1IEAFmSwIkQAIk4AYC8k8ZWa4p4tnuox+HFOmiQddonmfnnjXKDcVlGUiABEggYQRURbTKykpMnToVGzZswMSJE7FmzRoUFARWhixatAjz5s3T3q9evVoLt2XLFowbNw6jRo3C888/j6KiItTV1WHJkiW499572+M6AbB7926kScSSkhL/iBEjnKTBOCRAAiRAAiTQaQTqm2tDBDJZanmi7ihO1B5FbWN1VHn37NoHBbn9UJDbX/vrbXif26V7e9o7D72Hj8o24ZOD74TkJ2KbLqbJck9eJEACJEACqUMgsN/ZRmzd9yaOVJcFVVz2Oxs3fLLmedYnb1DqQGFNSYAESKADAioimohfM2fOxPe//32MHTtWE9D27NmDuXPnamLZs88+i6VLl6K2thb33XcfFixYgHXr1mHSpEmoqKhAaWmpJqyJ2DZhwgQtjWguimjR0GNcEiABEiCBqAnI5v3GfchkXzIRx/RXmZxEc3XLykevriKSBYQy8SzT34uApnqdrDumiWkf7X8Lh06VhkTv130IRg64ShPVBuSfrZo8w5MACZAACXiEwMGTX2meZ++XbkB9U01QqXvnDsBYOSzg7EngKZAeaVAWkwRIIG4EVEQ08UJ76KGHsHjxYs2DrKSkRBPKli9fjieeeCJIGNOFsq1btwaJaIWFhdi0aZMmvEV7UUSLliDjkwAJkAAJdEhATuISzzF9s35ZYilLLcWTTH+vui+ZMcMuGdko6NoPvXL7BXmRBTzL+kG8ADrrKpE9b/YHBDW/vzUkmwv7X6GJaWOGXNdZRWC6JEACJEACcSbw+ZFtbfudvRWS8zm9R+KKYZNw8aBr41wqZkcCJEAC3iGgIqKZPdGMopqViDZs2DCIaCbLOWXp57Jly7QlnbNmzUJOTk7UkCiiRY2QCZAACZAACVTVVbRv1B/wIgsstYzFvmRpaT4UdO2riWRnll2e8Spzw4lmcuJaYAPpt7D/xO4Qg+jVtW9guefAqzG0VxENhgRIgARIwGME5B8l2pLNsjfx5bEdIaW/ZPAE7ZRNOcmZFwmQAAmQQMcEJk+ejBUrVgQFGjhwYNhI+h5negB9XzSziCZLPeWS5Zv6JUs9x48fr+W3cuXK9n3TnLYRRTSn5BiPBEiABFKIwOmGqnZBzCiOxWpfsvzsgnaRTAQn4/5k+Tm9PUX6q4q/aWKaLPlsbKkPKXtRn4sh+6ZdOuR6ZKZ38VTdWFgSIAESSDUCp+orsa1sE94vXY9jpw8GVV88na8+59u4ovBmHi6TaobB+pIACURF4Morr8Tll1/enoZ8njJliq00ZTnnU089hYULF2oHBRj3OTPveybim+yJpi/nlEMFjEtDbWVoCkQRzQk1xiEBEvA8gaqqKm1zyfLy8va6DBgwoH2dvP5dXl4e5syZg6FDh8IYx3hfEnj66adRXFyspXXXXXfhpptu8iSjzw5vbd+LLJb7knXN7GYQyXSPMn0z/37wpaV7kldHhW5qacSHZcWamLancmdI0G5ZPTTvNDmtjZ4LSdf8SVuh5tJtynXLKByjHIcRSCDRBA7IfmdlxXiv9HU0Ngf/Q0T2Oxs3/FbN86xLelaii8r8SYAESMBzBFSWcxorpy/tvOqqq9pP4dQPFigrK2vfK032TpNln+KpJss4t2/fru2JJu+jPaGTIprnzI0FJgES6AwCO3bswLZt2zB9+nRNEBNBTYQwub9+/Xo88MAD2kkwVvflvyF6mPr6eu10mGnTpmnCm5eu1R8+ho/2b3JU5Iz0LmeWXLbtT6YtvdQ29O+P7MyujtJNlkhlJ3ZrbEVQk6Wf5uvsggs0Qe3SITeia5duCam2qjhCYSQhzZTwTI/Pu1i5DL0e3q4chxFIIFEEdh3Zhq373sAnB94OKYLsdzZ2+C0YPfDqRBWP+ZIACZBAUhBQFdHEwWHevHla3VevXh20XNP43ebNm7XTN0Vsmz9/PmbMmIGioiLts5zwyeWcSWE+rAQJkIAbCIhwNmbMGE34ksH17rvvRn5+vuZ9Jp/vuOMOPPfccyH3JdzatWu1uCNHjtSqoqelf3ZD/eyUYeaLHXvPyTJLbV8yw/5k+qmX3bN72cmCYYB27+8LGzEAACAASURBVLSSo6HCgpzgJks9Lx50Dc7rG1/vHVVxhMJIsDmLOCqntYpXpS/N1/ba9t6XjnTzPQnnM4Y9EyctLc21fUXVTqQiyWYrclhKq78Vra0taPXLX2vbawtaWw3v9ftauFa0aGHPhO/TbRA4drrD1KV9ZL8zWbK5t/LTkEKNGTIBV579TZxd8DV3FJilIAESIAGPE1AV0dxUXXqiuak1WBYSIIGEENi3bx9effVV/PCHP4R4kplFNPEskzX6r732WpCIpnucbdy4MURE0z3WElIhh5mu37Va2xQ/O6OraX+ywPJLwL0Te4dVTmi0I9Vl+HBfseahdrKuIqQsA3sMx6gB43B54cS4TLRVxZFkE0ZUjUH2RpLJ9p7KT7G38jMcrd6vmkTY8CKiBcQ4k8imiW6hIl16kBhn+N7qvq2wZwS9dF+wIFi/finS/H74APj88udHmrxqn/2BezJaGN7nT/ttm+BkEpgsRKiWDkSogABlEK3axCm5FxCoFIQtiWM3r5Byhp7E67Tx83MKMLjHCAzueW7gr8cIdMvKd5oc4ykSqKqT/c4CSzYraw4HxZb9zq499zvafmfyDyReJEACJEACsSNAES12LJkSCZAACcSdgCzFlEuWb+qeZ7onWkNDA5588kntRBejiKbfl5NlzCKaMT27lZH0eKUugR2HNuPjg3/BriNbQyCIoHJhvysxeuA1+FrfMxuwxppWzeIrlJLMfeg9pfBeD1x2ogSlJ3Zh34ldKD2+CzWNVV6vEsvvUgI9cs7CoPxzMDD/HAzqcQ4G5Z+LnMxcl5bWm8U6WPUVPjogJ22+gebWpqBKFHTtj7FnT8blQ25Eui/TmxVkqUmABEjA5QTk9MwXXnjB5aW0Lh490TzZbCw0CZBArAiYRbNwnzt7OadsfHn69OlYVYvpeJRAdeNxfFqxBZ8f34qTDUdDatEzuy/O6XExLuw9DvlZsT21NO+p25SoVc94SSm8lwI3tNSh/PSXKD/9VeC15iv4/ZG9j/p0HYxMX7bmLeWHeF0F/gLvW7Q0tHtobXvfdq8trP69hOflXgJpSEOatjw34KWXhsD7wL10+XTme+297h3oawubjqbWBhytLbNdyfyss9C361D0yR2qvfbLLUSmjxva2wbYFrC0aid2VmzGlyc/Dok6KG8ERveZgHN6XKSaLMOTAAmQAAkoEpD9pl9++WXFWO4IThHNHe3AUpAACSSIgHiNyQmdcqCAfhkPFjB+H+6+8fCBw4cPY9WqVdrGlbKnGi8ScEpATkqV0z2tNreWNC/odxkuGTIBFw+6tj2LNZ+cxKu7qrXPk8/Pw9TRPSJmr8dpKnkbNza/iyk+ex5mybScs7LmkLYkU1+eefjUvojcMtO7aPsjyaEQgdevxeyUPm3PLaulhrJk0fJ+6DJGbXljxDQiL688k0ZgT6+6d59Fa1qaJvO1pslfGvyG99o9AH4J0/Y+/ewxpv3fzuwVZ1yemq7tE2faT6597zjTMlafD1p44/JWG0tVA3F8beUJTdO8jNZqqayIZbG4pJ33n/gi8Hdyt/ZaXrXHdtJndRuIwT1HYHCPczGk5wgM6VUEWYLIK5iACNgylr6393XsO/55CB7Z72zcsFsxtNd5REcCJEACJBAnAlzOGSfQzIYESIAEYklAllA+/vjj2jJO4yEA4o0mp7yIuCZ7m82dO7f9kAGr+1ImEdiKi4u14s2ePTsovViWmWmlHgHZsF42u5aTPWXjevPVI6c3Rg28Cmt3jcenR9NxzdkB8fYve6swZmA2fvudgWGh/ejFg9h2sL49zp93HcDI01ux1L8iImgvi2hyWqoIZrpwdqr+eMT6yt5Vulg2rOACDOpxbsQ4yRhAde88YeBlW4l3G4pQKXtTBoQ1Edh2w46oq5ezb96Qtv3VRmjC2tCe58HNB1V0Jt+qugp8sO8NTTw7WXcsKCt9v7Mrh92CnjlndWYxmDYJkAAJkIAFAYpoNAsSIAESIAESIIFOJ/BlxQ5sLX1DO4xAlgXqV9mpc7HtyAwsv/WCoDL87PV9WH5rf1x/TreQshV/eRr3/fEQfn7z0KDvZr24E4/WL8U1aaEn1BkDekUYaWiuaxfLdOHMvAeSVcP1zz8bIpbpwpmcTssLoIgWfytoamlsF9R0cU3lIAuxZfFWk4MLRFST12S+Dpz8Au+Vrsf7e18PGielzr1zB+Cac2/TTtoUj0ReJEACJEACiSFAES0x3JkrCZAACZAACaQkAZlUi3eanConXlUfHroRA3r+Pb5/UfA+ac9+XIHtB6txds/QJV77TjZh9IA8yzjnfvZb/Kvvjx2ydauIdqL2aLuXmZycaWd5nCzxO7t3YEmmvjxTTqnlFUqAIpo7rELE4YCnWsBbTd5XnC63XTg5/VdOAtW81XoVYUD+MNtx3Rrws8MfaF5nOw+9H1LEc3qP1MSzC/urHaDi1rqyXCRAAiTgdQIU0bzegiw/CZAACZAACXiUgIho89/ciUM1F+HH3wheurn8vXLsP/4BBnbNQGPTCABnPC8O1voxvG933HdFv6Car3z3AMbu/S3u9r3hCRHt4MmvIGKZ7mVmXrZlVYm8rJ5Be5mJiMDLHgGKaPY4JSJUXVNNu6Cmi2vHa4/YKoocliAeavI3pGeRtj+YLA11+9XS2oKt+zbgvdLXNUHRfMl+Z1cP/7a2dxwvEiABEiAB9xCgiOaetmBJSIAESIAESCDlCOw53ojz/3s3Flw/CBf2DXhQ7TxSi3lv7sP3L3wM+VmV8Psz0NB4EeobvoGm5rNxugl47UArHr4hOM6CN/bhvfR/Q2Fa6OmgRrCJ8EQTDzzjXmbyvrGlIWJ7ixggXmb68sze3QZEjJPsAZ7ZfiLoEIq7Lu7ZYZX18E1fbMHE5ndxu2+LbUSJsBXbhUvygLKnotFbTd7bEZoFi3hoagcXyDLQXudp4pocZuCG62RdBd4vfV3zPDPvaajvdzZu+K3Izy5wQ3FZBhIgARIgARMBimg0CRIgARIgARIggYQS+MPfqjD9hQMY1isbTS2t2HO8DhMKX0BRr60h5Wpu6Y/6hstQUnkFth7LwLBeWcjwN2HP8Qb8Km0FvuX7MGJd4iGMVNVVtolmn2JP5WeQvY4iXeJRYzwxU9537ZIXKVpKff+DtQfxyaEzB0rIIRSj+2fjd9+1FkjM4eUAiq9Vb8Mv/U/Y4hYPW7FVEAbSCFQ3nAg5FdTO4RoSV06l1U4D7VXU7rEWz/0CxfP2vb3rtOXs5kvf72zcsMlsaRIgARIgAZcToIjm8gZi8UiABEiABEggFQicbmzFP790EJu/rMLlZ/mQ4QOyunyC7KwP0CWzxBLB6foxeGvfJFx8+m/4Rfr/IBeRPbskob3T31JGeklh4OTQcNehqr2aWBbwNvsUdpai5XbpHrSXmYhmvMITePOL07j/1UN4zHSgxIOv78Oyyf1xw7nBh1CEC/+zl3bikbpf4tq0nRFxU0SLiCjhAUSw3n+y7VRQ7WTQ3TjdUGWrXFkZOUHLQIf2LEJ+TvD+jLYS6iDQ38rf1ZZs7jocKvAH9jv7Di7s/41os2F8EiABEiCBOBGgiBYn0MyGBEiABEiABEigYwILi49g7fZjGNkr+OS5dN8JZGe9j+ysD+HznQxK5P3yG5DT7MdPM1/BRZV1yG0+c/JnuNxuwOPKTfHRw1e1x2nxtwTEsgoRzALCWX1zbcQ0ZTlZYGlm4BCAPnmDI8ZhgDMEFm06ip2Hm3Gn6RCK1R9X4MMDp1BoOoSi7GQzLhmYZxn+HBsHUEjOFNG8aYFySEfg8II2ce3kF6htrLZVmZzMXAzW9lYrgohqshy0W1YPW3H1QC2tzZpwJqdsHqzaExJX9ju75pzvYFCPc5TSZWASIAESIIHEE6CIlvg2YAlIgARIgARIgAQAhBPRjHC6ZH6meadldfmbdltENLm+MeBN7XVEVQMurqzHuafCe6WpimhdMmqw8gd57V5m+45be8aZG7Gw1/lByzO7ZXXszUYj6JjAsncrsWF3Le65vG9QwOXvHcaeI6cwsGta0H05gGKYxQEUK949gKv2/hY/inAAhSRGES15rLKy5lBgKahBXLMjfgsB8RqVZaBDe56niWuyx5rVUmsR72TJpghoZm84fb+zq8/5NuSAEF4kQAIkQALeJEARzZvtxlKTAAmQAAmQQNIRsCOi6ZX2pdVoYtqO4xlI89W0i2j6992aWnHR8TpcVFmP/MaWIFaRRLSu2RXonrsf+bkHtNecrBMRWYv3iniZBf4u0F59acEedRETYYAOCew90YiiX+zGgusG4ev9AodQ/O2wHEKxH7cMTke3zODocgDFn/a34OEbBgeFX/DmPnyQ/iCGph2LSJwiWkREng5w7PTBkFNB7Rz4IZXOy+5pENXOw0f7N2LrvoCYb7y435mnTYSFJwESIIEQAhTRaBQkQAIkQAIkQAKuIKAioukF3nG8FVfWvYLLBr2Jv/XMtqzHsOpGXFxZh/NPBrzTzCJafu5+dBfBrJsIZ/uRkV4fkUdBbv92sUyWZ/brPjRiHAaInsDanXIIxUEM6dEFTS1+7DvZgMt6p2FwbrAXmp7T/ho/tlb4MbRH4ACKspP1+BVWYLJvm63CUESzhSmpAh2pLgs5FbS5tUm5jtzvTBkZI5AACZCAJwhQRPNEM7GQJEACJEACJJD8BJyKaJNOvYgHfS+j2ZeGj3tl4+OCHBzJyQgBlt3i1/ZN+13NP2qimS6e2SE7pOeIIC+z7tm97ERjmE4gUNfUirvlEIovqnB5Hx/SrfWz9pxb/MAHR1txWe1m/Hf6/yAbjbZLRRHNNirXBVz10Qn88bPAPmi3XpCHaZdEXkIZLo4cHBJYBho4uEBeW/3W+y9yvzPXmQILRAIkQAIxJaAqopWUlOD222/HX//6V60cmzdvxtixY7X3ixYtwrx587T3q1evxtSpU7FlyxaMGzcOo0aNwvPPP4+ioiLU1dVhyZIluPfee1FQUOC4Prt374b22FRSUuIfMWKE44QYkQRIgARIgARIIPEEohXRjDUo75qJjwuy8UmvHLRGEFnMNW9p7YJTNYNQdXqw9nqqZjA+XHht4gGxBO0EVG1FPBZ1sVUFI0U0FVruCTvthQP49Egjrh0W2Ifwz3uq8LW+XbDq7waFLaRqnIMnv2oX1I5WH0BhwfnaYQHc+9A9dsCSkAAJkEBnEFAV0UQomzBhgiaciaD21FNPYeHChdi+fTueffZZLF26FLW1tbjvvvuwYMECrFu3DpMmTUJFRQVKS0s1Yc2YRjR1oogWDT3GJQESIAES8ByB5lJ7S9CMFcsoHOOZeqoKI1IxO+LIJ72y8UlBDvbnmjbNaiPT0JiPqjaxTF5r6oI3rpdgxtM5PQM0iQuqait27MQKF0U07xnRG1+cxk//dAj/dVPwEut/W78Pv7ylP248t1tIpcLGWbcHv7i8FjcM6vjUXy+Ns95rUZaYBEiABNxFIFoRTUSymTNnhghjulC2devWIBGtsLAQmzZtwty5c6MGQREtaoRMgARIgARIwEsEjs+7WLm4XhIBVIURuyKaDq0iO0PzTlufcz5q689CVc1gnDo9CA1N3SNypYgWEVFcA6jaCkW0uDZPQjNbtOkodh5uxp0X9Q4qx+qPK7B1/ykM6REqpu+vasalg/Is4wz/7EnM8r3SYZ28NM4mtHGYOQmQAAkkAQFVEa2yslLzJtuwYQPuvvtuzfMsJyfHUkQbNmwYRDST5ZwTJ07EsmXLtCWds2bN0uJEe1FEi5Yg45MACZAACSSEwFPbTuCVz05peX/rgu6YMabjvXr08M17tuKm5i240/e27XJ7aXKnKoyoimg6tEinc1rBpYhm2+TiElDVViiixaVZXJHJr96txPrdtbjn8mCP0mXvHsK+o9UYZHEIxYEaP4b2ycP9V/YPqsNvtuzH1aW/xY98oaduGgN6aZx1RSOxECRAAiTgYQKy1PLxxx8PqsG5554btkayhPP+++/X9jObP38+fvazn1ku0VyzZo2Whghu+iWC2/jx47FixQqsXLmyfd80p/goojklx3gkQAIkQAIJI/BPfziAXUeD9+o5v08X/M8U6716zOHf+uwAhldvx69bf2WrDl6a3KkKIxTRbJlAUgZStRWKaElpBpaV2neiEcOX7Mb86wZhdP+uWphPDtViQfF+3DokHbmhZ46gphn4Y1kLFlw/OCjOwuIyfJQ+C4PTKjoE6KVxNnUsgTUlARIggc4hcOWVV2rCln6NHj0aU6ZMscxMvND0vc7kgAD5/NBDD2Hx4sV44okn2vdKk8jmfc/kgAHZE01fzikinB7X6eECFNE6xyaYKgmQAAmQQCcR2LC7Gv/y2mE8atqrZ/b6ffjvb/bDxBF5QTmHC/9vL+/Ew7WPY0La3yKW1EuTO1VhhCJaxOZP2gCqtkIRLWlNwbJiL392CjNeOIC+eV3Q1NKK8lONuLQgzdILTU9AvNE+rPRjQPcuyPQ34XBVPZbhN5jk2x4RnpfG2YiVYQASIAESIIEOCags5zSLaOKVJocHLF++HJ9//nn7wQJlZWXt90Ugk3gisskyTjmAQPZEk/fRntBJEY3GTQIkQAIk4CkCD286ik+PNOPO0aa9ej6pwAdlpzA4P3ivngOnmnHZ4DzL8MM/jbxPj8Dx0uROVRihiOYp849pYVVthSJaTPF7IrHGFj9+9OIBvP1FFb5xlg8+G6f0tvqB94+14vKad/DL9FXIRLOtunppnLVVIQYiARIgARIIS0BFRJNExKNM9jjTr82bN2sndcol3mfz5s3T3uv36+rqtGWfM2bMgHivyWc5iIDLOWmUJEACJEACKUdA9up5fXct/tnmXj0d7dNzTelv8cMI+/RQRLM2Me6J5v2uRxHN+20Yjxqo2olTYZ4iWjxak3mQAAmQgDsIqIpo7ih1oBT0RHNTa7AsJEACJEACEQnsO9mE4Y+VYN51A3HRgFwt/MflNVi48YDlXj36Pj2yt48x/MMb92N7+r9iUFplxDy9NLmL14SXIlpEs3F9AFVboSea65u0UwqoaicU0TqlGZgoCZAACSQVAYpoSdWcrAwJkAAJkIDbCfxR9upZexC9czO1vXoOVzdiTAd79Yg32rZKP/rlBfbpOXaqDo9jBW62sU+PsKCIFmoRFNHc3ksil09VHKGIFplpMoZQtROKaMloBawTCZAACcSWAEW02PJkaiRAAiRAAiQQkUBzqx8/XHsQb39xEpfb2KtH9un5QNun521tn54MtETMQw9AEY0imm1j8VBAVXGEIpqHGjeGRVW1E4poMYTPpEiABEggSQlQREvShmW1SIAEkp/A+vXr8cwzz2gVvf766zF9+nRUVVVpG1SWl5cjLy8Pc+bMwdChQ8Pel7hPP/00iouLtXTuuusu3HTTTckPzwU1VJ3cpYIIoMrE6YSXnmgu6ABRFkHVVlKh/0SJNCmjq9qJ0zHFS/+sSMqGZqVIgARIII4EKKLFETazIgESIIFYEdixYwdERHvggQeQlZXVnqwIYgMGDNCEMGOYNWvWWN6XY5b1dOrr67F06VJMmzZNE954dS4B1cldKogAqkycTngponWubccjdVVbSYX+Ew/uXstD1U6cjikU0bxmGSwvCZAACTgnQBHNOTvGJAESIIGEERCxbMyYMRg5cmR7GcQLTY4+vvvuu5Gfn695n8nnO+64A88991zIfQm3du3aoHSs0k1YJZM8Y9XJXSqIAKpMnE54KaJ5v3Op2koq9B/vt2rsa6BqJ07HFIposW87pkgCJEACbiVAEc2tLcNykQAJkEAYAg0NDXj88cfxySeftIeQZZhXXHFFiIgmnmVTpkzBa6+9FiSi6R5nGzduDBHRdE82NkDnElCd3KWCCKDKxOmElyJa59p2PFJXtZVU6D/x4O61PFTtxOmYQhHNa5bB8pIACZCAcwIU0ZyzY0wSIAESSAgBEdGefPJJTJ48WVt2uW/fPqxatQozZswI8jjTw40fPz5IRDPGN4tosrRTLpV90erq6hLCweuZLv7LcfxxxwmM7OWzVRWnIkDOv2+xlb4bAqkycTrhdSKibf73MW5AxDK0EVC1lVToPzSOUAKqduJ0TPHSOEs7IQESIAESiI7AnXfeqa3m8eK1e/dupEnBS0pK/CNGjPBiHVhmEiABElAmYBbRwoll8VrOWVlZidraWuV6pHqEpR/Wo/jLhk4X0Wp++IpnUKsycTrhdSKivfzDwrhzfHZnA94oDZzEemNhOr5/4Zn9D8MVxkmcuFcsBhmq2opTEc1L/ScGWJMuCVU7cTqm0E6SznRYIRIgARIIS+AnP/kJXn75ZU8SoojmyWZjoUmABGJBwM4BAuJVJqd0yqmdxvDG+8bDBw4fPqx5tM2cOVPbU41X5xJQXWbkVATw0jIjVSZOJ7xORLSPHr6qcw3ClPo//N9+lJ5oxoThgb646asqFPbMwP/+/eCw5XASJ66VimFmqraSCv0nhniTJilVO3E6pnhpnE2axmVFSIAESCBBBLicM0HgmS0JkAAJRENAvMwWLVqkiWR5eXmYM2eOtrTTeF/2Nps7d277IQN6eON9KYMIbMXFxVpxZs+eHXRYQTRlZNyOCahO7lJBBFBl4nTC63YR7fWSajz4+hE8MnFIkBHN2VCGx27ui5uL8kKMy0kcL/dRVVtJhf7j5fbsrLKr2onTMYUiWme1INMlARIgAfcRoIjmvjZhiUiABEiABFKAgOrkLhVEAFUmTie8bhfRHt54FJ8dbcbU0b2DesKaTyqwufQUBnbPCOkhh6qbceXQ7pZxvtY3A3Mn9EmqXqVqK6nQf5KqgWNUGVU7cTqmUESLUYMxGRIgARLwAAGKaB5oJBaRBEiABEgg+QioTu5SQQRQZeJ0wut2EW35e5V47fMa3PuNfkGG/8sth3CwohqDc7UtYYOu/TV+DOydh5+O7R90/4n3D+Ob5+XivisKkqoTqdpKKvSfpGrgGFVG1U6cjikU0WLUYEyGBEiABDxAgCKaBxqJRSQBEiABEkg+AqqTu1QQAVSZOJ3wul1EO1DVhLMfK8G/XzsAlw7qphn/hwdOY/FbB/GtIenoGuqIhtpm4JWyFjw0fmBQnP/8czn2PliEQfmZSdWJVG0lFfpPUjVwjCqjaidOxxSKaDFqMCZDAiRAAh4gQBHNA43EIpIACZAACSQfAdXJXSqIAKpMnE543S6iSb3WlVTjhy8eRNdMHxpb/DhZ24xLCoABXUO90PTeUV7rx0eVQI+uGeiSnobaplY8+Z2BmGSxh5rXe5SqraRC/3HSps2l25SjZRSOUY6TqAiqduJ0TKGIlqgWZr4kQAIkEH8CFNHiz5w5kgAJkAAJkABUJ3epIAKoMnE64fWCiKZ3kR+sPYA/l5zEN/r4bPea94+24tqiHvjddwfZjuO1gKq2kgr9x0kbHp93sXI0LwlGqnbidEzxEhPlBmcEEiABEiCBIAIqIlplZSWmTp2KDRs2tKcxceJErFmzBgUFBdpBcfPmzdO+W716tRZ2y5YtGDduHEaNGoXnn38eRUVFqKurw5IlS3Dvvfdq8Zxeu3fvhvbv2JKSEv+IESOcpsN4JEACJEACJBB3AqqTu1QQAVSZOJ3weklEc8rkuxefhfnX9427XccrQ1UuqdB/nLCniBZKzYmt7J3+ljL+SwrzleMwAgmQAAmQQOIJqIho5tKKQLZp0ybMnTtXE8ueffZZLF26FLW1tbjvvvuwYMECrFu3DpMmTUJFRQVKS0s1YU3EtgkTJmDs2LFRAaCIFhU+RiYBEiABEkgkAYoAofRVmVBEs7ZgEQEoogWzcSKMSArJ7mFEES02IpqXhPlE/u4xbxIgARJIBgLRiGhGMcwsjOmft27dGiSiFRYWtgtv0fKjiBYtQcYnARIgARJIGAFVwSgVRABVJhTRwototw1rxtwxzbbt20v7XEmlVG0lFfqP7cY2BKSIRhHNid0wDgmQAAmkMgGnIlpJSQmeeuopLFy4EDk5OSHeZSKiDRs2DCKayXJOWfa5bNkybUnnrFmztDjRXhTRoiXI+CRAAiRAAgkjQBEgFL0qE4po4UW0SadexIO+l23bt9c8rlRthSKatSlQRKOIZnuQYEASIAESIAGNgIhbsj+Z8fr6178ekY7sgyaXLM+Uy+yJZv5ewshSz/Hjx2PFihVYuXJl+75pETMLE4AimlNyjEcCJEACJJBwAhQBKKLZMUJVO3EqLFJEs24Nr3GxY1PGMBTRKKKp2gzDkwAJkECqE7jyyitx8803t2M477zzMGXKlA6xyAEDDz30EBYvXtx+MEC45Zz6vmeyZ5rsiaYv55RDBcxpqLYFRTRVYgxPAiRAAiTgGgKq4kgqeNKoMnEqGHlp/6J4MfGaWKTKJRX6j5PBjSIaRTQndsM4JEACJJDKBJws5xQvsz179mgHCuiX8WCBsrIy7VCB5cuXayKbiG5PPPGEtoxz+/bt2p5o8j7aEzopoqWy5bLuJEACJOBxAhQBQhtQlQlFNOtO4EQwoohmzdIrXH65pQIvfXpKq8RtX+uOn47t3eEIqYdvLv8c32x+B/f4NtgeUb3CRCrEMcV2szIgCZAACZCATQKqIlpdXR1mzpyJ73//+yGna4o32rx587ScN2/erH0v4efPn48ZM2agqKhI+yzxuZzTZgMxGAmQAAmQQHISUJ3cORFGhBwnvKH248gT7V9a1Ayxx7Vq4cOEVrUTp8Kil+zEiTiSzP1nypoyHDndiuvPydesqPjLKvTt5sMfpg6xtCpz+Dc/LUev4zuwqvXntmzWS7YSr/7jaEx5+CpbvBmIBEiABEjAXQRURTQ3lZ6eaG5qDZaFBEiABEhAiYDq5C6ZRQAdnCoTp4KRownvdVcrtS+u8auFp4imxEvVVpK1//zp82o8tOEI/t+NwYLZp00L4QAAIABJREFUf7xRhsUT++KW8/KCuIYL/9AfP8W/n/4VJqZ9ErEdKKKFInI0plBEi2hrDEACJEACbiRAEc2NrcIykQAJkAAJJD0BigChTazKhCKadTdxIhh5SRiRWqvaihMmko/buSzceBS7jjZj6ujg5ZtrPqnAX/ZUoV+3jCAjOVrTgqvO7m4Z/uxPn8TPfK9EHHvdzsRYAVU7ieuYQhEtoq0xAAmQAAm4kQBFNDe2CstEAiRAAiSQ9ARUJ3fJKgJ4ZsJLTzRX9Un2n0BzPPF+Jf64qwY//ka/oPZZuvkQjhyvxuDctKD7+2v86NsrDzPH9Q+6v/ydfbih7LeY7tsYsZ0pooUioidaRLNhABIgARJIGgIU0ZKmKVkREiABEiABLxGgCBDaWqpMJAUn4qKjCS9FNFd1L1VbcWInUmG3C0aHqpsx/Ocl+OnYfrhiSGDp5ntl1Vjy9iFMHuJDTnpws9W1AK+WtWLW1f2Dwi99ez+2p89EX1RFbGe3M/GMME9PtIi2xgAkQAIk4EYCFNHc2CosEwmQAAmQQNIToAhAEc2OkavaiVNh0UvCiNRRlUuyimjCovjL0/jRiwfR6geaWvyoa2rBxb2AfjnBXmi6vR2u82P7cSAnMx0Z/iakNVRjqf83uCbtUzsm6XphkSKarWZkIBIgARIgAYcEKKI5BMdoJEACJEACJBANgXiJAHunv6VUzEsKAyf8JeJSZeJUMKInWmjrUkSztngvcbnnpYPY+PkJXH6Wz1b3/eBYK8ad3oRfpP+PrfB6IC8xcfWYQk80JbtjYBIgARJwCwGKaG5pCZaDBEiABEggpQioTu6cetKoCkYfJXBip8qEIpp1l3FiK14SRqTWqrbihInk4yUuZBLaH1SZxHVMSeBYm1I/tqwsCZAACcSYAEW0GANlciRAAiRAAiRgh4Dq5M6pCEARLbQ1VJlICh9xTzQ7Zh23MPHqPxTRQps0mZlQRItbF2ZGJJBSBJpLtynXN6NwjHIcRogPAYpo8eHMXEiABEiABEggiEC8RABVwYieaNaGShHNXR04Xv0nmQUjp8J8MjOhiOaufs7SkECyEDg+72LlqnhprFWunMcjUETzeAOy+CRAAqlJYP369XjmmWfaKz979myMHDkSVVVVWLRoEcrLy5GXl4c5c+Zg6NChYe9LAk8//TSKi4u1tO666y7cdNNNMYP687ePYe3OU1p6372wO3529VkR03YSJ2KiLgwQLxGAIlpo46sykRQoormrE8Wr/3hpEkMmoTaqyoQimrv6OUuTOAJOnsWcxElcDdVzdlI/PU7L0a9wS/Pb+Ilvne2MvfT7Y7tSSRKQIlqSNCSrQQIkkFoERESTyyx4iSA2YMAA7f6OHTsg4R544AGsWbPG8n5JSUl7mPr6eixduhTTpk3ThLdor28/uw9V9cCN5wY2qn/jiyrkZwMvfz982k7iRFvORMVXndw59RpRFYzoiWZtERTREtVTrPONV//x0iSGTCiiuauXsjReJeDkWcxJHC/xcVI/c5wNO8uRW7ETz7Y+aqvqXvr9sVWhJApEES2JGpNVIQESSB0CViKaeKGtXLkSd999N/Lz8zXvM/l8xx134Lnnngu5L+HWrl2LMWPGaF5scokIZ/zslOgfd53CvDePYdENg4OSmPvmfjx8w1m49fzuIUk7ieO0fG6IF68JL0W00NZWZSIpUERzQ685U4Z49R8vTWLIhCKau3opS+NFAk6excLG2bAX8y+qweShrR2icPveXzFl8upnePDUr3CT7+OI5uGl35+IlUmyABTRkqxBWR0SIIHUIGBczimeZ3PnztUqbhbRxLNsypQpeO2114JENN3jbOPGjSEimu7JFg3JhRuP4vOjzfiH0b2DkvnfTyqw6asqnJWbHpJ8ZW0Lrh2Wbxnn/D4ZmHddn2iK5Lq48ZrwqgpG9ESzNpVkF9H2Tn9LuY9cUhjwMk3EFa/+46VJDJlQREtEX2SeyUUg1s9vhZ/+Dj/zvdwhJLePs4lgIsDcziW5LF+tNhTR1HgxNAmQAAm4joAIarJ0U5Zhrlq1ql0sa2howJNPPonx48cHiWj6/cmTJ8MsooVbJtpRpU+fPh3y9e+2n8K6L5vwkyv6B333i3fKUXHyNIbkpoXEKavxo3ePbvjXqwYEffer9w5h0jmZ+MHFod5rrmsMhQL959sn8erOkxjZy2crVryWc/7lwYtslaczAqkykTI44aIqLEo+qiLa6UuqY4LIzUy8ZCtO7EQasMuDb8ekHeORiKqtkIl1qzjh4mRMSWT/iYc9Mg9vEojp89vbpZi4/7eY5tvUIQy3j7OJYOK13x9vWrvzUsse0i+++KLzBBIYc/fu3dBmYSUlJf4RI0YksCjMmgRIgAQSR2Dfvn149dVXcfvttweJaPFazllZWQkR5oxXRV0rxj5zEv/8jf64qjBP++qd0mos23IItwz2ITvUEQ31LcCf9rfi/rHBcX7z/iFsuasHeufYE5sS1xJqOf/31lq8sbvedSLaq/cMV6tIDEOrMnGziFZ+7sGYkHEzEy/ZihNhRBqw/p4/xaQd45GIqq2QSWJFtET2n3jYI/PwJoGYPr9tLsO29Jk4C4EDpsJdbh9nE8HEa78/3rR256W+99578fLLHXtYOk+9c2NSROtcvkydBEjAIwTEe0xO45w+fbq2p5m+HNPOfePhA4cPH9ZEuJkzZ2p7qkV7/XlPDe556SBqmvxoam5FS6sfo3v60Tcn1AtNz+tInR+fnEhDui8NmRk+5GamYcVtA3HtsNxoi+O6+PFaeqXqIcHlnNamouqJhmv8MbE5VTuJq7D48FUxqaOTRFS5OBWMVJe5comrk9bsvDiqdpIq/afziJtSlv8lyP+/gp3S45Y9M3JGINrntww0IaepCv/d+huMTfs8YiG8sGwx3kwEmhe4RGzcJA3gZDmnHPJ25513akQefvjh9q14Fi1ahHnz5mn3V69ejalTp2LLli0YN24cRo0aheeffx5FRUWoq6vDkiVLIAJeQUGBY7IU0RyjY0QSIAEvExAPMxlwRTiTa/To0doJnFlZWdphAvp3+l5p+iEDVvclvghvxcXFWlqzZ89uP2QgVox+/PJBvLnrBC47y74n2dZjrbjh/J749bcHxqoYrktHdXLnVASgiBba9KpMJAWKaKEcvSS4sv+Etp9TJl6a2KmOsxTRYvhTeTuA37eldymAyQBuBTAqhnkwqU4l4PT57arTxfh5+jO2y+alMSVeTCii2TafhARUFdFEFHv22Wche1Ln5OS0l9l4v7a2Fvfddx8WLFiAdevWYdKkSaioqEBpaakmrMk8bsKECRg7dmxUdaaIFhU+RiYBEiCB+BBwOon57sVnYf71feNTyATkosrF6YRXVTD66F9a1Gn0uFY9jkUMVSZxnfBed7VaHemJpsZLMbSqrcSt/6SAd56XJryqdhLXMSWBtqLY3dSDf19cKsJEG9ImpomgdoN60p0R45G3jmHtziot6e9emI8548/qMBvV8J1R5nikGa/+wzHFujW9xCUe9uimPFRFtHACmPm+/nnr1q1BIlphYSE2bdrU7r0WDQuKaNHQY1wSIAESiBMBpw9hFNGCGyhuIoCqWCTFTAXBSJVLKjBJoAigOq7Erf+kABMvTexU7YQiWgweDH4A4ClDOl0ANIZJN9sgqImnWgLOD5r8/+1DXRNw44geWiHf2H0SOZnAq/841LLQquFjQDRhScSr/3BMoYiWMCN3mLGKiCbLMGWrnJUrV7bnpi/btBLRhg0bBhHNZDnnxIkTsWzZMm1J56xZs4K82BwWHRTRnJJjPBIgARKIIwGnD2EU0Sii2TFTJ+KIqneelIPLOUNbg8s5U5MJJ7yh7e5oTEmg4GpnbHUU5scAnjDEfB/A5QDk9YW2v30dpCxOzfqyz3MclUAp0iufncLCjcew8PrBQfHmF+/H/OvOwrcuCFb1VMMrFcaFgZ0+v0069SIe9NnfdJ1jCkU0F5p/h0W6/vrr8cgjjwSFueyyyyzjiIg2f/58zJgxQ9vbrKSkRFuyuXz5cjzxxBNBSzRl3zS5ZPmmfskS0PHjx2PFihWaEKcLcE6ZUURzSo7xSIAESCCOBJw+hFFEo4hmx0wpooVSihuTBIoAquOKEyZCVlUcSQVhkRNeimiWY/NMAL80fPMWAKuV/iKiiaC2FsB7HYzyFxgEtSvt/Bqoh1m48Sg+P9qMfxjdOyjy/35SgeIvT6Kga/BR4ifqWjFheL5l+PP7ZGDedX3UC+HiGKrjrFTFyVjLMYUimou7gWXRrrzySnznO99p/27o0KGYMmWKLRHNKKr9/ve/DxLRzJ5psmea7ImmL+eUQwUeeughLF682PHhAhTRvGZtLC8JkEBKEnD6EHbbsGbMHdNsm1lG4RjbYd0QUJWLkwdTRyKA6rJFySQVli6qckkFJhTRQoYSimhuGF3PlEF1nHUqAqiKrZJPIm0l5q00G8B/GVJ9HcBNNnKpBSAOSyKovdhBeDmITvZQkz/xVAvWtmxkZB1kxQfH8eLO0/jJlf2CAix5uxzHq05jSLfg08TLTvvRK78bZl09ICj8r949jO9c2A33XN7LcVncGDFe/YciGkU0N9p/R2VSWc4p6Yg4Jss09ZM39UMGtm/f3n7gQFlZWbuHmpy+WVlZqXmqyTJOCSd7osn7aE/opIjmNWtjeUmABFKSAB/CrJtdlQtFNGuOTrg4mvBSREtJwUjVVhIpjMRrTOGEN3QsUrUTTURL4CEuMX0YmQ/gYUOKIobd5jCHPxuWfR7pII1vGrzU+jvMC0BFTTPOWbIbP7i0D645O7B08y97T+HX7x3GLYN8yDKJdQ0twJ8OtOLHV/QLCv+7D4/iy1kj0Ds3w3lhXBhTdUyRKjj5TeaYQhHNhebfYZFURTQRxERA27BhA0aNGqXtcSZLO3WBbd68edr7zZs3a6dvmpeAGvdV43JOr1kLy0sCJEACDgjwIYwiml2ziZetOJrwUkSjiGbDkCmi2YAUxyBJNaYItxh5uMasCRYD+A9DarKdzz/EKPXPALzU5qX2cQdpXmoQ1Eap5/1OaQ3ueakcJ+pa0NTihw9+jOrpR5/sYC80PeWj9X789UQaWpGGTB/Qs0sLfj2uEeP6t9rK3Ete8/HqPxTRKKLZ6jwuCqQqormo6DxYwE2NwbKQAAmQQDgCfAijiGa3d8TLViiihbaIIyZczpmSwiInvDHqP6rCvNtEtCUAfmZg8TsAM+yO9orhDgNY1yaoyWu4a4hh2ecNann85JWDeOOzE7j0LJ+tiB8ea8XVNW/iv3zP2gqvB2L/CcVFJhTRlDqRCwJTRHNBI7AIJEACJJDMBOIljHjpIUzaW5WLkyUSko+qOKJ8CmUMJ3aqTCRrJ1xUmUg+ylxi5DHiaiYU0SiiufzHy9X9x8si2q8A3G9ofPl8X5yMoRFAcdseanJAQVWYfLNN+6gFH7QZEknVVpz89kimXnpWUWXi9DeZTCiixWn0iFk2FNFihpIJkQAJkAAJWBHgQ5i1XahycfrArioYKYtFFNGsG5giWqcOiK7tPykgLHLCG2raquOsI2E+hmNtVJ1zJYB7DCn8HMCsqFKMLvL7AF5r81Lb1UFSclKoHEoghxOcExouXmMK+08oezKhiBbdIBD/2BTR4s+cOZIACZBAShFQfTAVOE4EIy89hEkdVbk4YSL5qE7uKKJZd09lLhTROnWcc23/oYjWqe2umriqnTj9/VEdZz0rov0PgGmGVpADBeaqtkonht/d5qUmp31u6iCfCwyC2pWBcKq24vQ32UvPKqpMnPYfMqGI1omjQqckTRGtU7AyURIgARIgAZ0AH8KsbUGVi9MHdtXJnbJYJNVLBcFIdelVKjBJAcFIuf+kABNOeEPHdFU78aSI9pzp0IB/B/CIi591KtoEtT+1nfjZEKasBQHvtIUXH8GLNcfw9QJ7e6I5/U1m/wltBzKhiObikcSyaBTRvNZiLC8JkAAJeIyAqliUCv/JjOd/vVUndxTRrDuYMheKaJ06UqmOK04nvMr9hyJap7a7auKqduL090fVTjwnooln198Z6P8UwFLV1khgeDk4U/ZRe7NNUCsNLcvCcUe0m9+qysX20dXYPqoaJ/Obwxba6ZhCwYgimt2e4CVbsVunZAlHES1ZWpL1IAESIAGXEojXJMZrDxuqXJw+sKtO7pTFIrG7VBCM6IkWMsJ89C8t6qNOD9mYKPrLtf2HIlr0jRvDFFTthCKaBXzx5JK9xPRL9kP7TQwbKRFJbWsT1V4F8G6gALqINn9z3/YS7Smsw/ZRpzVBrWxwfVBJnf4me+lZJV79h0ysO4GXuCSiGycyT4poiaTPvEmABEggBQjwIcy6kVW5OH1gp4gWyl+ViaSgLC5SWLQ2/ARxiVv/oYjmql811XGWIpqp+d4AMAmArpf/IwDZFy2Zrj0BQW3htiPALsAoohmrWVHQpIlpH4+qxt8uqHG0d6uk5yVhJF79h0xSU0RrLhU1W+3KKByjFqGTQlNE6ySwTJYESIAESCBAgA9hFNHs9oV42QpFtAQJi5ItRTS73UE5nGr/cSoscsLr/f5jy7j+0iag1baF/h6A523F9GQg6T+vflCJuw50x9d25eKST/LQoyrDsi5NmX7ce9sB9Om+GbN6PQF/Vo3tOrP/hKIik9QU0Y7Pu9h2v9EDusVWKKIpNx0jkAAJkAAJqBBQndhJ2k4md275YbXLRpWLEyZSFlXBSNnjKoHCiFNbUWUi+ShzSZBY5GomCbSVuPWfFFji6qWxVnWcTZX+E/F36v02Ae1EW0hZzvnHiLE8HcDKVi74PBcX7srFyJ3dUFiWHVQ/4/LP5qHb0DjibTSN+Ataeu3vkAP7D0U0ux3FS7Zit07GcBTRnFCLPs7u3buRJsmUlJT4R4wYEX2KTIEESIAESCDmBOI1ifHaw4Yql7iJAKp7fyVQGHH1hJcimvVYkiAu7D+hzeGUiZfGWtVx1tVjSgzH2g5/6LcD+CaAw22hbgAgyzqT/IpkK0P3Z2searqoZrWHmiBq6b0HTSPeRuOIv6B58F9DqLH/UESz25W8ZCt260QRzQmp2MahiBZbnkyNBEiABDqFQKQHU6tMnUzuvPawocrFCRNhq+p1pexxFcOJnSoTV094EyQWuZpJAm2F/Ycimt0fOCe2ojrOSlkSOdaGZfEpgFsA6KdXjgPwjl1y3g6n8vtTcDwTe/enYXT5ESxcNxJp9XmWlfd3PdnuoSaiGtJauSeaBSkvPb+p2IleVSdjisT1ApeWVj/mFx/Fi5+e0qr7na91x8Lr+yDdp/k6hVzG8K0nD+GW1nfxb2kvIB1yhG7kyy1MuJwzclsxBAmQAAmQQBQE4vXA4ZYfVruoVLk4fQhTndwlcmKnysTVghFFNOuukCAu7D8U0eyOzU5sRXWcdaWI9mWbgFbSRupSAFvtUvN+ONXfH91O/q35DWTuvQwZey9H5t7LkV5RGBZG07mbkfmv44CvA8g1/XUD4HMXR1UmTn+TvfT8Fi8mXhHRbny6FD74MKmop2a860pOoBWteGO6dT8wh3/t08NoKv8ML7QutGX8brEVimi2mouBSIAESIAEnBKI1wOHW35Y7XJS5eJkYidlUZ3cUUSzbkFlLgkSi5xOYlTtJNEiAPtPqJ3Gi4mXxlpVJqnSf0KspwyA7Hu2o+2bUQBkWafLRB27v69OwqnaSrjf5IyyizUxLXPPZcg4ICAVrhwLYc0stslnEdxU7ysUQw+qysRp/+GYYt04buci3mePvHUM868bHFSBhRv3Y874szSvNOMVLvyC13bhgZO/xi2+yKd1uoUJRTQHAwqjkAAJkAAJ2CfAhzBrVqpcKKJZc3TCJS6CEUU06wZLEBcndpLsIrRTJnunv2X/B6At5CWF+cpxYhFBdZx1KgLEZUyRwsWo/wSxPQLgVoPX2Xmy1hRA11i0gHfSULUVO/0n/dhwZO4JeKiJp1pac5fEAVEV3XKBhQ1HsPVgNSa0ZKEhq/XMX5dW1Guf/WjsErwMzw4XMwS3CCN2GkfVTpyOKRLP7VwWFB9FSUUz/mFU7yB0//vXCqwvOYn87GAVvrqxFTee28My/NCdv8ODvpcjNoFbmFBEi9hUDEACJEAC7iWwfv16vPTSS5gzZw6GDh2KqqoqLFq0COXl5cjLy4t4X2r29NNPo7i4WKvkXXfdhZtuuimmFY7XA4dbfljtwlPl4uTBNNlFAKcPp3GZ8MZosqtqJ65mEkMRQJUL+0/oyBQvJpLzRw9fZXdojGk4VTtJlf7TDvlkm4Cm73t2NoAPARTEtBk8kZiqraj2H1/1WZqYltv6MHAUQK3FX5O7UIU7PMFYSn8aAuJal4DI9uilx5CH4/iPz2vhz6wDMuvg71KnvddfYfqcd/fjgNjeUHfV36o0qnbidEzxgoj25Nbj+P3fqnH/lf2DUD32l3JUV9dgaLfgfdH2nfYjLy8XD14zICj843/eg1sO/hZ3+f4c0QDc8qyvKqKtWbMGd955Z3v9Nm/ejLFjx2qfZd42b9487f3q1asxdepUbNmyBePGjcOoUaPw/PPPo6ioCHV1dViyZAnuvfdeFBQ4H6R5sEBEM2MAEiCBZCawb98+bWCV6/bbb9dENBHEBgwYoAlhO3bsgIhsDzzwAGTwtrpfUlLSHqa+vh5Lly7FtGnTtLRidcXrgcMtP6x2ualyUX1g18uhKhgpL1uUjCgYhTY7mVh3hQRxYf8JbY54MZGcKaKF8k/kWKuVRkScbwEI/A8NGAjgfQCD7P6KJVe4eP0md/isYiWsxfqeglBnR0QzW4GTOO1pyPkMF5r+vgagr3tsTdVOpOROx1q3P9eerGvBiF/sxt+P6o0bzgl4G7/5ZRVWfXgUNw9KQxfTcvDGVuD1A35Mu7RPUPjntpZia9pM5GuDUseXW5g4EdGkZiKQGS8Ry5599llt/lVbW4v77rsPCxYswLp16zBp0iRUVFSgtLRUiydi24QJE9rFt0iswn1PEc0pOcYjARLwPIGGhgY8+eSTuPHGG/HGG29g8uTJ6NGjB1auXIm7774b+fn5mleafL7jjjvw3HPPhdyXcGvXrsWYMWMwcuRIjYmIcMbPsQAVrwcOLy0xEq6qXJw+hFFEC7ViVSaSgvKEN0FikdMH9rgwkcIliAv7T2g/iBcTrf/QEy2kAZTHlBj2H7S0CWivtRVLVmO9C+DcWPzqezONeP0mJ1wEqA/jBVcTen/h8SPYVVaLuw50R5dGH7Ia09pefejSmIasBnlte6+9+vBfY47B5wfmb46h8nWWhbh2PoDAXvZxvVTtxOlvssRLuK3YILt1fy1+/Eo5Sk80oanVj67pwKiefhRkWZ/OWdngx19PpKG2BcjwN2MIjuKxlhW4OG2PjdzcwyRWIppZGNM/b926NUhEKywsxKZNmzB37lxbnDoKRBEtaoRMgARIwKsExMtMlmyOHz9eE9PCiWjyn40pU6bgtddeCxLRdI+zjRs3hohousdarNjE64Hj/kNP4XhuE450b7Bd9ERN7CiiWTdRvGwlLoJRgsQipw/scWESQxFA1VbiJRglUhhxKxOKaNbjXSJtBX8HYG1bucT7ZwsCJ0am8BWv/uMFYUQ3A1Um7b8/J1+BnFqa1pSt/aEpx/A+cC/wlwM0ZaPrVQ8AOxH4+1zBCGU/e6PnmnityZ5+sv9bJ12OmZx60daeX8Zie8lWZv6pHK/vPI4xve2dRrKtohXjT6/HYt//KrWUW5g4EdH05ZwTJ07UVgjJkkwrEW3YsGEQ0UyWc0rYZcuWaSuPZs2ahZwcOX0kuosiWnT8GJsESMCjBHQPM/Eky87ODiui6d5qIrQZRTT9vghvZhFNln/KpbIv2qlTpzok+ejmKvxpZxVG9rL3w+pEBOi29r/Q5bMbtHKcymnGF31qsLtvDb7oexpf9K3B7j41aE73h5TzrVmKJ2fF0GZUubhZBDh1UVVMyKgycWIrEiceghGZWJtEoriw/4S2R7yYSM6JGmuTaUzRft9iMNbm/CAHmX/IDBhEF6BmfQ1aLhHXtNS+VG3Faf/JmBV53ye3tIQqE6e/yUFMmoH0XenwfeaDb5cP6Z+la6++MvvPkK3ntKL1/Fa0XNASeB3RgtYRrUCb2UfDN15MpIzJbCte7z/f/OY3sXjx4iBTuvrqq22Zlgho77zzjraEU/Y4My7RlO/kMi77lHAyl1uxYoW2wkjfN81WZhaBKKI5Jcd4JEACniYge6E98sgjqK6ubq+HHCJw//33h3icxWM5Z2VlJZqawm+y8Yv3a7Bhd12nimjdf7cGGYfEtz/8tbd3bUBQ08S1Gk1oe3r2kITZgioXpw8cqoKRE++Iw0WHYsJRlYnTB3ZVJpKPKhcysTaJRHFh/wltj3gxkZxfuzcx6wSTaUwRjtH2n/yZ+cj5vzOeDMdfPI7GKxpjMn57PRFVW3HafxrvXecZVKpMnP4m22GSVpOGjM8ztL/Mksz2975jNsU1H9B8XjOai5rRdF4Tmkc0o+WcFjSf06zUHvFiIoWyw0Wp8J0YWJWL1/vPrbfeqh3Gpl99+/bVVv7YuWQ/6qeeegoLFy4MEdHMnmmyZ5rsiaYv55RDBR566CFNwHN6uABFNDutxDAkQAJJTcDoVWY+WEC8ymTJ5/Tp04MOHDDeNx4+cPjwYaxatQozZ87U9lSL1RUP1/f0ykK88vEyDD/WFcOP5aJfVZa94vcCIM5osiWc8TXDXvRoQqlycfrAoSoYqYpFGgMuXQw1BTKx7h4J4sL+k1gRLVFL51XHWacigOo4K/nEfaz9ZwArDHbwuridR/MrllxxVW3F6ZjiluVodlpPlYnT/hMVk2MAPm1bCqovCZVXuw7yXQ1LQvXloLIkdJg1oXgxkdyj4mKngWMYRpWL1/uP6nJOI2paNOtVAAAgAElEQVTxNtuzZ4+2v5nxYIGysjLtUIHly5drApk4KTzxxBPaMs7t27dre6LJ+2hP6KSIFkPDZ1IkQALeJGAW0WSpp/wXQ8Qz2dtMBmj9kAGr+1JrOUyguDhwPNfs2bPbDxmIFRHVH1anD2HGSczgEzkYfrQrhrWJavJexDXZ7NbWdYFBVNMFNjm5LIaXKhenDxyqk7u4T+wMTFWZxMJW7DapMpcEiUWuZiKFSxAX9p9QS48XE8mZIloof+UxJZr+81MAjxvK8BKAb9sd/VIjnOrvj9P+k8zCiNPfn05hst8grBlFNrvb5hYAEFFN9lyThQ4irJ0HLPz8CNZuP9apqyv0HtcpXDqpO6da/1ER0UQMk+WZGzZs0OjLdjyyRFPf30zmZ/PmzdO+27x5s3b6Zl1dHebPn48ZM2agqKhI+yxODlzO2UkGzGRJgARIwG0EVH9YnT6ERRKL8usycM7RXE1MC4hqXXHR6XzguE1i8kBl5bWWbjO+KZgqF6cP7JG4mEsf14ldlEw6y1asWlSZS4LEIlcziUYEiNJW2H8ootkdqZ3Yiuo4qwmL19nbPyeo3E7GlX8D8JghFdnH+w67NFInXLx+k5NZGHH6+xNXJl+YvNZEYJM/m9fCm4/gSHYTbq3OQXn/RpT3a9BeT+WFXxbqZEyR4sSVi836hwuWav1HRUSLEm3Mo9MTLeZImSAJkAAJxJ6A6g+r04cwR5OYh68C/tr2QKX/p1Je7Z20HYAl/6k0LwcdEJmjKhenD2GqXOI2sbNApMokrraiOuF1MtlNdiZSvwRxYf+hiBZ5VA6EcGIrquOs5BOXsXYugP9nqPlTAKbbJZFa4VR/f5zYSbILI077T8LFIlmlYFwKqr+3eBZcOO6I1jHmb+4b1EGOntWIAwMbAqJav0aU9w+81nZtcTSmJLuteL3/UERLrd8H1pYESIAE4k5A9cHU6UOYo0mMiGhW1wEExDWjsCYPVXb3X+5t4bUmQpvBa02Vi9MHDlUucZnYhbFCVSZxtRWKaCGt5iVbYf+hiGb3x8+JraiOs3ER0UQ8ExFNv5YD+LFdCqkXTvX3x4mdCNU/jJe1tGrX3eOHqkWIUWhVJk5/kxMuooXjVRu639rC9CNAdaiIFi6JAwMa8PDYo+iTuROz6zajtaAULb33wp9ZH7GVXMvFouSqtuK0/7iFCUW0iObLACRAAiRAAtEQUP1hdfoQ5mgSE05Es6pwXZuwtsPkuXZUgY7srdHmtbaw+xG8duw4RvS3t1Gb0wcOVS5eEkbiaisU0UIM3Uu2wv4TOk7Fi4kmGKmMtQpDaqSgrv79UR1TpLJ2PTl/DuBBAx35PCsSrdT+XtVW2H+s7cUJF7cII3Z6gNjJqx9U4ttVXTGoPAuDDmZj0MEsDC7PQm6N9f4eZu81f0YjWnrvQWvvvWjpHRDVWjRxrRTwnVkW6jUuKnvFObETaR+3MKGIZqe3MAwJkAAJkIBjAqoPpnEVRmIxsZP9NcRrTcQ13XNtd2Rc+kPVzL/2xv5B9SiTv8ENgddB9fCnBafh9IGDIlpoW6gy0UQA1Qmv3cluBFNxdf9RZaIiAsSYC/sPRbTIo3IghBNbicuYYrf/yAECcpCAfi0C8B92a5+64VTHWid2InQd2UosnlUcNK0qE6f9xy3CiB1EHTHpeTIjIKpp4loWBh/M0t7/52VyhGhk7zV/dnWbmBYQ17r+5H7gW3ZKlfgwqrbitP+4xVYooiXe5lgCEiABEkhqAqo/rE4fwlz1YCqHFYiwZhbXZGlA2xVuXw39+/0D2wS1wfXYP6gBL/SqwYSGP+BB38tK9qLKRVkssjuxs1FqV9uKqmBEEc26xRPExekDezL3n3gxEUOgJ1pod+iUsXYFgH825DUHwGIbgy+DQPX3h/3H2miccHGLMGKnG6jaiaS554AP4w9vxX/srkb6seFIPzoc6cfOQch/S60KcDmA9+2ULLFhVLk4sROpoVtshSJaYu2NuZMACZBA0hNQ/WFNChEtXKuKt1qbuLaw4gjqDvrxaHE/WzYgops/sw4P7TuClj670dL3CzT3DbwC4ZeEJrMIEFdboYgWYqedIgLY6g1w7YSXTKwb8KPpm2y2bFuwwvlq4cOEdvXvj+qYEukfFqtMhwb8K4AlMcGYEomo2opTEUD1NzkVRGi3CCN2DF3VTjp6Tkk/NkwT03RRTXs9PiS4GHJ4lezJ6/JLlYvT/uMWW6GI5nKDZPFIgARIwOsEVH9Y4yqMqE7spHAxntxd4+uCofuzMUT+DmRr7v8Dy7NCmr0jz7WWPiKofYEWTVQLCGutuZVaGqoP7F4SAeJqK6oT3gR5XLmaSSQRQGGwUx1XnD6wJ3P/sc3E70P6yYHwnRgI38mB+FXr7dg5sBq7+p+23WLK4wr7jzXbcFzWALjTEOU+AL+y3TwMCPcK8xTR3GWeqr89yr/JLV2QoXmqDUfujQ8D17SdAu8uDKHPqMVHwD3RXN5IbcXbvXs3tB1jSkpK/CNGjPBGqVlKEiABEkgxAp3+wNHGU3Wyqz2YqgojcRIBMpvSNEHtjLiWhWcGnUJmc1rIserhzElENBHT/q/vIBzp3ojjuY043rUJJ3KbAu9zmyyjupVJuHraFgIMCcTFVigCqIkAiuOi6rjixE6kSKq24qX+Y2TiO12gCWTyl94mlrW/r+pv2TovX3QYL110WBPUIl3KXNh/7PefFwBMMQT/EYCVkVqE35sJuHVM0Z5VVP/hF+N/9o3s5bNtME7GWp5Yao3XLV5Xdho/Xv3HLUzoiWbHKhiGBEiABEjAMQHVH1bJyMlDmOpk180imhVsYfLNwxvx0P4DSP//2XsXcKuK+2z8B6JcFMFLjJALhBio1oBN+JJPRCpqBTXEqiFISOgHaLFqJSTW8mEBDZWaaj4iUQt/IiQIQRKJWqqgBTXGS2uVKDWaQxMjXhDwgCB4AAXO//mtw2xmz56198zsmdlr7f3u5znPOWftWZd55/1d5p3L2tyXOmzum/xun9LBNWkwFtJYUEuEtS5tf4/ufxfRMVvafrpvPvR3pw/SL4kObyk2wMRcBDAhq1LG1q+4+JR6EtE67m1PJzQfTh9794i2381H0P3dP6CP7/yAbny8N7X7qJNDK7SdsmLA5kRMe+lT76deAyJaKTTWmPAlVL+ygoi+Kl37r4joJ85N2dAnZtWnOOUqjRB/6vxlC9zuWRGMTBxDLPvJCiYQ0UxYgTJAAAgAASDgjIBtYIWIpoc6TQRot+fogqB22KZD4hq1mo8cGzUui2g6cY2Pnf5DohOI6OPU9pt/HD51xZWMdWLa7etI7fYcRe32Sj/S//fsHUk7O+2j97q0zVLknzZx9cPUvY+9iAAOPOFTbLnSECLafZvp18/toMs2H0UnNB9BH2s+vO33u4fT0Ts7lCBd6eUm4oTWw/fQge5v04Fj3qb93d+ml7ecTwNf715yvYc/vyUR09b22lHynTVXMmY/lWhak0GcR4houPRklxHR0kpPiu/TEMiqT4GIpm+xen9ZCUQ0fbtDRKveh2M5Z/UY4gpAAAgAgeAI2CamENHsRLS0Bjxsy0mJuLaseSId+8Hhyc8xHxxR+LvzR4eFbXshpsnCmjimCm5Htj1KXXHFowjw4H810xmHH05ddh9GnXe31/xuT513H0Zddrf9/kmvHXTcnh00/bmjqf1BoYz2H+7c3u8VlgF/VCSy/c0X/4mou5i1ePD3kaUCStGNPeISY/8VW3HEWixicEwxeZeI/sivejv4W/77NSJTUUy0h1z+wNGbCiKZEMsOHPNWm3h2VNv+iuLDmJz25tF0+a8/Taf/4ZgSXj3yp+/S/V/YRP/Ve3vhO2tcTDGpwOq68ikyV54goqFS5S8houXOJo4THeJPLGGeGwf2U0pRiGjZMltbX+tqPxDRqm93iGjVY4grAAEgAASCI2AbWPmBXIKrbWfXKTG16fB67ty5YMKPkIYLi2g6ce3qYx8k2n4C0Xv88/FDf4dkCotoJxDd9KXN9M6+D+myLV3p/a77aMfR++j9rvvp/eQ3/78/+S1/XHCJwhUhAvAKN9aV1B/D4zf96ebk5asznmI10uxjK6aYXdWw1OF7Dy4FVsS17u+2HT/zJ4dmK7KYWvoODaMb2foVF56Us5+0h7Tu7Mo+ZXcZkYwFswpbj5Vr95bO+2nLxz6id4//sPD7Zz120Rf3r6S/63IPUfv9RrirmPzpxq50xZOfpjP/59iS81ef3JyIaf/R5z2IABp0nbnyLBENki54IRH9m3HzORfc/bj9Rmudh050vl/sE7PqU5xylUYQoet8nzhu96wIRia2GMt+soIJlnOasAJlgAAQAAJAwBkB28DKN3Lp8EYRRuQOrzMibSfa4uKCiVcRgEW1RFz7eJvAVhDaTiA67HKizUS05eBPme3TysFmKv7IgtrsAVupB62nqVua6MCR25KfVul36+GsTBR/TLjSvrUdHbX3MDpqT4fk99JTJxPtOprog26lP7v4mPLdnk+3CWdVfkwxkW+jO6f1iBZq7biLWjvtavut/P2zw4bSMQdnLB7bcmjWYpcPA89Y7CYtAZZnKsp/f+xgGf598JM7+xEPvvnTRO/0IXrnMwd/+hB9MKZthtk7VZClHdFNX9lMWzp8RJduPZLe/dhHtIUFs+M/onc/9iHtOrJUJPPpU/ptOoou//Wn6OzfHV9Sicf/ZCsNHTeW6MsPm1ewEUQAlxfbHNVK9L+JSIwlnEtE/24OazUlt03/gvXpWenwmjx4Vn0KP7u14Ar7KW3ynGHCFYD9lDZjVjCBiGbiVVEGCAABIAAEnBGwTUz5Ri6dOxNhRK2EdWLKF6hRIuaCCT+uLS5eMGERTQhqsrgmjvFv+bgQRgbzQb+zrlhEk0U1FtmWHDmQOuxnkaxNIBNCWfL/nsOS48HFI0OLYkHsow6tNHndcdTS+QDt7rw/+c0zi3Zrfx+gh45soS/vWU1/f2BlQTSjdgfK3jGNJx33tS9eCpwIbLw8+Aj65tGPHRJUhai6z33ZaEVI+J3sB8W1m07bTG9+uJdGNh91cMaiPGuxbcbink6H6hzNfv7XXx4SxxKhTBLMNvYhOlCFKMkiYh8i+szB3/LfvbMhzH/23S7JMs/zfispnqJhB60g+sp8Iv5d6VMjP5vp+PPHU4mu+W8iMUgxhIh4WSfbRYQPRLRikGP5FIhoenJb5yo58ylca9u3lk4c2iuCJ9DfwjbXd7UfiGjVNzGWc1aPIa4ABIAAEAiOgG1gzXQnBiKani/VJqcHxbWbnt1Mz/12Z7Ixerf3OySboR/9/mHJ77b/DyN+y6D8cZmpFZz04gasl/BMK/nnaM0x/j7l+E3PbSabvb9qbj+7uhfPVBTiWvKbhZWvHxJYm91bwqTdPzziQNty4K776NYvbqXj271GN2x8rXjGYpf3CiKrbkmjKi4evr8dfWJ7J/rEe52oJ/8++Hfye3unRJB1/vDS1jSRjIWzruWvbOtrXTsxJsL8p7d1TsS0C9dp3jLy5ZVtYtqZ96dXqFqfcvDKtpjU3H7SEHnrc0RXPUv0/nFtJb5MRI8RURdntlmfCBGtGLKQ9qM2Tr0LRiY+pdEw4fra4lKrfeL4WW19rav9QESzdt0lJ0BEqx5DXAEIAAEgEBwB28Ca2U6MQKpGnTvXhMM6CXNZYhQRExbRWEwTItsTrXup/47f0T+sf5/af3AstWs5tu33B22/XT8fHdZKuzruo12d9tGujvvp5BP/i4g3zT9qR9vvws/7+uPD3iY6yvXuh86ra/vhiWJidiJvmi/PVJT/Ft9Je4KZiGgy+iblWzu/Twe6yMuB36OfHPll+sR7HQti2Qk7HTdxEw9z/NtEPf5I1PM1oh7880eiC37aNrvsE9XxxZYrMXwKi40TnvoUXfTiiaWVG/go0Vd+THTWL0q/i+hT1Ju74GLrZ/mexsLI5l5EVz1DtLVn26OeRkRreK1XdXyxPRsiGkQ0E85kzn5qnLu55rROIprtPnF8k94zTJq1YplY8SfvItqSJUvo1ltvpWXLllG/fv0SXGfOnEnTp09P/l68eDGNGTOGnn76aRo8eDANGDCgUHb37t1022230VVXXUXHHXdwQKViy5QWgIjmABpOAQJAAAjERsA2sLomHEE7MTJoNercuSSmTklYxkU02w6vLKgJge2ePV+nD1ggS372F4Qy+f+9HYqXPxp3eHOasOfCfnh7OzFr8fnN9MIrO+kb7xydiKpHH5ypmMxePDiDkZfsio+JiObFN3beSdTzj4cEMlks47/5xQvqp859Clf3hVO/RbRkCtG/Xlla/y88RnThj4nOWXrouxphkrn4s+1EoqufaVsizJ9TiOjR6gVXF65DRCtGLVZMTuzHNi7DfjLjZ119Sr3nb672k2cRrampiWbPnp1wc/LkyYmIxmLZPffckxxvaWmha665hm688UZ6+OGH6YILLqDm5mZ6/fXXE2GNxbazzz6bzjjjDBcXXjgHIlpV8OFkIAAEgEAcBCCi6XG2xcU14bAVR6yTda4eEvbcJ+y2PHHq2EXmypEtvBS4TWB75qN99IXtL9I/vNZM7VqOSWYptv/gmEMzF1u6GzvEjd330Nv8c0zp79UjTje+TqFgjewnlk8p4sq7nyRaej3RL/+2FKcBTxJdOJ/ovMXwKYzOzmPaBLQ3/qQNq55/IPrVZ4lOsqeYjzMgokFEM+GRi1+JEn9q5GchoulZ48ITvlJeRTSeRTZjxgz6xje+QT/72c9owoQJiYimCmPi/+eee65IROvduzc99thjNG3aNBMzLFsGIlrVEOICQAAIAIHwCNiKRa4JR5QkLLIIILeOa8JhiwtENL1NWOOSs4Tdlid5ENGs7Ke1nbQc+Ji25cAtxxLPWmw+am+RaNZaZiN3a540gE/RcmVrD6Kff5do2XdLDe7UZ4i+O4jo/1Qfn3Ibf/YcSXTNU0S/57WbRPSxN4m+fyHRuHXOoOzYs5/+7yObafnLba8NvvTUbvRPwz5O3Tqlv+xCPqd1zy4a0f55mta6hI6mFqPnyEqH1+RhbbkSKyY7+VrEn9ImzxkmXAHbuNwI8ScrPsX27Zw844xnlF1yySWJmFZOROvTpw+xaMbLOYcNG0Zz5sxJlnRed9111LlzZxN3BhGtapRwASAABIBAjRGwTUwhoukbLFbCnqckLNNcyVnCbpusO3XsGkAwypP9xPIpZbny3glE932baMn/LXV8vHn+5Qd/HONYLuPP/g5tAtqrDAARdd9CdMtXiP7kv6qaoTfoX/5AJxzVkf7ylLbN1B54ZRtt2bWXnvmbz6aiW3LOy+/SO3/8Ha08oGkvzVWy0uE1oY8tVzJhP2kVQ/yBiGZC+hzG5Kz4lCFDhtDUqVOLUB4+fLgW9a1bt9INN9xAN998M3Xp0qWsiMZ7pvGHl2+KDy/1HDp0KM2dO5fmzZtX2DfNtInVcpiJ5ooczgMCQAAIRETANjHNtDCSw4TDVhzJkwiQaa6gE6P3MjXCJVaHN0/2EwsTJkJFXPitk8uvJVo0jUid6vdFIrqCiCbaB65cxp9JvyJ6aUhbZfkFJrO+SsRLXauIP8vW7aAfPr2Vpp71ySIQZz3xFn37jONoVH9+RXDxJ+2cm1f9jq7Y+i90cfv/rNggWenwVnzQiG8XtI3JRvajVrBGfhYxWc+0WL62op/VPV6NuOKKSVZ8yqBBg+jyy3mUp+3TtWtXGjlypJYAvBfaqFGj6KWXXip8L14Y8POf/7xonzN1eaeYwSaWc/JLBYQg5/pyAYhoJhEBZYAAEKhLBDZs2ECzZs2inTt3Us+ePZM18t26daMdO3Yk6+s3btyYOHQeJenVq1fqcQZnwYIFtHr16gSnsWPHUtpIiiuQuezElKtszhIO24Q9T0kYEnZ/CbstT5w6dnwS7Ke00eocEyuu7OpOdP/VRIv/kUh9B8OAg0La35hHo9zFn+seIXr+vLYKHrGb6OaLif7XI4cq7MiVGau30P8076PRA44vAm/pS830y5e30RGHla5R3t9KdNEpx2jP+fTLP6br2z9QsSGy0uGt+KAQ0bQQ5c5+Mpi7ueYpfJ5tXM5T/uYqov1i6P0m5lwoM3FoL6vypoVtl3OK64q90cRyTvnFAm+88UbyUoE77rgjefsmz2C76667kmWca9euTfZE47+rfUMnRDTTVkY5IAAE6g6BBx98kM4666xEOFu1alVSPxa/WBBjUY3/XrduXfLdpEmTiKcH647z6Igos2fPnuTtMOPGjUuEN1+fukrCIALoaeHYsVMvVldcASaZ4oprwo5OTGkz2mJiJaKJ232hlehfiGgmEe1SnuFPiYiFtKsrR6lc+ZSp/0r0zIi2SrU7QPSPlxCd8WBxJR39ysIX3qNFa9+n7wzuUXS9WY+/Tft2t1Dvo0pFtNd3tVKHzl1o6tBPFJ3zgzW/p69tmkffaP/rig0AEa1G9uPIE8TkipSmWD6Fn8TW1zaCiGaNyffOrNyoDiV8iWh8a578MH369OQpnnrqqeTtm6rYxv/zGz2xnNOhsXAKEAACQECHAAtnAwcOTIQvdq4TJ04szErj/0ePHk1Lly4tOc7lli9fnpzbv3//5NLiWuJ/H4jHSjhsA6tTx45PqlFyChFAz0YXXKJwpUY8YZQyiwnsR0/iGnHFhScuHTsnXysw4f3r/7+DYto2BT5+aeVVRKR50acomZv4M+MXRL/62qEK3vh1orN+UcoXR67s/ugAnTL7f+icz3ZPZpfx58FX3qNfvtxMw3q2I81ENOKZaI9sbKVLTj2+6Jx/f+kP9Cx9hzrRhxVTBIhopRAh/gCTioZzsIAtVyCilSL7QsZENNO2D1kOM9FCootrAwEgkGkE5OWc5557Lo0fPz5ZsqmKaDyzjNfoP/TQQ0UimphxtmbNmhIRTcxY8wVAbjoxphV27MSol7fFJVaHN09JWKYFoxrxJNOYQESDiObqZ3lp53wiupmINikXOengrLRvl17c1s/WxH5uXkz074c2kaYbvkX0F4u9c+WVLXtp0op36JkNH9D+1lbq0aU9ndqNqNsR6Y2y40MifpnnOy0H6LDWA/SlDn+kWfvnU792G41aEiIaBCMTotiKRXxN61wlZzGZ62iLizUmjRCTxz9mQsHiMr1nVDzHdSZaxQtHKAARLQLIuAUQAALZR4CXY/IeaJdeemmRiLZ3716aP39+8kYXWUQTx0eMGEGqiCYvDTWt+fbt28sW/f5TO+ihV3ZS/2Pbm14y0zNptg94z7ge5Qra4pJlEa1WmNSkw2vY+sBED1StcIH9lLZHLExcOrypPNlH1HFRR+r4/zpS+7eLY8qBTx+gvX+9l/ZefWgzNVs/G92n/POPiR6ecKhxrr+c6IK7U72MD/v53hPb6ZGmXfRnx5nH5N9sPUDn7VxB09prZseV8Yntv+PQgTX0sb6L2XIll/ZjCZotJtHtx6I+PmyHbxcLk1giWq1wiWU/LsKiCSa89c3999vtz2ZB16BFIaIFhRcXBwJAIC8I8Ky0FStWJG9+WbhwYfTlnLzx5f79+1Phuu0/PqBVv/ugbkS0LSdv9kINW1yynHDUCpMsJ+zARG8mtcIF9pMvEa0iT1qJOi/uTF3u6EKHvX5YUeUO9DxALVe0UMtVLWTrZ6P6lP/+b6IHeD3qwc/kq4gu4o3g0j8VcTGITrEw4UfZd03bnq15+NjiEsunMHa2QoAPnvB9bTGJaj/nHHyDrSG58oYJVyvGTLRa4RLLfmxth3E3weSv//qv6YEHKr9cxZCeUYtBRIsKN24GBIBAVhDgmWQrV66k888/nzp27Ji8GIBnovGSTvnFAibH5ZcPbNq0KRHheONKfmGBr08ultPYVLZGSwKynHDUap+4LCfswCTFqGA/pcDUOSYuIoCV/fDErduI6HcKtD2Ibpq4mZZ3fjdzgzjf+fc+NOY/pA37r5lM9LUfVo5EHrgSKyZzZbCcs7RJbYWR4PZThnWxuAJM9I1gi4uLYGTlaz1yJe85LZZzVg5XKAEEgAAQyBwCLJAtWrQoeS7ew2zatGmFlwnwW15YVDM5zuez8LZ69erkWlOmTCm8ZMBXpesqCWNQPHRi+DK2uOQ94TDhky0mENH0qLpwxTZZd+rYwX70DVbnPsWJKy6Y/ISIZvObNQ7BfNPgzbT3iFYa0L09rTi/2cQNBd9O4JrHetO4pz916Fkm/j3R6H82ejYf8SeWn4WI5kcYiWY/mseNxZUo8cfFp9QQE761LS4Q0UobLBQmENHMQhZKAQEgAASAgCMCdZWEQQTIlAgAEQ0imuleiy7CIjoxORUB7iGi23kNHBGLaPyZ8dTH6YMu++nhYVvpwQvKi2kuXDHt7P71k5+mib/qdQjY8dOJxs40j64ehIBYMRkiWk7tR3rsWFwxtR8ZUWtxxIPt8P1jYYL448d+rHlimOdDRDMPWygJBIAAEAACDgjESjiiJGGGwdUEJltcXDp29Z6EQUSDiAYR7RAHsupT+AmtOzI+Orw/I7ppxWait9pENPHZ3ekAPTRsKz3wlXe1BuTia03iz/95+lP0t4/1PnTPb91MNOEfTMLFoTIecLHliaufhYjmRwSomf1EFIxM7EdFsyY+JSIm9Z6/ufjZLGECEc0udKE0EAACQAAIWCIQK2GPkoRBRNO3voeOHV+4rrgCTDLFlbwn7CZu19Z+YmFSaxHgP/9tJ/2/lT3pT9Z3KYLxwyMO0IrhW+n+EcVimgsuleLPN/7zE/TdR/sU7r/o9Ldo7D9JSzpNGthT/LHlCUQ0feO48MRFBKi1/Sxfm709BRsBExeuWAuLnnyKS/4Wy35CYQIRzTRooRwQAAJAAAg4IRArYa/UidE9fKjgagKULS55TzhCYOLauYvCFYhoENFMSN8AnZisdHi/9MLRdPavjqFTXz2yqKdxBHgAACAASURBVGX2dWhN9ktb/tU2Mc3F15bzKSOf70FTVp5UuOe9X9pItw77g/3sPE9csY09rpjweXixQKkTQPwBJqahwZYryGlLkQ2FCUQ0UxajHBAAAkAACDghECtht002nDp2njoxfBlbXFw6dnwfW1xCJRwm5LHFxLVzZ4uJE1cgokFEMyF9A/iUrNnPwN90paFPHkMDXj6qqIVa21GyX9r0IZvogvd/Sde3f8C0BVP97EUvfpymr+hbuM7yL75Dsy74ffJ/rXxtLD8LEU1PH8QfiGimjsWWK7XyKY2Y00JEM2UxygEBIAAEgIATArESdttko5admEZMOEzIU1dcgYgGEc2E9BDRasaTL7zEYlp3+rN1XYuegV9G8NGnf0Pf+exU0xbUimjnv3wC/eP9/QrX+NcBm+mmr64v/F+rDm8sPwsRDSKaqQFFyd9yFpMZO1tcauVTGjGnhYhmat0oBwSAABAAAk4IxErYbZMNiGj65sxTEsY1cJmhF4UrOUvYo2DSAIJRnuzHxXZcOnZOvjai/Zy27iga+utj6Isvtolp8hs995yxkFrO/lHF2KfazzmvHk//fN/JhfNWnbqFbri4qeg6teJKrJgMEQ0iWkXDOVggSvyJ6FPUesfytbXyKRDRTJmejXLr16+ndvwoTU1NrX37HpoqnY3Hw1MAASAABICAS2DNtDACEUBP6pwlp0jYS5sxCiawn0zZT6yOXdZFNNEo/V9mMa07Pdxld3JIfqPnnkE/pZZzbk8N6rL9nPk/x9IP7/3TQtk1JzfT9V97teTcWnV4IaLpm9EWF9iPHkcXXKLEn5zlKYyuLS618ikuub4LT7KECWaioY8LBIAAEAACQRGwTUwhovlLTLOUcJiQrK64krOE3TZZdxJGIKJBRDNxBDXkCd960/oONOj3W+l7959e8rR7Tr+HWs6dXXJc2M+XX+tOdy35fOH7J/tuo8mjfqutda06vLH8LFcaLxYobfoovhbxpxT4nGFS7/kbRDTTYOi/HGai+ccUVwQCQAAIeEcgVsIeJTGtYecu7wmHCbHqiis5S9hhP3qG2uJSK2GEn97WfmL5FCfBNQP2c8Mbb1PHtZfQEb8dViqm/e8l1PIXPygcZ5782Rvd6Mc/7V849h993qPvjHqF9nY4ABHNJADUuAzsp7QBbDHhK7j4FVs/m1efYvOyEoho2Y7JmIlWY4eN2wMBIAAE6h2BukrCIKLp6ZqBDq9NcoqEvbQZo2AC+8mU/bh0dl06dnnv8HbY8EXq9JuL6Yj/vqBUTPvSz6hl2G00+e0F9NMFpxW+f6HXDrru66/Q+532pYb4WgmusWIyVxwz0WrkaxGTS4HPGSYuvrZWPoWf1davxIo/oTCxFdGamppo1KhR9NJLL9GwYcNoyZIldNxxxyU8nTlzJk2fPj35e/HixTRmzBh6+umnafDgwTRgwABatmwZ9evXj3bv3k233XYbXXXVVYVzXfqQmInmghrOAQJAAAhERsA2sPLjuQRXiAD6hrXFJVTCYUK7uuJKzhJ2W544CSMQ0SCimTiCGvKkXPzp8OafUce1F1PHdV8pW4t1n3yfrhv5Km096sOy5Wrla2P5Wa78L4beb9riSbmJQ3tZlfdZ2BYXlzzFRRhx8rWIP6XUyBkmLlyplU/hZ82q/YTCxFZEmz9/Pl1yySWJ+MUCGn+EWHbPPffQ7NmzqaWlha655hq68cYb6eGHH6YLLriAmpub6fXXX0/Ksth29tln0xlnnFGV64OIVhV8OBkIAAEgEAcB28AKEU3fLrES9lAJhwnb6oorOUvYIaLpGWqLS57sJ5ZPqTcRoMNb/anjby6hji9+tYQ0v+uxi7478hXa1G1vRZdXK67E8rNOIsD3zqyIW6gCtrjAfvzlKrZ+tt58ShqnbXGplU+BiGbnlWQxTBXGxP/PPfdckYjWu3dveuyxx2jatGl2N9OUhohWNYS4ABAAAkAgPAK2iSlENH+JqVMn5pwh9qSAYFSKGTDR86hGuMTq8KITo292a1xqxBOb+NPh7VOp428uTn7484ePtSRLON84tu3tnpU+1pjwBT3gEismO8UfiGha2lhzxQNPXIQRG/uRK2orFvG59Y6Jk/3kKH/Le0y2nYkmL+f83ve+VxDDdCJanz59iEUzXs7JSz/nzJmTLOm87rrrqHPnzpVCS8XvIaJVhAgFgAAQAAK1RyBWwh4lCfPUiXFJTvOecJgwsa64gk4MRDQT0jeAT6n3Dm+Hd06muzfMpFWnvkvNFZZwypSwFgE8cSWWn3USAcY/Zmo1h8r1nmF/juYMW1xixeR6tx8XnjQCJi641MqnNGJOy0sq/+7v/q7Ik/zlX/6lkS/i5ZyvvfZaIqSpIpq81FNcjJd6Dh06lObOnUvz5s0r7JtmdDNNIYhorsjhPCAABIBARARsE1N+NJfkFCKavlFtcclTEpZprkBEg4hm6mdrxBUXP+vSsWuEDq+tn3XCpBFENMyk0XoN67hcI5+CmKx3+rF8rTVPPPmURhTRBg0alOxfJj6HH344jRw50ijq86y0u+++m2666abkRQHyPmeqqMYvGOA90cRyTn6pwA033EA333yz88sFIKIZNRMKAQEgAARqiwBEND3+trggCfOXnEbp8KITAxHN1PXWiCuxfIqTYFQjTDItAnjq8NrGHldMXARXiAB6p2GNC+ynFMicYQL70duCbf5mbTuGftZmOSe/VZNfHvCtb30rWY4pz0RjkUy8WOCNN95IXipwxx13JALZ1q1b6a677kqWca5duzbZE43/rvYNnRDRTJMzlAMCQAAI1BCBWAm7bWB16tgZBlcTuG1xidXhDZVwhMDEtXMXhSs5S9ijYAL7aUhh0cnXwn6CccU29rj6WYgAfkQA2E9jCouwHz/2EyqntRHRuCYsnH3zm99MKsX7nPH/LJTxh2efTZ8+Pfn7qaeeSt6+ycLbjBkzaMKECdSvX7/k/8mTJ2M5p0lnAmWAABAAAvWAQKyEHSJAthMOEy7XFVcgAgQTAfjCtlyBCF3aHLEwgQjgSQTwJELb2g5ENH37wX784RIlf8tZTIaIlu2c1lZEM8mBY5XBTLRYSOM+QAAIAIEqEIiVsEdJwjx1YiAC6AlVV1zJWcIO+8l2wm7igm3tByJAzkQAT/HHlicQ0fzxxEUYgQjtSYTOWUx24UqoWVd5jj+hMIGIZsIKlAECQAAIAAFnBGIl7BABGk8EcO3cReFKzhL2KJh4EgEgQvsRoSGi+RNH8mQ/sWIyRAA/MRkiGkQ00wQ8lGBkcn9bvxIr/oTCBCKaCStQBggAASCQMQQ2bNhAs2bNop07d1LPnj2T1yR369aNduzYkayt37hxI3Xt2pWmTp1KvXr1Sj3O1VqwYAGtXr06qeHYsWNp+PDhXmtrG1gzLYxABNBzA4JRKS7AJFNcyXvCbuKUbX1tLEwgAngSATzFH1ueuMZkiGgQ0Uz8lgtPGsGnuOASSjAyaUdbvxIr/oTCBCKaCStQBggAASCQMQSWLl1K/HplFshYBGMhjcUv+e9169bRqlWraNKkSckGlqKMfJxfsyzK7Nmzh2bPnk3jxo1LruvrYxtYXRP2PM0E4Dra4pL3hMOET7aYZJorENEgopmQ3pMwkmWf0ggd3jzFn1h+FiIARDRTFxjFfnIWk2E/fuwHIlopjtgTzdQzoRwQAAJ1jQCLYDzz7NJLL03e2jJx4sTCrDT+f/To0cSim3qc/1++fDkNHDiQ+vfvn2DEIpz8vw/gYiXsUZKwBujwhko4TLhUV1zJWcIO+8l2wh7CfmIJ8xDR9K1XK18by89CBPDjU2A/nuwnZzEZ9uPHfkL5WcxEM8lKUAYIAAEgkGEEhPDFs8dUEY1nlo0cOZIeeuihIhFNzDhbs2ZNiYgmZqz5qnKshB0iQLYTDhM+1RVXcpaww34az34gounb3AWXPNlPLD8LEcCPT4GIBhHNJH9y4gkGhvXQGuRvENFMWYlyQAAIAIEMIsBLM59//nkaP358su+ZLKLt3buX5s+fT0OHDi0S0cTxESNGkCqi8aw2/vjcFy1Wwp6nTgxjbIuLS8eu3jsxXD8XXKJwxSAJM3EptjzJNCZI2J0T9hBccbEdF5/i1LmD/QTjSiyf4sKVULNGYD8mCJSWicUVxGQ/givspxTHUJhARHPzKTgLCAABIFBzBPjlAgsXLqTJkycXLd+MvZxz69atZbH452d20spXd1H/Y9sbY+bSuYuShBHR1lObjetRrqAtLi6YxOrE1AqTLAtGwETP/lrhAvspbY9YmLiIaLXiSZZ9Cj+bD1xsY48rJvUef2A/eh/vgkuM/M2H7XCNYT/6drfFxYUnWfIpEyZMoAceeMBLfyD2RbAnWmzEcT8gAAQygwDPQFu0aFHhrZziweQXC4i90niWWtpx+SUDmzZtKhLlTCsLEc0UqeJyjZZwmKBki4lr5w4Je2lrxMDElwjg0pHJe8Iewn5iYQIRTd96LjMkfAgBsfxsljq8sB8TBErLxOJKjPjjw3ZcYo9rngL70XPWliuh/CxENDefgrOAABAAAjVDgJdj3n777fTiiy8WnoH3MZs2bVry/8yZM5MXDYhj3bp1S5Z66o5zeRbYVq9enZw7ZcqUwksGfFWwrpYDMCg1WmYUq8PrknDUChPX5NQ2CXMRAYBJigeB/ZQCU+eYwH78iWg+/EqsmBxLBPCBCT+rLS6xYjLsx5P91MjPuuYpsJ/aiWgmPgXLOX31EnEdIAAEgAAQ0CJgm5i6JhxRhBGIaHqW5yw5jcIVYJIprsTq8OZJhI6FCUQATyKAp/gTKyZDBPAjAsB+PNlPzmIy7MeP/YSKyRDR0OkFAkAACACBoAjEStijCCOeOjF8GVtcYnV4QyUcJiSzxSTTgmvOEnbYT7YT9hD2E8unQATwJAJ4ij+x/CxEAD8+BfbjyX5yFpNhP37sJ1ROCxHNJCtBGSAABIAAEHBGIFbCDhEg2wmHCYHqiis5S9hhP41nPxDR9G3ugkue7CeWn4UI4MenQESDiGaSPznxxJMw34gDwxDRTFmJckAACAABIOCEQKyEPU+dmEZMOEzIU1dcgYimb/Ia4eIijEAEgAhg4rdceFLLDm8sP+uCS6hZIybtaItLLJ/ixJUa+Vl+VhdcouRvOcME9uMn/oTyKRDRTLwqygABIAAEgIAzAraJaaaTMIzaZUoYyTRXcpawR+nEwH4yZT8unV2Xjh1EAH2zh+rcVQrWsWKyC1dqhUmWB7ZgP57sJ2cxGfZTXyJaU1MTjRo1il566SUaNmwYLVmyhI477rikkvzit+nTpyd/L168mMaMGUNPP/00DR48mAYMGEDLli2jfv360e7du+m2226jq666qnBuJX+v+379+vXUjr9oampq7du3r8s1cA4QAAJAAAgERiBWwg4RINsJhwnN6oorOUvYYT+NZz8Q0fRt7oJLnuwnlp+FCODHp0BEg4hmkj858YRPqlGu4uJns+RTbGeizZ49my644IJEDGPRrE+fPgWx7J577iH+vqWlha655hq68cYb6eGHH07KNzc30+uvv56U5fPOPvtsOuOMM0wpoS0HEa0q+HAyEAACQCAOArES9jx1Yhh5W1zynnCYsM0WE76mCy5RuFKjxDTTmCBh15tBjbjiYjsunRinzl2NMGkE+4nlZ124gplojSkYISb7EVxhP6U4hsLEVkSTn4xnob322ms0bdq0EmFMCGXPPfdckYjWu3dveuyxx5Jzqv1ARKsWQZwPBIAAEIiAQKyEPUoSBhEgUyJApju8EAEyxZVYglGohN3EVdv62liYQETzJIx4ij+2PHH1sxDR/AgjsB9P9pOzmAz78WM/oWJyNSKaPKNMnV0mZqmxaMbLOXnp55w5c5Ilnddddx117tzZJB0oWwYiWtUQ4gJAAAgAgfAIxErYIaJlO+EwYVpdcSVnCTvsp/HsByKavs1dcMmT/cTysxAB/PgUiGgQ0UzyJyeeeBLm+TK2fsXFz2bJp7iKaLzXmTyjTBXReJYaf3j5pvjwUs+hQ4fS3Llzad68eYV900x5oZaDiOaKHM4DAkAACEREwDaw8qO5BNc8dWIaMeEwoVxdcQUimr7Ja4SLi0/JUsIewn5iYeLUuasRTxoh/sTys7AfiGgmfsuFJ43gU1xwCTXryqQdbf1KrPgTCpNBgwbR3/7t3xag6dChA40cObIsVPxyAd7v7I477ih6qYC8z5kqqrHoxnuiieWc/FKBG264gW6++WbnlwtARDNhNMoAASAABGqMgG1gbYRODEQ0PSnriisQASCimfreGnElViemETq8eRrEieVnIQJARDN1gVHsp0Z+1jWnhf34sZ9QIhpv7s/LK+XPxRdfnEp5FsNYIJPfysmF+bh4scAbb7xRJLJt3bqV7rrrruQ+a9euTWaw8d/VvqETIpqpZ0I5IAAEgEANEYiVsEdJwhjHGiVisTq8oRIOEwrWFVdqxBPXhB32k+2EPYT9xPIpENH0rVcrXxvLz0IE8ONTYD+e7CdnMRn248d+QvlZm+Wcu3fvpsmTJydLMcWH9zoTghqLa9OnT0++euqpp5K3b/I5M2bMoAkTJiRv9JSvsXjx4qLlnib5gVwGIpotYigPBIAAEKgBArESdogA2U44TKhXV1zJWcIO+2k8+4GIpm9zF1zyZD+x/CxEAD8+BSIaRDST/MmJJ3xSjXIVFz+bJZ9iI6KZtl+schDRYiGN+wABIAAEqkAgVsKep04Mw2mLS94TDhMK2WLC13TBJQpXapSYZhoTJOx6M6gRV1xsx6UT49S5qxEmjWA/sfysC1dCzRoJEX9gPzkToXPmU2A/fkToUD4FIpqJV0UZIAAEgAAQcEYgVsIeRRiBCJApESDTHd6cJeywn2wn7CYO2NbXQgTImQjgKf7Y8sTVz0IE8ONTIELrcbQWR3IWk2E/fuzHmieGfhYimklWgjJAAAgAASDgjECshB0iQLYTDhMC1RVXcpaww34az34gokFEM/HLENH88cRFGIGIBhHN1E5DCUYm97fN32LFn1CYQEQzYQXKAAEgAASAgDMCtoHVNWGHCNB4IkCmuQIRTU/IGuGS94TdxAHb+tpYmEAE8CQC8GU82I8tT1z9rItgFKrDC/sxQaC0TCyuRMnfPNgOIxQLE9hPtnNaiGhuPgVnAQEgAASAgCECsRKOKEmYp06MSyIWq8Obp06Ma+cuCldylrBHwQT205DCIkQ0iGiG6QLlKf7EismwH0/2k7OYDBENIpqp37QthxcL2CKG8kAACACBGiAAEU0Pui0usRL2PHViIKLpueXCFYho2U7YTVx3Vn0KRABPIoAnEdqWJ65+FiKAH58C+/FkPxDRGnIQJ1ROi5loJlkJygABIAAEgIAzArESdogAfhL2UAmHCYHqiis5S9hhP41nPy5iq4swAhHAkwgAEa0hRQDYjyf7yVlMdvG1ecrfYsWfUJhARDPJ6lEGCAABIAAEnBGoK2HEUyeGL2OLS94TDhMC2WLC13TBJYpglLOEPQomsB+IACaOoIY8ybRP8YRLLD8LEcCPMA8RDSKaqdsMJRiZ3N/Wr7jkblnyKRDRTFiBMkAACAABIOCMgG1gbYRODEQ0PZ3qiisQ0RpSMEInpjE7vHkSoWP52Sx1eE0SGFtcYokAENEa06fAfvyI0KFiMkQ0E6+KMkAACACBDCKwYcMGmjVrFl199dXUv3//5Al37NhBM2fOpI0bN1LXrl1p6tSp1KtXr9TjfM6CBQto9erVyfljx46l4cOHe62tbWIKEU0Pf6yEPVTCYUKquuIKRDSIaCak5zI14kosnwIRwJMI4IkrsfwsRAA/IgDsx5P91MjPuua0sB8/9hMqp4WIZprgoBwQAAJAIEMIrFq1itatW0ddunShIUOGFEQ0FsR69uyZCGH8PZebNGkSLVmyRHu8qampUGbPnj00e/ZsGjduXCK8+frEStjzNBOAsbXFJVaHN1TCYcInW0xck9MoXMlZwh4FE08iAOxHb0229hPLp0AE8CQCeLIfW564+lmIAH5EANiPJ/vJWUyG/fixn1A5LUQ0k6weZYAAEAACGUWARbOBAwcmIhrPQps3bx5NnDiRunXrVvh/9OjRtHTp0pLjXG758uWF87mK8vV8VTlWwg4RINsJhwmf6oorOUvYYT+NZz8Q0fRt7oJLnuwnlp+FCODHp0BEg4hmkj858cSTMN+IA1sQ0UxZiXJAAAgAgQwiUElE45llI0eOpIceeqhIRBMzztasWVMioomZbL6qGythz1MnphETDhM+1RVXIKLpm7xGuLgIIxABIAKY+C0XntSywxvLz7rgEmrWiEk72uISy6c4caVGfpaf1QWXKPlbzjCB/fiJP6F8CkQ0E6+KMkAACACBjCJQTkTbu3cvzZ8/n4YOHVokoonjI0aMIFVE4+Wf/PG5L5ptYprpJAyjdpkSRjLNlZwl7FE6MbCfTNmPS2fXpWMHEUDf7KE6d5XSlVgx2YUrtcKEn9UWF9iPnmkuuESJPzmLybAfiGiVfLnr9+vXr6d2fHJTU1Nr3759Xa+D84AAEAACuUWg0kw0Xt4Zejnn1q1b6cCBA6kY3vrsLlr1uw+o/7HtjXHObBJGRO+essW4HuUK2uLigkmsJKxWmGRZRAMmevbXChfYT2l7xMLERUSrFU+y7FP42XzgYht7XDGp9/gD+8mXiObDdrjGsB99u9viEst+XIR5E65cccUV9MADD3jpD8S+CES02IjjfkAACGQOAXUPM/nFAjyrjN/SOX78+GSvM7FMUz4uv3xg06ZNtHDhQpo8eXKyp5rp57333itb9PtPv08Pv7KzbkS09/pvM4XGKy5ZTjhqhYlr5y7GqDcw0dO/VrjAfvIlotWKJ1n2KfxsPnCJFZNjiWg+MOFntcUllk9xEaFrhUmW7SdvmMB+9DmEbf7mIqKZcIVfwmYrovHL3EaNGkV33nknnXHGGYUKzpw5k6ZPn578v3jxYhozZgw9/fTTNHjwYBowYAAtW7aM+vXrR7t376bbbruNrrrqKjruuOOc+yIQ0Zyhw4lAAAjkHQEWwhYtWlSoBgtk06ZNS/5nZ8zimTgmXjKgO87lWWBbvXp1cu6UKVMKb/r0hZHtEoksJ2EJJjVaEhArYXdJOGqFSaa5UiOeZBoT2I/erdaIK7F8iosIAJ+SEoE9cCVWTI4lAtSKK7AfPUddcLEVRhrBp8B+aieimfgU2z3RlixZQr/+9a/p6KOPposuuqggorFYds899xDvVd3S0kLXXHMN3XjjjfTwww/TBRdcQM3NzfT6668nwhr3484+++wiAc6lrwYRzQU1nAMEgAAQiIxArIQ9ShIGESBTIkCmBSMPnV2uH+xHTzlbXFw6dujE+OnENEKHN0/xx9Z2XP0s7Af2Y5puRrGfnMVk2I8f+wk1MGwroonaqEJY2v/PPfdckYjWu3dveuyxxwoTJkxtS1cOIlo16OFcIAAEgEAkBGIl7FGSMIhoENFM7SZnCTvsJ9sJuwntbH1tLGERIpq+9UJ17ipxxZYnENH0iMJ+/OESJf7kLCZDRMt2TA4povXp04dYNOPlnMOGDaM5c+YkSzqvu+466ty5cyUXX/F7iGgVIUIBIAAEgEDtEYiVsEdJwiCiQUQzNamcJeywn2wn7Ca0s/W1EAFyJgJ4ij+2PIGI5o8nLsIIRGhPInTOYrILV2olzPOz2vqVWPEnFCahRDRe9skfXr4pPrzUc+jQoTR37lziF8aJfdNM8gJdGYhorsjhPCAABIBARARsA6trwg4RoPFEgExzJWcJO+yn8ewnVicGIoAnEQAiWqYGcWA//sTFKPEnZzEZIlq2Y/KgQYPo8ssvLzxk165daeTIkRV7V6bLOcWLB3jPNN4TTSzn5JcK3HDDDXTzzTc7v1wAIlrFZkIBIAAEgEDtEYCIpm8DW1xiJeyhRu1MmGiLCUS0nHViPIkAfBlbrsB+SrkSCxOIaBDRTPy/E08awKc44ZIzwQgiWrYFIxP7bbSYPGTIEJo6dWoRNMOHD68IlSqiyS8WeOONN5KXCtxxxx2JQLZ161a66667kmWca9euTfZE47+rfUMnRLSKzYQCQAAIAIHaI2AbWDMtjDRAwg4RzVOHF50YPZA1wiWWYJQn+4mFCUQATz7FU/yJFZP5cW3FEdiPJ67UyM9mOn/LGSawn2wLi7bLOXmZ5je/+c1CpXivMz7GYhkLa9OnT0++e+qpp5K3b+7evZtmzJhBEyZMoH79+iX/T548Gcs5a9+txRMAASAABOIgECtht03WnTp2njoxfBlbXGJ1ePPUiUHCrrdhF67AfrKdsJt466z6FCdfm7MOb57sx5Ynrn4WIoAfnwL7aUxhEfbjx35C5bS2IppJDI9VBjPRYiGN+wABIAAEqkAgVsKep04MRDQ9oeqKKxAB9I1cI1xchEV0Yvx0YiACeBIBPA3ixPKzsB/Yj2nqGCV/q1HsgQjtb7AvSz4FIpqpdaMcEAACQAAIOCEQK2GPkoR56sRARIOIZmpMsB8/XIGIVopjLEwgokFEM/V3oWaNmNzf1tfCfvyJI1HyN4hoGNgycQSGeT5ENFMwUQ4IAAEgAAScELBNTF1H7aIkYYbB1QQoW1xiJex56sRkmis5S9hhP3qrtcUlT/YTy6dARIOIZhITnXjSADHZCRfEn1LK5QwTrgDiT2kzZgUTiGimXh3lgAAQAAJAwAkBW7Eo08JIAyTseRIBMs2VnCXstompU8cO9qP3oTXiCkQ0fXO44JIn+4kVkyEC+BHmnXxtjXwKYrI/nwL78WM/oXJaiGhOXUKcBASAABAAAqYIxErY89SJYexscXHp2NV7EoaE3V/CDvvJdsJu4m+z6lMgAuhbL1TnrhJXbHni6mfrPf7EismwH0/2kzNhEfaT7ZgMEa1SpMH3i81mMwAAIABJREFUQAAIAAEgUBUCsRJ2iADZTjhMSFRXXMlZwg77aTz7gQjQmCJ0LD8LEcCPT4GIBhHNJH9y4gmfVKNcJVb8CTVYARHNlJUoBwSAABAAAk4IxErYIQL4SdhDJRwm5KkrrtQoMWWcXZJT2E/j2Y8LT1yEEafOHexHT0gPuMTysy5cyVP8gf3kTIT2YDtcY9iPvt1tcYllP6F8CkQ0k6weZYAAEAACQMAZAdvAChHAX2Ja752YTHMlZwk7RDSIaKZOPgpXYD8Q0UwJWSOuxBIBIELriWAtjtSIJ655Sr3nb7Hsx5onDLwBVyCimTpolAMCQAAIAAEnBCCiYdTOlDh1xRWDJMwEl7rCxDA5DYFL3hP2PGMCEcCTCODJfmL5FIgAfoR52I8n+8lZTIb9+LEfiGilOK5fv57a8eGmpqbWvn37muQXKAMEgAAQAAKREYiVsEeZHeGpE8OXscUFIoCeuC64ROFKzhL2KJjAfvQkrhFXXGzHpWMHEcCTCODJfmxjD982FldCdXhN0h5bXGJhAvvxZD818rOwH3+5m0v8CeVTMBPNxKuiDBAAAkAACDgjYJuYuiYcEAH0TWSLS6iEw4RAdcWVnCXstjxx6th5EgEgQuutydZ+IAL469zlyX5seeIak7PU4Q0Rf2A/ObOfnMVk2E+2c1qIaCZeFWWAABAAAkDAGYFYCXueOjEQAfyIAK6duyhcyVnCHgUTiGh64teIKxABciYCeLKfWDEZIoAfEcBpwKJGPgUx2Z9Pgf34sZ9QA8MQ0Zy7hTgRCAABIAAETBCIlbBDBMh2wtFwXEEnpiEFo1AJewj7gYjmr8Obp/gTKyZDBPATkyGi6XG09rU5i8mwHz/2Y80Tw8EKiGgmWQnKAAEgAASAgDMCsRL2PHViGExbXGJ1eEMlHCYEssUEo96NKQLAfvTtbms/sXwKRABPIoBh566Sr7XliaufhQjgRwSA/XiyH4hoGNiq5BzF9wZcgYhmCibKAQEgAASAgBMCsRJ2iGh+EnaIaI2ZsMN+Gs9+IKI1pggdKyZDRPPjUyCiNWZMhv34sZ9QOS1ENKcuIU4CAkAACNQPAgsWLKDVq1cnFRo7diwNHz7ca+ViJewQAbKdcJiQqq64YjCS2XCYcIVrhEsswShUwh6CK7EwgQjgSQTwZD+x/CxEAD8xGfbjyX5qFHv46WP5WsSfUq6EwsRWRNu6dSuNGTOGHnnkERowYAAtW7aM+vXrR08//TQNHjy46Nju3bvptttuo6uuuoqOO+44k/BvVWb9+vXUjs9oampq7du3r9XJKAwEgAAQAAJE69ato1WrVtGkSZNoz549NHv2bBo3bhz16tXLGzzffegdevi/t9IXj29vfM0Xmg/Q2btW0sz2S43PyZuIZouLCyZ568TYYpJ0LrLKFU8Je11h4kkE4MvY4uLCk3q3n1iY1FIEsOVJpn2KJ/uJhQnsJ/8iWiyuRMnfchaTYT9+7CcrItrMmTOpT58+iZDGwtk999yT9Lnmzp1LF1xwATU3N9Prr7+efM9lzz77bDrjjDOM+0A2BSGi2aCFskAACAABDQI8C23gwIHUv3//5Fv1/2pAe+Ht3XT1gxtpffOHtO9AKx19OFH/7q10bMdk/EP72ba3ldZtb0fvf0TUoXUffbbdJvr+/rl0WrvXKz5KlCTMQyfGFpdqMMlLEmaLCderGlyicKXKhL0uMYH96P1YZK5UYzsuPqUWIhrsp5RqsTFx4UqoDm+5BMIWF9hPTvO3yH622jwF9lM/IhrPQrvhhhvo5ptvTmaWyf8vWrSoSETr3bs3PfbYYzRt2rSK/R7XAhDRXJHDeUAACACBgwjoRLSePXtWvaRzx5791O8H6+lrpx5Hw/p2T+72yPrttGjtu3T+J9rR4ZpJaR8dIFr5diuN/cLHis75xfOv03+2m0xH0+6y7RZFGKlSBLDFpVpM8pCE2WLCdaoWlyhcqSJhr1tMYD/eRTRbrlRrOy4+JbaIZotJbnxKFfZTC0xcuBJbRLPFBfaT4/wtZzEZ9lPfIto111xDN954YzIDjZdzDhs2jObMmZMs87zuuuuoc+fOwfqqENGCQYsLAwEg0CgIqCIaL+3kT7X7os3/r2207KWdNOmMHkVQfv9Xb9MHO1uo11Gls9E27GqlI7t2ob//808UnfPDJ16jr749j77V/le5F9FscakWkzwkYbaYcJ2qxSXrIlrdYlKFCMCn2uJSLU/q0X5qgUlsEc2WJ7nxKVXYTy0wgf34EQFgP3ocrQXXKkQ02I++DWxxqUX8seaJoZ+12RNNnYnGe57NmDGDJkyYkOyLJj68vHPo0KHJEs958+bR4sWLk+Wdvj8Q0XwjiusBASDQcAj4WM755ptv0v79+4uFrxc+pM0fHUXfGHB80fGfvdRMD7+6jboeUQr1B/uIhvc7VnvOifQuTep/oGz7vEddrdvvuCO2WZ9zoMMJFc9pbW2ldu1KhcIfWuJSLSb8oLa4ZB0TrlO1uNhiwve0xcWEJ3xdHVdseZIXTPg5TXCB/ZS6mDxjAvvRhwxbn1KN/dTCp9Rj/Kk29rhgAvvxYz8msSdLMdmFKzF9Cj+frV+phf2EwoRfELBv374COU844QQaOXKklqzllnOKFwfwPmm8J5pYzskvFZCXgFbseFgUgIhmARaKAgEgAAR0CMgvFti0aRMtXLiQJk+eTN26dTMGjJ2xWv7f/mcv/ctvPqQZ53666Do3rX6D/ubPjqCvfK5jyfVdzjF+yMgFd+zYocXQto625SNX0+p2vjDhm9Y7Li71cznHqgEjFvbFFWBS6mvrCROmpI4rLnV0OSeiSVjdCpiUwgWfoqcQuGLGFRf/4HKOlaFHLAz70fPknXfeKfriz//8z1NbRX6xwJIlS+i1114r7HvGIttdd92VLONcu3Ztsica/x3qDZ0Q0SIaD24FBIBA/SLAs9FWr16dVHDKlCmFlwyY1pidse4Nyef8+I/U8bDD6MI/OSa51EO/e4/27t9Pay7/TOqlXc4xfc6Y5dIw4WewraNt+Zj1tLmXT0xccLR51phlYT+laPvkCuynFN96wYRrBvsxtx+Xdnc5J6b/NL0XfIoeKdgP7MfEhmA/5jxJw5OFMl6ayTPYeP8zFtJ4Fpq6tJP/58kMWM5pwkyUAQJAAAjkGIG04Prh/laa/u+b6Zcvv5/U7pJTj6bv/cXH6YjD0t/O6XJOFqErl3DY1tG2fBbxKNfZ5e9c6uhyThaxgf3YJae27W5bPosc8W0/9YJJOVxc6uhyThb5Ap8Cn2LKS3DFnCsu/sHlHNO2i1kOOa05T2K2i+u9MBPNFTmcBwSAABDwiEC54Op6mw0bNtCsWbNo586dySXOPfdcGj9+vOvlop/nExMVi9NOO40mTZpEHTuWLonlsitWrKArrrhC+310IKQb+sRErQe/EINfE67OpOQlCDyFnveqSMOslphUEkd8PRsv277zzjtp6tSp1KtXr+SyplwRGI4dOzZZohyDX1nlyt69e+n2229PZutW+/IV27YNiYl4FlNO2D57yPIhcTHBQy7z+OOPE9taOV9jcs1q8QqJCftanrk+bdo0q20fqq1TtefbYsLteMsttyS3Zd8Xy95j8EPG0haXtNgrjrusZtC1LeP//PPP1yTvM8FE5GUXX3xxgRu1euYY9zXBROQVcu7es2fPmvgKdb/nav2H7nxTTELcu9prQkSrFkGcDwSAABDwgIDvQMLJCb/m+dprry10+JcuXUqDBg0q/O/hsYNewicmNkm1TdmgAGgu7hMTXSL/zDPPJBuyymIrd/h+//vfJ8WzKCzyc4XEReDECaX4CHxcuOJyjgvPQmLCnMgjV0JiItooVvu6cCLtnJC4mOBhUkZ+dtvyLliFwoRF5Pnz5yePdNJJJ3kVlny9GdwHT3jggN+SN27cuCTnePDBB+mss85KFQ19ihgx+CFjVA1XuM1k0ViXu+liNR+rJEr6xNTWhkww4brefffd1L59+8I+wrV65hj3NcGEcVb5y8/GA5yxRXeIaOVZDxHN1iugPBAAAkAgAAKmwdX01pWCn5h1xNcTM9Q4cC9btoxaWloSUUKerSXP5BKjYp06dSp0BrhD7Wv0VNTRJyZpSXUaDjxTiD9cr3L15VlFYsQwBi4+MdEl5nv27KG33nqLRowYkXR8RIePZw1xIsciWlNTU2F2QdeuXQszs4TIxDMseNbB6aefnsxg27hxI8nlTDlsUy4kLvwc3CHkvTUuu+wyuvfee2nixIlJZ1DwqhJXvvvd79Kzzz6b4MqfepiJVi1XBg4cmMxGk21Q9kc27W9aNjRP1A4Qv2hGbmshcgwdOrTIdwr7YJ7JM0dCiyIhfK3aFrLvZd8h10/EKXl2plxGzFp88cUXk8uKGBNDJAnFFfHs5513Hj366KOFgQkxW5X9JX8EJ7p37671o3J5jtWnnHIK/exnP0vODTVzxQYTVUSTeSHvIcuxgp9XzFirVG85zvA1v/3tb9MTTzxBzBE5l6kmhtu8FIqfwQYXGYc0jGS7V3OvwYMH089//vNCO19//fXJ/yJmq/b25JNPJjkd4yNyOvZLItfbtWtXIs5wfGKhxpcPNsFEPOsnP/lJ2rZtWzJ4J4tZOvvv169f4jtFfUVs5pisq4Mur2Ux94c//GFRXsL3DY2VCSZqDBGrJZj3bCcsnOryceasHEuFr1Rtjc8XL0PbsmVLkp+x3fC1uf1l38HnHnvssbRy5cpkRYuYTSqfL1Yo8N5kYl9om1mnppiYxviY5SCixUQb9wICQAAIpCDgM5AI4UMkGbpODYtDo0ePTr6SOzIsCF199dXEiQovueKAy39zgLz00ksT4UAkOby5J5c5/vjjgywX8ImJnHSIJPGcc85JRLJyOHAnXyQv3PGV68s4x8bFJyYqL0TiLo6LZI0x4hmMOuFHTngZp+bm5sIyLDnpC234IXHhZ1frKQQgwSu2mUpcEYk/X68eRDS5TV24whiyUMviJHeA+CP+tu3EmvIrNE/UDlA5EU32JWx73JlhHyswEIMUaX7ctM4m5ULiUo2IpnYcxZuvt2/fHtyGQmGiCqmifWXhRC4j4rAYyODveKkrL3vlDi8fF5/QoqstJqJTL28lwb6Uuc4+Q85VVAFZnjkvc4hjrogzYkCHBQP2JWLmG+MhcplKflkXw223vbDFRbQX10v3Nnc1x2Ks0tpZzfdUexNbEJx44omFnE4M/om4xefociH5niZ+RC5jgol41q9//evJWxV51qLMgzT7Z7GMP0IQYmHeJJ8TeS2fK2yIuSjEu9BYmWCixhAhosmc0HGWY8fy5cuTTfflc9JsTdRViPQswjMOMuZyTsexTHCV203e2iLNpsW2F+W4Y4qJLf9ilIeIFgNl3AMIAAEgUAEBn4FEHt0UiZM8ks+PIkZ9xWPxyNHJJ5+snTUhzygS5XlE88orr0xGrkJ18nxiopu5IO/XUg4HOXlRR0DFTKtYuPjERKWk6IDJPOBkjcUOeaYIn8cdO8Ep0UGSZz+qAmNoBxASF352uW6yoKZbdsEJPSeyMlfkjg5fr15EtGq50sgimswPVSRQbU63d6NPmwppP64iGtuQ3FmU7TDGvoIhMFEFD51wxsKAOM6xV+4Yq6ITx3F5BnjWRDTBUfafr7zySsmMJ/E914E/YpaiOgOJvxMzZBgPeRBD+FIukzZQYRvDbff+dOVKJRFNJ4xwPeV2riSi6Wa2qrleWi5UabloteKI7BtYFGbBh9tWxFAT+xc5imlemxbL1eWcunyI/XA1WJnyJC1fZVyYE2l559y5c5MmEfxVZ3nzdzpbk2ORzC01pxPldDOmxSxG2aZNRFhTTHzGO1/XgojmC0lcBwgAASBQBQK+A4luOac4JpaLqAmSGrjTkghRzUoz3qqAIznVJya6pCStw2EqjKQtKQqJi09M0kQ0sdRsyJAhSbLOs4TkmR+c7PJHHgUWI5iicyMvsQg1q0h+/pC4qMus5A6dOiMmrbNWryJatVwRMwOEIGuzDMTFv4TkiXge2S9UWs6ZtgSLO0ssGgg7c6mrzTkhcXEV0eRZecKH6JZ/hhIYQ2CizojmNhJL7ORl8kIwUv2LLrbIs0Vk32zT/qZlq8FEzHARQonawZZFjHLxQ85tZG5xHWxFNF/Lgl1xqbScUxW7RDv5FtFCiK8mmMj48/YAPJOQ7YGXdpazf7GkU85R5NlpMp/VNq5WRKsGKxNM+Nl1vBT2k8YJOf6IWZgcR0ROJmOiLpmtVkSrtH1MOf9iiompj4pZDiJaTLRxLyAABIBACgK+AwkHSfVNgnIHRLeEIE1EE8sY1SUFIcWiGCJa2igwH5dfyiAv51RnF8lLbUTThsTFN09kOqqzInhkUYga6oix6NyLZWiqiMbf18tyTnWEWsySYHvgzr0pV+pxOaeYNePKFcZPXkYUOkCEtB/x7GK/GJ4NwB1DebkqzyDgmZtCfNSJaKIzeeDAAZowYUKUF8GExEXGQxYV+W/R2UvbE63elnOqHXBZRBHL5uUlULKvUZdzCvFQnvWbJiT4sisbnshLBOV68LOIJamyAKr62bT4YSqimfplXQy3xcsGF/XaYo83+WU14tnlJZjllu3KmMiiKguzYkN6Xh4u6qrO5EzLhWxxkMubYKLLOfl55dnt8j5gct7KHJJfblMun5NnfpcT0UJjZYKJTkSTXywgt2PaTC+xvJKxq2Rr5WbHytyU8eW/5RmOso+3HdQwxaQaLoY6FyJaKGRxXSAABICABQIhAok66i1vGCpP8xYb+fLj6jbBVjcy5XIsrqgdQYvqGhX1iUnaiHMaDmvWrEn2XZE34+WHlkU0kezIryIPjYtPTNRGkDt46gi5OrtG1LlHjx7JSCfvK6eORsr8y/OLBXSjrEI85H1YTLhSrzPR2DdUwxUWDOSlKXnmiTxjUV1ix50zrtvnP//55I2M5UQ07oTIHWHbTomRc1UKhfAraXhw3XgDao5HvCm1EKNF7JFfLKDOAs3ziwXSBleEWMRNIi+JkjfJF/5WfZGLupG38LlcLsSb/Gx5Itqa6ybviyYfF3kJl2FfwBuYT506leQXKsjnm4poJn45LYbbLmO0xUUnpIm2VH2gHEflGYrMCdHOPGNRcIT3L+WPeAnQb3/7W3rhhRcKG8izWJc2M1/wz4cfNsFEfQ5h72J/rjT7l9tN7OsmxFm1DmpeW05EC42VCSY6TqovClFze7Edi/qSKxZLdbYmi2DlRDTel7Bz586FF1kI/6t7k6nuPiarEEwxcYlroc+BiBYaYVwfCAABIGCAQJ4DiUH1nIoAk1LY8oZJrL3R8oaLk0FYnpQHTNL2obHtxJpCkwdMuC4xZ3Hy/fKCi2k7+ygXExO1Ixt7ObwpXjExMX2mLJQDLvnPVWLwCDypL55ARIthNbgHEAACQKACAgiu9RVcQxE+TzwRo8iMRYhZETLGecIlFDfU6+YBE3UDcXXE3TdWecCkFgJKHnDxzYVK14uNibpheej9ASvVX/d9bExcnrEW5wAX5G8mvANP6osnENFMWI8yQAAIAIHACCC41ldwDUUX8ESPLHCB/ZjYHHgC+zHhCZcBV+BTwBVTBMAVE6TgU+qLJxDRTFiPMkAACACBwAgguNZXcA1FF/AEIoApt8AV+BRwxRQBcMUEKfgUxB8TnkCEBk8agScQ0UxbGeWAABAAAgERQHKKTowJvcATJKcmPEEnBjwx5Qm4Aq6YcgXxB1wBV0wRQE5rglSefQpENJMWRhkgAASAQGAE8hxIQkEDTJCEmXILXAFXTLgCnkAEMOEJhEXwxJQn4Aq4YsoVxJ/6ylMgopkyH+WAABAAAgERQHCtr+AaiirgCRJ2U26BK/Ap4IopAuCKCVLwKYg/JjyBsAieNAJPoohoW7Zsof3795viiXJAAAgAgYZD4IMPPqAjjzyy4epdrsLApBQdYKJnDHABV0ycJ3gC+zHhCZcBV+BTwBVTBMAVE6TgU0pRamlpoc9+9rMm8GWuTBQRjW/So0ePzFUeDwQEgAAQyAoC77zzDvyk0hjApJSdwERvscAFXDHx5eAJ7MeEJ1wGXIFPAVdMEQBXTJCCT9HzpG/fvibwZa5MNBEtrwBlrsXwQEAACNQlAlgmUdqswASYmBo7uAKumHAFPNGjBFxgP7AfEwRgP6YowafAp5hwJc88aRgRbcGCBbR69eqkPbt27UpTp06lXr16mbQvrVu3jhYtWkTTpk2jbt26lZyzatWqpMykSZOoY8eORtfMSqEdO3bQvHnzaOLEidq6ZeU58RxAoN4RyHMgCdU2wARJmCm3wBVwxYQr4AlEABOecBlwBT4FXDFFAFwxQQo+pb540lAi2sCBA6l///6J4MXCV5rotXfvXpo/fz6NGDHCWGgzMZ4sloGIlsVWwTM1IgIhg2vaIALb/8yZM2njxo1FgwvsH3ngQHymTJmS+M4NGzbQrFmzaOfOnclX4nio9gqJCT+zXJ+ePXsmAyWdOnWi22+/nV588cWSOso4jh07loYPH56UkfE699xzafz48aEgCd6xS+OEXPfTTjutED/TynOcveWWWxIc5PKhgAnJlTT7kesoD87JmAhe8QBcml3lEZNyvNfZFdc/7biMb559iuofVV8geHHKKacU+Qiuf3Nzs9am6sF+uA5pvlN898orrxQGqssNeguMr7766iQmhfyE9ClptiDHJbmOlXyHuN7FF19ciEshsAmJiXhetS4yH+SchPMWOU/h70RcjhmT+b6hcJFjieoLynFIZ1dp8SoET0JiovqTtNirmzDDvLj//vsLE2kq2ZVvbELxRH5OnS9gXYPz2uOPP74Qe8QxkevK8Sot3/ONR2iehHhe+ZoNKaLJwtH27dsLnUJOdq+//nr6yU9+UuhACbDkToCaDPB5zz//fEJMlZQiIRTCHb9kgR2/TFbZiNUEUtdB4WN8Dl/rhBNOSBKvJUuWFGbaiSBikuBzvfgjZqLpEh35GWJ0hkKTHtcHAllEIGRwZbsWgwhy3fk4+y8Wg+TBhccffzwpJkQicY58HQ7UK1asoCuuuCLYDNyQmLBfmz17No0bN65osIRx4I8QDUUdm5qaCoMve/bsKZzLZRcuXEiTJ08uCHCMW6gOXkhMRPxSn19ta8GDfv36JYmZWp6vs3LlSjr//PMTbqTxz6cdhsRF9/zqYBvzhvOAMWPGFGHCsZpjPucH/LfOrnzioCZ4obbSSBuMTLOrtOMyPswzYUu6Wf8+cArJk0o+kXkkPswHkVsNHjyY3nrrrYIvrcXgZkhc5DZW21DwSM1DdfFKrPro0qULDRkyJJiPFc8YEpMHH3yQzjrrrGQFiOwX0upYzncIX8TPfdJJJ+VaRKtUlzTbkP1x7JgcUggoV1859qo2ptoVDw7Kk0NEvMrrgJ9tTst5CPvnZcuWJeY9atSoJO+rp5jM9dLZD9d7zpw5dOaZZ9K2bdsKIprMAdV+5Nw+dP4W0s/6yBnKXaMmItoPV78Zul707XM/VXQPmQTCuVx55ZV033330aWXXpoEMjkJlp2NnBjJHSmxdFMmotwplRNC/vvOO+9M1O/u3bsXOmD89/Lly5PEW7cUVL6eqBDfT1yLnQD/z0k6d2TSZtGlPSM7EF7myjMw+Bl113n11VeTjnaoTmFwMuAGQCAHCIQMJLogqCZn8v/PPvuskYj2zDPP0OjRo4OhGxITkyRS9Ztyx05gyj5TFkZCJ2UhMUkTAdTjS5cupUGDBiX1riSkxprZHRIXUxGNuXD66acXbZEg5wFpdhXKgGJjwvVIs6u04zK2aSKuT3xCYlJORBP1Zx8iBl1FvdTz6klEK2f/op6XXXYZ3XvvvUWDuToRTeAVulMXQ0STOa2rj3qsXFwR34lrqoNfebEffs5KdUnzI7INqYOAoWNyLUQ01WfI//MgH2/TI9uVTkQT/T2f/JCvFdLX2ua0ov7nnXcePfroo4WVZjG4EQuTSvaj2o4qovFkHNZDeHKRnNeJfM90CyxbPoXkie2z2JaviYj2zR+/Yvuc1uUXX35KiYgm9kQTyyu4gFjKJArzTCsW13iKsFjOqTpnVVCSxTdBQjGKKgydry8nTupIPn+vLi/l5EO9ni5JVaejchme0SZmCchTNVmsk6+pdpzVqdF8Hf7wspzQyyysGxknAIE6QiBkINFNzRaJlpiFKs8UYeFc+AJ5OVrsWakhMVH9pphly5QSyznluqtJmxjgUDsu5WZd+KBrSEzk2cv8rGlLEeUZ1mLJplpevpa89NUHBrprhMQlbWmDvJxGzC5XhaC0GCtjmzdM1Bn3/Py6ZVR8XNgVd2zl/EI+LmbqcfnQAklInqQtd5dzOS5jIqLJuWme7UddjibyUx6UZV/JdsCdM3lv3kpLiUJzRNhjLK7otgDQiWhpMVkMxKfNIPfpX0JiwlwpV5dygqyMlyqMhI7JjG8oXFT7Eb5AJ6KJWbw8WKOzK1288skN9VqhMBFxQvTpRSwpl9Myjhxnhg4dWjQjT84D8xyTGZNK9qMToIWvVZe+llsh55szIXni+1l1HG/HB5uamlpDTftXAaqViKaObKWNGqqOWi7HApR6HUFMVnDVTforiWhidpdun4e00UjVENISCjmQpD2jfA8OXpVG/+R9O0KTE9cHAo2EQKxAIpYUqf4qLUEVy0tY5N+0aVMyLfyiiy5KxPg8778i+8dyyxhFYqr6x7QRc5MZbtXwOiRPdLFFLPeVl6KJ/YtUQUA3c1okvOI61dS93LkhcZHvK3DgZTCMF3dsv/rVr9LcuXMLA03lxEhxLdmuQr2QKBQmuhxJ7sBxHcXMeLHkSJ6xKdsbCyjqYGbIAbtQmKjcFEtorr32WuJBCYGJzj+Um8EmOtHceQ65GiAULmoeK1aCXHLJJYmIxtsBqJ3fNHsTx+tBRJPrqBN6ijuDAAAgAElEQVR5ytVR9h1ynyTGrJpQPFEFdF1d0uxE5Zh6buiYHFJEk3ki+wKeqCHPFhIYXHjhhcRiqs6u0uJVvcTktJyWhbOHHnoomemqzshT7ZAxCvmSwFraj2oHIg6z9sPPxR9Rd12+l8ctFkJxW1y3oWaiqQJRWsepnIhWzXJO3Uw0OSmSl2XKyYLa+dBNyeSgoRq+us+CGO1VR2zk5Zy664hnSZsZF5qkuD4QaAQEQgZXGT8TQV0OliJx5T0keBm52EMsxpKjkJjoRqtFR1f2eWJp/5o1a4oGGepxOWfadH+OQfJsIYGdvB8oY2a7lM+nXYfkis5+zjnnnKL9u0yXwoprVdo/ywc2oTBRcyT5f1kw4jqkic26TnKMpb+hMFHbS64L+w4xa0KUk2cfVeJCDNEoFC5p2wbw/jw/+tGPimDTzQRJmz1RbsDXh+3EEkb4Prr2L9fmojwLqyzei9Umot4hZy6G4oludivXR66LyYQB2efIL/5RY7svjsid6VATUeRnFRioIprgBG8n8IMf/KDErjhv+8UvfpHs3Spe8lJpK4ZqMQrFFfW5KuW0LCzy4K94IRafr3vpQCU/XC0eIX2Kif2UGyTlZ5NzWl2+F2qZeCye+Gg/9RoNLaKJ4CW/bU5dksCJDifL6iZ7IiHi8nJHQp16Ky970Ylo7MzE/XUJhHw9YfR8TF0OIE9/F9eRX5rQo0ePpAPI+xfJU3p5yeqbb76pfbGAuA7PwJDrG8qQQhAc1wQCeUEgViCRZwvJf6cteRDHeZRP3ohf3uspjyNUYkYEDz7ILwrgevHsGP6R68h/i0EGnpEnZt6wnxV/M9d0LyvwycGQPJHrK95Syv6eEyp1yR3Hh5NPPln7UgXG7oknnkhmLIrkrJ5moql1F3uqqoNQIrHlwTI1buZ5iZHaprItpb2Ag/MWgY9sb/I+K3menafaeJp/dJmJFtqnxOjciZeP6HhfbkBGN7s1hqgYGhP5xSsuM9Fkfyy4l/eZaLINqXVJsyfdC0vksjFickiuyJjIdT3xxBOLXmCjsxPZruQ8JS1e+cxTYmGixqJKOW25gZq8x+Ry9sPflRPR5ElFafleqL5/yJzWN6cbVkQLDSSuDwSAABCoBoFQgUTdp0eeASGL9Gl7Rcpv5FWXqYVcdhUjCZMHH+S9RuSBFbmOcnn5uLx/RMhZADEwkeui7vMlZjzInNCVF4mtumdJqGWLIXEpZz9y3eWRbR2v1AG2GG+6DuVTGG/dAJ8QxHT1Vzmhe4t43jGR662b6aB2ZHT7hTEu/JH3jwvtZ0PaD19btqG0wWKxFYo8+Mvnpr3Jnr8LvYdRSPuRfUfa3pOijjzQw8uixZLoNDupZxEtTeCQBXw5vsSMySHtR64H30f2BbJd6TihW+Yq/Eqaf6omh9UJDCFm59nmtPIgryyi8Yv95K0E8h5/0kQ0FS/BI3UrBZN8zyc/xLVC+tkQzytfsyYz0da+sTN0vegLn+4a/B64ARAAAkDAFwJ5DiS+MIiVhIV63hjXBU/0KAOXUlyACTAx9UngCrhiwhXwBPHHhCchhUXT+2exHOynvvxsTUS0LBIbzwQEgAAQqCUCCK71FVxDcQk8QSfGlFvgCnwKuGKKALhighR8CuKPCU8gooEnjcATiGimrYxyQAAIAIGACCA5RSfGhF7gCZJTE56gEwOemPIEXAFXTLmC+AOugCumCCCnNUEqzz4FIppJC6MMEAACQCAwAnkOJKGgASZIwky5Ba6AKyZcAU8gApjwBMIieGLKE3AFXDHlCuJPfeUpENFMmY9yQAAIAIGACCC41ldwDUUV8AQJuym3wBX4FHDFFAFwxQQp+BTEHxOeQFgETxqBJxDRTFsZ5YAAEAACARFAcopOjAm9wBMkpyY8QScGPDHlCbgCrphyBfEHXAFXTBFATmuCVJ59CkQ0kxZGGSAABIBAYATyHEhCQQNMkISZcgtcAVdMuAKeQAQw4QmERfDElCfgCrhiyhXEn/rKU6KIaH/4wx+oU6dOphxDOSAABIBAwyHQ0tJCXbp0abh6l6swMClFB5joGQNcwBUT5wmewH5MeMJlwBX4FHDFFAFwxQQp+BQ9Tz73uc+ZwJe5MlFENL7JJz7xicxVHg8EBIAAEMgKAm+//Tb8pNIYwKSUncBEb7HABVwx8eXgCezHhCdcBlyBTwFXTBEAV0yQgk/R86Rv374m8GWuTDQRLa8AZa7F8EBAAAjUJQKY5l3arMAEmJgaO7gCrphwBTzRowRcYD+wHxMEYD+mKMGnwKeYcCXPPIGIZtLCKAMEgAAQCIxAngNJKGiACZIwU26BK+CKCVfAE4gAJjzhMuAKfAq4YooAuGKCFHxKffGkYUS0BQsW0OrVq5PW69q1K02dOpV69eplwnlat24dLVq0iKZNm0bdunUrOWfVqlVJmUmTJlHHjh2Nrpn1Qhs2bKAVK1bQFVdcUTd1yjrmeL7GRiBGcGU/+MorryS+jD8zZ86kjRs3FoDv2bNn8t327dtp1qxZtHPnThLH2PexXxDH+aQpU6ZQ//79gzVcaEzk+sj15AqJ7y6++GIaPnx4Use08nJ8Oe2004LGgpCYcCzjWCd/xo4dW6g/17O5ubmofnLd5bLiGjLndPHTF3lC4lIuf9DVX8VRthPBoauvvjqo7YQUAXbs2JHqO7iN9+7dS7fffjsdf/zxNH78+KSJxbEXX3wx+V9gknbcFy/U64Tkieofzz333KT+aXbFz1bO3gTOp5xySgHHPOLCz1zOT6g+QsZR9af1YD/lYoloX+bM/fffX9RXkXkkuJXGubzyxCb2Pvvss1r7Of3004v8U+iYHNPXynVJy0fK2Q/3Ve+8806rPrArl0L62rSYbJLTqbFXZ1euda50XkhMxL11uWuaXelitbhOrPgTA5NK7eL6fUOJaAMHDkySVnYibDRpoheTav78+TRixAhjoc21ASqdx8/6/PPPB0+g1OeAiFapZfA9EPCLQOhAIvweP/XEiRNLBgRkX7N06VIaNGhQ4v84WWGBiYUk/lv40Rg+IiQmnCDMnj2bxo0bV+LnRQxgrE466aSk7mnlVRxkjPwypO1qITGRn1eOg927d086JYMHD6a33nqrMLjCdX/mmWdo9OjRicC4cOFCmjx5coFblTjnE5+QuKS1KecRLEILoUjuAPPfQnyVjzMm/AKRIUOG5FZEU9tN9h3Mgzlz5tCZZ55J27ZtK2DDZfjDOZhsM01NTdrjoQYkQ/LExCem5Ze648w78VE55tN2QvuVNDvh+6o+go/JflmOP2LAuh7s58EHH6Szzjor8ZVcL9lfMI+WLVuWHBs1alQSn9L6LSac88mVkPbDz2kTe8vFq3nz5mnzHJ9YyNcKhQvnHbq6CPGDYwz7VGFjl156aar9sC3xxvb8idG/DYUJP39aTE7LXdN8RyU9wDdfQmKSZj9px9NitahzrPgTGhPfbajafTs+0NTU1Bpq3zIVoJ2Lrg5Zp+TaXcfeWXQP2eBkp6TOuLj++uvpJz/5CYnRUnERWf1XR9S4gymErrRRVWGoW7ZsSZJuMYrE15dVcHnEms+55ZZb2upzcPbcmjVrCjPqxDPx9yz68Yc7NPJMO3nEuNw1OGGVFXzuQPOHZ6Lt2bOnMKojX1t+Pt0MhOCNjBsAgTpCIGQgET7vsssuo3vvvVebXJoIBaqIJgSUUM0QEpNyAxSiUyPqxYlqWnm1EyMncSFwCYmJ/Ly6zlm5DpsqMppwzic+IXHR2Ua5wTa1U6zWM7TQKu4XEhO5Trr6lLOvtO9iDBqGxMRE0Egrox4XWPCgRYyB1FC4lLMTnY/gnFxeBaHr5Naz/Qi8zjvvPHr00UcLYkdanU04lxc/K/pD8vOWi71p8Yr7LPUuoqntLv5nvDj+iFVEqv3EnCQSyqdwu5v4AJ14r55ncp2820+aXYl66eJuzPgTkic+2053rZrMRNs2/Quh60XHfm9t0T1kQxFO5corr6T77ruPWLnn0SBBmjFjxhTNRFNHTdVZbDIB5VEzeWSe/xZTaHlUX4y08d/Lly8nvqdu5LVcUinq1K9fv6KlE7LjkJ9HB7p6DTGqwcfFsp1f/vKXhVkpAgsWzWTsgjcobgAE6hyBkIGEfQKL/TyirUsuyyXi6gCEWAKa5yUSIqmQl1KJ+nACLnzy448/nrBOJKa68uy30wZCQlA2JE8qCSPleKJ+V4lzvrEJiYs8cCbzRF0OLQbBZD6oy4RNOwA+8AmJiXi+NE6ouYs8wChjknbcR/3Tkt5QA8byQCTfW7fcPa3TJh9nTJYsWZLkpnzNPItouqW/sp2ocYlxk2ei6fgVq+Mb0n5krsiD6mw3PNA+dOjQQj/kxBNPTHJ8eXBfDFybcM6nLYXEhLliG3tF3dLyFP4+xiB/KFxU+5HbXRabRX9zwoQJdPfddxdm2Kv2U08imtiiKS0X1fkJ1c+m2ZVPm5GvFYonfI80+0k7niaixY4/ITEJ1Y7iug0logmDEwkcg6AmwWyMLK5xZ0lMd5WdEHeq+Hx5HyBZfBOJj9j7RRgs30tOhFTxir/XLS9VE1FdwGQRTV5+Wkno0l2DO9eymCdfY+7cuUXBW+DH5cX+SiH3ugltBLg+EMgCAqECiey/0kZo02bO6PwPL9W66KKLkk6evF9YCAxDYSJENCGQyUsj2E+LJasyLvLf6lIKedp7aJ8YEhPRhmlLSNIEEzUxN+Gcb77EwEUIYPybBQ5ZkE5bFqLbM7UeRADRfqa+Q25veYBRzh3SjvvkSiyecF3YV1577bWF5eJpdqUelzGNMTuP8Q2Fi1o3YSeXXHJJYcaMGpfUPeTUTnI92Y+IRSycyT6lU6dORSKamuOrS+f5OjrO+bSdkDwRvtU29grxIG3mmRChWHzK8/6top7cZ+W6sN+URTTZztS94mT7qRcRTea1yL/kJe9pflMV0UzsyqcNhfKz5exHrrMuXqtYxY4/ITHx2Xa6azWUiCacswDCpUPAHUf1OoKAalItkzpNRBNOXQhb6oaHMrlV5ycLcToRjfdS4EAr73+Udg3VIQtsdNeQiSQCFI+kqfu/hCYvrg8E6gmBUIFEXnYt8JJngpQTTOREPW25nm5/NV/tEgoTVUQT/+/bty8ZGFCX83PSKj7Cz8lLPuV9sSot5asWm5CYVBJG0mKmOuO5EueqxSAtmQk1w0i+X1q8txEe60UESKsz41VO/LHZF8w3V2LYDz+zro5pvkE9Ls98FPWXZyv5xoSvFwoXlSPif94z70c/+lFRVXSzNnU8qhf7UfsiHFtuvfXW5IU+4sNbqFx33XX0yCOPFAb269F+1K1wRP3LxV41Fqf1QWLwJZT9qLYu6pLWZ1NfBqebERxrz+9YmOgGe3Uis9wn5763akcxBMZQmKTZzze+8Y3UnFbYi4pf7PgTCpMQcVK9ZkOLaOpsAgFOuVF13gTXdTmnbiaaOqONO2NyIEgT0cT0bi6bNhONnSmLfmJTcDWxK3cNeTmneg2VRNyxCr03UgxjwD2AQC0RiBFIdJ1e3b4R7HfUNxKrIlreZ43IM4d4JoTuJQPqiJzw/XL5V199tWhz+UpL6KvlWGielHvhgm5pCC+H4DiW1oEpJ7RUi4V8fmhcxL1E+/JyK667urGz7iUD6ssHYnTqQgojstiqe7GCTkR78sknkxlZ/CP7jpdeekl7PNTs9lg8Uf1jml2Vs7dKYmQe7CdtA3TZTsrN0BMzb+RcOe/2w5isXLmSzj///GQbF10M1g14i1w+bdZr3mOyzGeT2Mu+pJL9VPrelw3F8CtyXeT+G9uGLu/QzcKLIRQJTGNgIoQx2TbU3FVuY9V3yLil2ZUvjsSIyXJs5r91LzdSj5cb8IoxEzoWT3y2o8zx6C8WqPWeaDKQ6tJGsd5cTCfn0b9zzjmnaNqsrNJyefnFAur6dbH3g07p5RltnCjOmjUrGXnSjcKJ6/H3U6dOJe6wiX15+K1xX/va18qKaLqXAuiuId5aKl5k8PWvf73wFjb5GowdY8Kz7sRSWPllAyFIimsCgUZAIEYgUTsruoEE3YiW8E3sL4WP4DbR7fnjs61CY6L68koJh668ilfoveJCY6JLJHX7GonYJ/OB217dfybvIpqaI8gzguTv0raJkPmgLlPTxfy82E/aIKSKl/ATcq4j+4562tNJ9g9qXpTWQavUcYvRiQndudPZiSySyj6ClzHK+xTJMaae7KfSvomq2CH7YJlb5Tjn05fEFkbKzc6UY4zOflSehM5TQtpPubrIdiW/aC7NftQZRnnNVdJicrncVV3iqovXMfqyofM3GxEtLVbrtqsK+XboWJiE8ofRRbSP/vCfIepSdM3DP/vl4PfADYAAEAACvhDIcyDxhYF6HWBSiiww0bMNuIArJn4IPIH9mPAkpDBiev8sloP9wH5MeQmuICabcCXPPKnJck4TUFEGCAABINBICOQ5kIRqJ2CCJMyUW+AKuGLCFfAEIoAJTyCigSemPAFXwBVTriD+1FeeAhHNlPkoBwSAABAIiACCa30F11BUAU+QsJtyC1yBTwFXTBEAV0yQgk9B/DHhCYRF8KQReAIRzbSVUQ4IAAEgEBABJKfoxJjQCzxBcmrCE3RiwBNTnoAr4IopVxB/wBVwxRQB5LQmSOXZp0BEM2lhlAECQAAIBEYgz4EkFDTABEmYKbfAFXDFhCvgCUQAE55AWARPTHkCroArplxB/KmvPAUiminzUQ4IAAEgEBABBNf6Cq6hqAKeIGE35Ra4Ap8CrpgiAK6YIAWfgvhjwhMIi+BJI/AEIpppK6McEAACQCAgAkhO0YkxoRd4guTUhCfoxIAnpjwBV8AVU64g/oAr4IopAshpTZDKs0+JIqK99tprdPjhh5tgiTJAAAgAgYZEYM+ePdSpU6eGrHtapYFJKTLARM8W4AKumDhP8AT2Y8ITLgOuwKeAK6YIgCsmSMGn6Hnyuc99zgS+zJWJIqLxTT71qU9lrvJ4ICAABIBAVhB488034SeVxgAmpewEJnqLBS7giokvB09gPyY84TLgCnwKuGKKALhighR8ip4nffv2NYEvc2WiiWh5BShzLYYHAgJAoC4RyPOU5lANAkxKkQUmerYBF3DFxA+BJ7AfE55wGXAFPgVcMUUAXDFBCj6lvngCEc2E9SgDBIAAEAiMAIJrfQXXUHQBTyACmHILXIFPAVdMEQBXTJCCT0H8MeEJRGjwpBF40hAi2qpVq2jRokVF7dmzZ0+aNm0adevWzbSdrcvt2LGD5s2bRxMnTgx6n71799L8+fNpxIgR1KtXL+vn5BMWLFhAAwcOpP79+zudzydt2LCBZs2aRVdffXVV1+H2WrduHU2aNIk6duxo/Dx8zvPPP0/jx49PrQ8/44oVK+iKK66wurbxQwQs6IqL70divt1+++1JGw8fPtz35Uuul9ZmbF8zZ86ksWPHFvFNPN+LL76YXGvKlClV8ZGvkXavSpWXbZPLluNejOSU7fyVV14p+D5Rr40bN1LXrl1p6tSpiQ8Rtrxz584iDOXjMXxoSEzUOp577rmJ70jjD2O3evXqoiYX3JJjjLhOJW64fh8SE5nrMideffXVkhjKdsf2L+MijomYIvCSueVa70rnhcRFrmOanejsgXlx//33F+xK1CHteKU62n4fEpNydZHxEjaSZm8qV2QO2dbXpHwMTERdL7744qIYybg0NzcX5TYyVqeddlrhu5g+hXELiYvOfvienC+KGMP/y/XnfO7OO+8s2I4cq0Q7h45BITFJi6Vqf0XOX3Q5djm7MrEH2zIhMUmLvepxNcZWsqvQPiWm/ah10cXfNG6lxTFbDpiWD8kV9g+33HJL8iiy3ygXl3T2I/uV0P4kNE/K9X3Ed8cff3yS58ofXbxKy+tM296mXEie2DyHS9mGENEEMLEFlEYS0YTA06VLFxoyZEjVooULmU1ENH5OdpTViIX8bPK9XJ7V5JxY/DF5llqXWbp0KQ0aNMhIJOa2YQGAO/j8N7e5rSDrq75ZEtEEFlw3IexzoGR7ULFasmRJQVSX/eYvf/nLQjvI5/rCS71OyOCaFg9M+CPb5vbt22nhwoU0efLk5MUQLDAzntX6mDRMQ2IiEq1yz69y+plnnqHRo0cnwqvAgQenfAzM2PAqJC66uqhYsZ9hvyMSVMZj2bJlSRVGjRpV8F1px23qalo2JCb8DLq6yDjInGA70Q0iyD6aN12ePXs2jRs3zsjXm+IglwuNibAPvudJJ52U+ALRURs8eDC99dZbhUE81QcJnrH9xPQpoTt3Jr6AecMfIcy3tLQk/6cNDsfIwUJyRc5p5Fgq4yDzNi3Hjt2vCYkJtyl/OHbK9WpqaioMkMvxp3v37slAqs6u+Hzui8TKo0PhwvVIq4sacxi7cnHJxA5dfGrsXIXruHLlSjr//POTyRBqvdLiEvNL7qNWiuE+sRDXCsUT0S/V2c+mTZtozpw5dOaZZ9K2bduKRDRdvGL80vK6vGES4nnVfKIdH2hqamoNtW+ZSpoJP34pdL3o7ssHlNxDdsr8Jc/e4g+ThUd7eBaTmI2lOl5VleWOp1DB5ZFpWdVmdZw/codVjMyL0QS1vNzZl8ktnpGTKzF6J1Rz7rhxXT75yU/Sz3/+8+SeYvRKdi5pdeLrnHDCCYWOn24EVFa4y6n1qjPj//nD9daNoIjv5GcWydE555xTlHSrIpmKZSURLW3GXtool5qciORG1/YimKszeuT6cx2//e1v0xNPPEE8Sypt5gsfv/TSS5PkgK8nf8Q5aTzjZxaz8fg8uT10o1Oi08/Po7ZruYCb9p3KHbUN5QTRZCRWnunD9ZFnvpnMwFQ7cdyp5eScfZJu9EoEX7WM8Bec0K9Zs6bgJ1RBIc02+Tz+1GommrD9yy67jO69997EJ/FHnikr+4fly5cXiWgioMpc1CVwvh17yITDpPOhCkOifrKvUTs9aZ0gX9hkARMdj5k/sgBSLwm76kdFO6r80eUX5513Hj366KMFIUD4C/W4L26o1wnJlbS6yO0ud1I4d9HxRpczVDsrvhyeITHh+wr7F88gx6xynOHOoBBWeOanHO9C+xS+V0hcKvkCXSyvFN8rXdOHTYXEJC2WVmprnWAQc3VFLEzkGCv/zbzgQT7OkcVKonKx3CTO54UruhijiszlfIw8OOqjzpWuEYMrqp+oFGPL9YnT8r1K9bT5PgYm/Dy6QQbdsXLxiq+j5nU2dTUtGwsT0+exKVeTmWhfnP5rm2d0KvvC984sOU91QDxjQJ7amGZcfF652SyqeCNmdvA5LPTwslG+hpgdIxs9J0tpM6PU6Zdq8BD3HTNmTDL7QdRFHtmVnabcSZbrxCq1WIbJQUnuMAtMGEzx/OUaRJcQq8sXxPnyFGweaRIYi1Enrpe8TFX3LDKWXL9yyzlNRqTKzRySkxs1qMuzT1T8Rf25Xiy8sjDES+Z0I+7qKJsscpjyTCei9evXryjxENfizkpau9qKaLoAlCZEDh06VPs8nBixgMNtLy/l1SVClZJsNZAI0Y6XGzMeuhlDaWW4vOCizDPxXCwQ33fffYXETrZNcR4/T61ENDEDk3knOMXPo4pogpOyKKwTG9OEBSdnXeakkMFVFnH5EXTLfnVJh8o7nYgmz0jKEybyEgl+bt2ASZpfUG1UHnhK45BPbEJyRVcXjpuyPcv+T8R79nNyDBOzHNXjPnGQrxUSk7S6qOK6PLtKXr6nG+gTfkXkUCFwCYkJxwYRvx5//PHk8cuJaPy9PPCUNmiU9wGLSr7AxM/KXKgnYUSNpTIfTPyvSRzzaUch7afcYL3gkG5rAB0fypX3iYe4VkhcdHXRLW9m/6EOVshxiX2TmHyQ95gs5yryBI1KMTZtkIdnP5r0EavlTkieVJrsovrZSvGK6xrD14bEpNr2qnR+Q4to6j5iaSLas88+WyJ06WYvccdfHiGRDZKvoe7Lxg6PP0JYUZf/qJ01ndNkR3jllVcm1xYjEmkzStTnkcU7WaASM+wEedhBnXzyyYnQpu7xoRLMZlS5nGgphCDRQT399NMLHf5yWJYT0co5A9khiyCtih5pIprsiFj4kdtNnrVUbhRJd38WMnQiWjme8T10IhqLJ+rMNubOJZdcQrfeemuhXVVei/ZVBQZdR1peBifOSxPRuD11z8Ncnjt3bnK6PCvTRURTA2Las5Tr5Ig2lzu9crswF/lTrj7CNlU+qbYTKpDI9eblUmkimiog8/Tviy66KPFpqt3HWErD+ITCRMWeMeL6XnvttYVlZGkJVSUehcYmJCbqs7Ody4JGGiaVBG0xI1fdi6NSgmLzfUhc5OcQdVFn2QpseGkrzyji2Z5iljjHZtlvyMdd9zE1wSYUJjIP1Lqkde7k/Ea2NzlGClFJFZ9M6mpaJhQmOjFErUdaZ188u9ivUsQVEZtC+5SYvlbnC3T5RDmfUmm2likXKpULyRVx73JtK5ZwyrlQucFNXRyrVEfb72Ngws8kiz9ixQSvluL7m+SHol4xZtLEsh+5Lrr+AfOFc3r+LfZ9TovZ9RaTOU+R+4lpMVa1H5OBQ1sbKVe+FvYjZmzq8jsx61vnUyvldb5wiYWJr+eVrwMRTdqMP03UkZc2CfB0ggrPojFZHqVrSHlWlpiBoxI4TQTSiW3iOeRnTxPX5ORPLB9M2zBenl2neymDbxFN1PlLX/oSvfzyy2VfGlBpOWcafmkdAsZFnmmQJqKp17UV0dI6V2kiWjmepYloaUtpZD6LWZOiXW1noumccJrgwKJsuVlZ8owwdX+MNPuQ7UpeRiQ6b5XED5G46dpcnTnC2Jx66qn03HPPJeK1yhXxLOVmNqp+IFQgUZMEvi8nHJyYi84+t7ksAtx9992FfYl0YqS891WIwCSuGQoT9Zl1SwLS9jZT7aKelnOqSZb6f1rnVRXbVHzrSQQQdVFFNHYw9fYAACAASURBVOFfOHbywIS8YToPzPA+X2w36nHxMo8QdhTKftTZL/zsuhkiaUl4WoyUc5G87SmYNgAlz5LQxSB51mra0poYolEorlTyBaZ5rSyKxHhhVwxhRBaKdPl0muiattw5Rqc3Fk9UHyEP5qgxuNJsmXK5rC+/GwsXURd5VYGcv1144YXEs2CFiJaGTb3GZPVlJWpcqiRCh14aHYsnOl+gW0ElXsAm7EB9OVTIWeGx83xftg4R7YorEgzUmWhyoqIuxVSXc6plRSIkG2ila6idfnWdv2nHTiRv4m2J8nJCeUmB+jxixpIsWMgb2qa9ubTcJu++RTSBwR//+Ef6q7/6q2TDUbl+8pK/SiJa2oiMfJzbRF7SJs/a4ZlTvCeZ2IRd4KcKNvLzpW3QLvNPFsvS7s9tkVY/uV3lzZvlZbppyxdlDqrtaiui6RJCFVuBIYtSlTZgl2e22cxEEzMh1Ld2+hTR+Nl++tOf0mc+85kkWeGPrj5ZENHkNlZtQBY/xJIhFmnlpcZyu/LfPLMu9JuNYwdXuY58b91bX/m4juPquXneGF03+i9eMqAb0VdjT1qSUklk85HcxEpORV1UH6aro4mIlMeZaGrukvZ2cN1MGtWOmHMiv+KYFVqgj8UT00ElWUQTHOJBJoGDnBPknStCJFUFEV1HLc12YixtjRF/OIeoFEt1da0kAuTZfp588slkJrh4Q7ioC08GEBwxGSBlbPkjluiFjskhBde0upx44olFOafgitjeR8TttNib55jMuQjvLc0rJXQ+hY+l+Y80+zHNZarNVULGnzT7SZuJJtdFjlexsIjhZ6ttr0rnYyaaNBNNXoZQ6aUAYnkjjyr36NEj2YRbvKFMKOE8Q+XNN9/UvlhA7HUgr1FXN97XOQF1BJjPEftLde7cOZndY/KiA3lDea6r/MYSeU8GcS3eu00sR1VfL80kk8/h/+X6pY2apc38U2dT6Wa/8blibb+4l3ye7fIAcT2u78c//nGaMGFCEshFvfj45z//+ZK3bXH780wC/oh2l/GXn0MWcWQRje+Tdn9xnNuZ66kKn3z/NJ6pL4zQcYefo1y7lusU69pV5oHgSRqGuueR7UreD8RmqrHKRa6Dbq8I004On6/ORBO+QoiqomMoj4IJ28zCnmiiHVURTfZ5Mt7q7DXGTwix8shV6FeCh0w4ZB8i22wafzghT+vAyeeofrxSELb9PiQmqi+Xfb1u8EI3y1Fe/i9mXelihm29K5UPhYvqp+S6yN/p9phpRBFN5oSMSZq9iU6QiOe6vQkrtb3N96F4oj6DHF90S1xFfODBF+FTZbxi+pSQIkA5+0lbaidzhZ9N4MJ/Vxp8s+FCpbKhuKKbtShmh3P9xIqQND6oObawHd1s0Ep1tP0+FCa6HEr4AtV+dC/YEvVgu1K31wgdk0Paj1p3dWar+jIrFkx0cUkMqtdDTFZjhknsLddHVV9SZ2sTNuVrYT+6meNqnJXjVVpel7ZCzab+urIhMan22SqdXxMRbd2b71d6rqq/7/+po6u+Bi5QfwjEWBYRG7W0GXaxnyPk/crNfgx535jXznMgCYUTMClFFpjo2QZcwBUTPwSewH5MeBJSGDG9fxbLwX5gP6a8BFcQk024kmee1EREMwEVZYBACAQq7Z0Q4p6hr1nvIlo9tpmOE3kOJKE4DkyQhJlyC1wBV0y4Ap5ABDDhCUQ08MSUJ+AKuGLKFcSf+spTIKKZMh/lgAAQAAIBEUBwra/gGooq4AkSdlNugSvwKeCKKQLgiglS8CmIPyY8gbAInjQCTyCi/f/tfQ/sVdW15tbagTrhQV+IImkKpAiDWkIGMikEfRCI4ovUAm2RMjIFy0AkkTI2DcMLzUvJIyQdH8WGRoYWFIcgRkRDotSA+NRAo3RCmAwMnY4Va3jEEAYe1idjq5PvMOvOuuu397n73nv2uffc+93E+OPefc7Z+9vf+rPXXmuf2FlmOyJABIhAQgTonHIRE0Mv8oTOaQxPuIghT2J5Qq6QK7Fcof0hV8iVWATo08YgVWWdwiBazAyzDREgAkQgMQJVNiSpoCEmdMJiuUWukCsxXCFPGASI4QkDi+RJLE/IFXIlliu0P73lpzCIFst8tiMCRIAIJESAxrW3jGsqqpAndNhjuUWuUKeQK7EIkCsxSFGn0P7E8ISBRfKkH3jCIFrsLLMdESACRCAhAnROuYiJoRd5Quc0hidcxJAnsTwhV8iVWK7Q/pAr5EosAvRpY5Cqsk4pJYj2zjvvuBtuuCEGS7YhAkSACPQlAlevXnWDBg3qy7GHBk1MBiJDTPxsIS7kSozyJE8oPzE8QRtyhTqFXIlFgFyJQYo6xc+TW2+9NQa+rmtTShAND/nyl7/cdYNnh4gAESAC3YLAe++9Rz1pJoOYDGQnMfFLLHEhV2J0OXlC+YnhCdqQK9Qp5EosAuRKDFLUKX6ejBs3Lga+rmtTWhCtqgB13YyxQ0SACPQkAlVOaU41IcRkILLExM824kKuxOgh8oTyE8MTtCFXqFPIlVgEyJUYpKhTeosnDKLFsJ5tiAARIAKJEaBx7S3jmoou5AmDALHcIleoU8iVWATIlRikqFNof2J4wiA0edIPPOmLINrBgwfdrl276uZz5MiRbv369W7o0KGx89x0u8uXL7tt27a5FStWJH1O0x1r4QLUcW/ZssUNHz7cLVu2rIU7XLvk5MmT2Vw0i/3Zs2fdgQMH3PLly92ZM2fc8ePH6/oBrDds2OCWLFniJk6cWOuf9PvEiRPZd2vXrq37vZWBhJ7V6F7oy/bt293cuXOzpjIenoPVCLn++D2lcwq527RpUwbkpEmT3OrVq2vnr2n9OHv27EyuIG8bN250V65ccVpX6u+Lkqe82U2JiTxXxjRv3jw3Z86c7Bwc6DrRGYIJ2u/YscMdOnTIq0tEL9x2221t6chGbE+JiYzh3LlzXq74xqivGTJkiFu3bp0bNWpUbRjA7NSpU03r/EY42N9T4iLPCo3Ffm99DrE7Iblqdqyx7cvABGPdv39/bd4b2dxm5C12nM20S4lJ3thDcqJ1iujmjz/+OPNnQnLYzHhj26bEJU9+9Pjhv0EHazkJYYJ7pvbjU2ISY2P1+DR/fOO2chU77822S4lJnvyE8PL5L9ZWC6+aHWsz7VPi4pMR3Tdrf3zyg3VGnh/YzFhj26bEJDSWRjbW2iuMJcSh2HE20y4lJnny00jPYgza1xUZunDhQt16oZmxxrZNiUlsH1pt1xdBNAFHB2LKCFykCqKlum+IRMDt8ccfd3feeae7ePFi0gViXh/ygmih66Bo4YjCMcPfUJY6gNCq4LRyHYNoraDWP9ekMiTg3csvv+zuvffeLHAGYzplypQsmBySiRdffNHNmDEjC/5DZvCBDOlry9CnqTARVolM4t9jx46t6QkJ0muZPX36dKZLJMi4c+dOt2bNmtoGCbCRTzsbDY0YnxKTRrbFjlGcNnBDb17IGIRf+HfqzaSUuKD/obH4vtcyo+dzz549btq0aVmQEVhiMQzsUn1SYwIdsHfv3qz7CxcuzMYFPPABH6yOaEbedCC2SHxSYhIaO/qPwLyVE4uP6FeMvewN2JS4hOQHciI6VeYYOmjz5s1u6dKluXICrO1mapE8wb1SYhLSBT7bO3PmzDr+WNx8clU0FnK/lJiE5AdBZc0J6QvkR+zw4MGDaxjBb8Fvd911l2tk04rCKRUuGEfeWKz9wXh88gMO7d692y1YsMBprHx2u9sxyfNpQ74rxhSyV2WuC1PxRHSsz/Yi8UTGqGUJbX3JHBKwnz59unv//fez5JWUMZOUmBTF5dB9OhNE+83k1ONybvJvBjxDOyz4EVlB+Bw9ejTLUIJBlsWlVbw2igvnVzI79O673i3CDho+snjwRYJtex3g8WVEQAHqHUrZYYm99/nz570ZJjoSH8rWsk6LKO8PPvjA3XTTTXXBKf0bnCSd4QKhRb+RkYasLDiMGu9jx47VMgftdaFMNL3YDTnf2uDib4wZfdf906QJjUE/6/DhwzXO2CCZzeSB4WImWnrRr+oTyjAkVk50UCyEm25jg2jQnYsWLUoGeWpMJNghA5Bguw6iieO5b9++OlnXi2LRjbAfVV7Y5S04fGPMC6TKvR544AH3zDPPVDqIFhpL6PtQEE0Lii+AULQgpZQf0SV33323e+WVV2q23NpQLQ/NyFuqKoGUmITGHpIT+70EVoYNG9ZTQTSfnGh/SPtsFpPQRk+M7WpXnsriSkgXhIKq2pfVG13ajrU79rxFYxlnXOv1RihgavWsT++WsdkHrMrgih2LT64uXbpUFxjJk5+qb+IA97y1n9YRIXtVhh7RslQGTySgJrbXjlH+Dd2RVxHVS7KTUh9eh5ufOXPms1SKcQBp/iF7ZNrPX33WMIhmyxM10fRiQgIuoQwmreD17jIUOkp/ULqIe0hGlM1ugCJrtBugr7EOls62yrs3fpMFIYRH+o3AHBaIixcvzo02+4JoW7duHVC+IwIsv6G/sjOC30Rojxw5ks2RXrjOmjUrC2rKwtwn7L5yzpggmjXKvv5pZw7tfW1GjBhRC4aBJ6KoROEgQPjcc89lOz4aZ+DLIFpasa/y3VMaV536LoF3G6QHdr5yGp3inRf0T4F9SkwwFtF7WhdhHLIpoTdI7EJHdNP48eNrehU6oOpBNN8mjbYdeoyaV8BNlxkBL/y7rKyalFwJjSXvezlCIlRyVobznhIT8TuQ4SB2DXOt9YotR2tG3lLok9SL3dDYG8mJcEU2MG1ZddXL0XxygrnQugb/xvjBIZ1J41vI9drizm5OyQas2F6b8avXJ8AtJFcpZCilTgnJjy2PlxJfa7e1jfbZ8BR4yD1T4hIaS0iuGslPzHqpCKxSYuLzadFnXc6pfVefvcJaTh/doX3gIsbvu0dKTELy4wuiwTZPmDChllQj+lfHInpNz6aY085konVJEE07frJw8mWiITPKBrp8WWIIkuggVSi7SiYSDgM+yGjLy/6yGW82iOY78813b+uY4dkwRitXrnRPPPFE1pe8UkdfEC20YLRtfcEwZMVJQA24AXvBQ5MdDiSEPa+cs5FRsBkWof5pBRJqg0WzcEfPBXiCz9SpUwc4h4KzZN+hHc9ES6HSqnvPlMZVoyKBfrv4tbvbco12TKW0+/777890nZwjlgr1lJhox0LvYItux6YSni960Z5TJE6HnFtks9iqiInusz77MTRGn44U50z0G3ArozQtFVe0I6nHonf888YIbgEnbVvLKEXDXKbCRNvTUEaRLGik3EpncsbIW6rykVSYWHm3me/aV9KbrbpE2nd2oJbDRput7eicVLiE5Ad91XpBZ8wgOKLPMfad44nrU5ZCp5QfPU95ukDb3lAgNiRX7XAh79pUPMmTH/Gt9Zml+FvbJVzvw9KWB1cZFz0WvYaw9icUdBSdGpMpXQROZXEldDSCyA8SGkTXaHulEyIQvA/5wEVgIfcoCxM9Fq0j0I9QxiaObXrkkUdqZ9oyiNZ45hlE+3/lhIAqlIlmCWhJqDO6tFOgHU3fPezC1h7gF3JUbRCt0Y42fse958+fnwlPqL5ZIvirVq0Knm+jHcE84x8TRMP4EYzCuQXoF8petbHU+GhhbjYTzXduT1FBNDnb5o477nBvvfVW7ksDbLkng2iNFVQ/tSjLuAr3dWakZJDYjQVZCIOrOPMImZlyVk0ZZ42kwsSXhYexImAPx1yXOfj0qy3plpcNCF/tAa1F8jgVJr4+ytih931jtOWrwi18L5s/ct+qHgJuF68YD8YCx/xnP/tZHWyhA7+1ri/DUU/tsOvdfnmW76USIif33HNP9vIBeVmHXBMrb1WUH60jdMa6XuyDL/pMsNDitpGPVwQ+qfRKSH4QVEb5qhx3ErIn1lcrw+6klh+5fyNd0KgMGPKDDXCfXKUKMKbiieWwrarB7zImX1l4KDhg13ZFyIrvHmXhIroAfYixsb7kB+BXxtnQZWESWouK/IA3P/nJT7IXZWl79YMf/MD96le/qh1F0CgZowjulIVJ6NihkDz4xs4gWuMZZxBNBdG0A2NLMa3SsW3FEbLZDbqcM09x2VJLTJ1N2ZYUXV85Z8y977vvPvfkk08OONxW00RSXn0GuOhMNOyKoN8o3xw9enTwwG69kG/2TLTQLm6RQTTc66mnnnJjxozJApT4+A4RZhCtsULq5xapjCtk4LXXXnPIHhMDKkEivYMnmQDITH311VdrLyLQu3m2TMAerl/0/KXCxPZT63ONiS8AL866zS7Si+OqvlhA4xLawde6Uy8CQ4cVl7XoLYMrobHkjdFmk7TydupW5aoMTKzz/frrr2c72Xk7+83KW6vjL3uxGxo7shZ9B6DDb9RBNF9GRa9l0uiMEO0naTmRefP5b752RfJD3yul/ECPWl0AWdIvAfKNVWwSshKtn15GhlFKTELyo4/UsQeji1xh3sQ/AW/wAUZVlx/wpNFY8uwSSqYRbAUWvqzoVLKD+6biSsinRXVFjPzozWKfD5wywJgKE+AdIz+oAPP57b6APoNojaWDQTQVRLPn/QC+0EsBdC3xLbfckpUi4hwvvUOLQ/P/8Ic/eO8hO9bIUJMdft+5F7oW/uabb3YPPfRQ7Y1FuM73YoG8e9sdZCmVtIfg60N9fbvOUi7aTjkngmi+7Dediiy725iLVso580pdbXmFlPKK2MSUc8pLEWCokH0iTo0PZ10+p8eTqmylsfizRTchkNK4ih7BeHVpjNZ59vwv35lONqsgVIZeFK4pMdF91IsPW/YuWWV67La8KKQzisKhrIWd1Ze++bV6UV/jy8DrtyAa5kqf9SRcwff2/JWqZudpPtogmrV9Pg7FyFsK2Um5sMO988bukxObEavPetLljKn1bGpcdFBMV2tovEQWJBgv2VV67KFNjapxxZcJLePXL9bS+kHb8NAZeVUPouXJT2j8Wq4EF2vDq3ymYMxYbNWStjOhcxatL5hChlL6byGfVvPBZ1+tvQr5wCnwSK1nY+VHOKExDL0gUXBIKUMpeZJqHuW+fRVESw0m708EiAARaBWBKhuSVsfc6DpiMhAhYuJnDXEhVxrpk9SLmJjnd2sbyg/lJ4ab5AntTwxPqGvJk37gSWeCaH+8lp6a9PMvJya9PW9OBIgAESgSATqnXMTE8Ik8oXMawxMuYsiTWJ6QK+RKLFdof8gVciUWAfq0MUhVWad0JogWgyrbEAEiQAT6CIEqG5JU00RM6ITFcotcIVdiuEKeMAgQwxMGFsmTWJ6QK+RKLFdof3rLT2EQLZb5bEcEiAARSIgAjWtvGddUVCFP6LDHcotcoU4hV2IRIFdikKJOof2J4QkDi+RJP/CEQbTYWWY7IkAEiEBCBOicchETQy/yhM5pDE+4iCFPYnlCrpArsVyh/SFXyJVYBOjTxiBVZZ3CIFrMDLMNESACRCAxAlU2JKmgISZ0wmK5Ra6QKzFcIU8YBIjhCQOL5EksT8gVciWWK7Q/veWnMIgWy3y2IwJEgAgkRIDGtbeMayqqkCd02GO5Ra5Qp5ArsQiQKzFIUafQ/sTwhIFF8qQfeFJKEO2dd95x119/fSyebEcEiAAR6DsEPvnkE/f5z3++78adN2BiMhAdYuJnDHEhV2KUJ3lC+YnhCdqQK9Qp5EosAuRKDFLUKX6e3HrrrTHwdV2bUoJoeMjo0aO7bvDsEBEgAkSgWxB49913qSfNZBCTgewkJn6JJS7kSowuJ08oPzE8QRtyhTqFXIlFgFyJQYo6xc+TcePGxcDXdW1KC6JVFaCumzF2iAgQgZ5EgGUSA6eVmBCTWGEnV8iVGK6QJ36UiAvlh/ITgwDlJxYl6hTqlBiuVJknDKLFzDDbEAEiQAQSI1BlQ5IKGmJCJyyWW+QKuRLDFfKEQYAYnqANuUKdQq7EIkCuxCBFndJbPOmLINrVq1fdli1b3IkTJ9zs2bPdsmXLslk8efKkO3funJszZ86AWZVrhg8fXmsfIyAp2uzYscNduHDBrV692g0aNKilR1y+fNlt2LDBLVmyxE2cODH6HsBh+/btbu7cudk1Bw4ccMuXL6/1Q3DCPS2O6PehQ4ey6/BcH87RHXHO5T2r0X3QlylTprjx48fXxjNq1KhGl/F3IlAaAmUYV+i8TZs2ZWMaMmSIW7dunYMcnD171m3cuNFduXLFTZo0KdM1+DSrN4sGqwxMRDfCFowcOdKtX7/eDR06tA4T/b3oNcEJOhn4HT161C1atKhoCAbcrwxMtM1EB7Td9NlGzZ+1a9fWbMyePXvctGnTMo6l/pSBi7Zpev593/eL/MToFGAhvOhn+QnJlWCodTLa7t692y1YsCDTR6k/3SI/4iv2i07x2V7YFK1TNC/6QX5CNllkQDCbN29etq7oR/kRfXrw4EG3a9euOvUAGZowYULNp+tlmxySH59dGjFiRN/6tCAIYgDwc+Ujfu2+ffuytXov+7Sp7GdfBNFkgTN//vyaU3Lp0qUBASENMq7Zu3dv9tXChQuzRYAOKJWxKBBDMn36dPf+++/XBa9SEcLet1EQLdQPvajE3zt37nRr1qwpxRn09YlBtLIYw+e0ikDqRYzVX3Ayjh8/ni3SNm/e7JYuXZrpOcgKjCucMASGmtGbrY49dF0ZmCBQCEccGwFwSOFkYKPlxRdfdDNmzMh0Fr7HZ+rUqQ4Ox+LFi93zzz+fBYiGDRvmtm3b5lasWFGKfkuNCcYp3AAO1gY8/vjj7s4773QXL16sbTABH3AGWEkwUTBrd/MkllOpcYEd05tIYlMw5tD3/SA/sskG3aF5I/hArgQ7+FLAql/lBz4ddK6VK/AEugS/y8auxi9WBtpp10n5EZ2hfcVjx471vE7BfPtsL3Smb/7RvtftjwSafTYZ/BZ7hL/Hjh2b2W7ZrOll+dG+SWhNpW316dOn+1Z+Zs6cWZcsIXZp1qxZfe3Tavug/f9e1ynt2MVG1/ZlEO2+++5zzz77bJZdFQqGyQJAAIRQSlYGvpOdeb0LIN/p3UZfBgOul902HS0PZWtZ510CfB999JH78MMPa5kTuK/+DZOrs0rE2T18+HCWlQXn1i6QJBtF+j148ODcTDQ8s5Gzpx0FtEdwEn3X/dMZdtpIwrmyu3DoOz7ijOJvvciVaLvvOmaiNVIJ/L1TCKRexPiCaFiwIVimgwDQSZAnBM/efvvtWhAtRm8WjV1qTKCbdAAs5JyKjoO9sA6H1qdFj993v9SY+IJoNiNGB0tE/+ogGgICNms5NTapcbF2WBZuGJceq/5eB9F6UX5COsUGAWRT7a//+q/7Wn6Agw6iiVy99NJLdUE0yJL2b1LLDu7fKfnRPrj2FW0QoB90itheZIKDG+Kny/z7gmi9Zn8a2WS7NvMF0XpRfvQ6ywYahR/aRh05cqQuiNZP8rNy5cosO0/W+FJ1ZjeGe9EmN5If4Uq/+bSpbGhfBNF0UAuBKnygZENljaHsK1ynd11tCY+QEu1smaguHZX733PPPe6NN95omK7vC6Ih2LVq1aoBY5DUVvyGgJFkWejgkd4NlXsDl+eee67WF1kkYcc4r5wzJoim+3/+/Pksxdj2T8+FLRfSOzBa8GXxqwN9sqMrJWqyuBGHhEG0VKqE920XgdSLGAmyS6Bcgv52N1zrhCeeeCIrg4/Rm+2OvxMBI+uMagcE2coWK9F3SH0HfljkhI4ESIFHGYtd7WRhnHozQn6zQTSxO/j90UcfdW+++WZDu1Y0PmXIj9400yUyvu+b9TuKxqMsruhyGl32q0uyfKWv/So/Uo6n5Uo2U+GXPvLII1lpDXyvVo/vaIVLnZQfXxBAfMVe1ikh24sjU+CzynEo/SQ/eTYZXJBNLASJ8NHlnL0sP3odFFp32exf+C/9Kj+iP3BEiS/BpR99WjkWwJdV3w8+bSt2sdE1pQfRDp15xr3+v15s1K9Cfr/rK/e72eMfqLuXBL5uv/327GwgnSnmM+T4ToJIqKe2pQtyvpBcq2vRpV4fv/nq1uGEY7fx1KlTddlkdvC+IFpol9+2lV0bnd6qy4+QMo8PypRsvTQMt47oo53vuXmZaHanOtQ/XfKTd43enbPlNMBeFv2Coa755plohYgVb5IIgTIWMVisYYfu61//eiYroXM1tNOO4cbozRSwlIWJ1uM+m2AdWIxVsgJQbv/YY49lw5cz5lJgIfcsAxNZyOCt2ngePvpMThtE0+OV0k7YNnHM5BzSquMCmyMfbbdD32ufAhs8eX5HCmzK4EpIp0BnoPT3/vvvzwIC2h/qV/nBuLGxGZIr/I5MxsmTJ7sXXnihtoFRRkl0GVzJk5O841J6WafYtYG1veCE4Kb1aC/bH12hg/FbP16OXsBvVjZ6VX70poTYCr2RYzOQ+sUmh+TnzJkzXl+3X2xynk8bOmqjl3VKCv8K9yw1iPbxJ390//HAglRj8d538/xrZ9ngIwe16hROpIxbRRw6qNHWWTc68wW/YxGBg6qxe2JTs6VfohwRLfc5S0UH0eTcozvuuMO99dZbwZcGCGbtZKLJ+UoyriKDaLKQg4HFB4HA0NlEPBOtVLHjw1pAIPUixpYqWlmULtsASazebGHIDS9JjYntQAgT3/dStiflNLhXGSVYZWBi9bbdKAkF0STYKqUjDz74oHv66adzj05oSILIBqlxsYFUXVYk5+ihq9Yv6GX5CekUnH22devW2jmLvgVeP8oP9AP8FfGHfHIlLziR8yrLOm+xU/KjsdDY2MVuL+oUq9pCetX3fS/Lj8bFlxmvf9fH4EjFj5Rz4rzXXpEfPWZfwDm0Hu1lmxySH5x9ps/htv5bL9vkRj5tXrC1X3RKpEsZ1azUIBp69Itjf+v++z/+Oqpz7Ta6/Zavue9N/dvabWQ3y5Y26nIcn3KScwpsnXXo/Bzdb33gJZ4fesOmLQ31GRF5K2ZohHPr0gAAIABJREFUoYdrYjLR5ADgp556yo0ZMyZ7YQE++oBteX7MiwV8mWiSyWDf2llkEE1S4T/99FP30EMP1R2K7ntTKDPR2pUoXp8SgdSLGKuv9PkrUjbke4tvjN5MhUtqTKxjCh0InYUNk5dfftnde++9WUmVDaDo8nydEVvGGzrLwEQH0Xznr/gWdeKYYuGiX9wjL2BI/TKe1Lj4ymlkA0cH0WwAspflJ6RT8JISHUTztbMH6OuXUqTSJ7hvap7gGSH50UE0X9malKohiwJtUdJZ1hs6U+MSkh85b9j3hvde1yma5z7bK79bndLr9kevP8QmW5/eBo30eXG9KD+aKxg7OCDrSVsWrPET/dGLNjkkP7AlOohmfd1etskhn1bkx1dVgWv6RacU7VuUHkTDAM5d/n3R4/Deb+TQMbXvrdOvz6BAplioVhg3sIedohzK92IBOeMC2W3yymF9RoichYF7wvmGAoSBgDPpO3fGl74r5aLtlHNiMePLftNnm6CPeJbOvsN3seWcNh1b7mcPMfftnsSWc4qzeuHChTpjostSBX9mopUicnxIGwikXsSgazrLVnSOfu032ugSgVi92cawcy8tAxOtl/WutsZKl3j6MoPl7JFeKee0tkf0qLURmi92M0Vw1TYwFU/KCI7oM87wPP3SHv3SIV2O1Q/y49MpslGnS0pEr/Sz/ITkyvo89jy9XijnDMkPAh6+Y1F8b6jsdZ2iZUTO44Su0Tq0H+QnZJNtIAn/Bk/6QX70msqW/Po2RGV9pCug+kV+Qr6ufYO0BI9CRzul8Fc66dPGvJACm8bi52H8veLTpphL8Tuvwx9nzpz5DOc0pPiUQZoU/eY9iQARIAJlIUA9ORBpYkJMYuWPXCFXYrhCnvhRIi6UH8pPDAKUn1iUqFOoU2K4UmWedCQTLQZUtiECRIAI9BMCVTYkqeaJmNAJi+UWuUKuxHCFPGEQIIYnaEOuUKeQK7EIkCsxSFGn9BZPGESLYT3bEAEiQAQSI0Dj2lvGNRVdyBMGAWK5Ra5Qp5ArsQiQKzFIUafQ/sTwhEFo8qQfeMIgWuwssx0RIAJEICECdE65iImhF3lC5zSGJ1zEkCexPCFXyJVYrtD+kCvkSiwC9GljkKqyTmEQLWaG2YYIEAEikBiBKhuSVNAQEzphsdwiV8iVGK6QJwwCxPCEgUXyJJYn5Aq5EssV2p/e8lMYRItlPtsRASJABBIiQOPaW8Y1FVXIEzrssdwiV6hTyJVYBMiVGKSoU2h/YnjCwCJ50g88YRAtdpbZjggQASKQEAE6p1zExNCLPKFzGsMTLmLIk1iekCvkSixXaH/IFXIlFgH6tDFIVVmnlBJEe+edd9x1110XgyXbEAEiQAT6EoE//elP7oYbbujLsYcGTUwGIkNM/GwhLuRKjPIkTyg/MTxBG3KFOoVciUWAXIlBijrFz5Nbb701Br6ua1NKEA0PGTNmTNcNnh0iAkSACHQLAr///e+pJ81kEJOB7CQmfoklLuRKjC4nTyg/MTxBG3KFOoVciUWAXIlBijrFz5Nx48bFwNd1bUoLolUVoK6bMXaICBCBnkSgyinNqSaEmAxElpj42UZcyJUYPUSeUH5ieII25Ap1CrkSiwC5EoMUdUpv8YRBtBjWsw0RIAJEIDECNK69ZVxT0YU8YRAgllvkCnUKuRKLALkSgxR1Cu1PDE8YhCZP+oEnfRNE27Fjhzt16pRbv369Gzp0qLt69arbvn27mzt3rhs2bJjbsGGDO3fuXDbnkyZNcqtXr3aDBg1yuO7QoUNuyJAhbt26dW7UqFFBXhw8eNDt37+/rh2unzJlips4cWIsn2rtLl++HOxX0zfr4AXNYNjBbvLRRKCjCBThnEIH7dq1qzaOtWvX1nSPyCF+XLJkiZszZ86A8UIvbtmyxQ0fPtwtW7as9ru+Vu559uxZt3HjRnflyhWnn7Nnzx43bdq0XF0ZC3QRmMizpL/z5s2rG7vo2dtuu61uzLguTwf78BT8Tpw44WbPnl2738mTJzP74sM8FgtpVyQmuKe1jejrpk2bBthC3U899yNHjqzZ1RD/BCttW3GPo0ePukWLFjULgbd9kbhYWx4ar+6I5orGRPNE2kNe8AHO2rcAf3bv3u0WLFiQ+SntforExCc/IX2h++2Tk5BcnT9/vlI6xac79Hjz/EbI2datW2v+ouaY4CfyAk7AD+12+QnpDj3fIUxC8iNYWJmUZ1VBfkL6o5H8aHsCHLSd9WGKNlWwyc3aVasHQzLmw3nw4MGZT5PSJqN/RejaPN1h9YXFJM9GabssfknVbTLG38guh+THfi+YVM2nbdc/6Jbri5CdTo2lr4Jo7777bra4w0LGBtG2bdvmVqxYkTmuUC5wgvEflA8Cah9//LF77bXX3P333x+cK7TFomD06NG1xVNMEA3X4WMXWDA0vn4VsRCLJVyob7HXQ/E3g2HsfdmOCPQaAkUYkpC8WjncvHmzW7p0aV2gCw7E448/7u6880538eLFmg7DPREAQlANbXbu3OnWrFnjjh07lulI6EwJhrSrL+ycFoEJ7in6Hn+PHTu2TtdCR8tHBw7xndXB0g444L+77rqrrs2lS5cyLObPn18LhuC7AwcOuOXLl2cbM+1+isIE/RBe4G/YPyw4JIgjiw/YG70JJA6ofK/54Zt/YLhv3z63ePFi9/zzz2c2GBtX2ra1i0lRixhxzPfu3Zt1aeHChZmMvPjii27GjBkZ131jzMNEj03z6aWXXsqwwHcSYI3xF5rBqiiu+OQnpC90/3SgVOsOtPHNP7Ctik7BGHy6I2YO0eajjz7KoMJGrm9zVng2derUSsgPOPLyyy+7e++9t7YBLRvI4lNDZ2hbJPqwkfyAO1YmZbOm2+UH/WvG3mr5AVb4QP8CA7Ej+A6BIaubqyI/eXZVfAmtL+yGgk/GQhyaNWtWcptclP0J6Y4YfRGyUT556wWbHJKrGPk5c+aMO378eObT6ljA6dOnK2V/mvEFurltUX5KJ8bYV0E0LJ5effXVbPE4YsSIukw07dBB6UDA4ABIAEgvfkLCi7YItgFUMW5aKfqi5liISuaI3r32LeCkX1iMIIsOHxgcvauN72wmHb7DLiY+3//+97NgoG9XxmYfHDlyZEDfsCCUnS7pLxZbtj+y6PIpcCG63aGeOXNmbccIbXTGCxwoOJ0ffvhhlvWgcdMZH50QIj6TCBSBQBGGJBTEss5Z3kJP9IwElHRb7ahi4a8XvAgIFBksKsoxxX0EF5kn2YjQul6cqlDQI5QZpBc3yKTRQbT77rvPPfvss8GFciu8KYIn2r488MAD7plnnqltIuk+6cWvfK/HC7uo/w2bgY/e6PE57IcPH245QzuEWRG4iEN99913u1deecU7bz7ZsYvC0AJQy5YNAkCWfBxshSNyTRGY5MkPfrP6ItRf7TeFgqg2CNDNOiWkO2KCaMBIL95sEM1u8togdLfKj8x93ia1L4CSJz/iX1qZrIr8NJKPRr8Lprqd1cHSpiryEwqiWdvrCz6ijU/GQnYJtujtt9+ubWylsMlF+Sp5uiNPX1idq+8TsldV0SkhmxwrNz750dfq7G+7MdzN9qcdv6Dbri3KT+nEuPoqiIagGBZ++E8CUVLO6cv40kEdnUYdmihZqOkMNuzq47njx4+vK9PQQtxsJpr0S0qurMOuFz74+8KFC1k2HaLvCJRhLHDaxEBhPJJdojPxYHx032ypiQ7q+UrAxFGUVGqNoS+4pvutxySBu1WrVtV25HQZUKzT2gkB4zOJQCwCRRgSnbZvS8p0WbkvOOJzNmQBLZlo2oGFrkBAHZ9HH33Uvfnmm4WVoRUZBNBBHB3k0foM+iYURNOl/roMVjYBbDmR6Du0xQfz0Eo5f4g3RfBE5hV9gy3wZQWFnHbfYkVnJ/o2hQQrbHiIHS46o7oIXKTsFjZWjnsAPnoDzLdpY7MgfItEi6eUo2EOHnnkkWyjC35JEdmKZchPSF+EeKt5g81Gn1wJzt2uU/J0h94c1BuaFpe8RbFvIwP8qIL8yGas6EorC75N6Dz5ASdgf6xMVkV+bIm75UReMECXnWl7rstmxcZgc1l85W6XH1vO6TteIhQoFB9EEgMET2xg6U08WUM8/PDD7sknn8wSB1LZ5CKDaHZcOltT2ySrT3w2ypYt4hrBuuo2uZFc2fWnTVLx+W9VsT+xa4qqtCvCd+vUWPsuiCbBo+985zu1nWZ7Jpp1kvPOzNETJwEnCXJhkSAZbXiudhpxnSh/3+49freGRvrlc8b1eTva+EgQz5cOLgpZp8PjuaHMAtsfGcPKlSuzjLVQWYIei5w7JDtmsri0ATq7WNfG0ToQ2jB0SpD4XCLQLgJFGxLIGGQFAXStBySAgv/7AhnWqffJvd1UEHmGvpPFni2NbAWfIjDRQXa9KaD/jtnVFBzghOqgWF65DoL9t99+e7Z5YZ24VvAoylm3AY1QaZ2PI3ZxE8oq0PyThYAENKdPn+4ee+yxDIJGZ43G4tQuV/Q4JPvFZ9N0+aruW2hhKxmMeYtCZNVMnjzZvfDCC7XFXhFBxnYx0XYYnPdt+MXITl7AKCRX3axTYnWHlHv6dGEeJqGNwW6WHyunslGDclStX0Lj9skPbBdkQ0rNQ0GEbpYfuxFtyzBj5Ef8ctmssJs+vk2xbpYfzRWf/DebdYX7oWxTrxN8dknKy4u2yUXZZY2L1R3NYCI2SieLyGaQTpiQtRmy0qpmkxvJldVHOjFDjqoYN25cVjmGj5yDLtdVRX5i/aNubleEn9Kp8ZUfRPuRc+4/lTTcHzjnfnztWXYh9bvf/S773peJ5utdTP21dazw7xtvvDE7NweOdKjUKTYTTfpllam9vtkgGurA9WIpFEQLLQJilbvG0JYj+AyezJnFLoRXSaziY4hAEgSKNiQhPWD1oR1Mo51xu5ARx1RS3x988EH39NNPF1LC2C4mvp1YjBeBMGw8yK6vYNCoNDzvzBKd6SebArp0xOrZVknULiZ4rm8jwmY6QM9axxLX5pVz6iwqn72QEizR/7hfUSWM7eKid/JlbnyHoOcFw+Q6X5sQdyT7Tco58VKBos6LaxeTPPmxJdF5QfO8zFefPupmnSL9jdEdzepSn3xpPdHN8hOyI5bPMaV8Ij/g2E9+8pPs5TUhmexm+UGfrb9q/x0bRNN+NjDUetPeo9vlx3LFd9wE9GHMRoKM3QbRrA5OaZMxnnZ1bSM/LHadpXUI/Byd4OC7RzfrlDybbP2pRutCPXb4H5pfln9Vk59Wfcluua5o2SlzXOUG0S4754aVOTzn3GfXnqeFRHY+YJixC97ofA7J4rIRfDsSX2QcKcTI2kA5p+8gUJ+RlfuGnA2rCHWE3ZZj6nFro4JnyGIYf8eWc/rGkKfcdcaZ7if+tou0vHJOX5o2Djcv4g1mJTOSjyMCXgSKNiQ6Y0aXT6PsIU+X5Tn1NrtIZ5DqA/TlAPm8txnH0CAFJniudc5jFjJ6EwB/4wPb4NtgEb0HvR/K+I0Zv69N0ZhYO+PLINP9sKVXoQCJzdiSxS6w1xskRb2hs0hctE3D+an6wPRQJppgJPiAG8Iza6O1jZezaeSwY2QPFPWGziIxCfkqjQJF8Bk0FpbTVn6qplPyxp8XPAz5TaFrul1+MI/65Vv2WBFZtLYiP+CMDy9dqt+t8qNtL8qY7Tlfefx5/fXXs3J7m0UEWys23L4Apmryo+UfuraRvvAF4MAtXQEEfWPlKKVNThFEs/3PW2fht5CN0vexx+h0u06xfofewG0kV7g2JD+wuaKPrD9TNflp1Y/spuuK9lPKHFu5QTSMbKFz7tmShvht59y1l2wNOIgSCnX//v25QTRbxiQlTKGsNN8Ok5xBJoE4OZQffZLadIm2Y9cb5xpIYCg2iCbOrZxFY18sIBkSoSAaDDT67rve9k2/WEDGYM+q0LMbwlDmRHZzgQXS/nXJq36xgM3i0/3Ne418SUzjY4hA2wi0a0isrNmzV/RZPVq2xBm3so0B5b20xKdX9Tkb3VLOqScmtFupFzJav2O3U/Si4CGBs9BZaXZRJFlf3VTOaXW0ZD7h+9CxAwjsiOOpd4iFZ/acK80/X/aanKfXLeWceQ67tjd6HnVAQMuXPePHFziwiyKd9eU7I6gVBdOuTrHP1PLjyxKw561CluSMLLmXnEvkk6sq6hQt7xYTndlqg0o6k03LUOhNjnYjsRvlJ3QenLZNrcgPeOGTF72o7mb58emGkPzA/w/ZZH2MgtZJlmf2/NNuO2JB913b1byjWkR+JkyYUHu5Ga7VY/fZJWRHp7bJ6Ee7uraR7vDpCxwFJOfVhmyUlj29Vqq6TfatIbFppTesrE+r1/Daz6ma/LTiC3TzNe3KTifHVn4QDaO9VkmZ/jM2/SP4BCJABIhAEQh0wpDEZGAVMbZW79EJTGLK9VodTxHXdQKTZkpJihhjK/foBC6hEs1W+p/imk5gQvkZOJOUHz+7KT8DcaFNpvzE2gLKD+Unlivd3K4TfkpReHQmiFZU73kfIkAEiECPIFC2IdFp691aFl02JqCSnBHSbilqKlp2AhNd9pFqXO3et2xc5NyURYsWtdv1ZNeXjQnlxz+VlJ+BuFB+/MGiokq5UymVTugUyg/lJ4bP9GljUOq+Np3QKUWhwCBaUUjyPkSACBCBNhCosiFpY9i5lxKTgfAQEz9liAu5EqOHyBPKTwxP0IZcoU4hV2IRIFdikKJO6S2eMIgWw3q2IQJEgAgkRoDGtbeMayq6kCcMAsRyi1yhTiFXYhEgV2KQok6h/YnhCYPQ5Ek/8IRBtNhZZjsiQASIQEIE6JxyERNDL/KEzmkMT7iIIU9ieUKukCuxXKH9IVfIlVgE6NPGIFVlncIgWswMsw0RIAJEIDECVTYkqaAhJnTCYrlFrpArMVwhTxgEiOEJA4vkSSxPyBVyJZYrtD+95acwiBbLfLYjAkSACCREgMa1t4xrKqqQJ3TYY7lFrlCnkCuxCJArMUhRp9D+xPCEgUXypB94UkoQ7b333nOffPJJLJ5sRwSIABHoOwT+/Oc/u8997nN9N+68AROTgegQEz9jiAu5EqM8yRPKTwxP0IZcoU4hV2IRIFdikKJO8aP0la98JQa+rmtTShANpOGHCBABIkAEiAARIAJEgAgQASJABIgAESACRIAIVDWBoJQgGulBBI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1kWzd/nyZbdhwwZ37ty5rFeTJk1yq1evdoMGDYrq5cGDB93Jkye911y9etVt2bLFTZw40c2ZMyfqft3U6OzZs+7AgQNu+fLl0Xh0U//RF4xh48aN7sqVK1nXZs+e7ZYtWxbVzUbzJ9xZsmRJNse98tmxY4ebMmVKZccEmdy1a1fddIwcOdKtX7/eDR06NOk0lYEdeLl9+3Y3d+5cN2rUqJbGA4zwaUcviWytWrWqLa5Af2K+mp0frZ/OnDnjjh8/PkC2i8CqJYALuKhVXAp49IBb5Nm5op8XmrM8fQy5O3ToUNYV6ON2eI17NNL9eWMWHTB+/Pi25bRobOV+4NamTZvqbj9kyBC3bt26lnVKbF/L0JGxfWm3HcZy4cKFpnxG+8xW/QgtJ7in9dUoL+3O7v+/XrA8ceJEnQ8JOcLawadv5Jrhw4dH+5zF9bj+TkXwNKVODNkX6vXmGCE+2bx582qcBEfFN7K+8dq1azPfTa+TGq2RRF/ddtttNV63u1YM9au50Xe2tdYRZa03Ojvizj2dQbTOYT/gyVAI27ZtcytWrMgW2FDaEICQE27bd9FQCu9Ku4qx8A61cEM9BlyOoCbmNhT00ganhccVdkknF/+9ssjpBH/LwK4IbrQbRBOn98Ybb3R33XVXW0G0VoUmJoiGNkePHnWLFi1q9THZdWXohSLmta1BdtHFeYtT2009x/h7586dbs2aNckD5iG4qhBEk753wp9JoSPLlh1ZSE6fPt29//77HdlobBREC/GT8tK8ohPM5s+f73bv3u0WLFjgLl26lLvJjGv27t2bPWzhwoW14HS7treZ3ncDT9HfVnQiedrMTF9rC8x++ctfuuuvv75mA20QDe2wBhJb+fDDD7snn3yyti56/fXXM66GNmjBqc2bN7tPP/3UPfTQQ1m7GF87z9ZomeiEDS/CDmIMCKgjSQNjwH/wjfkpHgEG0XIw/d5T/6N4xM0df/Hv/lXtGys8oag9ovMwnDprTW4ikXud1Sa7uocPH65l9ehINa6VXQA8EwL4wQcfZEIo92sU2Q49D/fGrjx25KdOnVrrs95p1js8OvtO70hMmzYtGyIy0T7++GPvffSOdqMMgP/9d9OTzy0e8MW/ebP2HKvctbK2u1wIntrdeT1PGhu0/eEPf+ieffbZWkaQxkJjiufInOj76fnT7S1PwIdZs2bVZdQ14g6eo3d38u4hTg44g3HddNNNNYNq7wED0YiXdpLv/Lujpcz7G39zja/ysXOv5wFchaxJxp3VA53AThZF6D8CP5hjBPYlk1J2twYPHpxluHzpS1/K+Gd1ic7I0gtWGRP0wFe/+lU3duzYmjNln4HnagyEb3Yi7YJY6zLwSGf1huRA5glzgow0ybDTc3Ls2LFadqHox5ggWmjB4tN/GJvO8JP7Q4c+9thj2dBFh44YMSILyCMzoZEux7xhXHr+9LUYz+LFi+vuJzhbPWJlFPOkM1CsM9rMvOYt7kJBRCsnGIcPw2ZtSMgpbxSAEQd/6dKlGYRYxH700UcOTpcvy1wWur428izcR8uU4JRnW6FXmspEe/MvStGRbvo/1T3Ht4kotgryCM420idoX6Z9sbK7cuVK98QTT9RkUfRDM7bLl/ES49tYnmo+ffjhh3XZtSGuab1j/UWRJbQJ2QHoS3x8VQM9Ky/lSEudLwGbLEG0++67r87383VH9IT8hsCF5qTYA59tC/lYPp6G/Mg8X8jna8jGcid0YqNNKq3XYXshF+In+TJo7fjs2gf6uRS93gGeQg/AN7x48WIW0AkF0QSje+65x+3fv9+bXKADQzIUsRlf+9rX3K9//evMxzt//nyd/rE81bYS97FrRe176M0BPEvWxuJPHjlyxOsLWls/Y8YM99Of/rTmsyHY51uD43u9rpe+hWyC7Y9UrfmwwljtuhEVF/hO1pqhtWLe+r1kWnXd4xhEy5mSf/uLU8kn7L9877baM0KZaBMmTKjLYBBnBAKnM9e0gvJlsWknRv+uo+34e+vWrVkpxbBhw7IoPxYB6FsoVRwDCD1Plxfs2bPHIRiWt1ugd4l0ppZOAX/++ecH3AdC/txzz2XBxZgyuYs/+tfJ5xYP+Msf/9c650ecS3wp48Pfgq1V2r5FAxZENovN7gTrDAg9NxpHlJ1B2cLwwBjAkfJlxeXtrNvggY87GF9eRoa9h/QJxhDOOkr0MKc6i0cvKvN4aSd58o/eKGXef/PjO+ue4wuiadnQsqn1AHaYO4GdLf/Av2XXG3MhukYCLlImIoErcMqWNcoYcb2MCSDBacBic+bMmd5nQKb37duXBXfyStt9QTTho93JDMmBdsAgE/hgwSHjRQDZx0MdQAqVczZaRIoe9QU98oJ0sbocOEvZg09fazmXxYEEEWNl1BdEa2Vemw2i+XaMrd7SY2jGhoT0X6P51M/Tusynv7WDC31n2/hsvgSwMUfgpM+2QmabDqL9w3Wl6Ej3V5/VPcfn/2gdaRe3Pn3is/2x3G3XvmjfxQZvY++tsx71wvKNN95o6Nv4gmhiP61dl8WU5ZoOtmI+xP/Qmwvaz9J2QAfZWgmiVVZeypGW2lP04ht+Lz4h3w2/5WUJ2o2OdngKPXT69Oncvoie0/zIKzUN8RR8TqUTGwXRNE/Fjxf/xxe8sOPTbVKNoWRKeh8nOH372992P//5z2vrSF3OKf6VXYMiqBNznJHYjO9+97u1DDbri/nWVljb6rWzHkAoE02vjeFPal9Xr+dks1nrVvwu6yzJEAv5bWhr1/Wh9WHIv5VgNo4OkmMRhIe6+sn6TaG1IvzumPV7N/Cu7D4wiJaDeCeCaDoKLbuYvjNDJDLsC6JhsakXvDJE7eTZ33VQwhe4EcWg69vlvnaBbZ8Hg2ej7mL4EQlHoECfFYZMEygpvXDWTpze6dX3QftTp05FnWfUqSCaHqfsMugdQcEOGODjmwuLjXWUbMBTG31ZVGFO9KJFdiN8WT6+RaTeGRFjFwqaoH++QJfvHjaYp3lpM/OAHwLMwNTHS59od1MQTZ/1FgqiYV46gZ2dc73DLLhi3pF5EcrYQt99/LV88GXT2GdA5sURCQXSfEE039lkuE9e0FIcfB1QE7nBtSEeynW+IFqjQLTVfzZzKBRE8+leny63z9eOorYvOrstlMUVktFQJprd+QWGwh07r1onCAfsTrFvkeMruQwF0XC/ZmxIK0G0vAAe+OsLEtogiM1UFn2hg0cky9c6AAAKAUlEQVTgXKPxVDmIpnVkKIjWSfuid/bRD9hPK7sh/81nu0K+APRYI9/GF0QLnSMb4hoC3iL3eqGJDCV88mRZ7ADaNRtEq6q8vPjf/rN77X8+X9q6bcat8939X/33tedhHhH4uv322zO75Dv/yAZ9tF4P2QGte5vhqdjHULY4frfca2QbQ9nN2oYXqRPzgmi2r414a31zm0Cg/fEix1BHyEedc39fGkWd+w/Oucfq5xk+g1Rb+M5E82XwgZvISss7G9OuYXDNN77xDffKK69kVUs6U0yvrWwCikZH62DdL8sLtNPBa73Rqjmreao3HUJrcNu32PWhb4bFPmF9BN1tN6Ot3xRaK+at32OSVkpkX+mPYhAtB/JOBNF80fHQrnyo/BOZG777+HY9RAAaBdFkJxN9QRmPPng7VMMdWqhqobNGyBoSeZGACDfOc0AWi5wbZ6dPFvsIQOYd6NypIFozzmXezrvv4F5xjrAbiI+MPyaIpnlgDye2c6T7FVrc60CFvChDz0foHtqpaHQPa/gsL32iXbUgmixeysYuxjn0OYjWqfEF0SwfRL/BWc97eYjelfZlTBYdRMP4IFM4SwJ9hM7xzYddGDQTRAvpv9ggmk/3NhNEg2MltkJnNuVlooVkNBREa2Vem81E87UPcbhZG9JKEM1m+uUFyERPxQbRRHfCgZfARmhXPZQdletpdlEmWkwQrVP2JVZ287iMedA+FRY5oRfpNPJtig6iYTEH/txxxx3urbfeykrbQwGyvGwn4Vpe5mYV5eWfP/mjW3dgQemLts3zr72IRzZQdDmn9f2EX/blRnoDV3zFongqflvoJRcpgmhF6sS8IJrlaYyflNdG29Iix1Aj5SWcKVM6RZ37rD6IhiN4UNWEzTMp7WzEN+GuZG75RqH9H/gvqNAZN25c7WxI66vIPWLPRNPPDK3HxBdtJojmW6OH1uchvdkoY1L7FVgzf+tb38qCivrlfHYOmlkrdoBVXflIBtFypqVbgmg25TKkCIoq5wydOyLP1Wmd2kGyL0Gwwm8NkF2Ey9k+CBjYRSSuFaMMxZj3wgXZncs7wLubgmg6LVhn2YSUdrvlnKGzt7Rjpsti84JozZbvSbBOjy10Dx000SWAoZ0PHy+teHdrEE0bM72o8pVzloGdb8fV9yIM2aGSt/7qudSZXLY0V4Jlcr6hlHPGvGwjVL5bdBBNMoaw0z969OjaIa2+8tq8YHLeIlLjrPWfLleRv0X/+TI+RR/asgjR5aFMNB1EQz+lfL9ROacu85KSMb2DinvpMt1m57XZIFrIRtpshVZsSDNBNCsP2pENZVTEtLEbUvYwZZ9tlcVsr2SiaRmz+sTKZNk6Ms93CXFT2yaxXXLuTuit7Hm+TYogGnB86qmn3JgxY7LFFz4hO9BKOWfV5WXPb/7evXX2ldIWd/9m1N1u0WSk+lwLvkLv2xJcbR99ukvbaH1kQZE89WVIh/RcEZlock6ZPmC+VZ3oC06EeFpkEK3IMdQRchnOUymNos7hCNAdAzMOJaNKnxOJXukNYmCgs6VCc5i3BtaloPrIGr22KiKIpuVI60W7mejLRMP5cHpsWvZwL1thBuysTcgLoum1kPRTzutsppzTVsvkrbtLZFhXPYpBtAoE0cRgym6S71B+e/CuLr/yvVjAlmfpw+FD2SPyfN9rhxs9D2Owz/QduosDxr/5zW9mZ3PpMgjU1cubp/SLBXBf+6IFX2qwneZuCqLJYgeZVPhISr4sRKWuXR/0q8tIfC8W0CnA9rBIXxANhkue73spgzaA+qUWt9xyS83BDpVzYi51f+x86XuIMcIh6ei3fuOiL80aO695vKxKEM0eyIt+S7ZlJ7DzOba2dAk8kfOuvvCFL2RZZFb2pDzPviRCfz958mT3xS9+ccCLBYCBLtmFHPjKVWy6u7RBf9sp54TT5ct+8/EQfc0r5xQdbp1Gq9u1/tN4+16sInoBZVf6GACfLg8F0eBQyVxg7m6++ebaW660zOMsOHueY56M5r0wInZeQ6Y55DxaOZE3U0mpbOjlNI1siA1OSL98O8TaZkk74XBRQTSxFzrTI2RbeykTTdvJRi+dCdmoou2L5pyWXd+C0fpvIdsl8ii+ABZPCFwhOOLzbXyl9j7OaXkKZT3qck4ExX3ZbyE70EoQrRfk5Z8+vljaou4vBv9l9iyrAwVHax99ukuCNfLCE+hH8ArVJfrFAsK1WJ7i+jw/MsRTy7kYnordsov8InSiz76EeGr77sM7NhMtqV7/x9Io6twt155lsZD5l3NZQxtlobULvrdZaTYYJsFOPF+CTlafShWVfJ/3YgGNmo8X+t6+l0zBhwwF0UJrcG3nfC8WiPFvtY7WNsOuG63Mh9aK6FPIxyiRWV35KAbRcqal7Ey0rmRIj3aqE0G0HoWyUsPqVCZapUBiZ5MgEArGJHlYiTfNK9MqsRvJHgXnuZmXlyTrSFk37lA5Z1nD43OIABEgAkSACBABItAuAgyi5SD4f/5U//aodsH2Xf8vbijpTVgpOl/he372ydVSen/d5weV8hw+JA6Bq598GtewzVaDPn99m3fg5b2GQF7ZSpXH2stBtF6ds1y+ffrP5dDx+i+U8xw+hQgQASJABIgAESACBSPAIFrBgPJ2RIAIEAEiQASIABEgAkSACBABIkAEiAARIAK9hwCDaL03pxwRESACRIAIEAEiQASIABEgAkSACBABIkAEiEDBCDCIVjCgvB0RIAJEgAgQASJABIgAESACRIAIEAEiQASIQO8hwCBa780pR0QEiAARIAJEgAgQASJABIgAESACRIAIEAEiUDACDKIVDChvRwSIABEgAkSACBABIkAEiAARIAJEgAgQASLQewgwiNZ7c8oREQEiQASIABEgAkSACBABIkAEiAARIAJEgAgUjACDaAUDytsRASJABIgAESACRIAIEAEiQASIABEgAkSACPQeAgyi9d6cckREgAgQASJABIgAESACRIAIEAEiQASIABEgAgUjwCBawYDydkSACBABIkAEiAARIAJEgAgQASJABIgAESACvYcAg2i9N6ccEREgAkSACBABIkAEiAARIAJEgAgQASJABIhAwQgwiFYwoLwdESACRIAIEAEiQASIABEgAkSACBABIkAEiEDvIcAgWu/NKUdEBIgAESACRIAIEAEiQASIABEgAkSACBABIlAwAgyiFQwob0cEiAARIAJEgAgQASJABIgAESACRIAIEAEi0HsIMIjWe3PKEREBIkAEiAARIAJEgAgQASJABIgAESACRIAIFIwAg2gFA8rbEQEiQASIABEgAkSACBABIkAEiAARIAJEgAj0HgK1INpvf/vbI5999tmM3hsiR0QEiAARIAJEgAgQASJABIgAESACRIAIEAEiQATaQ+C666577f8CjLdcfV1uwMUAAAAASUVORK5CYII=">
          <a:extLst>
            <a:ext uri="{FF2B5EF4-FFF2-40B4-BE49-F238E27FC236}">
              <a16:creationId xmlns:a16="http://schemas.microsoft.com/office/drawing/2014/main" id="{00000000-0008-0000-2B00-000009480000}"/>
            </a:ext>
          </a:extLst>
        </xdr:cNvPr>
        <xdr:cNvSpPr>
          <a:spLocks noChangeAspect="1" noChangeArrowheads="1"/>
        </xdr:cNvSpPr>
      </xdr:nvSpPr>
      <xdr:spPr bwMode="auto">
        <a:xfrm>
          <a:off x="6229350" y="19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xdr:row>
      <xdr:rowOff>0</xdr:rowOff>
    </xdr:from>
    <xdr:to>
      <xdr:col>7</xdr:col>
      <xdr:colOff>304800</xdr:colOff>
      <xdr:row>5</xdr:row>
      <xdr:rowOff>114300</xdr:rowOff>
    </xdr:to>
    <xdr:sp macro="" textlink="">
      <xdr:nvSpPr>
        <xdr:cNvPr id="18443" name="AutoShape 11" descr="data:image/png;base64,iVBORw0KGgoAAAANSUhEUgAABNEAAAHNCAYAAAAwgO05AAAgAElEQVR4Xuy9C3xU5Z3//8kkIQkhBAhyv0RQotYCKmoVvIAXlIqt7VLXxboLtNW1VssudVlcbvLDdS1dKqUWapX9K6xrK15qRdCArYIXRLQUxaBCCBBuCRBC7pf5v75ncsKZM2cy5zkzmTln5nNer7xm5sxzfT/f55nzfPJ9nicNAPx+v09eeZEACZAACZAACZAACZAACZAACZAACZAACZAACYQQ8KfJrbKyMn9dXR35kAAJkAAJkAAJkAAJkAAJkAAJkAAJkAAJkAAJmAj4/f6/aCJaSUmJf8SIEQREAiRAAiRAAiRAAiRAAiRAAiRAAiRAAiRAAiRgIrB7925QRKNZkAAJkAAJkAAJkAAJkAAJkAAJkAAJkAAJkEAHBCii0TxIgARIgARIgARIgARIgARIgARIgARIgARIIAIBimg0ERIgARIgARIgARIgARIgARIgARIgARIgARKgiEYbIAESIAESIAESIAESIAESIAESIAESIAESIIHoCNATLTp+jE0CJEACJEACJEACJEACJEACJEACJEACJJACBCiipUAjs4okQAIkQAIkQAIkQAIkQAIkQAIkQAIkQALREaCIFh0/xiYBEiABEiABEiABEiABEiABEiABEiABEkgBAhTRUqCRWUUSIAESIAESIAESIAESIAESIAESIAESIIHoCFBEi44fY5MACZAACZAACZAACZAACZAACZAACZAACaQAAYpoKdDIrCIJkAAJkAAJkAAJkAAJkAAJkAAJkAAJkEB0BCiiRcePsUmABEiABEiABEiABEiABEiABEiABEiABFKAAEW0FGhkVpEESIAESIAESIAESIAESIAESIAESIAESCA6AhTRouPH2CRAAiRAAiRAAiRAAiRAAiRAAiRAAiRAAilAgCJaCjQyq0gCJEACJNB5BHbs2IFHH30Us2fPxsiRI0MyamhowOOPP67df+CBB5CVldUphamqqsKiRYtw/fXX46abblLKQ6+DRBowYADmzp2L/Px8PP300/jss8/aPyslagi8b98+PPLII7jtttuUy+Y0z1jEi1fbxaKskezQaR5WdiV2UVFR0an27LS84eK5qS2F3wcffIA5c+Zg6NChEavaWW0bMWMGIAESIAESIAESCCFAEY1GQQIkQAIk4FoCMtksLi7WhKHp06e7spyRJrjy/TPPPBO1EBWp8k5FND3eBRdcEMLYaZrmssZbRNPLLeXQBcFI/Ky+tyu8rF+/Xmtj/TIKkU7ydRInkh06SVPiRCui6X1Yzz8vL89SPNJtRMJZiUuRbCiS4Gu3LZ1yUomXDCKaUXiXukdq1+rqag2RVd/Qbay8vLwd41133RVWcNdtKtw/LlTagmFJgARIgARIQJUARTRVYgxPAiRAAiQQFwL6xKpr166ora21FEPc7hGj10EmhFZeamaQMjH99a9/bdtDxRjfqeClixM//vGPLcso3y9btgz333+/La+ZuBhHB5kYBa14iFnSZpKn7mUYKwEv0Rz1/J2KaHq8Pn36BHmsiT2tWrUKM2fO1Lwd9UsYvvnmmzh9+rSlx2K0IloieEbTnxNRXrt5mttQFyi/+uqroLHLqs3MAqIeV7xn9TFS78NmIU1PTxfkKKLZbTGGIwESIAESiCUBimixpMm0SIAESIAEYkZA9+CSiZQIS1Yij9tFNFUY0Uy6O0tEU61DIsMbvbHEq0W8GKPxRHNaF10ESIZJvlMRLZJnmJGtLqSIiCLtZrVUlCKaU2uMTzy97+nCVzjPPzvjlJUAa/SYve6667Tl4eGE//jUmLmQAAmQAAmkKgGKaKna8qw3CZAACbiYgD4B6927N6ZOnartKSbv9SWdZo8EvSpG0cK83Mi8JFSEDgnzT//0T3jssce0ybtcVsJHR2mF8+QyL2MbPXp02D2k9Pp+8sknQa1iLLO5zub0wk1OOyq7uYySudH7I1IdjJ52wk9f0mi3bOZlkGbPE3P+HS3xMpuzpB1ORJN05RozZoy2n124pWgSxolQa7W0UsXejHUxegJu3LhRq5NcZns22qF4eFntQWclbDixq0hMIgle5rYyisdiU1bemJHStCPaRSp3OHsO59Fotk997AjXn431NqdpXtJo/D7cGGNnSaVu67rwJF5cVvZutgOVvib1MrdPuPHIzrLaSGEiec+6+KeNRSMBEiABEkgCAhTRkqARWQUSIAESSDYC5kmSCBAvvfRSyDLHcJNisyeQlWeDHsY4WbXKx0oQkXxFgBHPGXNZ9Qng0aNH272grO5ZtVk4T7RwXh7GPKwmrXY4WE1I7dbBOPHXJ91We6yFK5uxTSXPJ598EpMnT0a/fv004dRqiZdd765IIpqIUR0Jm3r7RBJerNrRyo7s2ps5PaO4odfdSlAytmNRUZHlYRbmeE7tKhKTcP013DhlTK++vl47IMO8R188RTQRhHWR0m5fMLOUuobrz2bbtOozEnfbtm3aPw6s+qiVt6PVPV3oM9q6WXA0909jX7Rz8IFeV+MBKx0JXZEEz472aTQKdvRES7ZfftaHBEiABLxBgCKaN9qJpSQBEiCBlCJgnmSGm0BbTeY78sgyerhYTfStJpNmL7hwIoc+oQs3cbbjPWEV1+iVZzxcwZyeuex2OViVy24dwk12w4kE+smhdpZ0mTmrxokkotk9HTGSYGQuZzgvGjv2ZtXJ7dq+uR2t2tDIJDs7O8TD00qgcLKcU0VEC5e++VTYeIpoVvu4GZcPhusfZluxK6J1ZKt220TCWY0VVoKV2VaM3o52RTOzrZrz6eigi0giWqRDMuyMpSn1g8nKkgAJkAAJxJUARbS44mZmJEACJEACkQhYiRDhNim3EjjCTbCsvNvMy/3MolCkibvVBDfcBDGSd4WkZTXpDiceRRLN7HKwCme3DuHKZhZRzOEiTZKtbMQOP2O8SCKa1b5bVvmqimjhBCSr8tipU7h2NLdRJFFV6qYv7RMx1qld6el0xE9FRAu39FWWBhu9DiP1xUjCjJ1y22USzrbM9+2IaLqYKeXTD6ewI9Qbvb6M4c0cOhojb7vtNs3bU6+3LPW0Ohk10pht1YZORbRo+kSkcvJ7EiABEiABEogFAYposaDINEiABEiABGJGoCPPG7P3kNUE0bxPkLlg+sTcjqhhx+PBHCac6BLOo8xYPqtJt3E5nxVk8zJK3dvLLodwIpqVSGKuQzQiWqRTSO3sE9eR0SVCRLNa0qeX0Y69WdXHqYhmFo30ZZL6SbFO7cqOGKUionXkKXX55ZeH7IOoCz9mVvEQ0fQlpua90IxlMS4PVxHRjHs+2hHRwvUfs53ZEdEkP+PSbPlsd0803Y6MbSXxnYhodpe92xmXY/aDxIRIgARIgARIwESAIhpNggRIgARIwFUE9H19whXKvPG9WeyxO8GyI2pE8n6RMlqJaOalaMZJqnmvp0gimt1ljOZwdjm40RPNyvPQjoeKkWW8RTRdNDBv+J9IEU3KJB5dckKptLP+Xg4ecGpXdkS0jsREYxuZhRtznzcKUpHKa8djMFKYaD3RzOVXEdEkbqI80awESfHSjbT/oD52DB8+PKTs4cbOcMud9ftfffVVRG84u2Obq37YWBgSIAESIIGkIUARLWmakhUhARIgAe8T6OhUNqvvVPZEM9OxI6LZEW7s7EVlJbZZtZbKnmjm+JGWd4azDqsJqeqeaLr3m1EwMh4aEE7gC+dVZOXFYqctEiWihfPGiVQeO3WKxhNNT1+EZ9mkXi59Xz07npES3smeaJFOV9S5dOStZP6uozTtcLQj/oVLx1yWcP3DiYgmgmYkLzo7S3Ul73B7ooX7R0O4/hdJsDTahXn/OJ1BuPZS8TRWGbO8/+vHGpAACZAACXiFAEU0r7QUy0kCJEACKUAg0l5Z5tPnOtp/ynyap0zeVq1ahZkzZ0ImrnZENEEe7sQ78ZKR/YTCTXCNk0srzyqr5gw3wQwnKi1duhTTpk2DbAZuNfG14mPmYCXSdOQJZlUvVRFNFzSMy3P1SbcwlfaRjdz1Sb5xaWc4Ty8zz3h5onXkjZNoEc0oHMlJrvpSzo5ELGn7SHYVyaNL0g/HRe4vW7YM99xzj3birlxWHlhWNhhOrIwkQun1jVRuo2ec+XROYzk7OjxCTvbUhcpw/TncwSnGJZHS5yWcsDl8+LDWH4ynUUpdrJa321nybi6X5GMsd6RxWOckTMTLUfqr1RVOCDWeKqzbqB3PNz0PeqKlwMMAq0gCJEACLiZAEc3FjcOikQAJkECqEYg0GTZPos37ZhmXH5n3BDMuDdPFsUgHC+j8zUtMjUKO1YTOaj8vFfFHlt3JZZWPbP4tV15eXtCyp3DeI5E4hJuQ2qmD0z3RjKKGtIF+GZfqmsv9ve99D/LQ0tHeUR3tAxdpGXC4vhZJeOlof6zRo0e3C0R2RVtzOaLxRJO0dCZm+zcLEip2FYmJnraVDel2K2GMQqkVfyuhyGoJqJFzR2NmpHIb7VlEJd02w6VvbnurPm4cO/TvrWxBb2e9HYztFc4GzOOSVRvb3RPNXJeOlnJ2tOTeXAZznzSzNNfb3H56OTpa+mu3/VPt95T1JQESIAES6BwCFNE6hytTJQESIAESIAESIAES8BABO8sYPVQdFpUESIAESIAESKATCFBE6wSoTJIESIAESIAESIAESMBbBCiieau9WFoSIAESIAESSAQBimiJoM48SYAESIAESIAESIAEXEWAIpqrmoOFIQESIAESIAFXEqCI5spmYaFIgARIgARIgARIgARIgARIgARIgARIgATcRIAimptag2UhARIgARIgARIgARIgARIgARIgARIgARJwJQGKaK5sFhaKBEiABEiABEiABEiABEiABEiABEiABEjATQQoormpNVgWEiABEiABEiABEiABEiABEiABEiABEiABVxKgiObKZmGhSIAESIAESIAESIAESIAESIAESIAESIAE3ESAIpqbWoNlIQESIAESIAESIAESIAESIAESIAESIAEScCUBimiubBYWigRIgARIgARIgARIgARIgARIgARIgARIwE0EKKK5qTVYFhIgARIgARIgARIgARIgARIgARIgARIgAVcSoIjmymZhoUiABEiABEiABEiABEiABEiABEiABEiABNxEgCKam1qDZSEBEiABEiABEiABEiABEiABEiABEiABEnAlAYpormwWFooESIAESIAESIAESIAESIAESIAESIAESMBNBCiiuak1WBYSIAESIAESIAESIAESIAESIAESIAESIAFXEqCI5spmYaFIgARIgARIgARIgARIgARIgARIgARIgATcRIAimptag2UhARKIK4F9+/bhkUceQXV1tZbv7NmzMXLkSFRVVWHRokUoLy9HXl4e5syZg6FDh4a9L3GffvppFBcXa+ncdddduOmmm+JaF2ZGAiRAAiRAAiRAAiRAAiRAAslKoKSkBLfffjt+/etfY+zYse3VlHnbvHnztM+rV6/G1KlTtfdW97ds2YJx48Zh1KhReP7551FUVIS6ujosWbIE9957LwoKCiLio4gWEREDkAAJJCsBEb7GjBmjCWciqL366qv44Q9/iDVr1mDAgAGaELZjxw6sX78eDzzwQNj7MqDrYerr67F06VJMmzZNE954kQAJkAAJkAAJkAAJkAAJkAAJOCcg87N33nkH3bt3x7e+9a12EU1EsWeffVabf9XW1uK+++7DggULUFFRYXl/3bp1mDRpkvZ9aWmpJriJ2DZhwoQgYa6jklJEc96OjEkCJOBxAmYR7d1339UG1ZUrV+Luu+9Gfn6+5n0mn++44w4899xzIfcl3Nq1a9vFOEFiTNfjiFh8EiABEiABEiABEiABEiABEnAFAbPgFe7zpk2bgoQxPdzWrVuDRLTCwkJI2Llz59quH0U026gYkARIINkIGJdtjh49WvM2E08ys4gm/9mYMmUKXnvttSARTfc427hxY4iIpnuyJRsz1ocESIAESIAESIAESIAESIAEEkHAjog2bNgw7NmzJ0REk/simslyzokTJ2LZsmXaks5Zs2YhJyfHdnUootlGxYAkQALJRkCWcMrgKS7B4iJ822234YorrggS0RoaGvDkk09i/PjxQSKafn/y5Mkwi2iytFMulX3Rmpubkw0v60MCJEACJEACJEACJEACJEACIQSOHz+O9PT0oPt29iOLJKLJnE4us4im39f3S5Mw4hAhc7wVK1Zo8z/jfmodNRlFNBo0CZBAShIQLzTj3mWRlm129nLOyspKbekoLxIgARIgARIgARIgARIgARJIZgKyb1lubm57FWVPMln5E+mKJKLp34dbzqkfSCB7qcmeaPpyTjlU4KGHHsLixYsjHi5AES1SK/F7EiCBpCRgFtHEK23VqlWYOXOmtseZvhxTvMrklM7p06dre51Z3TcePnD48OH2dGRPNV4kQAIkQAIkQAIkQAIkQAIkQAJnCHzve9/D73//e2UkZhHNeLBAWVmZdqjA8uXL8fnnn7cfLGC8L95u4rzwxBNPaMs4t2/fru2JJu/tntBJEU252RiBBEggWQiI+PXoo4+2V2f27NnaSZ3GvdJENJONJvVDBmTgFlHNeF8SEIGtuLhYS0tPJ1k4sR4kQAIkQAIkQAIkQAIkQAIkECsCqiKaLMe8884727OXPc3knohiMj+bN2+e9t3mzZvbT9m0ul9XV4f58+djxowZKCoqgnwWJwou54xVyzIdEiABEiABEiABEiABEiABEiABEiABEiCBmBFQFdFilnEMEqInWgwgMgkSIAESIAESIAESIAESIAESIAESIAE1Aq3+FjQ216OxpUF7bWipb/tsfo30vYRvCInfJSMbXdKzkdX2GvTZ6l56NvQw8moZry2MWk0Z2kiAIhrtgQRIgARIgARIgARIgARIgARIgARIIOkINLc2BQlbwUJXAxoNwleDCGKaKGZ8PRPGLJJJ2l69KNA5bzmKaM7ZMSYJkAAJkAAJkAAJkAAJkAAJkAAJkEAUBIzCVUCoCha3Qr8/4/0VLHgZvcEC3l/iLcYrvgSSXaCjiBZfe2JuJEACJEACJEACJEACJEACJEACJJDUBBqa63Cq/jhO1Z9oe5X3oX+1jac8x8GXlo4u6VnIzMjSXmXJZaa8tn3OlCWTVt+3hdG/PxOmLb7pe1km2qQvF5X37QJjQGRs0paRGt63LSvV7re919LQPgfEyfb3WtoN8MPvKf5XnD0J37vo/oSWmSJaQvEzcxIgARIgARIgARIgARIgARIgARLwBoHaxtM4VV/ZJo7pr6HiWENzbUIqlOHL1PYF00Sttr9Mbf+wwOfA/WyDACb3ZC+x4O/ls55Gu+jVdk/ySJbrjODWJtK1CXBK4p2FkGcU7/z+2Ap1S7+zPqH4KaIlFD8zJwESIAESIAESIAESIAESIAESIIHEEqhuEI8x+bMQyOrOiGTNrY0xKWi6LwP52QXont0L2Zldo/TmavP8Ss+CL80Xk/IxkdgRaGppDPGA0zzj2jzpNA87O+JdcwOGnzUSN51/Z+wK5yAlimgOoDEKCZAACZAACZAACZAACZAACZBAeAJfVuywPFkwM70LscWJgOwHdmYJZcfLKv3+1piUKi0trU0cK0B+Ti90zy5oF8vyc0Q0k8+9kJuVH5P8mAgJxJsARbR4E2d+JEACJEACJEACJEACJEACJJCkBLaVbYT8lRzdbllD8RTSNx6X1yxtKZ14EgVeswzv5V5WRk77d1bhjfeSaZldR+YhS/DCeo0Z9h073XAyplaWl93TUiAzimUShhcJJDMBimjJ3LqsGwmQAAmQAAmQAAmQAAmQAAl0MoHq+hPYtj8gnpVX7e3k3MInr234bhTm2gS5UGHOJNzpQl6Y8JJmPAS6+qZaG/uNVaKuqSamjMUrTLzD2r3GcnpZimXiZcaLBFKdAEW0VLcA1p8ESIAESIAESIAESIAESIAEHBAor9qjCWfyV23yeurVtS/EK6lRO12wHg1tr/LZi5fs4aV7ywU85M54z9nzqMtGGnxtyyutN+QXTrG8cjK7IbCEsk0UywkspdTEMsN9qRsvEiABewQootnjxFAkQAIkQAIkQAIkQAIkQAIkQAIASo581OZ5timEx9kFF+CKwptx6dAbwrKSjca1jcWb64LEtQbtXuDvzPu6M+91Mc4gyAXEubo2sa4hJdpHlrhqm/KHEcX0+3K6JC8SIIHYEqCIFlueTI0ESIAESIAESIAESIAESIAEko6AH358pHmdbbLc72zUwKtwxdk3o6jPxQmte0CcC/Z8a/eEM4pvBsEu8H1dm7AXHFcX82Qfss6+RPTSPMU0cazNg8ywGb9+X0Q0XiRAAokhQBEtMdyZKwmQAAmQAAl0KoHm1iYcrzkCOZmrX/ehnZoXEycBEiABEkheAnK6owhnsufZIdN+Z7JP2JXDvql5niX7b42IiCFeciGCXUCI07zjwgh2uVnd20+oNItlsvySFwmQgLsJUERzd/uwdCRAAiRAAiQQlsDxmsOorD0CeT1eewSV2uthTTyrqq9sjze899cxauA4jBw4TvvPNi8SIAESIAESiETgYNt+Zx/uexM1jaeCgvfO7Y8rzp6keZ5R+IlEkt+TAAkkEwGKaMnUmqwLCZAACZBAUhGoqqvURLHKmiPt4pj2ufYITtQegd/vV6pvTmZum5h2Fc7vO0YpLgOTAAmQAAmkBoHPZb+zso34aH/ofmfDel+IKwonYcyQCakBg7UkARIgARMBimg0CRIgARIgARJIEIGaxqqAQBbkSRYQyI7XHkU0+6/ISVviKdDS2oyKmkMhNRzcc4QmqI0aMA69uw1IEAFmSwIkQAIk4AYC8k8ZWa4p4tnuox+HFOmiQddonmfnnjXKDcVlGUiABEggYQRURbTKykpMnToVGzZswMSJE7FmzRoUFARWhixatAjz5s3T3q9evVoLt2XLFowbNw6jRo3C888/j6KiItTV1WHJkiW499572+M6AbB7926kScSSkhL/iBEjnKTBOCRAAiRAAiTQaQTqm2tDBDJZanmi7ihO1B5FbWN1VHn37NoHBbn9UJDbX/vrbXif26V7e9o7D72Hj8o24ZOD74TkJ2KbLqbJck9eJEACJEACqUMgsN/ZRmzd9yaOVJcFVVz2Oxs3fLLmedYnb1DqQGFNSYAESKADAioimohfM2fOxPe//32MHTtWE9D27NmDuXPnamLZs88+i6VLl6K2thb33XcfFixYgHXr1mHSpEmoqKhAaWmpJqyJ2DZhwgQtjWguimjR0GNcEiABEiCBqAnI5v3GfchkXzIRx/RXmZxEc3XLykevriKSBYQy8SzT34uApnqdrDumiWkf7X8Lh06VhkTv130IRg64ShPVBuSfrZo8w5MACZAACXiEwMGTX2meZ++XbkB9U01QqXvnDsBYOSzg7EngKZAeaVAWkwRIIG4EVEQ08UJ76KGHsHjxYs2DrKSkRBPKli9fjieeeCJIGNOFsq1btwaJaIWFhdi0aZMmvEV7UUSLliDjkwAJkAAJdEhATuISzzF9s35ZYilLLcWTTH+vui+ZMcMuGdko6NoPvXL7BXmRBTzL+kG8ADrrKpE9b/YHBDW/vzUkmwv7X6GJaWOGXNdZRWC6JEACJEACcSbw+ZFtbfudvRWS8zm9R+KKYZNw8aBr41wqZkcCJEAC3iGgIqKZPdGMopqViDZs2DCIaCbLOWXp57Jly7QlnbNmzUJOTk7UkCiiRY2QCZAACZAACVTVVbRv1B/wIgsstYzFvmRpaT4UdO2riWRnll2e8Spzw4lmcuJaYAPpt7D/xO4Qg+jVtW9guefAqzG0VxENhgRIgARIwGME5B8l2pLNsjfx5bEdIaW/ZPAE7ZRNOcmZFwmQAAmQQMcEJk+ejBUrVgQFGjhwYNhI+h5negB9XzSziCZLPeWS5Zv6JUs9x48fr+W3cuXK9n3TnLYRRTSn5BiPBEiABFKIwOmGqnZBzCiOxWpfsvzsgnaRTAQn4/5k+Tm9PUX6q4q/aWKaLPlsbKkPKXtRn4sh+6ZdOuR6ZKZ38VTdWFgSIAESSDUCp+orsa1sE94vXY9jpw8GVV88na8+59u4ovBmHi6TaobB+pIACURF4Morr8Tll1/enoZ8njJliq00ZTnnU089hYULF2oHBRj3OTPveybim+yJpi/nlEMFjEtDbWVoCkQRzQk1xiEBEvA8gaqqKm1zyfLy8va6DBgwoH2dvP5dXl4e5syZg6FDh8IYx3hfEnj66adRXFyspXXXXXfhpptu8iSjzw5vbd+LLJb7knXN7GYQyXSPMn0z/37wpaV7kldHhW5qacSHZcWamLancmdI0G5ZPTTvNDmtjZ4LSdf8SVuh5tJtynXLKByjHIcRSCDRBA7IfmdlxXiv9HU0Ngf/Q0T2Oxs3/FbN86xLelaii8r8SYAESMBzBFSWcxorpy/tvOqqq9pP4dQPFigrK2vfK032TpNln+KpJss4t2/fru2JJu+jPaGTIprnzI0FJgES6AwCO3bswLZt2zB9+nRNEBNBTYQwub9+/Xo88MAD2kkwVvflvyF6mPr6eu10mGnTpmnCm5eu1R8+ho/2b3JU5Iz0LmeWXLbtT6YtvdQ29O+P7MyujtJNlkhlJ3ZrbEVQk6Wf5uvsggs0Qe3SITeia5duCam2qjhCYSQhzZTwTI/Pu1i5DL0e3q4chxFIIFEEdh3Zhq373sAnB94OKYLsdzZ2+C0YPfDqRBWP+ZIACZBAUhBQFdHEwWHevHla3VevXh20XNP43ebNm7XTN0Vsmz9/PmbMmIGioiLts5zwyeWcSWE+rAQJkIAbCIhwNmbMGE34ksH17rvvRn5+vuZ9Jp/vuOMOPPfccyH3JdzatWu1uCNHjtSqoqelf3ZD/eyUYeaLHXvPyTJLbV8yw/5k+qmX3bN72cmCYYB27+8LGzEAACAASURBVLSSo6HCgpzgJks9Lx50Dc7rG1/vHVVxhMJIsDmLOCqntYpXpS/N1/ba9t6XjnTzPQnnM4Y9EyctLc21fUXVTqQiyWYrclhKq78Vra0taPXLX2vbawtaWw3v9ftauFa0aGHPhO/TbRA4drrD1KV9ZL8zWbK5t/LTkEKNGTIBV579TZxd8DV3FJilIAESIAGPE1AV0dxUXXqiuak1WBYSIIGEENi3bx9effVV/PCHP4R4kplFNPEskzX6r732WpCIpnucbdy4MURE0z3WElIhh5mu37Va2xQ/O6OraX+ywPJLwL0Te4dVTmi0I9Vl+HBfseahdrKuIqQsA3sMx6gB43B54cS4TLRVxZFkE0ZUjUH2RpLJ9p7KT7G38jMcrd6vmkTY8CKiBcQ4k8imiW6hIl16kBhn+N7qvq2wZwS9dF+wIFi/finS/H74APj88udHmrxqn/2BezJaGN7nT/ttm+BkEpgsRKiWDkSogABlEK3axCm5FxCoFIQtiWM3r5Byhp7E67Tx83MKMLjHCAzueW7gr8cIdMvKd5oc4ykSqKqT/c4CSzYraw4HxZb9zq499zvafmfyDyReJEACJEACsSNAES12LJkSCZAACcSdgCzFlEuWb+qeZ7onWkNDA5588kntRBejiKbfl5NlzCKaMT27lZH0eKUugR2HNuPjg3/BriNbQyCIoHJhvysxeuA1+FrfMxuwxppWzeIrlJLMfeg9pfBeD1x2ogSlJ3Zh34ldKD2+CzWNVV6vEsvvUgI9cs7CoPxzMDD/HAzqcQ4G5Z+LnMxcl5bWm8U6WPUVPjogJ22+gebWpqBKFHTtj7FnT8blQ25Eui/TmxVkqUmABEjA5QTk9MwXXnjB5aW0Lh490TzZbCw0CZBArAiYRbNwnzt7OadsfHn69OlYVYvpeJRAdeNxfFqxBZ8f34qTDUdDatEzuy/O6XExLuw9DvlZsT21NO+p25SoVc94SSm8lwI3tNSh/PSXKD/9VeC15iv4/ZG9j/p0HYxMX7bmLeWHeF0F/gLvW7Q0tHtobXvfdq8trP69hOflXgJpSEOatjw34KWXhsD7wL10+XTme+297h3oawubjqbWBhytLbNdyfyss9C361D0yR2qvfbLLUSmjxva2wbYFrC0aid2VmzGlyc/Dok6KG8ERveZgHN6XKSaLMOTAAmQAAkoEpD9pl9++WXFWO4IThHNHe3AUpAACSSIgHiNyQmdcqCAfhkPFjB+H+6+8fCBw4cPY9WqVdrGlbKnGi8ScEpATkqV0z2tNreWNC/odxkuGTIBFw+6tj2LNZ+cxKu7qrXPk8/Pw9TRPSJmr8dpKnkbNza/iyk+ex5mybScs7LmkLYkU1+eefjUvojcMtO7aPsjyaEQgdevxeyUPm3PLaulhrJk0fJ+6DJGbXljxDQiL688k0ZgT6+6d59Fa1qaJvO1pslfGvyG99o9AH4J0/Y+/ewxpv3fzuwVZ1yemq7tE2faT6597zjTMlafD1p44/JWG0tVA3F8beUJTdO8jNZqqayIZbG4pJ33n/gi8Hdyt/ZaXrXHdtJndRuIwT1HYHCPczGk5wgM6VUEWYLIK5iACNgylr6393XsO/55CB7Z72zcsFsxtNd5REcCJEACJBAnAlzOGSfQzIYESIAEYklAllA+/vjj2jJO4yEA4o0mp7yIuCZ7m82dO7f9kAGr+1ImEdiKi4u14s2ePTsovViWmWmlHgHZsF42u5aTPWXjevPVI6c3Rg28Cmt3jcenR9NxzdkB8fYve6swZmA2fvudgWGh/ejFg9h2sL49zp93HcDI01ux1L8iImgvi2hyWqoIZrpwdqr+eMT6yt5Vulg2rOACDOpxbsQ4yRhAde88YeBlW4l3G4pQKXtTBoQ1Edh2w46oq5ezb96Qtv3VRmjC2tCe58HNB1V0Jt+qugp8sO8NTTw7WXcsKCt9v7Mrh92CnjlndWYxmDYJkAAJkIAFAYpoNAsSIAESIAESIIFOJ/BlxQ5sLX1DO4xAlgXqV9mpc7HtyAwsv/WCoDL87PV9WH5rf1x/TreQshV/eRr3/fEQfn7z0KDvZr24E4/WL8U1aaEn1BkDekUYaWiuaxfLdOHMvAeSVcP1zz8bIpbpwpmcTssLoIgWfytoamlsF9R0cU3lIAuxZfFWk4MLRFST12S+Dpz8Au+Vrsf7e18PGielzr1zB+Cac2/TTtoUj0ReJEACJEACiSFAES0x3JkrCZAACZAACaQkAZlUi3eanConXlUfHroRA3r+Pb5/UfA+ac9+XIHtB6txds/QJV77TjZh9IA8yzjnfvZb/Kvvjx2ydauIdqL2aLuXmZycaWd5nCzxO7t3YEmmvjxTTqnlFUqAIpo7rELE4YCnWsBbTd5XnC63XTg5/VdOAtW81XoVYUD+MNtx3Rrws8MfaF5nOw+9H1LEc3qP1MSzC/urHaDi1rqyXCRAAiTgdQIU0bzegiw/CZAACZAACXiUgIho89/ciUM1F+HH3wheurn8vXLsP/4BBnbNQGPTCABnPC8O1voxvG933HdFv6Car3z3AMbu/S3u9r3hCRHt4MmvIGKZ7mVmXrZlVYm8rJ5Be5mJiMDLHgGKaPY4JSJUXVNNu6Cmi2vHa4/YKoocliAeavI3pGeRtj+YLA11+9XS2oKt+zbgvdLXNUHRfMl+Z1cP/7a2dxwvEiABEiAB9xCgiOaetmBJSIAESIAESCDlCOw53ojz/3s3Flw/CBf2DXhQ7TxSi3lv7sP3L3wM+VmV8Psz0NB4EeobvoGm5rNxugl47UArHr4hOM6CN/bhvfR/Q2Fa6OmgRrCJ8EQTDzzjXmbyvrGlIWJ7ixggXmb68sze3QZEjJPsAZ7ZfiLoEIq7Lu7ZYZX18E1fbMHE5ndxu2+LbUSJsBXbhUvygLKnotFbTd7bEZoFi3hoagcXyDLQXudp4pocZuCG62RdBd4vfV3zPDPvaajvdzZu+K3Izy5wQ3FZBhIgARIgARMBimg0CRIgARIgARIggYQS+MPfqjD9hQMY1isbTS2t2HO8DhMKX0BRr60h5Wpu6Y/6hstQUnkFth7LwLBeWcjwN2HP8Qb8Km0FvuX7MGJd4iGMVNVVtolmn2JP5WeQvY4iXeJRYzwxU9537ZIXKVpKff+DtQfxyaEzB0rIIRSj+2fjd9+1FkjM4eUAiq9Vb8Mv/U/Y4hYPW7FVEAbSCFQ3nAg5FdTO4RoSV06l1U4D7VXU7rEWz/0CxfP2vb3rtOXs5kvf72zcsMlsaRIgARIgAZcToIjm8gZi8UiABEiABEggFQicbmzFP790EJu/rMLlZ/mQ4QOyunyC7KwP0CWzxBLB6foxeGvfJFx8+m/4Rfr/IBeRPbskob3T31JGeklh4OTQcNehqr2aWBbwNvsUdpai5XbpHrSXmYhmvMITePOL07j/1UN4zHSgxIOv78Oyyf1xw7nBh1CEC/+zl3bikbpf4tq0nRFxU0SLiCjhAUSw3n+y7VRQ7WTQ3TjdUGWrXFkZOUHLQIf2LEJ+TvD+jLYS6iDQ38rf1ZZs7jocKvAH9jv7Di7s/41os2F8EiABEiCBOBGgiBYn0MyGBEiABEiABEigYwILi49g7fZjGNkr+OS5dN8JZGe9j+ysD+HznQxK5P3yG5DT7MdPM1/BRZV1yG0+c/JnuNxuwOPKTfHRw1e1x2nxtwTEsgoRzALCWX1zbcQ0ZTlZYGlm4BCAPnmDI8ZhgDMEFm06ip2Hm3Gn6RCK1R9X4MMDp1BoOoSi7GQzLhmYZxn+HBsHUEjOFNG8aYFySEfg8II2ce3kF6htrLZVmZzMXAzW9lYrgohqshy0W1YPW3H1QC2tzZpwJqdsHqzaExJX9ju75pzvYFCPc5TSZWASIAESIIHEE6CIlvg2YAlIgARIgARIgAQAhBPRjHC6ZH6meadldfmbdltENLm+MeBN7XVEVQMurqzHuafCe6WpimhdMmqw8gd57V5m+45be8aZG7Gw1/lByzO7ZXXszUYj6JjAsncrsWF3Le65vG9QwOXvHcaeI6cwsGta0H05gGKYxQEUK949gKv2/hY/inAAhSRGES15rLKy5lBgKahBXLMjfgsB8RqVZaBDe56niWuyx5rVUmsR72TJpghoZm84fb+zq8/5NuSAEF4kQAIkQALeJEARzZvtxlKTAAmQAAmQQNIRsCOi6ZX2pdVoYtqO4xlI89W0i2j6992aWnHR8TpcVFmP/MaWIFaRRLSu2RXonrsf+bkHtNecrBMRWYv3iniZBf4u0F59acEedRETYYAOCew90YiiX+zGgusG4ev9AodQ/O2wHEKxH7cMTke3zODocgDFn/a34OEbBgeFX/DmPnyQ/iCGph2LSJwiWkREng5w7PTBkFNB7Rz4IZXOy+5pENXOw0f7N2LrvoCYb7y435mnTYSFJwESIIEQAhTRaBQkQAIkQAIkQAKuIKAioukF3nG8FVfWvYLLBr2Jv/XMtqzHsOpGXFxZh/NPBrzTzCJafu5+dBfBrJsIZ/uRkV4fkUdBbv92sUyWZ/brPjRiHAaInsDanXIIxUEM6dEFTS1+7DvZgMt6p2FwbrAXmp7T/ho/tlb4MbRH4ACKspP1+BVWYLJvm63CUESzhSmpAh2pLgs5FbS5tUm5jtzvTBkZI5AACZCAJwhQRPNEM7GQJEACJEACJJD8BJyKaJNOvYgHfS+j2ZeGj3tl4+OCHBzJyQgBlt3i1/ZN+13NP2qimS6e2SE7pOeIIC+z7tm97ERjmE4gUNfUirvlEIovqnB5Hx/SrfWz9pxb/MAHR1txWe1m/Hf6/yAbjbZLRRHNNirXBVz10Qn88bPAPmi3XpCHaZdEXkIZLo4cHBJYBho4uEBeW/3W+y9yvzPXmQILRAIkQAIxJaAqopWUlOD222/HX//6V60cmzdvxtixY7X3ixYtwrx587T3q1evxtSpU7FlyxaMGzcOo0aNwvPPP4+ioiLU1dVhyZIluPfee1FQUOC4Prt374b22FRSUuIfMWKE44QYkQRIgARIgARIIPEEohXRjDUo75qJjwuy8UmvHLRGEFnMNW9p7YJTNYNQdXqw9nqqZjA+XHht4gGxBO0EVG1FPBZ1sVUFI0U0FVruCTvthQP49Egjrh0W2Ifwz3uq8LW+XbDq7waFLaRqnIMnv2oX1I5WH0BhwfnaYQHc+9A9dsCSkAAJkEBnEFAV0UQomzBhgiaciaD21FNPYeHChdi+fTueffZZLF26FLW1tbjvvvuwYMECrFu3DpMmTUJFRQVKS0s1Yc2YRjR1oogWDT3GJQESIAES8ByB5lJ7S9CMFcsoHOOZeqoKI1IxO+LIJ72y8UlBDvbnmjbNaiPT0JiPqjaxTF5r6oI3rpdgxtM5PQM0iQuqait27MQKF0U07xnRG1+cxk//dAj/dVPwEut/W78Pv7ylP248t1tIpcLGWbcHv7i8FjcM6vjUXy+Ns95rUZaYBEiABNxFIFoRTUSymTNnhghjulC2devWIBGtsLAQmzZtwty5c6MGQREtaoRMgARIgARIwEsEjs+7WLm4XhIBVIURuyKaDq0iO0PzTlufcz5q689CVc1gnDo9CA1N3SNypYgWEVFcA6jaCkW0uDZPQjNbtOkodh5uxp0X9Q4qx+qPK7B1/ykM6REqpu+vasalg/Is4wz/7EnM8r3SYZ28NM4mtHGYOQmQAAkkAQFVEa2yslLzJtuwYQPuvvtuzfMsJyfHUkQbNmwYRDST5ZwTJ07EsmXLtCWds2bN0uJEe1FEi5Yg45MACZAACSSEwFPbTuCVz05peX/rgu6YMabjvXr08M17tuKm5i240/e27XJ7aXKnKoyoimg6tEinc1rBpYhm2+TiElDVViiixaVZXJHJr96txPrdtbjn8mCP0mXvHsK+o9UYZHEIxYEaP4b2ycP9V/YPqsNvtuzH1aW/xY98oaduGgN6aZx1RSOxECRAAiTgYQKy1PLxxx8PqsG5554btkayhPP+++/X9jObP38+fvazn1ku0VyzZo2Whghu+iWC2/jx47FixQqsXLmyfd80p/goojklx3gkQAIkQAIJI/BPfziAXUeD9+o5v08X/M8U6716zOHf+uwAhldvx69bf2WrDl6a3KkKIxTRbJlAUgZStRWKaElpBpaV2neiEcOX7Mb86wZhdP+uWphPDtViQfF+3DokHbmhZ46gphn4Y1kLFlw/OCjOwuIyfJQ+C4PTKjoE6KVxNnUsgTUlARIggc4hcOWVV2rCln6NHj0aU6ZMscxMvND0vc7kgAD5/NBDD2Hx4sV44okn2vdKk8jmfc/kgAHZE01fzikinB7X6eECFNE6xyaYKgmQAAmQQCcR2LC7Gv/y2mE8atqrZ/b6ffjvb/bDxBF5QTmHC/9vL+/Ew7WPY0La3yKW1EuTO1VhhCJaxOZP2gCqtkIRLWlNwbJiL392CjNeOIC+eV3Q1NKK8lONuLQgzdILTU9AvNE+rPRjQPcuyPQ34XBVPZbhN5jk2x4RnpfG2YiVYQASIAESIIEOCags5zSLaOKVJocHLF++HJ9//nn7wQJlZWXt90Ugk3gisskyTjmAQPZEk/fRntBJEY3GTQIkQAIk4CkCD286ik+PNOPO0aa9ej6pwAdlpzA4P3ivngOnmnHZ4DzL8MM/jbxPj8Dx0uROVRihiOYp849pYVVthSJaTPF7IrHGFj9+9OIBvP1FFb5xlg8+G6f0tvqB94+14vKad/DL9FXIRLOtunppnLVVIQYiARIgARIIS0BFRJNExKNM9jjTr82bN2sndcol3mfz5s3T3uv36+rqtGWfM2bMgHivyWc5iIDLOWmUJEACJEACKUdA9up5fXct/tnmXj0d7dNzTelv8cMI+/RQRLM2Me6J5v2uRxHN+20Yjxqo2olTYZ4iWjxak3mQAAmQgDsIqIpo7ih1oBT0RHNTa7AsJEACJEACEQnsO9mE4Y+VYN51A3HRgFwt/MflNVi48YDlXj36Pj2yt48x/MMb92N7+r9iUFplxDy9NLmL14SXIlpEs3F9AFVboSea65u0UwqoaicU0TqlGZgoCZAACSQVAYpoSdWcrAwJkAAJkIDbCfxR9upZexC9czO1vXoOVzdiTAd79Yg32rZKP/rlBfbpOXaqDo9jBW62sU+PsKCIFmoRFNHc3ksil09VHKGIFplpMoZQtROKaMloBawTCZAACcSWAEW02PJkaiRAAiRAAiQQkUBzqx8/XHsQb39xEpfb2KtH9un5QNun521tn54MtETMQw9AEY0imm1j8VBAVXGEIpqHGjeGRVW1E4poMYTPpEiABEggSQlQREvShmW1SIAEkp/A+vXr8cwzz2gVvf766zF9+nRUVVVpG1SWl5cjLy8Pc+bMwdChQ8Pel7hPP/00iouLtXTuuusu3HTTTckPzwU1VJ3cpYIIoMrE6YSXnmgu6ABRFkHVVlKh/0SJNCmjq9qJ0zHFS/+sSMqGZqVIgARIII4EKKLFETazIgESIIFYEdixYwdERHvggQeQlZXVnqwIYgMGDNCEMGOYNWvWWN6XY5b1dOrr67F06VJMmzZNE954dS4B1cldKogAqkycTngponWubccjdVVbSYX+Ew/uXstD1U6cjikU0bxmGSwvCZAACTgnQBHNOTvGJAESIIGEERCxbMyYMRg5cmR7GcQLTY4+vvvuu5Gfn695n8nnO+64A88991zIfQm3du3aoHSs0k1YJZM8Y9XJXSqIAKpMnE54KaJ5v3Op2koq9B/vt2rsa6BqJ07HFIposW87pkgCJEACbiVAEc2tLcNykQAJkEAYAg0NDXj88cfxySeftIeQZZhXXHFFiIgmnmVTpkzBa6+9FiSi6R5nGzduDBHRdE82NkDnElCd3KWCCKDKxOmElyJa59p2PFJXtZVU6D/x4O61PFTtxOmYQhHNa5bB8pIACZCAcwIU0ZyzY0wSIAESSAgBEdGefPJJTJ48WVt2uW/fPqxatQozZswI8jjTw40fPz5IRDPGN4tosrRTLpV90erq6hLCweuZLv7LcfxxxwmM7OWzVRWnIkDOv2+xlb4bAqkycTrhdSKibf73MW5AxDK0EVC1lVToPzSOUAKqduJ0TPHSOEs7IQESIAESiI7AnXfeqa3m8eK1e/dupEnBS0pK/CNGjPBiHVhmEiABElAmYBbRwoll8VrOWVlZidraWuV6pHqEpR/Wo/jLhk4X0Wp++IpnUKsycTrhdSKivfzDwrhzfHZnA94oDZzEemNhOr5/4Zn9D8MVxkmcuFcsBhmq2opTEc1L/ScGWJMuCVU7cTqm0E6SznRYIRIgARIIS+AnP/kJXn75ZU8SoojmyWZjoUmABGJBwM4BAuJVJqd0yqmdxvDG+8bDBw4fPqx5tM2cOVPbU41X5xJQXWbkVATw0jIjVSZOJ7xORLSPHr6qcw3ClPo//N9+lJ5oxoThgb646asqFPbMwP/+/eCw5XASJ66VimFmqraSCv0nhniTJilVO3E6pnhpnE2axmVFSIAESCBBBLicM0HgmS0JkAAJRENAvMwWLVqkiWR5eXmYM2eOtrTTeF/2Nps7d277IQN6eON9KYMIbMXFxVpxZs+eHXRYQTRlZNyOCahO7lJBBFBl4nTC63YR7fWSajz4+hE8MnFIkBHN2VCGx27ui5uL8kKMy0kcL/dRVVtJhf7j5fbsrLKr2onTMYUiWme1INMlARIgAfcRoIjmvjZhiUiABEiABFKAgOrkLhVEAFUmTie8bhfRHt54FJ8dbcbU0b2DesKaTyqwufQUBnbPCOkhh6qbceXQ7pZxvtY3A3Mn9EmqXqVqK6nQf5KqgWNUGVU7cTqmUESLUYMxGRIgARLwAAGKaB5oJBaRBEiABEgg+QioTu5SQQRQZeJ0wut2EW35e5V47fMa3PuNfkGG/8sth3CwohqDc7UtYYOu/TV+DOydh5+O7R90/4n3D+Ob5+XivisKkqoTqdpKKvSfpGrgGFVG1U6cjikU0WLUYEyGBEiABDxAgCKaBxqJRSQBEiABEkg+AqqTu1QQAVSZOJ3wul1EO1DVhLMfK8G/XzsAlw7qphn/hwdOY/FbB/GtIenoGuqIhtpm4JWyFjw0fmBQnP/8czn2PliEQfmZSdWJVG0lFfpPUjVwjCqjaidOxxSKaDFqMCZDAiRAAh4gQBHNA43EIpIACZAACSQfAdXJXSqIAKpMnE543S6iSb3WlVTjhy8eRNdMHxpb/DhZ24xLCoABXUO90PTeUV7rx0eVQI+uGeiSnobaplY8+Z2BmGSxh5rXe5SqraRC/3HSps2l25SjZRSOUY6TqAiqduJ0TKGIlqgWZr4kQAIkEH8CFNHiz5w5kgAJkAAJkABUJ3epIAKoMnE64fWCiKZ3kR+sPYA/l5zEN/r4bPea94+24tqiHvjddwfZjuO1gKq2kgr9x0kbHp93sXI0LwlGqnbidEzxEhPlBmcEEiABEiCBIAIqIlplZSWmTp2KDRs2tKcxceJErFmzBgUFBdpBcfPmzdO+W716tRZ2y5YtGDduHEaNGoXnn38eRUVFqKurw5IlS3Dvvfdq8Zxeu3fvhvbv2JKSEv+IESOcpsN4JEACJEACJBB3AqqTu1QQAVSZOJ3weklEc8rkuxefhfnX9427XccrQ1UuqdB/nLCniBZKzYmt7J3+ljL+SwrzleMwAgmQAAmQQOIJqIho5tKKQLZp0ybMnTtXE8ueffZZLF26FLW1tbjvvvuwYMECrFu3DpMmTUJFRQVKS0s1YU3EtgkTJmDs2LFRAaCIFhU+RiYBEiABEkgkAYoAofRVmVBEs7ZgEQEoogWzcSKMSArJ7mFEES02IpqXhPlE/u4xbxIgARJIBgLRiGhGMcwsjOmft27dGiSiFRYWtgtv0fKjiBYtQcYnARIgARJIGAFVwSgVRABVJhTRwototw1rxtwxzbbt20v7XEmlVG0lFfqP7cY2BKSIRhHNid0wDgmQAAmkMgGnIlpJSQmeeuopLFy4EDk5OSHeZSKiDRs2DCKayXJOWfa5bNkybUnnrFmztDjRXhTRoiXI+CRAAiRAAgkjQBEgFL0qE4po4UW0SadexIO+l23bt9c8rlRthSKatSlQRKOIZnuQYEASIAESIAGNgIhbsj+Z8fr6178ekY7sgyaXLM+Uy+yJZv5ewshSz/Hjx2PFihVYuXJl+75pETMLE4AimlNyjEcCJEACJJBwAhQBKKLZMUJVO3EqLFJEs24Nr3GxY1PGMBTRKKKp2gzDkwAJkECqE7jyyitx8803t2M477zzMGXKlA6xyAEDDz30EBYvXtx+MEC45Zz6vmeyZ5rsiaYv55RDBcxpqLYFRTRVYgxPAiRAAiTgGgKq4kgqeNKoMnEqGHlp/6J4MfGaWKTKJRX6j5PBjSIaRTQndsM4JEACJJDKBJws5xQvsz179mgHCuiX8WCBsrIy7VCB5cuXayKbiG5PPPGEtoxz+/bt2p5o8j7aEzopoqWy5bLuJEACJOBxAhQBQhtQlQlFNOtO4EQwoohmzdIrXH65pQIvfXpKq8RtX+uOn47t3eEIqYdvLv8c32x+B/f4NtgeUb3CRCrEMcV2szIgCZAACZCATQKqIlpdXR1mzpyJ73//+yGna4o32rx587ScN2/erH0v4efPn48ZM2agqKhI+yzxuZzTZgMxGAmQAAmQQHISUJ3cORFGhBwnvKH248gT7V9a1Ayxx7Vq4cOEVrUTp8Kil+zEiTiSzP1nypoyHDndiuvPydesqPjLKvTt5sMfpg6xtCpz+Dc/LUev4zuwqvXntmzWS7YSr/7jaEx5+CpbvBmIBEiABEjAXQRURTQ3lZ6eaG5qDZaFBEiABEhAiYDq5C6ZRQAdnCoTp4KRownvdVcrtS+u8auFp4imxEvVVpK1//zp82o8tOEI/t+NwYLZp00L4QAAIABJREFUf7xRhsUT++KW8/KCuIYL/9AfP8W/n/4VJqZ9ErEdKKKFInI0plBEi2hrDEACJEACbiRAEc2NrcIykQAJkAAJJD0BigChTazKhCKadTdxIhh5SRiRWqvaihMmko/buSzceBS7jjZj6ujg5ZtrPqnAX/ZUoV+3jCAjOVrTgqvO7m4Z/uxPn8TPfK9EHHvdzsRYAVU7ieuYQhEtoq0xAAmQAAm4kQBFNDe2CstEAiRAAiSQ9ARUJ3fJKgJ4ZsJLTzRX9Un2n0BzPPF+Jf64qwY//ka/oPZZuvkQjhyvxuDctKD7+2v86NsrDzPH9Q+6v/ydfbih7LeY7tsYsZ0pooUioidaRLNhABIgARJIGgIU0ZKmKVkREiABEiABLxGgCBDaWqpMJAUn4qKjCS9FNFd1L1VbcWInUmG3C0aHqpsx/Ocl+OnYfrhiSGDp5ntl1Vjy9iFMHuJDTnpws9W1AK+WtWLW1f2Dwi99ez+2p89EX1RFbGe3M/GMME9PtIi2xgAkQAIk4EYCFNHc2CosEwmQAAmQQNIToAhAEc2OkavaiVNh0UvCiNRRlUuyimjCovjL0/jRiwfR6geaWvyoa2rBxb2AfjnBXmi6vR2u82P7cSAnMx0Z/iakNVRjqf83uCbtUzsm6XphkSKarWZkIBIgARIgAYcEKKI5BMdoJEACJEACJBANgXiJAHunv6VUzEsKAyf8JeJSZeJUMKInWmjrUkSztngvcbnnpYPY+PkJXH6Wz1b3/eBYK8ad3oRfpP+PrfB6IC8xcfWYQk80JbtjYBIgARJwCwGKaG5pCZaDBEiABEggpQioTu6cetKoCkYfJXBip8qEIpp1l3FiK14SRqTWqrbihInk4yUuZBLaH1SZxHVMSeBYm1I/tqwsCZAACcSYAEW0GANlciRAAiRAAiRgh4Dq5M6pCEARLbQ1VJlICh9xTzQ7Zh23MPHqPxTRQps0mZlQRItbF2ZGJJBSBJpLtynXN6NwjHIcRogPAYpo8eHMXEiABEiABEggiEC8RABVwYieaNaGShHNXR04Xv0nmQUjp8J8MjOhiOaufs7SkECyEDg+72LlqnhprFWunMcjUETzeAOy+CRAAqlJYP369XjmmWfaKz979myMHDkSVVVVWLRoEcrLy5GXl4c5c+Zg6NChYe9LAk8//TSKi4u1tO666y7cdNNNMYP687ePYe3OU1p6372wO3529VkR03YSJ2KiLgwQLxGAIlpo46sykRQoormrE8Wr/3hpEkMmoTaqyoQimrv6OUuTOAJOnsWcxElcDdVzdlI/PU7L0a9wS/Pb+Ilvne2MvfT7Y7tSSRKQIlqSNCSrQQIkkFoERESTyyx4iSA2YMAA7f6OHTsg4R544AGsWbPG8n5JSUl7mPr6eixduhTTpk3ThLdor28/uw9V9cCN5wY2qn/jiyrkZwMvfz982k7iRFvORMVXndw59RpRFYzoiWZtERTREtVTrPONV//x0iSGTCiiuauXsjReJeDkWcxJHC/xcVI/c5wNO8uRW7ETz7Y+aqvqXvr9sVWhJApEES2JGpNVIQESSB0CViKaeKGtXLkSd999N/Lz8zXvM/l8xx134Lnnngu5L+HWrl2LMWPGaF5scokIZ/zslOgfd53CvDePYdENg4OSmPvmfjx8w1m49fzuIUk7ieO0fG6IF68JL0W00NZWZSIpUERzQ685U4Z49R8vTWLIhCKau3opS+NFAk6excLG2bAX8y+qweShrR2icPveXzFl8upnePDUr3CT7+OI5uGl35+IlUmyABTRkqxBWR0SIIHUIGBczimeZ3PnztUqbhbRxLNsypQpeO2114JENN3jbOPGjSEimu7JFg3JhRuP4vOjzfiH0b2DkvnfTyqw6asqnJWbHpJ8ZW0Lrh2Wbxnn/D4ZmHddn2iK5Lq48ZrwqgpG9ESzNpVkF9H2Tn9LuY9cUhjwMk3EFa/+46VJDJlQREtEX2SeyUUg1s9vhZ/+Dj/zvdwhJLePs4lgIsDcziW5LF+tNhTR1HgxNAmQAAm4joAIarJ0U5Zhrlq1ql0sa2howJNPPonx48cHiWj6/cmTJ8MsooVbJtpRpU+fPh3y9e+2n8K6L5vwkyv6B333i3fKUXHyNIbkpoXEKavxo3ePbvjXqwYEffer9w5h0jmZ+MHFod5rrmsMhQL959sn8erOkxjZy2crVryWc/7lwYtslaczAqkykTI44aIqLEo+qiLa6UuqY4LIzUy8ZCtO7EQasMuDb8ekHeORiKqtkIl1qzjh4mRMSWT/iYc9Mg9vEojp89vbpZi4/7eY5tvUIQy3j7OJYOK13x9vWrvzUsse0i+++KLzBBIYc/fu3dBmYSUlJf4RI0YksCjMmgRIgAQSR2Dfvn149dVXcfvttweJaPFazllZWQkR5oxXRV0rxj5zEv/8jf64qjBP++qd0mos23IItwz2ITvUEQ31LcCf9rfi/rHBcX7z/iFsuasHeufYE5sS1xJqOf/31lq8sbvedSLaq/cMV6tIDEOrMnGziFZ+7sGYkHEzEy/ZihNhRBqw/p4/xaQd45GIqq2QSWJFtET2n3jYI/PwJoGYPr9tLsO29Jk4C4EDpsJdbh9nE8HEa78/3rR256W+99578fLLHXtYOk+9c2NSROtcvkydBEjAIwTEe0xO45w+fbq2p5m+HNPOfePhA4cPH9ZEuJkzZ2p7qkV7/XlPDe556SBqmvxoam5FS6sfo3v60Tcn1AtNz+tInR+fnEhDui8NmRk+5GamYcVtA3HtsNxoi+O6+PFaeqXqIcHlnNamouqJhmv8MbE5VTuJq7D48FUxqaOTRFS5OBWMVJe5comrk9bsvDiqdpIq/afziJtSlv8lyP+/gp3S45Y9M3JGINrntww0IaepCv/d+huMTfs8YiG8sGwx3kwEmhe4RGzcJA3gZDmnHPJ25513akQefvjh9q14Fi1ahHnz5mn3V69ejalTp2LLli0YN24cRo0aheeffx5FRUWoq6vDkiVLIAJeQUGBY7IU0RyjY0QSIAEvExAPMxlwRTiTa/To0doJnFlZWdphAvp3+l5p+iEDVvclvghvxcXFWlqzZ89uP2QgVox+/PJBvLnrBC47y74n2dZjrbjh/J749bcHxqoYrktHdXLnVASgiBba9KpMJAWKaKEcvSS4sv+Etp9TJl6a2KmOsxTRYvhTeTuA37eldymAyQBuBTAqhnkwqU4l4PT57arTxfh5+jO2y+alMSVeTCii2TafhARUFdFEFHv22Wche1Ln5OS0l9l4v7a2Fvfddx8WLFiAdevWYdKkSaioqEBpaakmrMk8bsKECRg7dmxUdaaIFhU+RiYBEiCB+BBwOon57sVnYf71feNTyATkosrF6YRXVTD66F9a1Gn0uFY9jkUMVSZxnfBed7VaHemJpsZLMbSqrcSt/6SAd56XJryqdhLXMSWBtqLY3dSDf19cKsJEG9ImpomgdoN60p0R45G3jmHtziot6e9emI8548/qMBvV8J1R5nikGa/+wzHFujW9xCUe9uimPFRFtHACmPm+/nnr1q1BIlphYSE2bdrU7r0WDQuKaNHQY1wSIAESiBMBpw9hFNGCGyhuIoCqWCTFTAXBSJVLKjBJoAigOq7Erf+kABMvTexU7YQiWgweDH4A4ClDOl0ANIZJN9sgqImnWgLOD5r8/+1DXRNw44geWiHf2H0SOZnAq/841LLQquFjQDRhScSr/3BMoYiWMCN3mLGKiCbLMGWrnJUrV7bnpi/btBLRhg0bBhHNZDnnxIkTsWzZMm1J56xZs4K82BwWHRTRnJJjPBIgARKIIwGnD2EU0Sii2TFTJ+KIqneelIPLOUNbg8s5U5MJJ7yh7e5oTEmg4GpnbHUU5scAnjDEfB/A5QDk9YW2v30dpCxOzfqyz3MclUAp0iufncLCjcew8PrBQfHmF+/H/OvOwrcuCFb1VMMrFcaFgZ0+v0069SIe9NnfdJ1jCkU0F5p/h0W6/vrr8cgjjwSFueyyyyzjiIg2f/58zJgxQ9vbrKSkRFuyuXz5cjzxxBNBSzRl3zS5ZPmmfskS0PHjx2PFihWaEKcLcE6ZUURzSo7xSIAESCCOBJw+hFFEo4hmx0wpooVSihuTBIoAquOKEyZCVlUcSQVhkRNeimiWY/NMAL80fPMWAKuV/iKiiaC2FsB7HYzyFxgEtSvt/Bqoh1m48Sg+P9qMfxjdOyjy/35SgeIvT6Kga/BR4ifqWjFheL5l+PP7ZGDedX3UC+HiGKrjrFTFyVjLMYUimou7gWXRrrzySnznO99p/27o0KGYMmWKLRHNKKr9/ve/DxLRzJ5psmea7ImmL+eUQwUeeughLF682PHhAhTRvGZtLC8JkEBKEnD6EHbbsGbMHdNsm1lG4RjbYd0QUJWLkwdTRyKA6rJFySQVli6qckkFJhTRQoYSimhuGF3PlEF1nHUqAqiKrZJPIm0l5q00G8B/GVJ9HcBNNnKpBSAOSyKovdhBeDmITvZQkz/xVAvWtmxkZB1kxQfH8eLO0/jJlf2CAix5uxzHq05jSLfg08TLTvvRK78bZl09ICj8r949jO9c2A33XN7LcVncGDFe/YciGkU0N9p/R2VSWc4p6Yg4Jss09ZM39UMGtm/f3n7gQFlZWbuHmpy+WVlZqXmqyTJOCSd7osn7aE/opIjmNWtjeUmABFKSAB/CrJtdlQtFNGuOTrg4mvBSREtJwUjVVhIpjMRrTOGEN3QsUrUTTURL4CEuMX0YmQ/gYUOKIobd5jCHPxuWfR7pII1vGrzU+jvMC0BFTTPOWbIbP7i0D645O7B08y97T+HX7x3GLYN8yDKJdQ0twJ8OtOLHV/QLCv+7D4/iy1kj0Ds3w3lhXBhTdUyRKjj5TeaYQhHNhebfYZFURTQRxERA27BhA0aNGqXtcSZLO3WBbd68edr7zZs3a6dvmpeAGvdV43JOr1kLy0sCJEACDgjwIYwiml2ziZetOJrwUkSjiGbDkCmi2YAUxyBJNaYItxh5uMasCRYD+A9DarKdzz/EKPXPALzU5qX2cQdpXmoQ1Eap5/1OaQ3ueakcJ+pa0NTihw9+jOrpR5/sYC80PeWj9X789UQaWpGGTB/Qs0sLfj2uEeP6t9rK3Ete8/HqPxTRKKLZ6jwuCqQqormo6DxYwE2NwbKQAAmQQDgCfAijiGa3d8TLViiihbaIIyZczpmSwiInvDHqP6rCvNtEtCUAfmZg8TsAM+yO9orhDgNY1yaoyWu4a4hh2ecNann85JWDeOOzE7j0LJ+tiB8ea8XVNW/iv3zP2gqvB2L/CcVFJhTRlDqRCwJTRHNBI7AIJEACJJDMBOIljHjpIUzaW5WLkyUSko+qOKJ8CmUMJ3aqTCRrJ1xUmUg+ylxi5DHiaiYU0SiiufzHy9X9x8si2q8A3G9ofPl8X5yMoRFAcdseanJAQVWYfLNN+6gFH7QZEknVVpz89kimXnpWUWXi9DeZTCiixWn0iFk2FNFihpIJkQAJkAAJWBHgQ5i1XahycfrArioYKYtFFNGsG5giWqcOiK7tPykgLHLCG2raquOsI2E+hmNtVJ1zJYB7DCn8HMCsqFKMLvL7AF5r81Lb1UFSclKoHEoghxOcExouXmMK+08oezKhiBbdIBD/2BTR4s+cOZIACZBAShFQfTAVOE4EIy89hEkdVbk4YSL5qE7uKKJZd09lLhTROnWcc23/oYjWqe2umriqnTj9/VEdZz0rov0PgGmGVpADBeaqtkonht/d5qUmp31u6iCfCwyC2pWBcKq24vQ32UvPKqpMnPYfMqGI1omjQqckTRGtU7AyURIgARIgAZ0AH8KsbUGVi9MHdtXJnbJYJNVLBcFIdelVKjBJAcFIuf+kABNOeEPHdFU78aSI9pzp0IB/B/CIi591KtoEtT+1nfjZEKasBQHvtIUXH8GLNcfw9QJ7e6I5/U1m/wltBzKhiObikcSyaBTRvNZiLC8JkAAJeIyAqliUCv/JjOd/vVUndxTRrDuYMheKaJ06UqmOK04nvMr9hyJap7a7auKqduL090fVTjwnooln198Z6P8UwFLV1khgeDk4U/ZRe7NNUCsNLcvCcUe0m9+qysX20dXYPqoaJ/Obwxba6ZhCwYgimt2e4CVbsVunZAlHES1ZWpL1IAESIAGXEojXJMZrDxuqXJw+sKtO7pTFIrG7VBCM6IkWMsJ89C8t6qNOD9mYKPrLtf2HIlr0jRvDFFTthCKaBXzx5JK9xPRL9kP7TQwbKRFJbWsT1V4F8G6gALqINn9z3/YS7Smsw/ZRpzVBrWxwfVBJnf4me+lZJV79h0ysO4GXuCSiGycyT4poiaTPvEmABEggBQjwIcy6kVW5OH1gp4gWyl+ViaSgLC5SWLQ2/ARxiVv/oYjmql811XGWIpqp+d4AMAmArpf/IwDZFy2Zrj0BQW3htiPALsAoohmrWVHQpIlpH4+qxt8uqHG0d6uk5yVhJF79h0xSU0RrLhU1W+3KKByjFqGTQlNE6ySwTJYESIAESCBAgA9hFNHs9oV42QpFtAQJi5ItRTS73UE5nGr/cSoscsLr/f5jy7j+0iag1baF/h6A523F9GQg6T+vflCJuw50x9d25eKST/LQoyrDsi5NmX7ce9sB9Om+GbN6PQF/Vo3tOrP/hKIik9QU0Y7Pu9h2v9EDusVWKKIpNx0jkAAJkAAJqBBQndhJ2k4md275YbXLRpWLEyZSFlXBSNnjKoHCiFNbUWUi+ShzSZBY5GomCbSVuPWfFFji6qWxVnWcTZX+E/F36v02Ae1EW0hZzvnHiLE8HcDKVi74PBcX7srFyJ3dUFiWHVQ/4/LP5qHb0DjibTSN+Ataeu3vkAP7D0U0ux3FS7Zit07GcBTRnFCLPs7u3buRJsmUlJT4R4wYEX2KTIEESIAESCDmBOI1ifHaw4Yql7iJAKp7fyVQGHH1hJcimvVYkiAu7D+hzeGUiZfGWtVx1tVjSgzH2g5/6LcD+CaAw22hbgAgyzqT/IpkK0P3Z2searqoZrWHmiBq6b0HTSPeRuOIv6B58F9DqLH/UESz25W8ZCt260QRzQmp2MahiBZbnkyNBEiABDqFQKQHU6tMnUzuvPawocrFCRNhq+p1pexxFcOJnSoTV094EyQWuZpJAm2F/Ycimt0fOCe2ojrOSlkSOdaGZfEpgFsA6KdXjgPwjl1y3g6n8vtTcDwTe/enYXT5ESxcNxJp9XmWlfd3PdnuoSaiGtJauSeaBSkvPb+p2IleVSdjisT1ApeWVj/mFx/Fi5+e0qr7na91x8Lr+yDdp/k6hVzG8K0nD+GW1nfxb2kvIB1yhG7kyy1MuJwzclsxBAmQAAmQQBQE4vXA4ZYfVruoVLk4fQhTndwlcmKnysTVghFFNOuukCAu7D8U0eyOzU5sRXWcdaWI9mWbgFbSRupSAFvtUvN+ONXfH91O/q35DWTuvQwZey9H5t7LkV5RGBZG07mbkfmv44CvA8g1/XUD4HMXR1UmTn+TvfT8Fi8mXhHRbny6FD74MKmop2a860pOoBWteGO6dT8wh3/t08NoKv8ML7QutGX8brEVimi2mouBSIAESIAEnBKI1wOHW35Y7XJS5eJkYidlUZ3cUUSzbkFlLgkSi5xOYlTtJNEiAPtPqJ3Gi4mXxlpVJqnSf0KspwyA7Hu2o+2bUQBkWafLRB27v69OwqnaSrjf5IyyizUxLXPPZcg4ICAVrhwLYc0stslnEdxU7ysUQw+qysRp/+GYYt04buci3mePvHUM868bHFSBhRv3Y874szSvNOMVLvyC13bhgZO/xi2+yKd1uoUJRTQHAwqjkAAJkAAJ2CfAhzBrVqpcKKJZc3TCJS6CEUU06wZLEBcndpLsIrRTJnunv2X/B6At5CWF+cpxYhFBdZx1KgLEZUyRwsWo/wSxPQLgVoPX2Xmy1hRA11i0gHfSULUVO/0n/dhwZO4JeKiJp1pac5fEAVEV3XKBhQ1HsPVgNSa0ZKEhq/XMX5dW1Guf/WjsErwMzw4XMwS3CCN2GkfVTpyOKRLP7VwWFB9FSUUz/mFU7yB0//vXCqwvOYn87GAVvrqxFTee28My/NCdv8ODvpcjNoFbmFBEi9hUDEACJEAC7iWwfv16vPTSS5gzZw6GDh2KqqoqLFq0COXl5cjLy4t4X2r29NNPo7i4WKvkXXfdhZtuuimmFY7XA4dbfljtwlPl4uTBNNlFAKcPp3GZ8MZosqtqJ65mEkMRQJUL+0/oyBQvJpLzRw9fZXdojGk4VTtJlf7TDvlkm4Cm73t2NoAPARTEtBk8kZiqraj2H1/1WZqYltv6MHAUQK3FX5O7UIU7PMFYSn8aAuJal4DI9uilx5CH4/iPz2vhz6wDMuvg71KnvddfYfqcd/fjgNjeUHfV36o0qnbidEzxgoj25Nbj+P3fqnH/lf2DUD32l3JUV9dgaLfgfdH2nfYjLy8XD14zICj843/eg1sO/hZ3+f4c0QDc8qyvKqKtWbMGd955Z3v9Nm/ejLFjx2qfZd42b9487f3q1asxdepUbNmyBePGjcOoUaPw/PPPo6ioCHV1dViyZAnuvfdeFBQ4H6R5sEBEM2MAEiCBZCawb98+bWCV6/bbb9dENBHEBgwYoAlhO3bsgIhsDzzwAGTwtrpfUlLSHqa+vh5Lly7FtGnTtLRidcXrgcMtP6x2ualyUX1g18uhKhgpL1uUjCgYhTY7mVh3hQRxYf8JbY54MZGcKaKF8k/kWKuVRkScbwEI/A8NGAjgfQCD7P6KJVe4eP0md/isYiWsxfqeglBnR0QzW4GTOO1pyPkMF5r+vgagr3tsTdVOpOROx1q3P9eerGvBiF/sxt+P6o0bzgl4G7/5ZRVWfXgUNw9KQxfTcvDGVuD1A35Mu7RPUPjntpZia9pM5GuDUseXW5g4EdGkZiKQGS8Ry5599llt/lVbW4v77rsPCxYswLp16zBp0iRUVFSgtLRUiydi24QJE9rFt0iswn1PEc0pOcYjARLwPIGGhgY8+eSTuPHGG/HGG29g8uTJ6NGjB1auXIm7774b+fn5mleafL7jjjvw3HPPhdyXcGvXrsWYMWMwcuRIjYmIcMbPsQAVrwcOLy0xEq6qXJw+hFFEC7ViVSaSgvKEN0FikdMH9rgwkcIliAv7T2g/iBcTrf/QEy2kAZTHlBj2H7S0CWivtRVLVmO9C+DcWPzqezONeP0mJ1wEqA/jBVcTen/h8SPYVVaLuw50R5dGH7Ia09pefejSmIasBnlte6+9+vBfY47B5wfmb46h8nWWhbh2PoDAXvZxvVTtxOlvssRLuK3YILt1fy1+/Eo5Sk80oanVj67pwKiefhRkWZ/OWdngx19PpKG2BcjwN2MIjuKxlhW4OG2PjdzcwyRWIppZGNM/b926NUhEKywsxKZNmzB37lxbnDoKRBEtaoRMgARIwKsExMtMlmyOHz9eE9PCiWjyn40pU6bgtddeCxLRdI+zjRs3hohousdarNjE64Hj/kNP4XhuE450b7Bd9ERN7CiiWTdRvGwlLoJRgsQipw/scWESQxFA1VbiJRglUhhxKxOKaNbjXSJtBX8HYG1bucT7ZwsCJ0am8BWv/uMFYUQ3A1Um7b8/J1+BnFqa1pSt/aEpx/A+cC/wlwM0ZaPrVQ8AOxH4+1zBCGU/e6PnmnityZ5+sv9bJ12OmZx60daeX8Zie8lWZv6pHK/vPI4xve2dRrKtohXjT6/HYt//KrWUW5g4EdH05ZwTJ07UVgjJkkwrEW3YsGEQ0UyWc0rYZcuWaSuPZs2ahZwcOX0kuosiWnT8GJsESMCjBHQPM/Eky87ODiui6d5qIrQZRTT9vghvZhFNln/KpbIv2qlTpzok+ejmKvxpZxVG9rL3w+pEBOi29r/Q5bMbtHKcymnGF31qsLtvDb7oexpf9K3B7j41aE73h5TzrVmKJ2fF0GZUubhZBDh1UVVMyKgycWIrEiceghGZWJtEoriw/4S2R7yYSM6JGmuTaUzRft9iMNbm/CAHmX/IDBhEF6BmfQ1aLhHXtNS+VG3Faf/JmBV53ye3tIQqE6e/yUFMmoH0XenwfeaDb5cP6Z+la6++MvvPkK3ntKL1/Fa0XNASeB3RgtYRrUCb2UfDN15MpIzJbCte7z/f/OY3sXjx4iBTuvrqq22Zlgho77zzjraEU/Y4My7RlO/kMi77lHAyl1uxYoW2wkjfN81WZhaBKKI5Jcd4JEACniYge6E98sgjqK6ubq+HHCJw//33h3icxWM5Z2VlJZqawm+y8Yv3a7Bhd12nimjdf7cGGYfEtz/8tbd3bUBQ08S1Gk1oe3r2kITZgioXpw8cqoKRE++Iw0WHYsJRlYnTB3ZVJpKPKhcysTaJRHFh/wltj3gxkZxfuzcx6wSTaUwRjtH2n/yZ+cj5vzOeDMdfPI7GKxpjMn57PRFVW3HafxrvXecZVKpMnP4m22GSVpOGjM8ztL/Mksz2975jNsU1H9B8XjOai5rRdF4Tmkc0o+WcFjSf06zUHvFiIoWyw0Wp8J0YWJWL1/vPrbfeqh3Gpl99+/bVVv7YuWQ/6qeeegoLFy4MEdHMnmmyZ5rsiaYv55RDBR566CFNwHN6uABFNDutxDAkQAJJTcDoVWY+WEC8ymTJ5/Tp04MOHDDeNx4+cPjwYaxatQozZ87U9lSL1RUP1/f0ykK88vEyDD/WFcOP5aJfVZa94vcCIM5osiWc8TXDXvRoQqlycfrAoSoYqYpFGgMuXQw1BTKx7h4J4sL+k1gRLVFL51XHWacigOo4K/nEfaz9ZwArDHbwuridR/MrllxxVW3F6ZjiluVodlpPlYnT/hMVk2MAPm1bCqovCZVXuw7yXQ1LQvXloLIkdJg1oXgxkdyj4mKngWMYRpWL1/uP6nJOI2paNOtVAAAgAElEQVTxNtuzZ4+2v5nxYIGysjLtUIHly5drApk4KTzxxBPaMs7t27dre6LJ+2hP6KSIFkPDZ1IkQALeJGAW0WSpp/wXQ8Qz2dtMBmj9kAGr+1JrOUyguDhwPNfs2bPbDxmIFRHVH1anD2HGSczgEzkYfrQrhrWJavJexDXZ7NbWdYFBVNMFNjm5LIaXKhenDxyqk7u4T+wMTFWZxMJW7DapMpcEiUWuZiKFSxAX9p9QS48XE8mZIloof+UxJZr+81MAjxvK8BKAb9sd/VIjnOrvj9P+k8zCiNPfn05hst8grBlFNrvb5hYAEFFN9lyThQ4irJ0HLPz8CNZuP9apqyv0HtcpXDqpO6da/1ER0UQMk+WZGzZs0OjLdjyyRFPf30zmZ/PmzdO+27x5s3b6Zl1dHebPn48ZM2agqKhI+yxODlzO2UkGzGRJgARIwG0EVH9YnT6ERRKL8usycM7RXE1MC4hqXXHR6XzguE1i8kBl5bWWbjO+KZgqF6cP7JG4mEsf14ldlEw6y1asWlSZS4LEIlcziUYEiNJW2H8ootkdqZ3Yiuo4qwmL19nbPyeo3E7GlX8D8JghFdnH+w67NFInXLx+k5NZGHH6+xNXJl+YvNZEYJM/m9fCm4/gSHYTbq3OQXn/RpT3a9BeT+WFXxbqZEyR4sSVi836hwuWav1HRUSLEm3Mo9MTLeZImSAJkAAJxJ6A6g+r04cwR5OYh68C/tr2QKX/p1Je7Z20HYAl/6k0LwcdEJmjKhenD2GqXOI2sbNApMokrraiOuF1MtlNdiZSvwRxYf+hiBZ5VA6EcGIrquOs5BOXsXYugP9nqPlTAKbbJZFa4VR/f5zYSbILI077T8LFIlmlYFwKqr+3eBZcOO6I1jHmb+4b1EGOntWIAwMbAqJav0aU9w+81nZtcTSmJLuteL3/UERLrd8H1pYESIAE4k5A9cHU6UOYo0mMiGhW1wEExDWjsCYPVXb3X+5t4bUmQpvBa02Vi9MHDlUucZnYhbFCVSZxtRWKaCGt5iVbYf+hiGb3x8+JraiOs3ER0UQ8ExFNv5YD+LFdCqkXTvX3x4mdCNU/jJe1tGrX3eOHqkWIUWhVJk5/kxMuooXjVRu639rC9CNAdaiIFi6JAwMa8PDYo+iTuROz6zajtaAULb33wp9ZH7GVXMvFouSqtuK0/7iFCUW0iObLACRAAiRAAtEQUP1hdfoQ5mgSE05Es6pwXZuwtsPkuXZUgY7srdHmtbaw+xG8duw4RvS3t1Gb0wcOVS5eEkbiaisU0UIM3Uu2wv4TOk7Fi4kmGKmMtQpDaqSgrv79UR1TpLJ2PTl/DuBBAx35PCsSrdT+XtVW2H+s7cUJF7cII3Z6gNjJqx9U4ttVXTGoPAuDDmZj0MEsDC7PQm6N9f4eZu81f0YjWnrvQWvvvWjpHRDVWjRxrRTwnVkW6jUuKnvFObETaR+3MKGIZqe3MAwJkAAJkIBjAqoPpnEVRmIxsZP9NcRrTcQ13XNtd2Rc+kPVzL/2xv5B9SiTv8ENgddB9fCnBafh9IGDIlpoW6gy0UQA1Qmv3cluBFNxdf9RZaIiAsSYC/sPRbTIo3IghBNbicuYYrf/yAECcpCAfi0C8B92a5+64VTHWid2InQd2UosnlUcNK0qE6f9xy3CiB1EHTHpeTIjIKpp4loWBh/M0t7/52VyhGhk7zV/dnWbmBYQ17r+5H7gW3ZKlfgwqrbitP+4xVYooiXe5lgCEiABEkhqAqo/rE4fwlz1YCqHFYiwZhbXZGlA2xVuXw39+/0D2wS1wfXYP6gBL/SqwYSGP+BB38tK9qLKRVkssjuxs1FqV9uKqmBEEc26xRPExekDezL3n3gxEUOgJ1pod+iUsXYFgH825DUHwGIbgy+DQPX3h/3H2miccHGLMGKnG6jaiaS554AP4w9vxX/srkb6seFIPzoc6cfOQch/S60KcDmA9+2ULLFhVLk4sROpoVtshSJaYu2NuZMACZBA0hNQ/WFNChEtXKuKt1qbuLaw4gjqDvrxaHE/WzYgops/sw4P7TuClj670dL3CzT3DbwC4ZeEJrMIEFdboYgWYqedIgLY6g1w7YSXTKwb8KPpm2y2bFuwwvlq4cOEdvXvj+qYEukfFqtMhwb8K4AlMcGYEomo2opTEUD1NzkVRGi3CCN2DF3VTjp6Tkk/NkwT03RRTXs9PiS4GHJ4lezJ6/JLlYvT/uMWW6GI5nKDZPFIgARIwOsEVH9Y4yqMqE7spHAxntxd4+uCofuzMUT+DmRr7v8Dy7NCmr0jz7WWPiKofYEWTVQLCGutuZVaGqoP7F4SAeJqK6oT3gR5XLmaSSQRQGGwUx1XnD6wJ3P/sc3E70P6yYHwnRgI38mB+FXr7dg5sBq7+p+23WLK4wr7jzXbcFzWALjTEOU+AL+y3TwMCPcK8xTR3GWeqr89yr/JLV2QoXmqDUfujQ8D17SdAu8uDKHPqMVHwD3RXN5IbcXbvXs3tB1jSkpK/CNGjPBGqVlKEiABEkgxAp3+wNHGU3Wyqz2YqgojcRIBMpvSNEHtjLiWhWcGnUJmc1rIserhzElENBHT/q/vIBzp3ojjuY043rUJJ3KbAu9zmyyjupVJuHraFgIMCcTFVigCqIkAiuOi6rjixE6kSKq24qX+Y2TiO12gCWTyl94mlrW/r+pv2TovX3QYL110WBPUIl3KXNh/7PefFwBMMQT/EYCVkVqE35sJuHVM0Z5VVP/hF+N/9o3s5bNtME7GWp5Yao3XLV5Xdho/Xv3HLUzoiWbHKhiGBEiABEjAMQHVH1bJyMlDmOpk180imhVsYfLNwxvx0P4DSP//2XsXcKuK+2z8B6JcFMFLjJALhBio1oBN+JJPRCpqBTXEqiFISOgHaLFqJSTW8mEBDZWaaj4iUQt/IiQIQRKJWqqgBTXGS2uVKDWaQxMjXhDwgCB4AAXO//mtw2xmz56198zsmdlr7f3u5znPOWftWZd55/1d5p3L2tyXOmzum/xun9LBNWkwFtJYUEuEtS5tf4/ufxfRMVvafrpvPvR3pw/SL4kObyk2wMRcBDAhq1LG1q+4+JR6EtE67m1PJzQfTh9794i2381H0P3dP6CP7/yAbny8N7X7qJNDK7SdsmLA5kRMe+lT76deAyJaKTTWmPAlVL+ygoi+Kl37r4joJ85N2dAnZtWnOOUqjRB/6vxlC9zuWRGMTBxDLPvJCiYQ0UxYgTJAAAgAASDgjIBtYIWIpoc6TQRot+fogqB22KZD4hq1mo8cGzUui2g6cY2Pnf5DohOI6OPU9pt/HD51xZWMdWLa7etI7fYcRe32Sj/S//fsHUk7O+2j97q0zVLknzZx9cPUvY+9iAAOPOFTbLnSECLafZvp18/toMs2H0UnNB9BH2s+vO33u4fT0Ts7lCBd6eUm4oTWw/fQge5v04Fj3qb93d+ml7ecTwNf715yvYc/vyUR09b22lHynTVXMmY/lWhak0GcR4houPRklxHR0kpPiu/TEMiqT4GIpm+xen9ZCUQ0fbtDRKveh2M5Z/UY4gpAAAgAgeAI2CamENHsRLS0Bjxsy0mJuLaseSId+8Hhyc8xHxxR+LvzR4eFbXshpsnCmjimCm5Htj1KXXHFowjw4H810xmHH05ddh9GnXe31/xuT513H0Zddrf9/kmvHXTcnh00/bmjqf1BoYz2H+7c3u8VlgF/VCSy/c0X/4mou5i1ePD3kaUCStGNPeISY/8VW3HEWixicEwxeZeI/sivejv4W/77NSJTUUy0h1z+wNGbCiKZEMsOHPNWm3h2VNv+iuLDmJz25tF0+a8/Taf/4ZgSXj3yp+/S/V/YRP/Ve3vhO2tcTDGpwOq68ikyV54goqFS5S8houXOJo4THeJPLGGeGwf2U0pRiGjZMltbX+tqPxDRqm93iGjVY4grAAEgAASCI2AbWPmBXIKrbWfXKTG16fB67ty5YMKPkIYLi2g6ce3qYx8k2n4C0Xv88/FDf4dkCotoJxDd9KXN9M6+D+myLV3p/a77aMfR++j9rvvp/eQ3/78/+S1/XHCJwhUhAvAKN9aV1B/D4zf96ebk5asznmI10uxjK6aYXdWw1OF7Dy4FVsS17u+2HT/zJ4dmK7KYWvoODaMb2foVF56Us5+0h7Tu7Mo+ZXcZkYwFswpbj5Vr95bO+2nLxz6id4//sPD7Zz120Rf3r6S/63IPUfv9RrirmPzpxq50xZOfpjP/59iS81ef3JyIaf/R5z2IABp0nbnyLBENki54IRH9m3HzORfc/bj9Rmudh050vl/sE7PqU5xylUYQoet8nzhu96wIRia2GMt+soIJlnOasAJlgAAQAAJAwBkB28DKN3Lp8EYRRuQOrzMibSfa4uKCiVcRgEW1RFz7eJvAVhDaTiA67HKizUS05eBPme3TysFmKv7IgtrsAVupB62nqVua6MCR25KfVul36+GsTBR/TLjSvrUdHbX3MDpqT4fk99JTJxPtOprog26lP7v4mPLdnk+3CWdVfkwxkW+jO6f1iBZq7biLWjvtavut/P2zw4bSMQdnLB7bcmjWYpcPA89Y7CYtAZZnKsp/f+xgGf598JM7+xEPvvnTRO/0IXrnMwd/+hB9MKZthtk7VZClHdFNX9lMWzp8RJduPZLe/dhHtIUFs+M/onc/9iHtOrJUJPPpU/ptOoou//Wn6OzfHV9Sicf/ZCsNHTeW6MsPm1ewEUQAlxfbHNVK9L+JSIwlnEtE/24OazUlt03/gvXpWenwmjx4Vn0KP7u14Ar7KW3ynGHCFYD9lDZjVjCBiGbiVVEGCAABIAAEnBGwTUz5Ri6dOxNhRK2EdWLKF6hRIuaCCT+uLS5eMGERTQhqsrgmjvFv+bgQRgbzQb+zrlhEk0U1FtmWHDmQOuxnkaxNIBNCWfL/nsOS48HFI0OLYkHsow6tNHndcdTS+QDt7rw/+c0zi3Zrfx+gh45soS/vWU1/f2BlQTSjdgfK3jGNJx33tS9eCpwIbLw8+Aj65tGPHRJUhai6z33ZaEVI+J3sB8W1m07bTG9+uJdGNh91cMaiPGuxbcbink6H6hzNfv7XXx4SxxKhTBLMNvYhOlCFKMkiYh8i+szB3/LfvbMhzH/23S7JMs/zfispnqJhB60g+sp8Iv5d6VMjP5vp+PPHU4mu+W8iMUgxhIh4WSfbRYQPRLRikGP5FIhoenJb5yo58ylca9u3lk4c2iuCJ9DfwjbXd7UfiGjVNzGWc1aPIa4ABIAAEAiOgG1gzXQnBiKani/VJqcHxbWbnt1Mz/12Z7Ixerf3OySboR/9/mHJ77b/DyN+y6D8cZmpFZz04gasl/BMK/nnaM0x/j7l+E3PbSabvb9qbj+7uhfPVBTiWvKbhZWvHxJYm91bwqTdPzziQNty4K776NYvbqXj271GN2x8rXjGYpf3CiKrbkmjKi4evr8dfWJ7J/rEe52oJ/8++Hfye3unRJB1/vDS1jSRjIWzruWvbOtrXTsxJsL8p7d1TsS0C9dp3jLy5ZVtYtqZ96dXqFqfcvDKtpjU3H7SEHnrc0RXPUv0/nFtJb5MRI8RURdntlmfCBGtGLKQ9qM2Tr0LRiY+pdEw4fra4lKrfeL4WW19rav9QESzdt0lJ0BEqx5DXAEIAAEgEBwB28Ca2U6MQKpGnTvXhMM6CXNZYhQRExbRWEwTItsTrXup/47f0T+sf5/af3AstWs5tu33B22/XT8fHdZKuzruo12d9tGujvvp5BP/i4g3zT9qR9vvws/7+uPD3iY6yvXuh86ra/vhiWJidiJvmi/PVJT/Ft9Je4KZiGgy+iblWzu/Twe6yMuB36OfHPll+sR7HQti2Qk7HTdxEw9z/NtEPf5I1PM1oh7880eiC37aNrvsE9XxxZYrMXwKi40TnvoUXfTiiaWVG/go0Vd+THTWL0q/i+hT1Ju74GLrZ/mexsLI5l5EVz1DtLVn26OeRkRreK1XdXyxPRsiGkQ0E85kzn5qnLu55rROIprtPnF8k94zTJq1YplY8SfvItqSJUvo1ltvpWXLllG/fv0SXGfOnEnTp09P/l68eDGNGTOGnn76aRo8eDANGDCgUHb37t1022230VVXXUXHHXdwQKViy5QWgIjmABpOAQJAAAjERsA2sLomHEE7MTJoNercuSSmTklYxkU02w6vLKgJge2ePV+nD1ggS372F4Qy+f+9HYqXPxp3eHOasOfCfnh7OzFr8fnN9MIrO+kb7xydiKpHH5ypmMxePDiDkZfsio+JiObFN3beSdTzj4cEMlks47/5xQvqp859Clf3hVO/RbRkCtG/Xlla/y88RnThj4nOWXrouxphkrn4s+1EoqufaVsizJ9TiOjR6gVXF65DRCtGLVZMTuzHNi7DfjLjZ119Sr3nb672k2cRrampiWbPnp1wc/LkyYmIxmLZPffckxxvaWmha665hm688UZ6+OGH6YILLqDm5mZ6/fXXE2GNxbazzz6bzjjjDBcXXjgHIlpV8OFkIAAEgEAcBCCi6XG2xcU14bAVR6yTda4eEvbcJ+y2PHHq2EXmypEtvBS4TWB75qN99IXtL9I/vNZM7VqOSWYptv/gmEMzF1u6GzvEjd330Nv8c0zp79UjTje+TqFgjewnlk8p4sq7nyRaej3RL/+2FKcBTxJdOJ/ovMXwKYzOzmPaBLQ3/qQNq55/IPrVZ4lOsqeYjzMgokFEM+GRi1+JEn9q5GchoulZ48ITvlJeRTSeRTZjxgz6xje+QT/72c9owoQJiYimCmPi/+eee65IROvduzc99thjNG3aNBMzLFsGIlrVEOICQAAIAIHwCNiKRa4JR5QkLLIIILeOa8JhiwtENL1NWOOSs4Tdlid5ENGs7Ke1nbQc+Ji25cAtxxLPWmw+am+RaNZaZiN3a540gE/RcmVrD6Kff5do2XdLDe7UZ4i+O4jo/1Qfn3Ibf/YcSXTNU0S/57WbRPSxN4m+fyHRuHXOoOzYs5/+7yObafnLba8NvvTUbvRPwz5O3Tqlv+xCPqd1zy4a0f55mta6hI6mFqPnyEqH1+RhbbkSKyY7+VrEn9ImzxkmXAHbuNwI8ScrPsX27Zw844xnlF1yySWJmFZOROvTpw+xaMbLOYcNG0Zz5sxJlnRed9111LlzZxN3BhGtapRwASAABIBAjRGwTUwhoukbLFbCnqckLNNcyVnCbpusO3XsGkAwypP9xPIpZbny3glE932baMn/LXV8vHn+5Qd/HONYLuPP/g5tAtqrDAARdd9CdMtXiP7kv6qaoTfoX/5AJxzVkf7ylLbN1B54ZRtt2bWXnvmbz6aiW3LOy+/SO3/8Ha08oGkvzVWy0uE1oY8tVzJhP2kVQ/yBiGZC+hzG5Kz4lCFDhtDUqVOLUB4+fLgW9a1bt9INN9xAN998M3Xp0qWsiMZ7pvGHl2+KDy/1HDp0KM2dO5fmzZtX2DfNtInVcpiJ5ooczgMCQAAIRETANjHNtDCSw4TDVhzJkwiQaa6gE6P3MjXCJVaHN0/2EwsTJkJFXPitk8uvJVo0jUid6vdFIrqCiCbaB65cxp9JvyJ6aUhbZfkFJrO+SsRLXauIP8vW7aAfPr2Vpp71ySIQZz3xFn37jONoVH9+RXDxJ+2cm1f9jq7Y+i90cfv/rNggWenwVnzQiG8XtI3JRvajVrBGfhYxWc+0WL62op/VPV6NuOKKSVZ8yqBBg+jyy3mUp+3TtWtXGjlypJYAvBfaqFGj6KWXXip8L14Y8POf/7xonzN1eaeYwSaWc/JLBYQg5/pyAYhoJhEBZYAAEKhLBDZs2ECzZs2inTt3Us+ePZM18t26daMdO3Yk6+s3btyYOHQeJenVq1fqcQZnwYIFtHr16gSnsWPHUtpIiiuQuezElKtszhIO24Q9T0kYEnZ/CbstT5w6dnwS7Ke00eocEyuu7OpOdP/VRIv/kUh9B8OAg0La35hHo9zFn+seIXr+vLYKHrGb6OaLif7XI4cq7MiVGau30P8076PRA44vAm/pS830y5e30RGHla5R3t9KdNEpx2jP+fTLP6br2z9QsSGy0uGt+KAQ0bQQ5c5+Mpi7ueYpfJ5tXM5T/uYqov1i6P0m5lwoM3FoL6vypoVtl3OK64q90cRyTvnFAm+88UbyUoE77rgjefsmz2C76667kmWca9euTfZE47+rfUMnRDTTVkY5IAAE6g6BBx98kM4666xEOFu1alVSPxa/WBBjUY3/XrduXfLdpEmTiKcH647z6Igos2fPnuTtMOPGjUuEN1+fukrCIALoaeHYsVMvVldcASaZ4oprwo5OTGkz2mJiJaKJ232hlehfiGgmEe1SnuFPiYiFtKsrR6lc+ZSp/0r0zIi2SrU7QPSPlxCd8WBxJR39ysIX3qNFa9+n7wzuUXS9WY+/Tft2t1Dvo0pFtNd3tVKHzl1o6tBPFJ3zgzW/p69tmkffaP/rig0AEa1G9uPIE8TkipSmWD6Fn8TW1zaCiGaNyffOrNyoDiV8iWh8a578MH369OQpnnrqqeTtm6rYxv/zGz2xnNOhsXAKEAACQECHAAtnAwcOTIQvdq4TJ04szErj/0ePHk1Lly4tOc7lli9fnpzbv3//5NLiWuJ/H4jHSjhsA6tTx45PqlFyChFAz0YXXKJwpUY8YZQyiwnsR0/iGnHFhScuHTsnXysw4f3r/7+DYto2BT5+aeVVRKR50acomZv4M+MXRL/62qEK3vh1orN+UcoXR67s/ugAnTL7f+icz3ZPZpfx58FX3qNfvtxMw3q2I81ENOKZaI9sbKVLTj2+6Jx/f+kP9Cx9hzrRhxVTBIhopRAh/gCTioZzsIAtVyCilSL7QsZENNO2D1kOM9FCootrAwEgkGkE5OWc5557Lo0fPz5ZsqmKaDyzjNfoP/TQQ0UimphxtmbNmhIRTcxY8wVAbjoxphV27MSol7fFJVaHN09JWKYFoxrxJNOYQESDiObqZ3lp53wiupmINikXOengrLRvl17c1s/WxH5uXkz074c2kaYbvkX0F4u9c+WVLXtp0op36JkNH9D+1lbq0aU9ndqNqNsR6Y2y40MifpnnOy0H6LDWA/SlDn+kWfvnU792G41aEiIaBCMTotiKRXxN61wlZzGZ62iLizUmjRCTxz9mQsHiMr1nVDzHdSZaxQtHKAARLQLIuAUQAALZR4CXY/IeaJdeemmRiLZ3716aP39+8kYXWUQTx0eMGEGqiCYvDTWt+fbt28sW/f5TO+ihV3ZS/2Pbm14y0zNptg94z7ge5Qra4pJlEa1WmNSkw2vY+sBED1StcIH9lLZHLExcOrypPNlH1HFRR+r4/zpS+7eLY8qBTx+gvX+9l/ZefWgzNVs/G92n/POPiR6ecKhxrr+c6IK7U72MD/v53hPb6ZGmXfRnx5nH5N9sPUDn7VxB09prZseV8Yntv+PQgTX0sb6L2XIll/ZjCZotJtHtx6I+PmyHbxcLk1giWq1wiWU/LsKiCSa89c3999vtz2ZB16BFIaIFhRcXBwJAIC8I8Ky0FStWJG9+WbhwYfTlnLzx5f79+1Phuu0/PqBVv/ugbkS0LSdv9kINW1yynHDUCpMsJ+zARG8mtcIF9pMvEa0iT1qJOi/uTF3u6EKHvX5YUeUO9DxALVe0UMtVLWTrZ6P6lP/+b6IHeD3qwc/kq4gu4o3g0j8VcTGITrEw4UfZd03bnq15+NjiEsunMHa2QoAPnvB9bTGJaj/nHHyDrSG58oYJVyvGTLRa4RLLfmxth3E3weSv//qv6YEHKr9cxZCeUYtBRIsKN24GBIBAVhDgmWQrV66k888/nzp27Ji8GIBnovGSTvnFAibH5ZcPbNq0KRHheONKfmGBr08ultPYVLZGSwKynHDUap+4LCfswCTFqGA/pcDUOSYuIoCV/fDErduI6HcKtD2Ibpq4mZZ3fjdzgzjf+fc+NOY/pA37r5lM9LUfVo5EHrgSKyZzZbCcs7RJbYWR4PZThnWxuAJM9I1gi4uLYGTlaz1yJe85LZZzVg5XKAEEgAAQyBwCLJAtWrQoeS7ew2zatGmFlwnwW15YVDM5zuez8LZ69erkWlOmTCm8ZMBXpesqCWNQPHRi+DK2uOQ94TDhky0mENH0qLpwxTZZd+rYwX70DVbnPsWJKy6Y/ISIZvObNQ7BfNPgzbT3iFYa0L09rTi/2cQNBd9O4JrHetO4pz916Fkm/j3R6H82ejYf8SeWn4WI5kcYiWY/mseNxZUo8cfFp9QQE761LS4Q0UobLBQmENHMQhZKAQEgAASAgCMCdZWEQQTIlAgAEQ0imuleiy7CIjoxORUB7iGi23kNHBGLaPyZ8dTH6YMu++nhYVvpwQvKi2kuXDHt7P71k5+mib/qdQjY8dOJxs40j64ehIBYMRkiWk7tR3rsWFwxtR8ZUWtxxIPt8P1jYYL448d+rHlimOdDRDMPWygJBIAAEAACDgjESjiiJGGGwdUEJltcXDp29Z6EQUSDiAYR7RAHsupT+AmtOzI+Orw/I7ppxWait9pENPHZ3ekAPTRsKz3wlXe1BuTia03iz/95+lP0t4/1PnTPb91MNOEfTMLFoTIecLHliaufhYjmRwSomf1EFIxM7EdFsyY+JSIm9Z6/ufjZLGECEc0udKE0EAACQAAIWCIQK2GPkoRBRNO3voeOHV+4rrgCTDLFlbwn7CZu19Z+YmFSaxHgP/9tJ/2/lT3pT9Z3KYLxwyMO0IrhW+n+EcVimgsuleLPN/7zE/TdR/sU7r/o9Ldo7D9JSzpNGthT/LHlCUQ0feO48MRFBKi1/Sxfm709BRsBExeuWAuLnnyKS/4Wy35CYQIRzTRooRwQAAJAAAg4IRArYa/UidE9fKjgagKULS55TzhCYOLauYvCFYhoENFMSN8AnZisdHi/9MLRdPavjqFTXz2yqKdxBHgAACAASURBVGX2dWhN9ktb/tU2Mc3F15bzKSOf70FTVp5UuOe9X9pItw77g/3sPE9csY09rpjweXixQKkTQPwBJqahwZYryGlLkQ2FCUQ0UxajHBAAAkAACDghECtht002nDp2njoxfBlbXFw6dnwfW1xCJRwm5LHFxLVzZ4uJE1cgokFEMyF9A/iUrNnPwN90paFPHkMDXj6qqIVa21GyX9r0IZvogvd/Sde3f8C0BVP97EUvfpymr+hbuM7yL75Dsy74ffJ/rXxtLD8LEU1PH8QfiGimjsWWK7XyKY2Y00JEM2UxygEBIAAEgIATArESdttko5admEZMOEzIU1dcgYgGEc2E9BDRasaTL7zEYlp3+rN1XYuegV9G8NGnf0Pf+exU0xbUimjnv3wC/eP9/QrX+NcBm+mmr64v/F+rDm8sPwsRDSKaqQFFyd9yFpMZO1tcauVTGjGnhYhmat0oBwSAABAAAk4IxErYbZMNiGj65sxTEsY1cJmhF4UrOUvYo2DSAIJRnuzHxXZcOnZOvjai/Zy27iga+utj6Isvtolp8hs995yxkFrO/lHF2KfazzmvHk//fN/JhfNWnbqFbri4qeg6teJKrJgMEQ0iWkXDOVggSvyJ6FPUesfytbXyKRDRTJmejXLr16+ndvwoTU1NrX37HpoqnY3Hw1MAASAABICAS2DNtDACEUBP6pwlp0jYS5sxCiawn0zZT6yOXdZFNNEo/V9mMa07Pdxld3JIfqPnnkE/pZZzbk8N6rL9nPk/x9IP7/3TQtk1JzfT9V97teTcWnV4IaLpm9EWF9iPHkcXXKLEn5zlKYyuLS618ikuub4LT7KECWaioY8LBIAAEAACQRGwTUwhovlLTLOUcJiQrK64krOE3TZZdxJGIKJBRDNxBDXkCd960/oONOj3W+l7959e8rR7Tr+HWs6dXXJc2M+XX+tOdy35fOH7J/tuo8mjfqutda06vLH8LFcaLxYobfoovhbxpxT4nGFS7/kbRDTTYOi/HGai+ccUVwQCQAAIeEcgVsIeJTGtYecu7wmHCbHqiis5S9hhP3qG2uJSK2GEn97WfmL5FCfBNQP2c8Mbb1PHtZfQEb8dViqm/e8l1PIXPygcZ5782Rvd6Mc/7V849h993qPvjHqF9nY4ABHNJADUuAzsp7QBbDHhK7j4FVs/m1efYvOyEoho2Y7JmIlWY4eN2wMBIAAE6h2BukrCIKLp6ZqBDq9NcoqEvbQZo2AC+8mU/bh0dl06dnnv8HbY8EXq9JuL6Yj/vqBUTPvSz6hl2G00+e0F9NMFpxW+f6HXDrru66/Q+532pYb4WgmusWIyVxwz0WrkaxGTS4HPGSYuvrZWPoWf1davxIo/oTCxFdGamppo1KhR9NJLL9GwYcNoyZIldNxxxyU8nTlzJk2fPj35e/HixTRmzBh6+umnafDgwTRgwABatmwZ9evXj3bv3k233XYbXXXVVYVzXfqQmInmghrOAQJAAAhERsA2sPLjuQRXiAD6hrXFJVTCYUK7uuJKzhJ2W544CSMQ0SCimTiCGvKkXPzp8OafUce1F1PHdV8pW4t1n3yfrhv5Km096sOy5Wrla2P5Wa78L4beb9riSbmJQ3tZlfdZ2BYXlzzFRRhx8rWIP6XUyBkmLlyplU/hZ82q/YTCxFZEmz9/Pl1yySWJ+MUCGn+EWHbPPffQ7NmzqaWlha655hq68cYb6eGHH6YLLriAmpub6fXXX0/Ksth29tln0xlnnFGV64OIVhV8OBkIAAEgEAcB28AKEU3fLrES9lAJhwnb6oorOUvYIaLpGWqLS57sJ5ZPqTcRoMNb/anjby6hji9+tYQ0v+uxi7478hXa1G1vRZdXK67E8rNOIsD3zqyIW6gCtrjAfvzlKrZ+tt58ShqnbXGplU+BiGbnlWQxTBXGxP/PPfdckYjWu3dveuyxx2jatGl2N9OUhohWNYS4ABAAAkAgPAK2iSlENH+JqVMn5pwh9qSAYFSKGTDR86hGuMTq8KITo292a1xqxBOb+NPh7VOp428uTn7484ePtSRLON84tu3tnpU+1pjwBT3gEismO8UfiGha2lhzxQNPXIQRG/uRK2orFvG59Y6Jk/3kKH/Le0y2nYkmL+f83ve+VxDDdCJanz59iEUzXs7JSz/nzJmTLOm87rrrqHPnzpVCS8XvIaJVhAgFgAAQAAK1RyBWwh4lCfPUiXFJTvOecJgwsa64gk4MRDQT0jeAT6n3Dm+Hd06muzfMpFWnvkvNFZZwypSwFgE8cSWWn3USAcY/Zmo1h8r1nmF/juYMW1xixeR6tx8XnjQCJi641MqnNGJOy0sq/+7v/q7Ik/zlX/6lkS/i5ZyvvfZaIqSpIpq81FNcjJd6Dh06lObOnUvz5s0r7JtmdDNNIYhorsjhPCAABIBARARsE1N+NJfkFCKavlFtcclTEpZprkBEg4hm6mdrxBUXP+vSsWuEDq+tn3XCpBFENMyk0XoN67hcI5+CmKx3+rF8rTVPPPmURhTRBg0alOxfJj6HH344jRw50ijq86y0u+++m2666abkRQHyPmeqqMYvGOA90cRyTn6pwA033EA333yz88sFIKIZNRMKAQEgAARqiwBEND3+trggCfOXnEbp8KITAxHN1PXWiCuxfIqTYFQjTDItAnjq8NrGHldMXARXiAB6p2GNC+ynFMicYQL70duCbf5mbTuGftZmOSe/VZNfHvCtb30rWY4pz0RjkUy8WOCNN95IXipwxx13JALZ1q1b6a677kqWca5duzbZE43/rvYNnRDRTJMzlAMCQAAI1BCBWAm7bWB16tgZBlcTuG1xidXhDZVwhMDEtXMXhSs5S9ijYAL7aUhh0cnXwn6CccU29rj6WYgAfkQA2E9jCouwHz/2EyqntRHRuCYsnH3zm99MKsX7nPH/LJTxh2efTZ8+Pfn7qaeeSt6+ycLbjBkzaMKECdSvX7/k/8mTJ2M5p0lnAmWAABAAAvWAQKyEHSJAthMOEy7XFVcgAgQTAfjCtlyBCF3aHLEwgQjgSQTwJELb2g5ENH37wX784RIlf8tZTIaIlu2c1lZEM8mBY5XBTLRYSOM+QAAIAIEqEIiVsEdJwjx1YiAC6AlVV1zJWcIO+8l2wm7igm3tByJAzkQAT/HHlicQ0fzxxEUYgQjtSYTOWUx24UqoWVd5jj+hMIGIZsIKlAECQAAIAAFnBGIl7BABGk8EcO3cReFKzhL2KJh4EgEgQvsRoSGi+RNH8mQ/sWIyRAA/MRkiGkQ00wQ8lGBkcn9bvxIr/oTCBCKaCStQBggAASCQMQQ2bNhAs2bNop07d1LPnj2T1yR369aNduzYkayt37hxI3Xt2pWmTp1KvXr1Sj3O1VqwYAGtXr06qeHYsWNp+PDhXmtrG1gzLYxABNBzA4JRKS7AJFNcyXvCbuKUbX1tLEwgAngSATzFH1ueuMZkiGgQ0Uz8lgtPGsGnuOASSjAyaUdbvxIr/oTCBCKaCStQBggAASCQMQSWLl1K/HplFshYBGMhjcUv+e9169bRqlWraNKkSckGlqKMfJxfsyzK7Nmzh2bPnk3jxo1LruvrYxtYXRP2PM0E4Dra4pL3hMOET7aYZJorENEgopmQ3pMwkmWf0ggd3jzFn1h+FiIARDRTFxjFfnIWk2E/fuwHIlopjtgTzdQzoRwQAAJ1jQCLYDzz7NJLL03e2jJx4sTCrDT+f/To0cSim3qc/1++fDkNHDiQ+vfvn2DEIpz8vw/gYiXsUZKwBujwhko4TLhUV1zJWcIO+8l2wh7CfmIJ8xDR9K1XK18by89CBPDjU2A/nuwnZzEZ9uPHfkL5WcxEM8lKUAYIAAEgkGEEhPDFs8dUEY1nlo0cOZIeeuihIhFNzDhbs2ZNiYgmZqz5qnKshB0iQLYTDhM+1RVXcpaww34az34gounb3AWXPNlPLD8LEcCPT4GIBhHNJH9y4gkGhvXQGuRvENFMWYlyQAAIAIEMIsBLM59//nkaP358su+ZLKLt3buX5s+fT0OHDi0S0cTxESNGkCqi8aw2/vjcFy1Wwp6nTgxjbIuLS8eu3jsxXD8XXKJwxSAJM3EptjzJNCZI2J0T9hBccbEdF5/i1LmD/QTjSiyf4sKVULNGYD8mCJSWicUVxGQ/givspxTHUJhARHPzKTgLCAABIFBzBPjlAgsXLqTJkycXLd+MvZxz69atZbH452d20spXd1H/Y9sbY+bSuYuShBHR1lObjetRrqAtLi6YxOrE1AqTLAtGwETP/lrhAvspbY9YmLiIaLXiSZZ9Cj+bD1xsY48rJvUef2A/eh/vgkuM/M2H7XCNYT/6drfFxYUnWfIpEyZMoAceeMBLfyD2RbAnWmzEcT8gAAQygwDPQFu0aFHhrZziweQXC4i90niWWtpx+SUDmzZtKhLlTCsLEc0UqeJyjZZwmKBki4lr5w4Je2lrxMDElwjg0pHJe8Iewn5iYQIRTd96LjMkfAgBsfxsljq8sB8TBErLxOJKjPjjw3ZcYo9rngL70XPWliuh/CxENDefgrOAABAAAjVDgJdj3n777fTiiy8WnoH3MZs2bVry/8yZM5MXDYhj3bp1S5Z66o5zeRbYVq9enZw7ZcqUwksGfFWwrpYDMCg1WmYUq8PrknDUChPX5NQ2CXMRAYBJigeB/ZQCU+eYwH78iWg+/EqsmBxLBPCBCT+rLS6xYjLsx5P91MjPuuYpsJ/aiWgmPgXLOX31EnEdIAAEgAAQ0CJgm5i6JhxRhBGIaHqW5yw5jcIVYJIprsTq8OZJhI6FCUQATyKAp/gTKyZDBPAjAsB+PNlPzmIy7MeP/YSKyRDR0OkFAkAACACBoAjEStijCCOeOjF8GVtcYnV4QyUcJiSzxSTTgmvOEnbYT7YT9hD2E8unQATwJAJ4ij+x/CxEAD8+BfbjyX5yFpNhP37sJ1ROCxHNJCtBGSAABIAAEHBGIFbCDhEg2wmHCYHqiis5S9hhP41nPxDR9G3ugkue7CeWn4UI4MenQESDiGaSPznxxJMw34gDwxDRTFmJckAACAABIOCEQKyEPU+dmEZMOEzIU1dcgYimb/Ia4eIijEAEgAhg4rdceFLLDm8sP+uCS6hZIybtaItLLJ/ixJUa+Vl+VhdcouRvOcME9uMn/oTyKRDRTLwqygABIAAEgIAzAraJaaaTMIzaZUoYyTRXcpawR+nEwH4yZT8unV2Xjh1EAH2zh+rcVQrWsWKyC1dqhUmWB7ZgP57sJ2cxGfZTXyJaU1MTjRo1il566SUaNmwYLVmyhI477rikkvzit+nTpyd/L168mMaMGUNPP/00DR48mAYMGEDLli2jfv360e7du+m2226jq666qnBuJX+v+379+vXUjr9oampq7du3r8s1cA4QAAJAAAgERiBWwg4RINsJhwnN6oorOUvYYT+NZz8Q0fRt7oJLnuwnlp+FCODHp0BEg4hmkj858YRPqlGu4uJns+RTbGeizZ49my644IJEDGPRrE+fPgWx7J577iH+vqWlha655hq68cYb6eGHH07KNzc30+uvv56U5fPOPvtsOuOMM0wpoS0HEa0q+HAyEAACQCAOArES9jx1Yhh5W1zynnCYsM0WE76mCy5RuFKjxDTTmCBh15tBjbjiYjsunRinzl2NMGkE+4nlZ124gplojSkYISb7EVxhP6U4hsLEVkSTn4xnob322ms0bdq0EmFMCGXPPfdckYjWu3dveuyxx5Jzqv1ARKsWQZwPBIAAEIiAQKyEPUoSBhEgUyJApju8EAEyxZVYglGohN3EVdv62liYQETzJIx4ij+2PHH1sxDR/AgjsB9P9pOzmAz78WM/oWJyNSKaPKNMnV0mZqmxaMbLOXnp55w5c5Ilnddddx117tzZJB0oWwYiWtUQ4gJAAAgAgfAIxErYIaJlO+EwYVpdcSVnCTvsp/HsByKavs1dcMmT/cTysxAB/PgUiGgQ0UzyJyeeeBLm+TK2fsXFz2bJp7iKaLzXmTyjTBXReJYaf3j5pvjwUs+hQ4fS3Llzad68eYV900x5oZaDiOaKHM4DAkAACEREwDaw8qO5BNc8dWIaMeEwoVxdcQUimr7Ja4SLi0/JUsIewn5iYeLUuasRTxoh/sTys7AfiGgmfsuFJ43gU1xwCTXryqQdbf1KrPgTCpNBgwbR3/7t3xag6dChA40cObIsVPxyAd7v7I477ih6qYC8z5kqqrHoxnuiieWc/FKBG264gW6++WbnlwtARDNhNMoAASAABGqMgG1gbYRODEQ0PSnriisQASCimfreGnElViemETq8eRrEieVnIQJARDN1gVHsp0Z+1jWnhf34sZ9QIhpv7s/LK+XPxRdfnEp5FsNYIJPfysmF+bh4scAbb7xRJLJt3bqV7rrrruQ+a9euTWaw8d/VvqETIpqpZ0I5IAAEgEANEYiVsEdJwhjHGiVisTq8oRIOEwrWFVdqxBPXhB32k+2EPYT9xPIpENH0rVcrXxvLz0IE8ONTYD+e7CdnMRn248d+QvlZm+Wcu3fvpsmTJydLMcWH9zoTghqLa9OnT0++euqpp5K3b/I5M2bMoAkTJiRv9JSvsXjx4qLlnib5gVwGIpotYigPBIAAEKgBArESdogA2U44TKhXV1zJWcIO+2k8+4GIpm9zF1zyZD+x/CxEAD8+BSIaRDST/MmJJ3xSjXIVFz+bJZ9iI6KZtl+schDRYiGN+wABIAAEqkAgVsKep04Mw2mLS94TDhMK2WLC13TBJQpXapSYZhoTJOx6M6gRV1xsx6UT49S5qxEmjWA/sfysC1dCzRoJEX9gPzkToXPmU2A/fkToUD4FIpqJV0UZIAAEgAAQcEYgVsIeRRiBCJApESDTHd6cJeywn2wn7CYO2NbXQgTImQjgKf7Y8sTVz0IE8ONTIELrcbQWR3IWk2E/fuzHmieGfhYimklWgjJAAAgAASDgjECshB0iQLYTDhMC1RVXcpaww34az34gokFEM/HLENH88cRFGIGIBhHN1E5DCUYm97fN32LFn1CYQEQzYQXKAAEgAASAgDMCtoHVNWGHCNB4IkCmuQIRTU/IGuGS94TdxAHb+tpYmEAE8CQC8GU82I8tT1z9rItgFKrDC/sxQaC0TCyuRMnfPNgOIxQLE9hPtnNaiGhuPgVnAQEgAASAgCECsRKOKEmYp06MSyIWq8Obp06Ma+cuCldylrBHwQT205DCIkQ0iGiG6QLlKf7EismwH0/2k7OYDBENIpqp37QthxcL2CKG8kAACACBGiAAEU0Pui0usRL2PHViIKLpueXCFYho2U7YTVx3Vn0KRABPIoAnEdqWJ65+FiKAH58C+/FkPxDRGnIQJ1ROi5loJlkJygABIAAEgIAzArESdogAfhL2UAmHCYHqiis5S9hhP41nPy5iq4swAhHAkwgAEa0hRQDYjyf7yVlMdvG1ecrfYsWfUJhARDPJ6lEGCAABIAAEnBGoK2HEUyeGL2OLS94TDhMC2WLC13TBJYpglLOEPQomsB+IACaOoIY8ybRP8YRLLD8LEcCPMA8RDSKaqdsMJRiZ3N/Wr7jkblnyKRDRTFiBMkAACAABIOCMgG1gbYRODEQ0PZ3qiisQ0RpSMEInpjE7vHkSoWP52Sx1eE0SGFtcYokAENEa06fAfvyI0KFiMkQ0E6+KMkAACACBDCKwYcMGmjVrFl199dXUv3//5Al37NhBM2fOpI0bN1LXrl1p6tSp1KtXr9TjfM6CBQto9erVyfljx46l4cOHe62tbWIKEU0Pf6yEPVTCYUKquuIKRDSIaCak5zI14kosnwIRwJMI4IkrsfwsRAA/IgDsx5P91MjPuua0sB8/9hMqp4WIZprgoBwQAAJAIEMIrFq1itatW0ddunShIUOGFEQ0FsR69uyZCGH8PZebNGkSLVmyRHu8qampUGbPnj00e/ZsGjduXCK8+frEStjzNBOAsbXFJVaHN1TCYcInW0xck9MoXMlZwh4FE08iAOxHb0229hPLp0AE8CQCeLIfW564+lmIAH5EANiPJ/vJWUyG/fixn1A5LUQ0k6weZYAAEAACGUWARbOBAwcmIhrPQps3bx5NnDiRunXrVvh/9OjRtHTp0pLjXG758uWF87mK8vV8VTlWwg4RINsJhwmf6oorOUvYYT+NZz8Q0fRt7oJLnuwnlp+FCODHp0BEg4hmkj858cSTMN+IA1sQ0UxZiXJAAAgAgQwiUElE45llI0eOpIceeqhIRBMzztasWVMioomZbL6qGythz1MnphETDhM+1RVXIKLpm7xGuLgIIxABIAKY+C0XntSywxvLz7rgEmrWiEk72uISy6c4caVGfpaf1QWXKPlbzjCB/fiJP6F8CkQ0E6+KMkAACACBjCJQTkTbu3cvzZ8/n4YOHVokoonjI0aMIFVE4+Wf/PG5L5ptYprpJAyjdpkSRjLNlZwl7FE6MbCfTNmPS2fXpWMHEUDf7KE6d5XSlVgx2YUrtcKEn9UWF9iPnmkuuESJPzmLybAfiGiVfLnr9+vXr6d2fHJTU1Nr3759Xa+D84AAEAACuUWg0kw0Xt4Zejnn1q1b6cCBA6kY3vrsLlr1uw+o/7HtjXHObBJGRO+essW4HuUK2uLigkmsJKxWmGRZRAMmevbXChfYT2l7xMLERUSrFU+y7FP42XzgYht7XDGp9/gD+8mXiObDdrjGsB99u9viEst+XIR5E65cccUV9MADD3jpD8S+CES02IjjfkAACGQOAXUPM/nFAjyrjN/SOX78+GSvM7FMUz4uv3xg06ZNtHDhQpo8eXKyp5rp57333itb9PtPv08Pv7KzbkS09/pvM4XGKy5ZTjhqhYlr5y7GqDcw0dO/VrjAfvIlotWKJ1n2KfxsPnCJFZNjiWg+MOFntcUllk9xEaFrhUmW7SdvmMB+9DmEbf7mIqKZcIVfwmYrovHL3EaNGkV33nknnXHGGYUKzpw5k6ZPn578v3jxYhozZgw9/fTTNHjwYBowYAAtW7aM+vXrR7t376bbbruNrrrqKjruuOOc+yIQ0Zyhw4lAAAjkHQEWwhYtWlSoBgtk06ZNS/5nZ8zimTgmXjKgO87lWWBbvXp1cu6UKVMKb/r0hZHtEoksJ2EJJjVaEhArYXdJOGqFSaa5UiOeZBoT2I/erdaIK7F8iosIAJ+SEoE9cCVWTI4lAtSKK7AfPUddcLEVRhrBp8B+aieimfgU2z3RlixZQr/+9a/p6KOPposuuqggorFYds899xDvVd3S0kLXXHMN3XjjjfTwww/TBRdcQM3NzfT6668nwhr3484+++wiAc6lrwYRzQU1nAMEgAAQiIxArIQ9ShIGESBTIkCmBSMPnV2uH+xHTzlbXFw6dujE+OnENEKHN0/xx9Z2XP0s7Af2Y5puRrGfnMVk2I8f+wk1MGwroonaqEJY2v/PPfdckYjWu3dveuyxxwoTJkxtS1cOIlo16OFcIAAEgEAkBGIl7FGSMIhoENFM7SZnCTvsJ9sJuwntbH1tLGERIpq+9UJ17ipxxZYnENH0iMJ+/OESJf7kLCZDRMt2TA4povXp04dYNOPlnMOGDaM5c+YkSzqvu+466ty5cyUXX/F7iGgVIUIBIAAEgEDtEYiVsEdJwiCiQUQzNamcJeywn2wn7Ca0s/W1EAFyJgJ4ij+2PIGI5o8nLsIIRGhPInTOYrILV2olzPOz2vqVWPEnFCahRDRe9skfXr4pPrzUc+jQoTR37lziF8aJfdNM8gJdGYhorsjhPCAABIBARARsA6trwg4RoPFEgExzJWcJO+yn8ewnVicGIoAnEQAiWqYGcWA//sTFKPEnZzEZIlq2Y/KgQYPo8ssvLzxk165daeTIkRV7V6bLOcWLB3jPNN4TTSzn5JcK3HDDDXTzzTc7v1wAIlrFZkIBIAAEgEDtEYCIpm8DW1xiJeyhRu1MmGiLCUS0nHViPIkAfBlbrsB+SrkSCxOIaBDRTPy/E08awKc44ZIzwQgiWrYFIxP7bbSYPGTIEJo6dWoRNMOHD68IlSqiyS8WeOONN5KXCtxxxx2JQLZ161a66667kmWca9euTfZE47+rfUMnRLSKzYQCQAAIAIHaI2AbWDMtjDRAwg4RzVOHF50YPZA1wiWWYJQn+4mFCUQATz7FU/yJFZP5cW3FEdiPJ67UyM9mOn/LGSawn2wLi7bLOXmZ5je/+c1CpXivMz7GYhkLa9OnT0++e+qpp5K3b+7evZtmzJhBEyZMoH79+iX/T548Gcs5a9+txRMAASAABOIgECtht03WnTp2njoxfBlbXGJ1ePPUiUHCrrdhF67AfrKdsJt466z6FCdfm7MOb57sx5Ynrn4WIoAfnwL7aUxhEfbjx35C5bS2IppJDI9VBjPRYiGN+wABIAAEqkAgVsKep04MRDQ9oeqKKxAB9I1cI1xchEV0Yvx0YiACeBIBPA3ixPKzsB/Yj2nqGCV/q1HsgQjtb7AvSz4FIpqpdaMcEAACQAAIOCEQK2GPkoR56sRARIOIZmpMsB8/XIGIVopjLEwgokFEM/V3oWaNmNzf1tfCfvyJI1HyN4hoGNgycQSGeT5ENFMwUQ4IAAEgAAScELBNTF1H7aIkYYbB1QQoW1xiJex56sRkmis5S9hhP3qrtcUlT/YTy6dARIOIZhITnXjSADHZCRfEn1LK5QwTrgDiT2kzZgUTiGimXh3lgAAQAAJAwAkBW7Eo08JIAyTseRIBMs2VnCXstompU8cO9qP3oTXiCkQ0fXO44JIn+4kVkyEC+BHmnXxtjXwKYrI/nwL78WM/oXJaiGhOXUKcBASAABAAAqYIxErY89SJYexscXHp2NV7EoaE3V/CDvvJdsJu4m+z6lMgAuhbL1TnrhJXbHni6mfrPf7EismwH0/2kzNhEfaT7ZgMEa1SpMH3i81mMwAAIABJREFUQAAIAAEgUBUCsRJ2iADZTjhMSFRXXMlZwg77aTz7gQjQmCJ0LD8LEcCPT4GIBhHNJH9y4gmfVKNcJVb8CTVYARHNlJUoBwSAABAAAk4IxErYIQL4SdhDJRwm5KkrrtQoMWWcXZJT2E/j2Y8LT1yEEafOHexHT0gPuMTysy5cyVP8gf3kTIT2YDtcY9iPvt1tcYllP6F8CkQ0k6weZYAAEAACQMAZAdvAChHAX2Ja752YTHMlZwk7RDSIaKZOPgpXYD8Q0UwJWSOuxBIBIELriWAtjtSIJ655Sr3nb7Hsx5onDLwBVyCimTpolAMCQAAIAAEnBCCiYdTOlDh1xRWDJMwEl7rCxDA5DYFL3hP2PGMCEcCTCODJfmL5FIgAfoR52I8n+8lZTIb9+LEfiGilOK5fv57a8eGmpqbWvn37muQXKAMEgAAQAAKREYiVsEeZHeGpE8OXscUFIoCeuC64ROFKzhL2KJjAfvQkrhFXXGzHpWMHEcCTCODJfmxjD982FldCdXhN0h5bXGJhAvvxZD818rOwH3+5m0v8CeVTMBPNxKuiDBAAAkAACDgjYJuYuiYcEAH0TWSLS6iEw4RAdcWVnCXstjxx6th5EgEgQuutydZ+IAL469zlyX5seeIak7PU4Q0Rf2A/ObOfnMVk2E+2c1qIaCZeFWWAABAAAkDAGYFYCXueOjEQAfyIAK6duyhcyVnCHgUTiGh64teIKxABciYCeLKfWDEZIoAfEcBpwKJGPgUx2Z9Pgf34sZ9QA8MQ0Zy7hTgRCAABIAAETBCIlbBDBMh2wtFwXEEnpiEFo1AJewj7gYjmr8Obp/gTKyZDBPATkyGi6XG09rU5i8mwHz/2Y80Tw8EKiGgmWQnKAAEgAASAgDMCsRL2PHViGExbXGJ1eEMlHCYEssUEo96NKQLAfvTtbms/sXwKRABPIoBh566Sr7XliaufhQjgRwSA/XiyH4hoGNiq5BzF9wZcgYhmCibKAQEgAASAgBMCsRJ2iGh+EnaIaI2ZsMN+Gs9+IKI1pggdKyZDRPPjUyCiNWZMhv34sZ9QOS1ENKcuIU4CAkAACNQPAgsWLKDVq1cnFRo7diwNHz7ca+ViJewQAbKdcJiQqq64YjCS2XCYcIVrhEsswShUwh6CK7EwgQjgSQTwZD+x/CxEAD8xGfbjyX5qFHv46WP5WsSfUq6EwsRWRNu6dSuNGTOGHnnkERowYAAtW7aM+vXrR08//TQNHjy46Nju3bvptttuo6uuuoqOO+44k/BvVWb9+vXUjs9oampq7du3r9XJKAwEgAAQAAJE69ato1WrVtGkSZNoz549NHv2bBo3bhz16tXLGzzffegdevi/t9IXj29vfM0Xmg/Q2btW0sz2S43PyZuIZouLCyZ568TYYpJ0LrLKFU8Je11h4kkE4MvY4uLCk3q3n1iY1FIEsOVJpn2KJ/uJhQnsJ/8iWiyuRMnfchaTYT9+7CcrItrMmTOpT58+iZDGwtk999yT9Lnmzp1LF1xwATU3N9Prr7+efM9lzz77bDrjjDOM+0A2BSGi2aCFskAACAABDQI8C23gwIHUv3//5Fv1/2pAe+Ht3XT1gxtpffOHtO9AKx19OFH/7q10bMdk/EP72ba3ldZtb0fvf0TUoXUffbbdJvr+/rl0WrvXKz5KlCTMQyfGFpdqMMlLEmaLCderGlyicKXKhL0uMYH96P1YZK5UYzsuPqUWIhrsp5RqsTFx4UqoDm+5BMIWF9hPTvO3yH622jwF9lM/IhrPQrvhhhvo5ptvTmaWyf8vWrSoSETr3bs3PfbYYzRt2rSK/R7XAhDRXJHDeUAACACBgwjoRLSePXtWvaRzx5791O8H6+lrpx5Hw/p2T+72yPrttGjtu3T+J9rR4ZpJaR8dIFr5diuN/cLHis75xfOv03+2m0xH0+6y7RZFGKlSBLDFpVpM8pCE2WLCdaoWlyhcqSJhr1tMYD/eRTRbrlRrOy4+JbaIZotJbnxKFfZTC0xcuBJbRLPFBfaT4/wtZzEZ9lPfIto111xDN954YzIDjZdzDhs2jObMmZMs87zuuuuoc+fOwfqqENGCQYsLAwEg0CgIqCIaL+3kT7X7os3/r2207KWdNOmMHkVQfv9Xb9MHO1uo11Gls9E27GqlI7t2ob//808UnfPDJ16jr749j77V/le5F9FscakWkzwkYbaYcJ2qxSXrIlrdYlKFCMCn2uJSLU/q0X5qgUlsEc2WJ7nxKVXYTy0wgf34EQFgP3ocrQXXKkQ02I++DWxxqUX8seaJoZ+12RNNnYnGe57NmDGDJkyYkOyLJj68vHPo0KHJEs958+bR4sWLk+Wdvj8Q0XwjiusBASDQcAj4WM755ptv0v79+4uFrxc+pM0fHUXfGHB80fGfvdRMD7+6jboeUQr1B/uIhvc7VnvOifQuTep/oGz7vEddrdvvuCO2WZ9zoMMJFc9pbW2ldu1KhcIfWuJSLSb8oLa4ZB0TrlO1uNhiwve0xcWEJ3xdHVdseZIXTPg5TXCB/ZS6mDxjAvvRhwxbn1KN/dTCp9Rj/Kk29rhgAvvxYz8msSdLMdmFKzF9Cj+frV+phf2EwoRfELBv374COU844QQaOXKklqzllnOKFwfwPmm8J5pYzskvFZCXgFbseFgUgIhmARaKAgEgAAR0CMgvFti0aRMtXLiQJk+eTN26dTMGjJ2xWv7f/mcv/ctvPqQZ53666Do3rX6D/ubPjqCvfK5jyfVdzjF+yMgFd+zYocXQto625SNX0+p2vjDhm9Y7Li71cznHqgEjFvbFFWBS6mvrCROmpI4rLnV0OSeiSVjdCpiUwgWfoqcQuGLGFRf/4HKOlaFHLAz70fPknXfeKfriz//8z1NbRX6xwJIlS+i1114r7HvGIttdd92VLONcu3Ztsica/x3qDZ0Q0SIaD24FBIBA/SLAs9FWr16dVHDKlCmFlwyY1pidse4Nyef8+I/U8bDD6MI/OSa51EO/e4/27t9Pay7/TOqlXc4xfc6Y5dIw4WewraNt+Zj1tLmXT0xccLR51phlYT+laPvkCuynFN96wYRrBvsxtx+Xdnc5J6b/NL0XfIoeKdgP7MfEhmA/5jxJw5OFMl6ayTPYeP8zFtJ4Fpq6tJP/58kMWM5pwkyUAQJAAAjkGIG04Prh/laa/u+b6Zcvv5/U7pJTj6bv/cXH6YjD0t/O6XJOFqErl3DY1tG2fBbxKNfZ5e9c6uhyThaxgf3YJae27W5bPosc8W0/9YJJOVxc6uhyThb5Ap8Cn2LKS3DFnCsu/sHlHNO2i1kOOa05T2K2i+u9MBPNFTmcBwSAABDwiEC54Op6mw0bNtCsWbNo586dySXOPfdcGj9+vOvlop/nExMVi9NOO40mTZpEHTuWLonlsitWrKArrrhC+310IKQb+sRErQe/EINfE67OpOQlCDyFnveqSMOslphUEkd8PRsv277zzjtp6tSp1KtXr+SyplwRGI4dOzZZohyDX1nlyt69e+n2229PZutW+/IV27YNiYl4FlNO2D57yPIhcTHBQy7z+OOPE9taOV9jcs1q8QqJCftanrk+bdo0q20fqq1TtefbYsLteMsttyS3Zd8Xy95j8EPG0haXtNgrjrusZtC1LeP//PPP1yTvM8FE5GUXX3xxgRu1euYY9zXBROQVcu7es2fPmvgKdb/nav2H7nxTTELcu9prQkSrFkGcDwSAABDwgIDvQMLJCb/m+dprry10+JcuXUqDBg0q/O/hsYNewicmNkm1TdmgAGgu7hMTXSL/zDPPJBuyymIrd/h+//vfJ8WzKCzyc4XEReDECaX4CHxcuOJyjgvPQmLCnMgjV0JiItooVvu6cCLtnJC4mOBhUkZ+dtvyLliFwoRF5Pnz5yePdNJJJ3kVlny9GdwHT3jggN+SN27cuCTnePDBB+mss85KFQ19ihgx+CFjVA1XuM1k0ViXu+liNR+rJEr6xNTWhkww4brefffd1L59+8I+wrV65hj3NcGEcVb5y8/GA5yxRXeIaOVZDxHN1iugPBAAAkAgAAKmwdX01pWCn5h1xNcTM9Q4cC9btoxaWloSUUKerSXP5BKjYp06dSp0BrhD7Wv0VNTRJyZpSXUaDjxTiD9cr3L15VlFYsQwBi4+MdEl5nv27KG33nqLRowYkXR8RIePZw1xIsciWlNTU2F2QdeuXQszs4TIxDMseNbB6aefnsxg27hxI8nlTDlsUy4kLvwc3CHkvTUuu+wyuvfee2nixIlJZ1DwqhJXvvvd79Kzzz6b4MqfepiJVi1XBg4cmMxGk21Q9kc27W9aNjRP1A4Qv2hGbmshcgwdOrTIdwr7YJ7JM0dCiyIhfK3aFrLvZd8h10/EKXl2plxGzFp88cUXk8uKGBNDJAnFFfHs5513Hj366KOFgQkxW5X9JX8EJ7p37671o3J5jtWnnHIK/exnP0vODTVzxQYTVUSTeSHvIcuxgp9XzFirVG85zvA1v/3tb9MTTzxBzBE5l6kmhtu8FIqfwQYXGYc0jGS7V3OvwYMH089//vNCO19//fXJ/yJmq/b25JNPJjkd4yNyOvZLItfbtWtXIs5wfGKhxpcPNsFEPOsnP/lJ2rZtWzJ4J4tZOvvv169f4jtFfUVs5pisq4Mur2Ux94c//GFRXsL3DY2VCSZqDBGrJZj3bCcsnOryceasHEuFr1Rtjc8XL0PbsmVLkp+x3fC1uf1l38HnHnvssbRy5cpkRYuYTSqfL1Yo8N5kYl9om1mnppiYxviY5SCixUQb9wICQAAIpCDgM5AI4UMkGbpODYtDo0ePTr6SOzIsCF199dXEiQovueKAy39zgLz00ksT4UAkOby5J5c5/vjjgywX8ImJnHSIJPGcc85JRLJyOHAnXyQv3PGV68s4x8bFJyYqL0TiLo6LZI0x4hmMOuFHTngZp+bm5sIyLDnpC234IXHhZ1frKQQgwSu2mUpcEYk/X68eRDS5TV24whiyUMviJHeA+CP+tu3EmvIrNE/UDlA5EU32JWx73JlhHyswEIMUaX7ctM4m5ULiUo2IpnYcxZuvt2/fHtyGQmGiCqmifWXhRC4j4rAYyODveKkrL3vlDi8fF5/QoqstJqJTL28lwb6Uuc4+Q85VVAFZnjkvc4hjrogzYkCHBQP2JWLmG+MhcplKflkXw223vbDFRbQX10v3Nnc1x2Ks0tpZzfdUexNbEJx44omFnE4M/om4xefociH5niZ+RC5jgol41q9//evJWxV51qLMgzT7Z7GMP0IQYmHeJJ8TeS2fK2yIuSjEu9BYmWCixhAhosmc0HGWY8fy5cuTTfflc9JsTdRViPQswjMOMuZyTsexTHCV203e2iLNpsW2F+W4Y4qJLf9ilIeIFgNl3AMIAAEgUAEBn4FEHt0UiZM8ks+PIkZ9xWPxyNHJJ5+snTUhzygS5XlE88orr0xGrkJ18nxiopu5IO/XUg4HOXlRR0DFTKtYuPjERKWk6IDJPOBkjcUOeaYIn8cdO8Ep0UGSZz+qAmNoBxASF352uW6yoKZbdsEJPSeyMlfkjg5fr15EtGq50sgimswPVSRQbU63d6NPmwppP64iGtuQ3FmU7TDGvoIhMFEFD51wxsKAOM6xV+4Yq6ITx3F5BnjWRDTBUfafr7zySsmMJ/E914E/YpaiOgOJvxMzZBgPeRBD+FIukzZQYRvDbff+dOVKJRFNJ4xwPeV2riSi6Wa2qrleWi5UabloteKI7BtYFGbBh9tWxFAT+xc5imlemxbL1eWcunyI/XA1WJnyJC1fZVyYE2l559y5c5MmEfxVZ3nzdzpbk2ORzC01pxPldDOmxSxG2aZNRFhTTHzGO1/XgojmC0lcBwgAASBQBQK+A4luOac4JpaLqAmSGrjTkghRzUoz3qqAIznVJya6pCStw2EqjKQtKQqJi09M0kQ0sdRsyJAhSbLOs4TkmR+c7PJHHgUWI5iicyMvsQg1q0h+/pC4qMus5A6dOiMmrbNWryJatVwRMwOEIGuzDMTFv4TkiXge2S9UWs6ZtgSLO0ssGgg7c6mrzTkhcXEV0eRZecKH6JZ/hhIYQ2CizojmNhJL7ORl8kIwUv2LLrbIs0Vk32zT/qZlq8FEzHARQonawZZFjHLxQ85tZG5xHWxFNF/Lgl1xqbScUxW7RDv5FtFCiK8mmMj48/YAPJOQ7YGXdpazf7GkU85R5NlpMp/VNq5WRKsGKxNM+Nl1vBT2k8YJOf6IWZgcR0ROJmOiLpmtVkSrtH1MOf9iiompj4pZDiJaTLRxLyAABIBACgK+AwkHSfVNgnIHRLeEIE1EE8sY1SUFIcWiGCJa2igwH5dfyiAv51RnF8lLbUTThsTFN09kOqqzInhkUYga6oix6NyLZWiqiMbf18tyTnWEWsySYHvgzr0pV+pxOaeYNePKFcZPXkYUOkCEtB/x7GK/GJ4NwB1DebkqzyDgmZtCfNSJaKIzeeDAAZowYUKUF8GExEXGQxYV+W/R2UvbE63elnOqHXBZRBHL5uUlULKvUZdzCvFQnvWbJiT4sisbnshLBOV68LOIJamyAKr62bT4YSqimfplXQy3xcsGF/XaYo83+WU14tnlJZjllu3KmMiiKguzYkN6Xh4u6qrO5EzLhWxxkMubYKLLOfl55dnt8j5gct7KHJJfblMun5NnfpcT0UJjZYKJTkSTXywgt2PaTC+xvJKxq2Rr5WbHytyU8eW/5RmOso+3HdQwxaQaLoY6FyJaKGRxXSAABICABQIhAok66i1vGCpP8xYb+fLj6jbBVjcy5XIsrqgdQYvqGhX1iUnaiHMaDmvWrEn2XZE34+WHlkU0kezIryIPjYtPTNRGkDt46gi5OrtG1LlHjx7JSCfvK6eORsr8y/OLBXSjrEI85H1YTLhSrzPR2DdUwxUWDOSlKXnmiTxjUV1ix50zrtvnP//55I2M5UQ07oTIHWHbTomRc1UKhfAraXhw3XgDao5HvCm1EKNF7JFfLKDOAs3ziwXSBleEWMRNIi+JkjfJF/5WfZGLupG38LlcLsSb/Gx5Itqa6ybviyYfF3kJl2FfwBuYT506leQXKsjnm4poJn45LYbbLmO0xUUnpIm2VH2gHEflGYrMCdHOPGNRcIT3L+WPeAnQb3/7W3rhhRcKG8izWJc2M1/wz4cfNsFEfQ5h72J/rjT7l9tN7OsmxFm1DmpeW05EC42VCSY6TqovClFze7Edi/qSKxZLdbYmi2DlRDTel7Bz586FF1kI/6t7k6nuPiarEEwxcYlroc+BiBYaYVwfCAABIGCAQJ4DiUH1nIoAk1LY8oZJrL3R8oaLk0FYnpQHTNL2obHtxJpCkwdMuC4xZ3Hy/fKCi2k7+ygXExO1Ixt7ObwpXjExMX2mLJQDLvnPVWLwCDypL55ARIthNbgHEAACQKACAgiu9RVcQxE+TzwRo8iMRYhZETLGecIlFDfU6+YBE3UDcXXE3TdWecCkFgJKHnDxzYVK14uNibpheej9ASvVX/d9bExcnrEW5wAX5G8mvANP6osnENFMWI8yQAAIAIHACCC41ldwDUUX8ESPLHCB/ZjYHHgC+zHhCZcBV+BTwBVTBMAVE6TgU+qLJxDRTFiPMkAACACBwAgguNZXcA1FF/AEIoApt8AV+BRwxRQBcMUEKfgUxB8TnkCEBk8agScQ0UxbGeWAABAAAgERQHKKTowJvcATJKcmPEEnBjwx5Qm4Aq6YcgXxB1wBV0wRQE5rglSefQpENJMWRhkgAASAQGAE8hxIQkEDTJCEmXILXAFXTLgCnkAEMOEJhEXwxJQn4Aq4YsoVxJ/6ylMgopkyH+WAABAAAgERQHCtr+AaiirgCRJ2U26BK/Ap4IopAuCKCVLwKYg/JjyBsAieNAJPoohoW7Zsof3795viiXJAAAgAgYZD4IMPPqAjjzyy4epdrsLApBQdYKJnDHABV0ycJ3gC+zHhCZcBV+BTwBVTBMAVE6TgU0pRamlpoc9+9rMm8GWuTBQRjW/So0ePzFUeDwQEgAAQyAoC77zzDvyk0hjApJSdwERvscAFXDHx5eAJ7MeEJ1wGXIFPAVdMEQBXTJCCT9HzpG/fvibwZa5MNBEtrwBlrsXwQEAACNQlAlgmUdqswASYmBo7uAKumHAFPNGjBFxgP7AfEwRgP6YowafAp5hwJc88aRgRbcGCBbR69eqkPbt27UpTp06lXr16mbQvrVu3jhYtWkTTpk2jbt26lZyzatWqpMykSZOoY8eORtfMSqEdO3bQvHnzaOLEidq6ZeU58RxAoN4RyHMgCdU2wARJmCm3wBVwxYQr4AlEABOecBlwBT4FXDFFAFwxQQo+pb540lAi2sCBA6l///6J4MXCV5rotXfvXpo/fz6NGDHCWGgzMZ4sloGIlsVWwTM1IgIhg2vaIALb/8yZM2njxo1FgwvsH3ngQHymTJmS+M4NGzbQrFmzaOfOnclX4nio9gqJCT+zXJ+ePXsmAyWdOnWi22+/nV588cWSOso4jh07loYPH56UkfE699xzafz48aEgCd6xS+OEXPfTTjutED/TynOcveWWWxIc5PKhgAnJlTT7kesoD87JmAhe8QBcml3lEZNyvNfZFdc/7biMb559iuofVV8geHHKKacU+Qiuf3Nzs9am6sF+uA5pvlN898orrxQGqssNeguMr7766iQmhfyE9ClptiDHJbmOlXyHuN7FF19ciEshsAmJiXhetS4yH+SchPMWOU/h70RcjhmT+b6hcJFjieoLynFIZ1dp8SoET0JiovqTtNirmzDDvLj//vsLE2kq2ZVvbELxRH5OnS9gXYPz2uOPP74Qe8QxkevK8Sot3/ONR2iehHhe+ZoNKaLJwtH27dsLnUJOdq+//nr6yU9+UuhACbDkToCaDPB5zz//fEJMlZQiIRTCHb9kgR2/TFbZiNUEUtdB4WN8Dl/rhBNOSBKvJUuWFGbaiSBikuBzvfgjZqLpEh35GWJ0hkKTHtcHAllEIGRwZbsWgwhy3fk4+y8Wg+TBhccffzwpJkQicY58HQ7UK1asoCuuuCLYDNyQmLBfmz17No0bN65osIRx4I8QDUUdm5qaCoMve/bsKZzLZRcuXEiTJ08uCHCMW6gOXkhMRPxSn19ta8GDfv36JYmZWp6vs3LlSjr//PMTbqTxz6cdhsRF9/zqYBvzhvOAMWPGFGHCsZpjPucH/LfOrnzioCZ4obbSSBuMTLOrtOMyPswzYUu6Wf8+cArJk0o+kXkkPswHkVsNHjyY3nrrrYIvrcXgZkhc5DZW21DwSM1DdfFKrPro0qULDRkyJJiPFc8YEpMHH3yQzjrrrGQFiOwX0upYzncIX8TPfdJJJ+VaRKtUlzTbkP1x7JgcUggoV1859qo2ptoVDw7Kk0NEvMrrgJ9tTst5CPvnZcuWJeY9atSoJO+rp5jM9dLZD9d7zpw5dOaZZ9K2bdsKIprMAdV+5Nw+dP4W0s/6yBnKXaMmItoPV78Zul707XM/VXQPmQTCuVx55ZV033330aWXXpoEMjkJlp2NnBjJHSmxdFMmotwplRNC/vvOO+9M1O/u3bsXOmD89/Lly5PEW7cUVL6eqBDfT1yLnQD/z0k6d2TSZtGlPSM7EF7myjMw+Bl113n11VeTjnaoTmFwMuAGQCAHCIQMJLogqCZn8v/PPvuskYj2zDPP0OjRo4OhGxITkyRS9Ztyx05gyj5TFkZCJ2UhMUkTAdTjS5cupUGDBiX1riSkxprZHRIXUxGNuXD66acXbZEg5wFpdhXKgGJjwvVIs6u04zK2aSKuT3xCYlJORBP1Zx8iBl1FvdTz6klEK2f/op6XXXYZ3XvvvUWDuToRTeAVulMXQ0STOa2rj3qsXFwR34lrqoNfebEffs5KdUnzI7INqYOAoWNyLUQ01WfI//MgH2/TI9uVTkQT/T2f/JCvFdLX2ua0ov7nnXcePfroo4WVZjG4EQuTSvaj2o4qovFkHNZDeHKRnNeJfM90CyxbPoXkie2z2JaviYj2zR+/Yvuc1uUXX35KiYgm9kQTyyu4gFjKJArzTCsW13iKsFjOqTpnVVCSxTdBQjGKKgydry8nTupIPn+vLi/l5EO9ni5JVaejchme0SZmCchTNVmsk6+pdpzVqdF8Hf7wspzQyyysGxknAIE6QiBkINFNzRaJlpiFKs8UYeFc+AJ5OVrsWakhMVH9pphly5QSyznluqtJmxjgUDsu5WZd+KBrSEzk2cv8rGlLEeUZ1mLJplpevpa89NUHBrprhMQlbWmDvJxGzC5XhaC0GCtjmzdM1Bn3/Py6ZVR8XNgVd2zl/EI+LmbqcfnQAklInqQtd5dzOS5jIqLJuWme7UddjibyUx6UZV/JdsCdM3lv3kpLiUJzRNhjLK7otgDQiWhpMVkMxKfNIPfpX0JiwlwpV5dygqyMlyqMhI7JjG8oXFT7Eb5AJ6KJWbw8WKOzK1288skN9VqhMBFxQvTpRSwpl9Myjhxnhg4dWjQjT84D8xyTGZNK9qMToIWvVZe+llsh55szIXni+1l1HG/HB5uamlpDTftXAaqViKaObKWNGqqOWi7HApR6HUFMVnDVTforiWhidpdun4e00UjVENISCjmQpD2jfA8OXpVG/+R9O0KTE9cHAo2EQKxAIpYUqf4qLUEVy0tY5N+0aVMyLfyiiy5KxPg8778i+8dyyxhFYqr6x7QRc5MZbtXwOiRPdLFFLPeVl6KJ/YtUQUA3c1okvOI61dS93LkhcZHvK3DgZTCMF3dsv/rVr9LcuXMLA03lxEhxLdmuQr2QKBQmuhxJ7sBxHcXMeLHkSJ6xKdsbCyjqYGbIAbtQmKjcFEtorr32WuJBCYGJzj+Um8EmOtHceQ65GiAULmoeK1aCXHLJJYmIxtsBqJ3fNHsTx+tBRJPrqBN6ijuDAAAgAElEQVR5ytVR9h1ynyTGrJpQPFEFdF1d0uxE5Zh6buiYHFJEk3ki+wKeqCHPFhIYXHjhhcRiqs6u0uJVvcTktJyWhbOHHnoomemqzshT7ZAxCvmSwFraj2oHIg6z9sPPxR9Rd12+l8ctFkJxW1y3oWaiqQJRWsepnIhWzXJO3Uw0OSmSl2XKyYLa+dBNyeSgoRq+us+CGO1VR2zk5Zy664hnSZsZF5qkuD4QaAQEQgZXGT8TQV0OliJx5T0keBm52EMsxpKjkJjoRqtFR1f2eWJp/5o1a4oGGepxOWfadH+OQfJsIYGdvB8oY2a7lM+nXYfkis5+zjnnnKL9u0yXwoprVdo/ywc2oTBRcyT5f1kw4jqkic26TnKMpb+hMFHbS64L+w4xa0KUk2cfVeJCDNEoFC5p2wbw/jw/+tGPimDTzQRJmz1RbsDXh+3EEkb4Prr2L9fmojwLqyzei9Umot4hZy6G4oludivXR66LyYQB2efIL/5RY7svjsid6VATUeRnFRioIprgBG8n8IMf/KDErjhv+8UvfpHs3Spe8lJpK4ZqMQrFFfW5KuW0LCzy4K94IRafr3vpQCU/XC0eIX2Kif2UGyTlZ5NzWl2+F2qZeCye+Gg/9RoNLaKJ4CW/bU5dksCJDifL6iZ7IiHi8nJHQp16Ky970Ylo7MzE/XUJhHw9YfR8TF0OIE9/F9eRX5rQo0ePpAPI+xfJU3p5yeqbb76pfbGAuA7PwJDrG8qQQhAc1wQCeUEgViCRZwvJf6cteRDHeZRP3ohf3uspjyNUYkYEDz7ILwrgevHsGP6R68h/i0EGnpEnZt6wnxV/M9d0LyvwycGQPJHrK95Syv6eEyp1yR3Hh5NPPln7UgXG7oknnkhmLIrkrJ5moql1F3uqqoNQIrHlwTI1buZ5iZHaprItpb2Ag/MWgY9sb/I+K3menafaeJp/dJmJFtqnxOjciZeP6HhfbkBGN7s1hqgYGhP5xSsuM9Fkfyy4l/eZaLINqXVJsyfdC0vksjFickiuyJjIdT3xxBOLXmCjsxPZruQ8JS1e+cxTYmGixqJKOW25gZq8x+Ry9sPflRPR5ElFafleqL5/yJzWN6cbVkQLDSSuDwSAABCoBoFQgUTdp0eeASGL9Gl7Rcpv5FWXqYVcdhUjCZMHH+S9RuSBFbmOcnn5uLx/RMhZADEwkeui7vMlZjzInNCVF4mtumdJqGWLIXEpZz9y3eWRbR2v1AG2GG+6DuVTGG/dAJ8QxHT1Vzmhe4t43jGR662b6aB2ZHT7hTEu/JH3jwvtZ0PaD19btqG0wWKxFYo8+Mvnpr3Jnr8LvYdRSPuRfUfa3pOijjzQw8uixZLoNDupZxEtTeCQBXw5vsSMySHtR64H30f2BbJd6TihW+Yq/Eqaf6omh9UJDCFm59nmtPIgryyi8Yv95K0E8h5/0kQ0FS/BI3UrBZN8zyc/xLVC+tkQzytfsyYz0da+sTN0vegLn+4a/B64ARAAAkDAFwJ5DiS+MIiVhIV63hjXBU/0KAOXUlyACTAx9UngCrhiwhXwBPHHhCchhUXT+2exHOynvvxsTUS0LBIbzwQEgAAQqCUCCK71FVxDcQk8QSfGlFvgCnwKuGKKALhighR8CuKPCU8gooEnjcATiGimrYxyQAAIAIGACCA5RSfGhF7gCZJTE56gEwOemPIEXAFXTLmC+AOugCumCCCnNUEqzz4FIppJC6MMEAACQCAwAnkOJKGgASZIwky5Ba6AKyZcAU8gApjwBMIieGLKE3AFXDHlCuJPfeUpENFMmY9yQAAIAIGACCC41ldwDUUV8AQJuym3wBX4FHDFFAFwxQQp+BTEHxOeQFgETxqBJxDRTFsZ5YAAEAACARFAcopOjAm9wBMkpyY8QScGPDHlCbgCrphyBfEHXAFXTBFATmuCVJ59CkQ0kxZGGSAABIBAYATyHEhCQQNMkISZcgtcAVdMuAKeQAQw4QmERfDElCfgCrhiyhXEn/rKU6KIaH/4wx+oU6dOphxDOSAABIBAwyHQ0tJCXbp0abh6l6swMClFB5joGQNcwBUT5wmewH5MeMJlwBX4FHDFFAFwxQQp+BQ9Tz73uc+ZwJe5MlFENL7JJz7xicxVHg8EBIAAEMgKAm+//Tb8pNIYwKSUncBEb7HABVwx8eXgCezHhCdcBlyBTwFXTBEAV0yQgk/R86Rv374m8GWuTDQRLa8AZa7F8EBAAAjUJQKY5l3arMAEmJgaO7gCrphwBTzRowRcYD+wHxMEYD+mKMGnwKeYcCXPPIGIZtLCKAMEgAAQCIxAngNJKGiACZIwU26BK+CKCVfAE4gAJjzhMuAKfAq4YooAuGKCFHxKffGkYUS0BQsW0OrVq5PW69q1K02dOpV69eplwnlat24dLVq0iKZNm0bdunUrOWfVqlVJmUmTJlHHjh2Nrpn1Qhs2bKAVK1bQFVdcUTd1yjrmeL7GRiBGcGU/+MorryS+jD8zZ86kjRs3FoDv2bNn8t327dtp1qxZtHPnThLH2PexXxDH+aQpU6ZQ//79gzVcaEzk+sj15AqJ7y6++GIaPnx4Use08nJ8Oe2004LGgpCYcCzjWCd/xo4dW6g/17O5ubmofnLd5bLiGjLndPHTF3lC4lIuf9DVX8VRthPBoauvvjqo7YQUAXbs2JHqO7iN9+7dS7fffjsdf/zxNH78+KSJxbEXX3wx+V9gknbcFy/U64Tkieofzz333KT+aXbFz1bO3gTOp5xySgHHPOLCz1zOT6g+QsZR9af1YD/lYoloX+bM/fffX9RXkXkkuJXGubzyxCb2Pvvss1r7Of3004v8U+iYHNPXynVJy0fK2Q/3Ve+8806rPrArl0L62rSYbJLTqbFXZ1euda50XkhMxL11uWuaXelitbhOrPgTA5NK7eL6fUOJaAMHDkySVnYibDRpoheTav78+TRixAhjoc21ASqdx8/6/PPPB0+g1OeAiFapZfA9EPCLQOhAIvweP/XEiRNLBgRkX7N06VIaNGhQ4v84WWGBiYUk/lv40Rg+IiQmnCDMnj2bxo0bV+LnRQxgrE466aSk7mnlVRxkjPwypO1qITGRn1eOg927d086JYMHD6a33nqrMLjCdX/mmWdo9OjRicC4cOFCmjx5coFblTjnE5+QuKS1KecRLEILoUjuAPPfQnyVjzMm/AKRIUOG5FZEU9tN9h3Mgzlz5tCZZ55J27ZtK2DDZfjDOZhsM01NTdrjoQYkQ/LExCem5Ze648w78VE55tN2QvuVNDvh+6o+go/JflmOP2LAuh7s58EHH6Szzjor8ZVcL9lfMI+WLVuWHBs1alQSn9L6LSac88mVkPbDz2kTe8vFq3nz5mnzHJ9YyNcKhQvnHbq6CPGDYwz7VGFjl156aar9sC3xxvb8idG/DYUJP39aTE7LXdN8RyU9wDdfQmKSZj9px9NitahzrPgTGhPfbajafTs+0NTU1Bpq3zIVoJ2Lrg5Zp+TaXcfeWXQP2eBkp6TOuLj++uvpJz/5CYnRUnERWf1XR9S4gymErrRRVWGoW7ZsSZJuMYrE15dVcHnEms+55ZZb2upzcPbcmjVrCjPqxDPx9yz68Yc7NPJMO3nEuNw1OGGVFXzuQPOHZ6Lt2bOnMKojX1t+Pt0MhOCNjBsAgTpCIGQgET7vsssuo3vvvVebXJoIBaqIJgSUUM0QEpNyAxSiUyPqxYlqWnm1EyMncSFwCYmJ/Ly6zlm5DpsqMppwzic+IXHR2Ua5wTa1U6zWM7TQKu4XEhO5Trr6lLOvtO9iDBqGxMRE0Egrox4XWPCgRYyB1FC4lLMTnY/gnFxeBaHr5Naz/Qi8zjvvPHr00UcLYkdanU04lxc/K/pD8vOWi71p8Yr7LPUuoqntLv5nvDj+iFVEqv3EnCQSyqdwu5v4AJ14r55ncp2820+aXYl66eJuzPgTkic+2053rZrMRNs2/Quh60XHfm9t0T1kQxFO5corr6T77ruPWLnn0SBBmjFjxhTNRFNHTdVZbDIB5VEzeWSe/xZTaHlUX4y08d/Lly8nvqdu5LVcUinq1K9fv6KlE7LjkJ9HB7p6DTGqwcfFsp1f/vKXhVkpAgsWzWTsgjcobgAE6hyBkIGEfQKL/TyirUsuyyXi6gCEWAKa5yUSIqmQl1KJ+nACLnzy448/nrBOJKa68uy30wZCQlA2JE8qCSPleKJ+V4lzvrEJiYs8cCbzRF0OLQbBZD6oy4RNOwA+8AmJiXi+NE6ouYs8wChjknbcR/3Tkt5QA8byQCTfW7fcPa3TJh9nTJYsWZLkpnzNPItouqW/sp2ocYlxk2ei6fgVq+Mb0n5krsiD6mw3PNA+dOjQQj/kxBNPTHJ8eXBfDFybcM6nLYXEhLliG3tF3dLyFP4+xiB/KFxU+5HbXRabRX9zwoQJdPfddxdm2Kv2U08imtiiKS0X1fkJ1c+m2ZVPm5GvFYonfI80+0k7niaixY4/ITEJ1Y7iug0logmDEwkcg6AmwWyMLK5xZ0lMd5WdEHeq+Hx5HyBZfBOJj9j7RRgs30tOhFTxir/XLS9VE1FdwGQRTV5+Wkno0l2DO9eymCdfY+7cuUXBW+DH5cX+SiH3ugltBLg+EMgCAqECiey/0kZo02bO6PwPL9W66KKLkk6evF9YCAxDYSJENCGQyUsj2E+LJasyLvLf6lIKedp7aJ8YEhPRhmlLSNIEEzUxN+Gcb77EwEUIYPybBQ5ZkE5bFqLbM7UeRADRfqa+Q25veYBRzh3SjvvkSiyecF3YV1577bWF5eJpdqUelzGNMTuP8Q2Fi1o3YSeXXHJJYcaMGpfUPeTUTnI92Y+IRSycyT6lU6dORSKamuOrS+f5OjrO+bSdkDwRvtU29grxIG3mmRChWHzK8/6top7cZ+W6sN+URTTZztS94mT7qRcRTea1yL/kJe9pflMV0UzsyqcNhfKz5exHrrMuXqtYxY4/ITHx2Xa6azWUiCacswDCpUPAHUf1OoKAalItkzpNRBNOXQhb6oaHMrlV5ycLcToRjfdS4EAr73+Udg3VIQtsdNeQiSQCFI+kqfu/hCYvrg8E6gmBUIFEXnYt8JJngpQTTOREPW25nm5/NV/tEgoTVUQT/+/bty8ZGFCX83PSKj7Cz8lLPuV9sSot5asWm5CYVBJG0mKmOuO5EueqxSAtmQk1w0i+X1q8txEe60UESKsz41VO/LHZF8w3V2LYDz+zro5pvkE9Ls98FPWXZyv5xoSvFwoXlSPif94z70c/+lFRVXSzNnU8qhf7UfsiHFtuvfXW5IU+4sNbqFx33XX0yCOPFAb269F+1K1wRP3LxV41Fqf1QWLwJZT9qLYu6pLWZ1NfBqebERxrz+9YmOgGe3Uis9wn5763akcxBMZQmKTZzze+8Y3UnFbYi4pf7PgTCpMQcVK9ZkOLaOpsAgFOuVF13gTXdTmnbiaaOqONO2NyIEgT0cT0bi6bNhONnSmLfmJTcDWxK3cNeTmneg2VRNyxCr03UgxjwD2AQC0RiBFIdJ1e3b4R7HfUNxKrIlreZ43IM4d4JoTuJQPqiJzw/XL5V199tWhz+UpL6KvlWGielHvhgm5pCC+H4DiW1oEpJ7RUi4V8fmhcxL1E+/JyK667urGz7iUD6ssHYnTqQgojstiqe7GCTkR78sknkxlZ/CP7jpdeekl7PNTs9lg8Uf1jml2Vs7dKYmQe7CdtA3TZTsrN0BMzb+RcOe/2w5isXLmSzj///GQbF10M1g14i1w+bdZr3mOyzGeT2Mu+pJL9VPrelw3F8CtyXeT+G9uGLu/QzcKLIRQJTGNgIoQx2TbU3FVuY9V3yLil2ZUvjsSIyXJs5r91LzdSj5cb8IoxEzoWT3y2o8zx6C8WqPWeaDKQ6tJGsd5cTCfn0b9zzjmnaNqsrNJyefnFAur6dbH3g07p5RltnCjOmjUrGXnSjcKJ6/H3U6dOJe6wiX15+K1xX/va18qKaLqXAuiuId5aKl5k8PWvf73wFjb5GowdY8Kz7sRSWPllAyFIimsCgUZAIEYgUTsruoEE3YiW8E3sL4WP4DbR7fnjs61CY6L68koJh668ilfoveJCY6JLJHX7GonYJ/OB217dfybvIpqaI8gzguTv0raJkPmgLlPTxfy82E/aIKSKl/ATcq4j+4562tNJ9g9qXpTWQavUcYvRiQndudPZiSySyj6ClzHK+xTJMaae7KfSvomq2CH7YJlb5Tjn05fEFkbKzc6UY4zOflSehM5TQtpPubrIdiW/aC7NftQZRnnNVdJicrncVV3iqovXMfqyofM3GxEtLVbrtqsK+XboWJiE8ofRRbSP/vCfIepSdM3DP/vl4PfADYAAEAACvhDIcyDxhYF6HWBSiiww0bMNuIArJn4IPIH9mPAkpDBiev8sloP9wH5MeQmuICabcCXPPKnJck4TUFEGCAABINBICOQ5kIRqJ2CCJMyUW+AKuGLCFfAEIoAJTyCigSemPAFXwBVTriD+1FeeAhHNlPkoBwSAABAIiACCa30F11BUAU+QsJtyC1yBTwFXTBEAV0yQgk9B/DHhCYRF8KQReAIRzbSVUQ4IAAEgEBABJKfoxJjQCzxBcmrCE3RiwBNTnoAr4IopVxB/wBVwxRQB5LQmSOXZp0BEM2lhlAECQAAIBEYgz4EkFDTABEmYKbfAFXDFhCvgCUQAE55AWARPTHkCroArplxB/KmvPAUiminzUQ4IAAEgEBABBNf6Cq6hqAKeIGE35Ra4Ap8CrpgiAK6YIAWfgvhjwhMIi+BJI/AEIpppK6McEAACQCAgAkhO0YkxoRd4guTUhCfoxIAnpjwBV8AVU64g/oAr4IopAshpTZDKs0+JIqK99tprdPjhh5tgiTJAAAgAgYZEYM+ePdSpU6eGrHtapYFJKTLARM8W4AKumDhP8AT2Y8ITLgOuwKeAK6YIgCsmSMGn6Hnyuc99zgS+zJWJIqLxTT71qU9lrvJ4ICAABIBAVhB488034SeVxgAmpewEJnqLBS7giokvB09gPyY84TLgCnwKuGKKALhighR8ip4nffv2NYEvc2WiiWh5BShzLYYHAgJAoC4RyPOU5lANAkxKkQUmerYBF3DFxA+BJ7AfE55wGXAFPgVcMUUAXDFBCj6lvngCEc2E9SgDBIAAEAiMAIJrfQXXUHQBTyACmHILXIFPAVdMEQBXTJCCT0H8MeEJRGjwpBF40hAi2qpVq2jRokVF7dmzZ0+aNm0adevWzbSdrcvt2LGD5s2bRxMnTgx6n71799L8+fNpxIgR1KtXL+vn5BMWLFhAAwcOpP79+zudzydt2LCBZs2aRVdffXVV1+H2WrduHU2aNIk6duxo/Dx8zvPPP0/jx49PrQ8/44oVK+iKK66wurbxQwQs6IqL70divt1+++1JGw8fPtz35Uuul9ZmbF8zZ86ksWPHFvFNPN+LL76YXGvKlClV8ZGvkXavSpWXbZPLluNejOSU7fyVV14p+D5Rr40bN1LXrl1p6tSpiQ8Rtrxz584iDOXjMXxoSEzUOp577rmJ70jjD2O3evXqoiYX3JJjjLhOJW64fh8SE5nrMideffXVkhjKdsf2L+MijomYIvCSueVa70rnhcRFrmOanejsgXlx//33F+xK1CHteKU62n4fEpNydZHxEjaSZm8qV2QO2dbXpHwMTERdL7744qIYybg0NzcX5TYyVqeddlrhu5g+hXELiYvOfvienC+KGMP/y/XnfO7OO+8s2I4cq0Q7h45BITFJi6Vqf0XOX3Q5djm7MrEH2zIhMUmLvepxNcZWsqvQPiWm/ah10cXfNG6lxTFbDpiWD8kV9g+33HJL8iiy3ygXl3T2I/uV0P4kNE/K9X3Ed8cff3yS58ofXbxKy+tM296mXEie2DyHS9mGENEEMLEFlEYS0YTA06VLFxoyZEjVooULmU1ENH5OdpTViIX8bPK9XJ7V5JxY/DF5llqXWbp0KQ0aNMhIJOa2YQGAO/j8N7e5rSDrq75ZEtEEFlw3IexzoGR7ULFasmRJQVSX/eYvf/nLQjvI5/rCS71OyOCaFg9M+CPb5vbt22nhwoU0efLk5MUQLDAzntX6mDRMQ2IiEq1yz69y+plnnqHRo0cnwqvAgQenfAzM2PAqJC66uqhYsZ9hvyMSVMZj2bJlSRVGjRpV8F1px23qalo2JCb8DLq6yDjInGA70Q0iyD6aN12ePXs2jRs3zsjXm+IglwuNibAPvudJJ52U+ALRURs8eDC99dZbhUE81QcJnrH9xPQpoTt3Jr6AecMfIcy3tLQk/6cNDsfIwUJyRc5p5Fgq4yDzNi3Hjt2vCYkJtyl/OHbK9WpqaioMkMvxp3v37slAqs6u+Hzui8TKo0PhwvVIq4sacxi7cnHJxA5dfGrsXIXruHLlSjr//POTyRBqvdLiEvNL7qNWiuE+sRDXCsUT0S/V2c+mTZtozpw5dOaZZ9K2bduKRDRdvGL80vK6vGES4nnVfKIdH2hqamoNtW+ZSpoJP34pdL3o7ssHlNxDdsr8Jc/e4g+ThUd7eBaTmI2lOl5VleWOp1DB5ZFpWdVmdZw/codVjMyL0QS1vNzZl8ktnpGTKzF6J1Rz7rhxXT75yU/Sz3/+8+SeYvRKdi5pdeLrnHDCCYWOn24EVFa4y6n1qjPj//nD9daNoIjv5GcWydE555xTlHSrIpmKZSURLW3GXtool5qciORG1/YimKszeuT6cx2//e1v0xNPPEE8Sypt5gsfv/TSS5PkgK8nf8Q5aTzjZxaz8fg8uT10o1Oi08/Po7ZruYCb9p3KHbUN5QTRZCRWnunD9ZFnvpnMwFQ7cdyp5eScfZJu9EoEX7WM8Bec0K9Zs6bgJ1RBIc02+Tz+1GommrD9yy67jO69997EJ/FHnikr+4fly5cXiWgioMpc1CVwvh17yITDpPOhCkOifrKvUTs9aZ0gX9hkARMdj5k/sgBSLwm76kdFO6r80eUX5513Hj366KMFIUD4C/W4L26o1wnJlbS6yO0ud1I4d9HxRpczVDsrvhyeITHh+wr7F88gx6xynOHOoBBWeOanHO9C+xS+V0hcKvkCXSyvFN8rXdOHTYXEJC2WVmprnWAQc3VFLEzkGCv/zbzgQT7OkcVKonKx3CTO54UruhijiszlfIw8OOqjzpWuEYMrqp+oFGPL9YnT8r1K9bT5PgYm/Dy6QQbdsXLxiq+j5nU2dTUtGwsT0+exKVeTmWhfnP5rm2d0KvvC984sOU91QDxjQJ7amGZcfF652SyqeCNmdvA5LPTwslG+hpgdIxs9J0tpM6PU6Zdq8BD3HTNmTDL7QdRFHtmVnabcSZbrxCq1WIbJQUnuMAtMGEzx/OUaRJcQq8sXxPnyFGweaRIYi1Enrpe8TFX3LDKWXL9yyzlNRqTKzRySkxs1qMuzT1T8Rf25Xiy8sjDES+Z0I+7qKJsscpjyTCei9evXryjxENfizkpau9qKaLoAlCZEDh06VPs8nBixgMNtLy/l1SVClZJsNZAI0Y6XGzMeuhlDaWW4vOCizDPxXCwQ33fffYXETrZNcR4/T61ENDEDk3knOMXPo4pogpOyKKwTG9OEBSdnXeakkMFVFnH5EXTLfnVJh8o7nYgmz0jKEybyEgl+bt2ASZpfUG1UHnhK45BPbEJyRVcXjpuyPcv+T8R79nNyDBOzHNXjPnGQrxUSk7S6qOK6PLtKXr6nG+gTfkXkUCFwCYkJxwYRvx5//PHk8cuJaPy9PPCUNmiU9wGLSr7AxM/KXKgnYUSNpTIfTPyvSRzzaUch7afcYL3gkG5rAB0fypX3iYe4VkhcdHXRLW9m/6EOVshxiX2TmHyQ95gs5yryBI1KMTZtkIdnP5r0EavlTkieVJrsovrZSvGK6xrD14bEpNr2qnR+Q4to6j5iaSLas88+WyJ06WYvccdfHiGRDZKvoe7Lxg6PP0JYUZf/qJ01ndNkR3jllVcm1xYjEmkzStTnkcU7WaASM+wEedhBnXzyyYnQpu7xoRLMZlS5nGgphCDRQT399NMLHf5yWJYT0co5A9khiyCtih5pIprsiFj4kdtNnrVUbhRJd38WMnQiWjme8T10IhqLJ+rMNubOJZdcQrfeemuhXVVei/ZVBQZdR1peBifOSxPRuD11z8Ncnjt3bnK6PCvTRURTA2Las5Tr5Ig2lzu9crswF/lTrj7CNlU+qbYTKpDI9eblUmkimiog8/Tviy66KPFpqt3HWErD+ITCRMWeMeL6XnvttYVlZGkJVSUehcYmJCbqs7Ody4JGGiaVBG0xI1fdi6NSgmLzfUhc5OcQdVFn2QpseGkrzyji2Z5iljjHZtlvyMdd9zE1wSYUJjIP1Lqkde7k/Ea2NzlGClFJFZ9M6mpaJhQmOjFErUdaZ188u9ivUsQVEZtC+5SYvlbnC3T5RDmfUmm2likXKpULyRVx73JtK5ZwyrlQucFNXRyrVEfb72Ngws8kiz9ixQSvluL7m+SHol4xZtLEsh+5Lrr+AfOFc3r+LfZ9TovZ9RaTOU+R+4lpMVa1H5OBQ1sbKVe+FvYjZmzq8jsx61vnUyvldb5wiYWJr+eVrwMRTdqMP03UkZc2CfB0ggrPojFZHqVrSHlWlpiBoxI4TQTSiW3iOeRnTxPX5ORPLB9M2zBenl2neymDbxFN1PlLX/oSvfzyy2VfGlBpOWcafmkdAsZFnmmQJqKp17UV0dI6V2kiWjmepYloaUtpZD6LWZOiXW1noumccJrgwKJsuVlZ8owwdX+MNPuQ7UpeRiQ6b5XED5G46dpcnTnC2Jx66qn03HPPJeK1yhXxLOVmNqp+IFQgUZMEvi8nHJyYi84+t7ksAtx9992FfYl0YqS891WIwCSuGQoT9Zl1SwLS9jZT7aKelnOqSZb6f1rnVRXbVHzrSQQQdVFFNHYw9fYAACAASURBVOFfOHbywIS8YToPzPA+X2w36nHxMo8QdhTKftTZL/zsuhkiaUl4WoyUc5G87SmYNgAlz5LQxSB51mra0poYolEorlTyBaZ5rSyKxHhhVwxhRBaKdPl0muiattw5Rqc3Fk9UHyEP5qgxuNJsmXK5rC+/GwsXURd5VYGcv1144YXEs2CFiJaGTb3GZPVlJWpcqiRCh14aHYsnOl+gW0ElXsAm7EB9OVTIWeGx83xftg4R7YorEgzUmWhyoqIuxVSXc6plRSIkG2ila6idfnWdv2nHTiRv4m2J8nJCeUmB+jxixpIsWMgb2qa9ubTcJu++RTSBwR//+Ef6q7/6q2TDUbl+8pK/SiJa2oiMfJzbRF7SJs/a4ZlTvCeZ2IRd4KcKNvLzpW3QLvNPFsvS7s9tkVY/uV3lzZvlZbppyxdlDqrtaiui6RJCFVuBIYtSlTZgl2e22cxEEzMh1Ld2+hTR+Nl++tOf0mc+85kkWeGPrj5ZENHkNlZtQBY/xJIhFmnlpcZyu/LfPLMu9JuNYwdXuY58b91bX/m4juPquXneGF03+i9eMqAb0VdjT1qSUklk85HcxEpORV1UH6aro4mIlMeZaGrukvZ2cN1MGtWOmHMiv+KYFVqgj8UT00ElWUQTHOJBJoGDnBPknStCJFUFEV1HLc12YixtjRF/OIeoFEt1da0kAuTZfp588slkJrh4Q7ioC08GEBwxGSBlbPkjluiFjskhBde0upx44olFOafgitjeR8TttNib55jMuQjvLc0rJXQ+hY+l+Y80+zHNZarNVULGnzT7SZuJJtdFjlexsIjhZ6ttr0rnYyaaNBNNXoZQ6aUAYnkjjyr36NEj2YRbvKFMKOE8Q+XNN9/UvlhA7HUgr1FXN97XOQF1BJjPEftLde7cOZndY/KiA3lDea6r/MYSeU8GcS3eu00sR1VfL80kk8/h/+X6pY2apc38U2dT6Wa/8blibb+4l3ye7fIAcT2u78c//nGaMGFCEshFvfj45z//+ZK3bXH780wC/oh2l/GXn0MWcWQRje+Tdn9xnNuZ66kKn3z/NJ6pL4zQcYefo1y7lusU69pV5oHgSRqGuueR7UreD8RmqrHKRa6Dbq8I004On6/ORBO+QoiqomMoj4IJ28zCnmiiHVURTfZ5Mt7q7DXGTwix8shV6FeCh0w4ZB8i22wafzghT+vAyeeofrxSELb9PiQmqi+Xfb1u8EI3y1Fe/i9mXelihm29K5UPhYvqp+S6yN/p9phpRBFN5oSMSZq9iU6QiOe6vQkrtb3N96F4oj6DHF90S1xFfODBF+FTZbxi+pSQIkA5+0lbaidzhZ9N4MJ/Vxp8s+FCpbKhuKKbtShmh3P9xIqQND6oObawHd1s0Ep1tP0+FCa6HEr4AtV+dC/YEvVgu1K31wgdk0Paj1p3dWar+jIrFkx0cUkMqtdDTFZjhknsLddHVV9SZ2sTNuVrYT+6meNqnJXjVVpel7ZCzab+urIhMan22SqdXxMRbd2b71d6rqq/7/+po6u+Bi5QfwjEWBYRG7W0GXaxnyPk/crNfgx535jXznMgCYUTMClFFpjo2QZcwBUTPwSewH5MeBJSGDG9fxbLwX5gP6a8BFcQk024kmee1EREMwEVZYBACAQq7Z0Q4p6hr1nvIlo9tpmOE3kOJKE4DkyQhJlyC1wBV0y4Ap5ABDDhCUQ08MSUJ+AKuGLKFcSf+spTIKKZMh/lgAAQAAIBEUBwra/gGooq4AkSdlNugSvwKeCKKQLgiglS8CmIPyY8gbAInjQCTyCi/f/tfQ/sVdW15tbagTrhQV+IImkKpAiDWkIGMikEfRCI4ovUAm2RMjIFy0AkkTI2DcMLzUvJIyQdH8WGRoYWFIcgRkRDotSA+NRAo3RCmAwMnY4Va3jEEAYe1idjq5PvMOvOuuu397n73nv2uffc+93E+OPefc7Z+9vf+rPXXmuf2FlmOyJABIhAQgTonHIRE0Mv8oTOaQxPuIghT2J5Qq6QK7Fcof0hV8iVWATo08YgVWWdwiBazAyzDREgAkQgMQJVNiSpoCEmdMJiuUWukCsxXCFPGASI4QkDi+RJLE/IFXIlliu0P73lpzCIFst8tiMCRIAIJESAxrW3jGsqqpAndNhjuUWuUKeQK7EIkCsxSFGn0P7E8ISBRfKkH3jCIFrsLLMdESACRCAhAnROuYiJoRd5Quc0hidcxJAnsTwhV8iVWK7Q/pAr5EosAvRpY5Cqsk4pJYj2zjvvuBtuuCEGS7YhAkSACPQlAlevXnWDBg3qy7GHBk1MBiJDTPxsIS7kSozyJE8oPzE8QRtyhTqFXIlFgFyJQYo6xc+TW2+9NQa+rmtTShAND/nyl7/cdYNnh4gAESAC3YLAe++9Rz1pJoOYDGQnMfFLLHEhV2J0OXlC+YnhCdqQK9Qp5EosAuRKDFLUKX6ejBs3Lga+rmtTWhCtqgB13YyxQ0SACPQkAlVOaU41IcRkILLExM824kKuxOgh8oTyE8MTtCFXqFPIlVgEyJUYpKhTeosnDKLFsJ5tiAARIAKJEaBx7S3jmoou5AmDALHcIleoU8iVWATIlRikqFNof2J4wiA0edIPPOmLINrBgwfdrl276uZz5MiRbv369W7o0KGx89x0u8uXL7tt27a5FStWJH1O0x1r4QLUcW/ZssUNHz7cLVu2rIU7XLvk5MmT2Vw0i/3Zs2fdgQMH3PLly92ZM2fc8ePH6/oBrDds2OCWLFniJk6cWOuf9PvEiRPZd2vXrq37vZWBhJ7V6F7oy/bt293cuXOzpjIenoPVCLn++D2lcwq527RpUwbkpEmT3OrVq2vnr2n9OHv27EyuIG8bN250V65ccVpX6u+Lkqe82U2JiTxXxjRv3jw3Z86c7Bwc6DrRGYIJ2u/YscMdOnTIq0tEL9x2221t6chGbE+JiYzh3LlzXq74xqivGTJkiFu3bp0bNWpUbRjA7NSpU03r/EY42N9T4iLPCo3Ffm99DrE7Iblqdqyx7cvABGPdv39/bd4b2dxm5C12nM20S4lJ3thDcqJ1iujmjz/+OPNnQnLYzHhj26bEJU9+9Pjhv0EHazkJYYJ7pvbjU2ISY2P1+DR/fOO2chU77822S4lJnvyE8PL5L9ZWC6+aHWsz7VPi4pMR3Tdrf3zyg3VGnh/YzFhj26bEJDSWRjbW2iuMJcSh2HE20y4lJnny00jPYgza1xUZunDhQt16oZmxxrZNiUlsH1pt1xdBNAFHB2LKCFykCqKlum+IRMDt8ccfd3feeae7ePFi0gViXh/ygmih66Bo4YjCMcPfUJY6gNCq4LRyHYNoraDWP9ekMiTg3csvv+zuvffeLHAGYzplypQsmBySiRdffNHNmDEjC/5DZvCBDOlry9CnqTARVolM4t9jx46t6QkJ0muZPX36dKZLJMi4c+dOt2bNmtoGCbCRTzsbDY0YnxKTRrbFjlGcNnBDb17IGIRf+HfqzaSUuKD/obH4vtcyo+dzz549btq0aVmQEVhiMQzsUn1SYwIdsHfv3qz7CxcuzMYFPPABH6yOaEbedCC2SHxSYhIaO/qPwLyVE4uP6FeMvewN2JS4hOQHciI6VeYYOmjz5s1u6dKluXICrO1mapE8wb1SYhLSBT7bO3PmzDr+WNx8clU0FnK/lJiE5AdBZc0J6QvkR+zw4MGDaxjBb8Fvd911l2tk04rCKRUuGEfeWKz9wXh88gMO7d692y1YsMBprHx2u9sxyfNpQ74rxhSyV2WuC1PxRHSsz/Yi8UTGqGUJbX3JHBKwnz59unv//fez5JWUMZOUmBTF5dB9OhNE+83k1ONybvJvBjxDOyz4EVlB+Bw9ejTLUIJBlsWlVbw2igvnVzI79O673i3CDho+snjwRYJtex3g8WVEQAHqHUrZYYm99/nz570ZJjoSH8rWsk6LKO8PPvjA3XTTTXXBKf0bnCSd4QKhRb+RkYasLDiMGu9jx47VMgftdaFMNL3YDTnf2uDib4wZfdf906QJjUE/6/DhwzXO2CCZzeSB4WImWnrRr+oTyjAkVk50UCyEm25jg2jQnYsWLUoGeWpMJNghA5Bguw6iieO5b9++OlnXi2LRjbAfVV7Y5S04fGPMC6TKvR544AH3zDPPVDqIFhpL6PtQEE0Lii+AULQgpZQf0SV33323e+WVV2q23NpQLQ/NyFuqKoGUmITGHpIT+70EVoYNG9ZTQTSfnGh/SPtsFpPQRk+M7WpXnsriSkgXhIKq2pfVG13ajrU79rxFYxlnXOv1RihgavWsT++WsdkHrMrgih2LT64uXbpUFxjJk5+qb+IA97y1n9YRIXtVhh7RslQGTySgJrbXjlH+Dd2RVxHVS7KTUh9eh5ufOXPms1SKcQBp/iF7ZNrPX33WMIhmyxM10fRiQgIuoQwmreD17jIUOkp/ULqIe0hGlM1ugCJrtBugr7EOls62yrs3fpMFIYRH+o3AHBaIixcvzo02+4JoW7duHVC+IwIsv6G/sjOC30Rojxw5ks2RXrjOmjUrC2rKwtwn7L5yzpggmjXKvv5pZw7tfW1GjBhRC4aBJ6KoROEgQPjcc89lOz4aZ+DLIFpasa/y3VMaV536LoF3G6QHdr5yGp3inRf0T4F9SkwwFtF7WhdhHLIpoTdI7EJHdNP48eNrehU6oOpBNN8mjbYdeoyaV8BNlxkBL/y7rKyalFwJjSXvezlCIlRyVobznhIT8TuQ4SB2DXOt9YotR2tG3lLok9SL3dDYG8mJcEU2MG1ZddXL0XxygrnQugb/xvjBIZ1J41vI9drizm5OyQas2F6b8avXJ8AtJFcpZCilTgnJjy2PlxJfa7e1jfbZ8BR4yD1T4hIaS0iuGslPzHqpCKxSYuLzadFnXc6pfVefvcJaTh/doX3gIsbvu0dKTELy4wuiwTZPmDChllQj+lfHInpNz6aY085konVJEE07frJw8mWiITPKBrp8WWIIkuggVSi7SiYSDgM+yGjLy/6yGW82iOY78813b+uY4dkwRitXrnRPPPFE1pe8UkdfEC20YLRtfcEwZMVJQA24AXvBQ5MdDiSEPa+cs5FRsBkWof5pBRJqg0WzcEfPBXiCz9SpUwc4h4KzZN+hHc9ES6HSqnvPlMZVoyKBfrv4tbvbco12TKW0+/777890nZwjlgr1lJhox0LvYItux6YSni960Z5TJE6HnFtks9iqiInusz77MTRGn44U50z0G3ArozQtFVe0I6nHonf888YIbgEnbVvLKEXDXKbCRNvTUEaRLGik3EpncsbIW6rykVSYWHm3me/aV9KbrbpE2nd2oJbDRput7eicVLiE5Ad91XpBZ8wgOKLPMfad44nrU5ZCp5QfPU95ukDb3lAgNiRX7XAh79pUPMmTH/Gt9Zml+FvbJVzvw9KWB1cZFz0WvYaw9icUdBSdGpMpXQROZXEldDSCyA8SGkTXaHulEyIQvA/5wEVgIfcoCxM9Fq0j0I9QxiaObXrkkUdqZ9oyiNZ45hlE+3/lhIAqlIlmCWhJqDO6tFOgHU3fPezC1h7gF3JUbRCt0Y42fse958+fnwlPqL5ZIvirVq0Knm+jHcE84x8TRMP4EYzCuQXoF8petbHU+GhhbjYTzXduT1FBNDnb5o477nBvvfVW7ksDbLkng2iNFVQ/tSjLuAr3dWakZJDYjQVZCIOrOPMImZlyVk0ZZ42kwsSXhYexImAPx1yXOfj0qy3plpcNCF/tAa1F8jgVJr4+ytih931jtOWrwi18L5s/ct+qHgJuF68YD8YCx/xnP/tZHWyhA7+1ri/DUU/tsOvdfnmW76USIif33HNP9vIBeVmHXBMrb1WUH60jdMa6XuyDL/pMsNDitpGPVwQ+qfRKSH4QVEb5qhx3ErIn1lcrw+6klh+5fyNd0KgMGPKDDXCfXKUKMKbiieWwrarB7zImX1l4KDhg13ZFyIrvHmXhIroAfYixsb7kB+BXxtnQZWESWouK/IA3P/nJT7IXZWl79YMf/MD96le/qh1F0CgZowjulIVJ6NihkDz4xs4gWuMZZxBNBdG0A2NLMa3SsW3FEbLZDbqcM09x2VJLTJ1N2ZYUXV85Z8y977vvPvfkk08OONxW00RSXn0GuOhMNOyKoN8o3xw9enTwwG69kG/2TLTQLm6RQTTc66mnnnJjxozJApT4+A4RZhCtsULq5xapjCtk4LXXXnPIHhMDKkEivYMnmQDITH311VdrLyLQu3m2TMAerl/0/KXCxPZT63ONiS8AL866zS7Si+OqvlhA4xLawde6Uy8CQ4cVl7XoLYMrobHkjdFmk7TydupW5aoMTKzz/frrr2c72Xk7+83KW6vjL3uxGxo7shZ9B6DDb9RBNF9GRa9l0uiMEO0naTmRefP5b752RfJD3yul/ECPWl0AWdIvAfKNVWwSshKtn15GhlFKTELyo4/UsQeji1xh3sQ/AW/wAUZVlx/wpNFY8uwSSqYRbAUWvqzoVLKD+6biSsinRXVFjPzozWKfD5wywJgKE+AdIz+oAPP57b6APoNojaWDQTQVRLPn/QC+0EsBdC3xLbfckpUi4hwvvUOLQ/P/8Ic/eO8hO9bIUJMdft+5F7oW/uabb3YPPfRQ7Y1FuM73YoG8e9sdZCmVtIfg60N9fbvOUi7aTjkngmi+7Dediiy725iLVso580pdbXmFlPKK2MSUc8pLEWCokH0iTo0PZ10+p8eTqmylsfizRTchkNK4ih7BeHVpjNZ59vwv35lONqsgVIZeFK4pMdF91IsPW/YuWWV67La8KKQzisKhrIWd1Ze++bV6UV/jy8DrtyAa5kqf9SRcwff2/JWqZudpPtogmrV9Pg7FyFsK2Um5sMO988bukxObEavPetLljKn1bGpcdFBMV2tovEQWJBgv2VV67KFNjapxxZcJLePXL9bS+kHb8NAZeVUPouXJT2j8Wq4EF2vDq3ymYMxYbNWStjOhcxatL5hChlL6byGfVvPBZ1+tvQr5wCnwSK1nY+VHOKExDL0gUXBIKUMpeZJqHuW+fRVESw0m708EiAARaBWBKhuSVsfc6DpiMhAhYuJnDXEhVxrpk9SLmJjnd2sbyg/lJ4ab5AntTwxPqGvJk37gSWeCaH+8lp6a9PMvJya9PW9OBIgAESgSATqnXMTE8Ik8oXMawxMuYsiTWJ6QK+RKLFdof8gVciUWAfq0MUhVWad0JogWgyrbEAEiQAT6CIEqG5JU00RM6ITFcotcIVdiuEKeMAgQwxMGFsmTWJ6QK+RKLFdof3rLT2EQLZb5bEcEiAARSIgAjWtvGddUVCFP6LDHcotcoU4hV2IRIFdikKJOof2J4QkDi+RJP/CEQbTYWWY7IkAEiEBCBOicchETQy/yhM5pDE+4iCFPYnlCrpArsVyh/SFXyJVYBOjTxiBVZZ3CIFrMDLMNESACRCAxAlU2JKmgISZ0wmK5Ra6QKzFcIU8YBIjhCQOL5EksT8gVciWWK7Q/veWnMIgWy3y2IwJEgAgkRIDGtbeMayqqkCd02GO5Ra5Qp5ArsQiQKzFIUafQ/sTwhIFF8qQfeFJKEO2dd95x119/fSyebEcEiAAR6DsEPvnkE/f5z3++78adN2BiMhAdYuJnDHEhV2KUJ3lC+YnhCdqQK9Qp5EosAuRKDFLUKX6e3HrrrTHwdV2bUoJoeMjo0aO7bvDsEBEgAkSgWxB49913qSfNZBCTgewkJn6JJS7kSowuJ08oPzE8QRtyhTqFXIlFgFyJQYo6xc+TcePGxcDXdW1KC6JVFaCumzF2iAgQgZ5EgGUSA6eVmBCTWGEnV8iVGK6QJ36UiAvlh/ITgwDlJxYl6hTqlBiuVJknDKLFzDDbEAEiQAQSI1BlQ5IKGmJCJyyWW+QKuRLDFfKEQYAYnqANuUKdQq7EIkCuxCBFndJbPOmLINrVq1fdli1b3IkTJ9zs2bPdsmXLslk8efKkO3funJszZ86AWZVrhg8fXmsfIyAp2uzYscNduHDBrV692g0aNKilR1y+fNlt2LDBLVmyxE2cODH6HsBh+/btbu7cudk1Bw4ccMuXL6/1Q3DCPS2O6PehQ4ey6/BcH87RHXHO5T2r0X3QlylTprjx48fXxjNq1KhGl/F3IlAaAmUYV+i8TZs2ZWMaMmSIW7dunYMcnD171m3cuNFduXLFTZo0KdM1+DSrN4sGqwxMRDfCFowcOdKtX7/eDR06tA4T/b3oNcEJOhn4HT161C1atKhoCAbcrwxMtM1EB7Td9NlGzZ+1a9fWbMyePXvctGnTMo6l/pSBi7Zpev593/eL/MToFGAhvOhn+QnJlWCodTLa7t692y1YsCDTR6k/3SI/4iv2i07x2V7YFK1TNC/6QX5CNllkQDCbN29etq7oR/kRfXrw4EG3a9euOvUAGZowYULNp+tlmxySH59dGjFiRN/6tCAIYgDwc+Ujfu2+ffuytXov+7Sp7GdfBNFkgTN//vyaU3Lp0qUBASENMq7Zu3dv9tXChQuzRYAOKJWxKBBDMn36dPf+++/XBa9SEcLet1EQLdQPvajE3zt37nRr1qwpxRn09YlBtLIYw+e0ikDqRYzVX3Ayjh8/ni3SNm/e7JYuXZrpOcgKjCucMASGmtGbrY49dF0ZmCBQCEccGwFwSOFkYKPlxRdfdDNmzMh0Fr7HZ+rUqQ4Ox+LFi93zzz+fBYiGDRvmtm3b5lasWFGKfkuNCcYp3AAO1gY8/vjj7s4773QXL16sbTABH3AGWEkwUTBrd/MkllOpcYEd05tIYlMw5tD3/SA/sskG3aF5I/hArgQ7+FLAql/lBz4ddK6VK/AEugS/y8auxi9WBtpp10n5EZ2hfcVjx471vE7BfPtsL3Smb/7RvtftjwSafTYZ/BZ7hL/Hjh2b2W7ZrOll+dG+SWhNpW316dOn+1Z+Zs6cWZcsIXZp1qxZfe3Tavug/f9e1ynt2MVG1/ZlEO2+++5zzz77bJZdFQqGyQJAAIRQSlYGvpOdeb0LIN/p3UZfBgOul902HS0PZWtZ510CfB999JH78MMPa5kTuK/+DZOrs0rE2T18+HCWlQXn1i6QJBtF+j148ODcTDQ8s5Gzpx0FtEdwEn3X/dMZdtpIwrmyu3DoOz7ijOJvvciVaLvvOmaiNVIJ/L1TCKRexPiCaFiwIVimgwDQSZAnBM/efvvtWhAtRm8WjV1qTKCbdAAs5JyKjoO9sA6H1qdFj993v9SY+IJoNiNGB0tE/+ogGgICNms5NTapcbF2WBZuGJceq/5eB9F6UX5COsUGAWRT7a//+q/7Wn6Agw6iiVy99NJLdUE0yJL2b1LLDu7fKfnRPrj2FW0QoB90itheZIKDG+Kny/z7gmi9Zn8a2WS7NvMF0XpRfvQ6ywYahR/aRh05cqQuiNZP8rNy5cosO0/W+FJ1ZjeGe9EmN5If4Uq/+bSpbGhfBNF0UAuBKnygZENljaHsK1ynd11tCY+QEu1smaguHZX733PPPe6NN95omK7vC6Ih2LVq1aoBY5DUVvyGgJFkWejgkd4NlXsDl+eee67WF1kkYcc4r5wzJoim+3/+/Pksxdj2T8+FLRfSOzBa8GXxqwN9sqMrJWqyuBGHhEG0VKqE920XgdSLGAmyS6Bcgv52N1zrhCeeeCIrg4/Rm+2OvxMBI+uMagcE2coWK9F3SH0HfljkhI4ESIFHGYtd7WRhnHozQn6zQTSxO/j90UcfdW+++WZDu1Y0PmXIj9400yUyvu+b9TuKxqMsruhyGl32q0uyfKWv/So/Uo6n5Uo2U+GXPvLII1lpDXyvVo/vaIVLnZQfXxBAfMVe1ikh24sjU+CzynEo/SQ/eTYZXJBNLASJ8NHlnL0sP3odFFp32exf+C/9Kj+iP3BEiS/BpR99WjkWwJdV3w8+bSt2sdE1pQfRDp15xr3+v15s1K9Cfr/rK/e72eMfqLuXBL5uv/327GwgnSnmM+T4ToJIqKe2pQtyvpBcq2vRpV4fv/nq1uGEY7fx1KlTddlkdvC+IFpol9+2lV0bnd6qy4+QMo8PypRsvTQMt47oo53vuXmZaHanOtQ/XfKTd43enbPlNMBeFv2Coa755plohYgVb5IIgTIWMVisYYfu61//eiYroXM1tNOO4cbozRSwlIWJ1uM+m2AdWIxVsgJQbv/YY49lw5cz5lJgIfcsAxNZyOCt2ngePvpMThtE0+OV0k7YNnHM5BzSquMCmyMfbbdD32ufAhs8eX5HCmzK4EpIp0BnoPT3/vvvzwIC2h/qV/nBuLGxGZIr/I5MxsmTJ7sXXnihtoFRRkl0GVzJk5O841J6WafYtYG1veCE4Kb1aC/bH12hg/FbP16OXsBvVjZ6VX70poTYCr2RYzOQ+sUmh+TnzJkzXl+3X2xynk8bOmqjl3VKCv8K9yw1iPbxJ390//HAglRj8d538/xrZ9ngIwe16hROpIxbRRw6qNHWWTc68wW/YxGBg6qxe2JTs6VfohwRLfc5S0UH0eTcozvuuMO99dZbwZcGCGbtZKLJ+UoyriKDaLKQg4HFB4HA0NlEPBOtVLHjw1pAIPUixpYqWlmULtsASazebGHIDS9JjYntQAgT3/dStiflNLhXGSVYZWBi9bbdKAkF0STYKqUjDz74oHv66adzj05oSILIBqlxsYFUXVYk5+ihq9Yv6GX5CekUnH22devW2jmLvgVeP8oP9AP8FfGHfHIlLziR8yrLOm+xU/KjsdDY2MVuL+oUq9pCetX3fS/Lj8bFlxmvf9fH4EjFj5Rz4rzXXpEfPWZfwDm0Hu1lmxySH5x9ps/htv5bL9vkRj5tXrC1X3RKpEsZ1azUIBp69Itjf+v++z/+Oqpz7Ta6/Zavue9N/dvabWQ3y5Y26nIcn3KScwpsnXXo/Bzdb33gJZ4fesOmLQ31GRF5K2ZohHPr0gAAIABJREFUoYdrYjLR5ADgp556yo0ZMyZ7YQE++oBteX7MiwV8mWiSyWDf2llkEE1S4T/99FP30EMP1R2K7ntTKDPR2pUoXp8SgdSLGKuv9PkrUjbke4tvjN5MhUtqTKxjCh0InYUNk5dfftnde++9WUmVDaDo8nydEVvGGzrLwEQH0Xznr/gWdeKYYuGiX9wjL2BI/TKe1Lj4ymlkA0cH0WwAspflJ6RT8JISHUTztbMH6OuXUqTSJ7hvap7gGSH50UE0X9malKohiwJtUdJZ1hs6U+MSkh85b9j3hvde1yma5z7bK79bndLr9kevP8QmW5/eBo30eXG9KD+aKxg7OCDrSVsWrPET/dGLNjkkP7AlOohmfd1etskhn1bkx1dVgWv6RacU7VuUHkTDAM5d/n3R4/Deb+TQMbXvrdOvz6BAplioVhg3sIedohzK92IBOeMC2W3yymF9RoichYF7wvmGAoSBgDPpO3fGl74r5aLtlHNiMePLftNnm6CPeJbOvsN3seWcNh1b7mcPMfftnsSWc4qzeuHChTpjostSBX9mopUicnxIGwikXsSgazrLVnSOfu032ugSgVi92cawcy8tAxOtl/WutsZKl3j6MoPl7JFeKee0tkf0qLURmi92M0Vw1TYwFU/KCI7oM87wPP3SHv3SIV2O1Q/y49MpslGnS0pEr/Sz/ITkyvo89jy9XijnDMkPAh6+Y1F8b6jsdZ2iZUTO44Su0Tq0H+QnZJNtIAn/Bk/6QX70msqW/Po2RGV9pCug+kV+Qr6ufYO0BI9CRzul8Fc66dPGvJACm8bi52H8veLTpphL8Tuvwx9nzpz5DOc0pPiUQZoU/eY9iQARIAJlIUA9ORBpYkJMYuWPXCFXYrhCnvhRIi6UH8pPDAKUn1iUqFOoU2K4UmWedCQTLQZUtiECRIAI9BMCVTYkqeaJmNAJi+UWuUKuxHCFPGEQIIYnaEOuUKeQK7EIkCsxSFGn9BZPGESLYT3bEAEiQAQSI0Dj2lvGNRVdyBMGAWK5Ra5Qp5ArsQiQKzFIUafQ/sTwhEFo8qQfeMIgWuwssx0RIAJEICECdE65iImhF3lC5zSGJ1zEkCexPCFXyJVYrtD+kCvkSiwC9GljkKqyTmEQLWaG2YYIEAEikBiBKhuSVNAQEzphsdwiV8iVGK6QJwwCxPCEgUXyJJYn5Aq5EssV2p/e8lMYRItlPtsRASJABBIiQOPaW8Y1FVXIEzrssdwiV6hTyJVYBMiVGKSoU2h/YnjCwCJ50g88YRAtdpbZjggQASKQEAE6p1zExNCLPKFzGsMTLmLIk1iekCvkSixXaH/IFXIlFgH6tDFIVVmnlBJEe+edd9x1110XgyXbEAEiQAT6EoE//elP7oYbbujLsYcGTUwGIkNM/GwhLuRKjPIkTyg/MTxBG3KFOoVciUWAXIlBijrFz5Nbb701Br6ua1NKEA0PGTNmTNcNnh0iAkSACHQLAr///e+pJ81kEJOB7CQmfoklLuRKjC4nTyg/MTxBG3KFOoVciUWAXIlBijrFz5Nx48bFwNd1bUoLolUVoK6bMXaICBCBnkSgyinNqSaEmAxElpj42UZcyJUYPUSeUH5ieII25Ap1CrkSiwC5EoMUdUpv8YRBtBjWsw0RIAJEIDECNK69ZVxT0YU8YRAgllvkCnUKuRKLALkSgxR1Cu1PDE8YhCZP+oEnfRNE27Fjhzt16pRbv369Gzp0qLt69arbvn27mzt3rhs2bJjbsGGDO3fuXDbnkyZNcqtXr3aDBg1yuO7QoUNuyJAhbt26dW7UqFFBXhw8eNDt37+/rh2unzJlips4cWIsn2rtLl++HOxX0zfr4AXNYNjBbvLRRKCjCBThnEIH7dq1qzaOtWvX1nSPyCF+XLJkiZszZ86A8UIvbtmyxQ0fPtwtW7as9ru+Vu559uxZt3HjRnflyhWnn7Nnzx43bdq0XF0ZC3QRmMizpL/z5s2rG7vo2dtuu61uzLguTwf78BT8Tpw44WbPnl2738mTJzP74sM8FgtpVyQmuKe1jejrpk2bBthC3U899yNHjqzZ1RD/BCttW3GPo0ePukWLFjULgbd9kbhYWx4ar+6I5orGRPNE2kNe8AHO2rcAf3bv3u0WLFiQ+SntforExCc/IX2h++2Tk5BcnT9/vlI6xac79Hjz/EbI2datW2v+ouaY4CfyAk7AD+12+QnpDj3fIUxC8iNYWJmUZ1VBfkL6o5H8aHsCHLSd9WGKNlWwyc3aVasHQzLmw3nw4MGZT5PSJqN/RejaPN1h9YXFJM9GabssfknVbTLG38guh+THfi+YVM2nbdc/6Jbri5CdTo2lr4Jo7777bra4w0LGBtG2bdvmVqxYkTmuUC5wgvEflA8Cah9//LF77bXX3P333x+cK7TFomD06NG1xVNMEA3X4WMXWDA0vn4VsRCLJVyob7HXQ/E3g2HsfdmOCPQaAkUYkpC8WjncvHmzW7p0aV2gCw7E448/7u6880538eLFmg7DPREAQlANbXbu3OnWrFnjjh07lulI6EwJhrSrL+ycFoEJ7in6Hn+PHTu2TtdCR8tHBw7xndXB0g444L+77rqrrs2lS5cyLObPn18LhuC7AwcOuOXLl2cbM+1+isIE/RBe4G/YPyw4JIgjiw/YG70JJA6ofK/54Zt/YLhv3z63ePFi9/zzz2c2GBtX2ra1i0lRixhxzPfu3Zt1aeHChZmMvPjii27GjBkZ131jzMNEj03z6aWXXsqwwHcSYI3xF5rBqiiu+OQnpC90/3SgVOsOtPHNP7Ctik7BGHy6I2YO0eajjz7KoMJGrm9zVng2derUSsgPOPLyyy+7e++9t7YBLRvI4lNDZ2hbJPqwkfyAO1YmZbOm2+UH/WvG3mr5AVb4QP8CA7Ej+A6BIaubqyI/eXZVfAmtL+yGgk/GQhyaNWtWcptclP0J6Y4YfRGyUT556wWbHJKrGPk5c+aMO378eObT6ljA6dOnK2V/mvEFurltUX5KJ8bYV0E0LJ5effXVbPE4YsSIukw07dBB6UDA4ABIAEgvfkLCi7YItgFUMW5aKfqi5liISuaI3r32LeCkX1iMIIsOHxgcvauN72wmHb7DLiY+3//+97NgoG9XxmYfHDlyZEDfsCCUnS7pLxZbtj+y6PIpcCG63aGeOXNmbccIbXTGCxwoOJ0ffvhhlvWgcdMZH50QIj6TCBSBQBGGJBTEss5Z3kJP9IwElHRb7ahi4a8XvAgIFBksKsoxxX0EF5kn2YjQul6cqlDQI5QZpBc3yKTRQbT77rvPPfvss8GFciu8KYIn2r488MAD7plnnqltIuk+6cWvfK/HC7uo/w2bgY/e6PE57IcPH245QzuEWRG4iEN99913u1deecU7bz7ZsYvC0AJQy5YNAkCWfBxshSNyTRGY5MkPfrP6ItRf7TeFgqg2CNDNOiWkO2KCaMBIL95sEM1u8togdLfKj8x93ia1L4CSJz/iX1qZrIr8NJKPRr8Lprqd1cHSpiryEwqiWdvrCz6ijU/GQnYJtujtt9+ubWylsMlF+Sp5uiNPX1idq+8TsldV0SkhmxwrNz750dfq7G+7MdzN9qcdv6Dbri3KT+nEuPoqiIagGBZ++E8CUVLO6cv40kEdnUYdmihZqOkMNuzq47njx4+vK9PQQtxsJpr0S0qurMOuFz74+8KFC1k2HaLvCJRhLHDaxEBhPJJdojPxYHx032ypiQ7q+UrAxFGUVGqNoS+4pvutxySBu1WrVtV25HQZUKzT2gkB4zOJQCwCRRgSnbZvS8p0WbkvOOJzNmQBLZlo2oGFrkBAHZ9HH33Uvfnmm4WVoRUZBNBBHB3k0foM+iYURNOl/roMVjYBbDmR6Du0xQfz0Eo5f4g3RfBE5hV9gy3wZQWFnHbfYkVnJ/o2hQQrbHiIHS46o7oIXKTsFjZWjnsAPnoDzLdpY7MgfItEi6eUo2EOHnnkkWyjC35JEdmKZchPSF+EeKt5g81Gn1wJzt2uU/J0h94c1BuaFpe8RbFvIwP8qIL8yGas6EorC75N6Dz5ASdgf6xMVkV+bIm75UReMECXnWl7rstmxcZgc1l85W6XH1vO6TteIhQoFB9EEgMET2xg6U08WUM8/PDD7sknn8wSB1LZ5CKDaHZcOltT2ySrT3w2ypYt4hrBuuo2uZFc2fWnTVLx+W9VsT+xa4qqtCvCd+vUWPsuiCbBo+985zu1nWZ7Jpp1kvPOzNETJwEnCXJhkSAZbXiudhpxnSh/3+49freGRvrlc8b1eTva+EgQz5cOLgpZp8PjuaHMAtsfGcPKlSuzjLVQWYIei5w7JDtmsri0ATq7WNfG0ToQ2jB0SpD4XCLQLgJFGxLIGGQFAXStBySAgv/7AhnWqffJvd1UEHmGvpPFni2NbAWfIjDRQXa9KaD/jtnVFBzghOqgWF65DoL9t99+e7Z5YZ24VvAoylm3AY1QaZ2PI3ZxE8oq0PyThYAENKdPn+4ee+yxDIJGZ43G4tQuV/Q4JPvFZ9N0+aruW2hhKxmMeYtCZNVMnjzZvfDCC7XFXhFBxnYx0XYYnPdt+MXITl7AKCRX3axTYnWHlHv6dGEeJqGNwW6WHyunslGDclStX0Lj9skPbBdkQ0rNQ0GEbpYfuxFtyzBj5Ef8ctmssJs+vk2xbpYfzRWf/DebdYX7oWxTrxN8dknKy4u2yUXZZY2L1R3NYCI2SieLyGaQTpiQtRmy0qpmkxvJldVHOjFDjqoYN25cVjmGj5yDLtdVRX5i/aNubleEn9Kp8ZUfRPuRc+4/lTTcHzjnfnztWXYh9bvf/S773peJ5utdTP21dazw7xtvvDE7NweOdKjUKTYTTfpllam9vtkgGurA9WIpFEQLLQJilbvG0JYj+AyezJnFLoRXSaziY4hAEgSKNiQhPWD1oR1Mo51xu5ARx1RS3x988EH39NNPF1LC2C4mvp1YjBeBMGw8yK6vYNCoNDzvzBKd6SebArp0xOrZVknULiZ4rm8jwmY6QM9axxLX5pVz6iwqn72QEizR/7hfUSWM7eKid/JlbnyHoOcFw+Q6X5sQdyT7Tco58VKBos6LaxeTPPmxJdF5QfO8zFefPupmnSL9jdEdzepSn3xpPdHN8hOyI5bPMaV8Ij/g2E9+8pPs5TUhmexm+UGfrb9q/x0bRNN+NjDUetPeo9vlx3LFd9wE9GHMRoKM3QbRrA5OaZMxnnZ1bSM/LHadpXUI/Byd4OC7RzfrlDybbP2pRutCPXb4H5pfln9Vk59Wfcluua5o2SlzXOUG0S4754aVOTzn3GfXnqeFRHY+YJixC97ofA7J4rIRfDsSX2QcKcTI2kA5p+8gUJ+RlfuGnA2rCHWE3ZZj6nFro4JnyGIYf8eWc/rGkKfcdcaZ7if+tou0vHJOX5o2Djcv4g1mJTOSjyMCXgSKNiQ6Y0aXT6PsIU+X5Tn1NrtIZ5DqA/TlAPm8txnH0CAFJniudc5jFjJ6EwB/4wPb4NtgEb0HvR/K+I0Zv69N0ZhYO+PLINP9sKVXoQCJzdiSxS6w1xskRb2hs0hctE3D+an6wPRQJppgJPiAG8Iza6O1jZezaeSwY2QPFPWGziIxCfkqjQJF8Bk0FpbTVn6qplPyxp8XPAz5TaFrul1+MI/65Vv2WBFZtLYiP+CMDy9dqt+t8qNtL8qY7Tlfefx5/fXXs3J7m0UEWys23L4Apmryo+UfuraRvvAF4MAtXQEEfWPlKKVNThFEs/3PW2fht5CN0vexx+h0u06xfofewG0kV7g2JD+wuaKPrD9TNflp1Y/spuuK9lPKHFu5QTSMbKFz7tmShvht59y1l2wNOIgSCnX//v25QTRbxiQlTKGsNN8Ok5xBJoE4OZQffZLadIm2Y9cb5xpIYCg2iCbOrZxFY18sIBkSoSAaDDT67rve9k2/WEDGYM+q0LMbwlDmRHZzgQXS/nXJq36xgM3i0/3Ne418SUzjY4hA2wi0a0isrNmzV/RZPVq2xBm3so0B5b20xKdX9Tkb3VLOqScmtFupFzJav2O3U/Si4CGBs9BZaXZRJFlf3VTOaXW0ZD7h+9CxAwjsiOOpd4iFZ/acK80/X/aanKfXLeWceQ67tjd6HnVAQMuXPePHFziwiyKd9eU7I6gVBdOuTrHP1PLjyxKw561CluSMLLmXnEvkk6sq6hQt7xYTndlqg0o6k03LUOhNjnYjsRvlJ3QenLZNrcgPeOGTF72o7mb58emGkPzA/w/ZZH2MgtZJlmf2/NNuO2JB913b1byjWkR+JkyYUHu5Ga7VY/fZJWRHp7bJ6Ee7uraR7vDpCxwFJOfVhmyUlj29Vqq6TfatIbFppTesrE+r1/Daz6ma/LTiC3TzNe3KTifHVn4QDaO9VkmZ/jM2/SP4BCJABIhAEQh0wpDEZGAVMbZW79EJTGLK9VodTxHXdQKTZkpJihhjK/foBC6hEs1W+p/imk5gQvkZOJOUHz+7KT8DcaFNpvzE2gLKD+Unlivd3K4TfkpReHQmiFZU73kfIkAEiECPIFC2IdFp691aFl02JqCSnBHSbilqKlp2AhNd9pFqXO3et2xc5NyURYsWtdv1ZNeXjQnlxz+VlJ+BuFB+/MGiokq5UymVTugUyg/lJ4bP9GljUOq+Np3QKUWhwCBaUUjyPkSACBCBNhCosiFpY9i5lxKTgfAQEz9liAu5EqOHyBPKTwxP0IZcoU4hV2IRIFdikKJO6S2eMIgWw3q2IQJEgAgkRoDGtbeMayq6kCcMAsRyi1yhTiFXYhEgV2KQok6h/YnhCYPQ5Ek/8IRBtNhZZjsiQASIQEIE6JxyERNDL/KEzmkMT7iIIU9ieUKukCuxXKH9IVfIlVgE6NPGIFVlncIgWswMsw0RIAJEIDECVTYkqaAhJnTCYrlFrpArMVwhTxgEiOEJA4vkSSxPyBVyJZYrtD+95acwiBbLfLYjAkSACCREgMa1t4xrKqqQJ3TYY7lFrlCnkCuxCJArMUhRp9D+xPCEgUXypB94UkoQ7b333nOffPJJLJ5sRwSIABHoOwT+/Oc/u8997nN9N+68AROTgegQEz9jiAu5EqM8yRPKTwxP0IZcoU4hV2IRIFdikKJO8aP0la98JQa+rmtTShANpOGHCBABIkAEiAARIAJEgAgQASJABIgAESACRIAIVDWBoJQgGulBBI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VuXZY9+JABEgAkSACBABIkAEiAARIAJEgAgQASJABEpBgEG0UmDmQ4gAESACRIAIEAEiQASIABEgAkSACBABIkAEqowAg2hVnj32nQgQASJABIgAESACRIAIEAEiQASIABEgAkSgFAQYRCsFZj6ECBABIkAEiAARIAJEgAgQASJABIgAESACRKDKCDCI1kWzd/nyZbdhwwZ37ty5rFeTJk1yq1evdoMGDYrq5cGDB93Jkye911y9etVt2bLFTZw40c2ZMyfqft3U6OzZs+7AgQNu+fLl0Xh0U//RF4xh48aN7sqVK1nXZs+e7ZYtWxbVzUbzJ9xZsmRJNse98tmxY4ebMmVKZccEmdy1a1fddIwcOdKtX7/eDR06NOk0lYEdeLl9+3Y3d+5cN2rUqJbGA4zwaUcviWytWrWqLa5Af2K+mp0frZ/OnDnjjh8/PkC2i8CqJYALuKhVXAp49IBb5Nm5op8XmrM8fQy5O3ToUNYV6ON2eI17NNL9eWMWHTB+/Pi25bRobOV+4NamTZvqbj9kyBC3bt26lnVKbF/L0JGxfWm3HcZy4cKFpnxG+8xW/QgtJ7in9dUoL+3O7v+/XrA8ceJEnQ8JOcLawadv5Jrhw4dH+5zF9bj+TkXwNKVODNkX6vXmGCE+2bx582qcBEfFN7K+8dq1azPfTa+TGq2RRF/ddtttNV63u1YM9au50Xe2tdYRZa03Ojvizj2dQbTOYT/gyVAI27ZtcytWrMgW2FDaEICQE27bd9FQCu9Ku4qx8A61cEM9BlyOoCbmNhT00ganhccVdkknF/+9ssjpBH/LwK4IbrQbRBOn98Ybb3R33XVXW0G0VoUmJoiGNkePHnWLFi1q9THZdWXohSLmta1BdtHFeYtT2009x/h7586dbs2aNckD5iG4qhBEk753wp9JoSPLlh1ZSE6fPt29//77HdlobBREC/GT8tK8ohPM5s+f73bv3u0WLFjgLl26lLvJjGv27t2bPWzhwoW14HS7treZ3ncDT9HfVnQiedrMTF9rC8x++ctfuuuvv75mA20QDe2wBhJb+fDDD7snn3yyti56/fXXM66GNmjBqc2bN7tPP/3UPfTQQ1m7GF87z9ZomeiEDS/CDmIMCKgjSQNjwH/wjfkpHgEG0XIw/d5T/6N4xM0df/Hv/lXtGys8oag9ovMwnDprTW4ikXud1Sa7uocPH65l9ehINa6VXQA8EwL4wQcfZEIo92sU2Q49D/fGrjx25KdOnVrrs95p1js8OvtO70hMmzYtGyIy0T7++GPvffSOdqMMgP/9d9OTzy0e8MW/ebP2HKvctbK2u1wIntrdeT1PGhu0/eEPf+ieffbZWkaQxkJjiufInOj76fnT7S1PwIdZs2bVZdQ14g6eo3d38u4hTg44g3HddNNNNYNq7wED0YiXdpLv/Lujpcz7G39zja/ysXOv5wFchaxJxp3VA53AThZF6D8CP5hjBPYlk1J2twYPHpxluHzpS1/K+Gd1ic7I0gtWGRP0wFe/+lU3duzYmjNln4HnagyEb3Yi7YJY6zLwSGf1huRA5glzgow0ybDTc3Ls2LFadqHox5ggWmjB4tN/GJvO8JP7Q4c+9thj2dBFh44YMSILyCMzoZEux7xhXHr+9LUYz+LFi+vuJzhbPWJlFPOkM1CsM9rMvOYt7kJBRCsnGIcPw2ZtSMgpbxSAEQd/6dKlGYRYxH700UcOTpcvy1wWur428izcR8uU4JRnW6FXmspEe/MvStGRbvo/1T3Ht4kotgryCM420idoX6Z9sbK7cuVK98QTT9RkUfRDM7bLl/ES49tYnmo+ffjhh3XZtSGuab1j/UWRJbQJ2QHoS3x8VQM9Ky/lSEudLwGbLEG0++67r87383VH9IT8hsCF5qTYA59tC/lYPp6G/Mg8X8jna8jGcid0YqNNKq3XYXshF+In+TJo7fjs2gf6uRS93gGeQg/AN7x48WIW0AkF0QSje+65x+3fv9+bXKADQzIUsRlf+9rX3K9//evMxzt//nyd/rE81bYS97FrRe176M0BPEvWxuJPHjlyxOsLWls/Y8YM99Of/rTmsyHY51uD43u9rpe+hWyC7Y9UrfmwwljtuhEVF/hO1pqhtWLe+r1kWnXd4xhEy5mSf/uLU8kn7L9877baM0KZaBMmTKjLYBBnBAKnM9e0gvJlsWknRv+uo+34e+vWrVkpxbBhw7IoPxYB6FsoVRwDCD1Plxfs2bPHIRiWt1ugd4l0ppZOAX/++ecH3AdC/txzz2XBxZgyuYs/+tfJ5xYP+Msf/9c650ecS3wp48Pfgq1V2r5FAxZENovN7gTrDAg9NxpHlJ1B2cLwwBjAkfJlxeXtrNvggY87GF9eRoa9h/QJxhDOOkr0MKc6i0cvKvN4aSd58o/eKGXef/PjO+ue4wuiadnQsqn1AHaYO4GdLf/Av2XXG3MhukYCLlImIoErcMqWNcoYcb2MCSDBacBic+bMmd5nQKb37duXBXfyStt9QTTho93JDMmBdsAgE/hgwSHjRQDZx0MdQAqVczZaRIoe9QU98oJ0sbocOEvZg09fazmXxYEEEWNl1BdEa2Vemw2i+XaMrd7SY2jGhoT0X6P51M/Tusynv7WDC31n2/hsvgSwMUfgpM+2QmabDqL9w3Wl6Ej3V5/VPcfn/2gdaRe3Pn3is/2x3G3XvmjfxQZvY++tsx71wvKNN95o6Nv4gmhiP61dl8WU5ZoOtmI+xP/Qmwvaz9J2QAfZWgmiVVZeypGW2lP04ht+Lz4h3w2/5WUJ2o2OdngKPXT69Oncvoie0/zIKzUN8RR8TqUTGwXRNE/Fjxf/xxe8sOPTbVKNoWRKeh8nOH372992P//5z2vrSF3OKf6VXYMiqBNznJHYjO9+97u1DDbri/nWVljb6rWzHkAoE02vjeFPal9Xr+dks1nrVvwu6yzJEAv5bWhr1/Wh9WHIv5VgNo4OkmMRhIe6+sn6TaG1IvzumPV7N/Cu7D4wiJaDeCeCaDoKLbuYvjNDJDLsC6JhsakXvDJE7eTZ33VQwhe4EcWg69vlvnaBbZ8Hg2ej7mL4EQlHoECfFYZMEygpvXDWTpze6dX3QftTp05FnWfUqSCaHqfsMugdQcEOGODjmwuLjXWUbMBTG31ZVGFO9KJFdiN8WT6+RaTeGRFjFwqaoH++QJfvHjaYp3lpM/OAHwLMwNTHS59od1MQTZ/1FgqiYV46gZ2dc73DLLhi3pF5EcrYQt99/LV88GXT2GdA5sURCQXSfEE039lkuE9e0FIcfB1QE7nBtSEeynW+IFqjQLTVfzZzKBRE8+leny63z9eOorYvOrstlMUVktFQJprd+QWGwh07r1onCAfsTrFvkeMruQwF0XC/ZmxIK0G0vAAe+OsLEtogiM1UFn2hg0cky9c6AAAKAUlEQVTgXKPxVDmIpnVkKIjWSfuid/bRD9hPK7sh/81nu0K+APRYI9/GF0QLnSMb4hoC3iL3eqGJDCV88mRZ7ADaNRtEq6q8vPjf/rN77X8+X9q6bcat8939X/33tedhHhH4uv322zO75Dv/yAZ9tF4P2QGte5vhqdjHULY4frfca2QbQ9nN2oYXqRPzgmi2r414a31zm0Cg/fEix1BHyEedc39fGkWd+w/Oucfq5xk+g1Rb+M5E82XwgZvISss7G9OuYXDNN77xDffKK69kVUs6U0yvrWwCikZH62DdL8sLtNPBa73Rqjmreao3HUJrcNu32PWhb4bFPmF9BN1tN6Ot3xRaK+at32OSVkpkX+mPYhAtB/JOBNF80fHQrnyo/BOZG777+HY9RAAaBdFkJxN9QRmPPng7VMMdWqhqobNGyBoSeZGACDfOc0AWi5wbZ6dPFvsIQOYd6NypIFozzmXezrvv4F5xjrAbiI+MPyaIpnlgDye2c6T7FVrc60CFvChDz0foHtqpaHQPa/gsL32iXbUgmixeysYuxjn0OYjWqfEF0SwfRL/BWc97eYjelfZlTBYdRMP4IFM4SwJ9hM7xzYddGDQTRAvpv9ggmk/3NhNEg2MltkJnNuVlooVkNBREa2Vem81E87UPcbhZG9JKEM1m+uUFyERPxQbRRHfCgZfARmhXPZQdletpdlEmWkwQrVP2JVZ287iMedA+FRY5oRfpNPJtig6iYTEH/txxxx3urbfeykrbQwGyvGwn4Vpe5mYV5eWfP/mjW3dgQemLts3zr72IRzZQdDmn9f2EX/blRnoDV3zFongqflvoJRcpgmhF6sS8IJrlaYyflNdG29Iix1Aj5SWcKVM6RZ37rD6IhiN4UNWEzTMp7WzEN+GuZG75RqH9H/gvqNAZN25c7WxI66vIPWLPRNPPDK3HxBdtJojmW6OH1uchvdkoY1L7FVgzf+tb38qCivrlfHYOmlkrdoBVXflIBtFypqVbgmg25TKkCIoq5wydOyLP1Wmd2kGyL0Gwwm8NkF2Ey9k+CBjYRSSuFaMMxZj3wgXZncs7wLubgmg6LVhn2YSUdrvlnKGzt7Rjpsti84JozZbvSbBOjy10Dx000SWAoZ0PHy+teHdrEE0bM72o8pVzloGdb8fV9yIM2aGSt/7qudSZXLY0V4Jlcr6hlHPGvGwjVL5bdBBNMoaw0z969OjaIa2+8tq8YHLeIlLjrPWfLleRv0X/+TI+RR/asgjR5aFMNB1EQz+lfL9ROacu85KSMb2DinvpMt1m57XZIFrIRtpshVZsSDNBNCsP2pENZVTEtLEbUvYwZZ9tlcVsr2SiaRmz+sTKZNk6Ms93CXFT2yaxXXLuTuit7Hm+TYogGnB86qmn3JgxY7LFFz4hO9BKOWfV5WXPb/7evXX2ldIWd/9m1N1u0WSk+lwLvkLv2xJcbR99ukvbaH1kQZE89WVIh/RcEZlock6ZPmC+VZ3oC06EeFpkEK3IMdQRchnOUymNos7hCNAdAzMOJaNKnxOJXukNYmCgs6VCc5i3BtaloPrIGr22KiKIpuVI60W7mejLRMP5cHpsWvZwL1thBuysTcgLoum1kPRTzutsppzTVsvkrbtLZFhXPYpBtAoE0cRgym6S71B+e/CuLr/yvVjAlmfpw+FD2SPyfN9rhxs9D2Owz/QduosDxr/5zW9mZ3PpMgjU1cubp/SLBXBf+6IFX2qwneZuCqLJYgeZVPhISr4sRKWuXR/0q8tIfC8W0CnA9rBIXxANhkue73spgzaA+qUWt9xyS83BDpVzYi51f+x86XuIMcIh6ei3fuOiL80aO695vKxKEM0eyIt+S7ZlJ7DzOba2dAk8kfOuvvCFL2RZZFb2pDzPviRCfz958mT3xS9+ccCLBYCBLtmFHPjKVWy6u7RBf9sp54TT5ct+8/EQfc0r5xQdbp1Gq9u1/tN4+16sInoBZVf6GACfLg8F0eBQyVxg7m6++ebaW660zOMsOHueY56M5r0wInZeQ6Y55DxaOZE3U0mpbOjlNI1siA1OSL98O8TaZkk74XBRQTSxFzrTI2RbeykTTdvJRi+dCdmoou2L5pyWXd+C0fpvIdsl8ii+ABZPCFwhOOLzbXyl9j7OaXkKZT3qck4ExX3ZbyE70EoQrRfk5Z8+vljaou4vBv9l9iyrAwVHax99ukuCNfLCE+hH8ArVJfrFAsK1WJ7i+jw/MsRTy7kYnordsov8InSiz76EeGr77sM7NhMtqV7/x9Io6twt155lsZD5l3NZQxtlobULvrdZaTYYJsFOPF+CTlafShWVfJ/3YgGNmo8X+t6+l0zBhwwF0UJrcG3nfC8WiPFvtY7WNsOuG63Mh9aK6FPIxyiRWV35KAbRcqal7Ey0rmRIj3aqE0G0HoWyUsPqVCZapUBiZ5MgEArGJHlYiTfNK9MqsRvJHgXnuZmXlyTrSFk37lA5Z1nD43OIABEgAkSACBABItAuAgyi5SD4f/5U//aodsH2Xf8vbijpTVgpOl/he372ydVSen/d5weV8hw+JA6Bq598GtewzVaDPn99m3fg5b2GQF7ZSpXH2stBtF6ds1y+ffrP5dDx+i+U8xw+hQgQASJABIgAESACBSPAIFrBgPJ2RIAIEAEiQASIABEgAkSACBABIkAEiAARIAK9hwCDaL03pxwRESACRIAIEAEiQASIABEgAkSACBABIkAEiEDBCDCIVjCgvB0RIAJEgAgQASJABIgAESACRIAIEAEiQASIQO8hwCBa780pR0QEiAARIAJEgAgQASJABIgAESACRIAIEAEiUDACDKIVDChvRwSIABEgAkSACBABIkAEiAARIAJEgAgQASLQewgwiNZ7c8oREQEiQASIABEgAkSACBABIkAEiAARIAJEgAgUjACDaAUDytsRASJABIgAESACRIAIEAEiQASIABEgAkSACPQeAgyi9d6cckREgAgQASJABIgAESACRIAIEAEiQASIABEgAgUjwCBawYDydkSACBABIkAEiAARIAJEgAgQASJABIgAESACvYcAg2i9N6ccEREgAkSACBABIkAEiAARIAJEgAgQASJABIhAwQgwiFYwoLwdESACRIAIEAEiQASIABEgAkSACBABIkAEiEDvIcAgWu/NKUdEBIgAESACRIAIEAEiQASIABEgAkSACBABIlAwAgyiFQwob0cEiAARIAJEgAgQASJABIgAESACRIAIEAEi0HsIMIjWe3PKEREBIkAEiAARIAJEgAgQASJABIgAESACRIAIFIwAg2gFA8rbEQEiQASIABEgAkSACBABIkAEiAARIAJEgAj0HgK1INpvf/vbI5999tmM3hsiR0QEiAARIAJEgAgQASJABIgAESACRIAIEAEiQATaQ+C666577f8CjLdcfV1uwMUAAAAASUVORK5CYII=">
          <a:extLst>
            <a:ext uri="{FF2B5EF4-FFF2-40B4-BE49-F238E27FC236}">
              <a16:creationId xmlns:a16="http://schemas.microsoft.com/office/drawing/2014/main" id="{00000000-0008-0000-2B00-00000B480000}"/>
            </a:ext>
          </a:extLst>
        </xdr:cNvPr>
        <xdr:cNvSpPr>
          <a:spLocks noChangeAspect="1" noChangeArrowheads="1"/>
        </xdr:cNvSpPr>
      </xdr:nvSpPr>
      <xdr:spPr bwMode="auto">
        <a:xfrm>
          <a:off x="5000625" y="154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111125</xdr:colOff>
      <xdr:row>0</xdr:row>
      <xdr:rowOff>276491</xdr:rowOff>
    </xdr:from>
    <xdr:to>
      <xdr:col>20</xdr:col>
      <xdr:colOff>31750</xdr:colOff>
      <xdr:row>0</xdr:row>
      <xdr:rowOff>624419</xdr:rowOff>
    </xdr:to>
    <xdr:sp macro="" textlink="">
      <xdr:nvSpPr>
        <xdr:cNvPr id="16" name="CuadroTexto 15">
          <a:extLst>
            <a:ext uri="{FF2B5EF4-FFF2-40B4-BE49-F238E27FC236}">
              <a16:creationId xmlns:a16="http://schemas.microsoft.com/office/drawing/2014/main" id="{00000000-0008-0000-2B00-000010000000}"/>
            </a:ext>
          </a:extLst>
        </xdr:cNvPr>
        <xdr:cNvSpPr txBox="1"/>
      </xdr:nvSpPr>
      <xdr:spPr>
        <a:xfrm>
          <a:off x="3106208" y="276491"/>
          <a:ext cx="15721542" cy="347928"/>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xdr:from>
      <xdr:col>11</xdr:col>
      <xdr:colOff>21166</xdr:colOff>
      <xdr:row>2</xdr:row>
      <xdr:rowOff>116417</xdr:rowOff>
    </xdr:from>
    <xdr:to>
      <xdr:col>11</xdr:col>
      <xdr:colOff>465666</xdr:colOff>
      <xdr:row>3</xdr:row>
      <xdr:rowOff>158750</xdr:rowOff>
    </xdr:to>
    <xdr:sp macro="" textlink="">
      <xdr:nvSpPr>
        <xdr:cNvPr id="7" name="Rectángulo: esquinas redondeadas 6">
          <a:extLst>
            <a:ext uri="{FF2B5EF4-FFF2-40B4-BE49-F238E27FC236}">
              <a16:creationId xmlns:a16="http://schemas.microsoft.com/office/drawing/2014/main" id="{00000000-0008-0000-2B00-000007000000}"/>
            </a:ext>
          </a:extLst>
        </xdr:cNvPr>
        <xdr:cNvSpPr/>
      </xdr:nvSpPr>
      <xdr:spPr>
        <a:xfrm>
          <a:off x="10900833" y="1227667"/>
          <a:ext cx="444500" cy="22225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3</xdr:col>
      <xdr:colOff>211667</xdr:colOff>
      <xdr:row>3</xdr:row>
      <xdr:rowOff>0</xdr:rowOff>
    </xdr:from>
    <xdr:to>
      <xdr:col>17</xdr:col>
      <xdr:colOff>172288</xdr:colOff>
      <xdr:row>25</xdr:row>
      <xdr:rowOff>21166</xdr:rowOff>
    </xdr:to>
    <xdr:pic>
      <xdr:nvPicPr>
        <xdr:cNvPr id="2" name="Imagen 1">
          <a:extLst>
            <a:ext uri="{FF2B5EF4-FFF2-40B4-BE49-F238E27FC236}">
              <a16:creationId xmlns:a16="http://schemas.microsoft.com/office/drawing/2014/main" id="{DF78AD1C-E57F-A443-167B-D2BDA61A3845}"/>
            </a:ext>
          </a:extLst>
        </xdr:cNvPr>
        <xdr:cNvPicPr>
          <a:picLocks noChangeAspect="1"/>
        </xdr:cNvPicPr>
      </xdr:nvPicPr>
      <xdr:blipFill>
        <a:blip xmlns:r="http://schemas.openxmlformats.org/officeDocument/2006/relationships" r:embed="rId2"/>
        <a:stretch>
          <a:fillRect/>
        </a:stretch>
      </xdr:blipFill>
      <xdr:spPr>
        <a:xfrm>
          <a:off x="2243667" y="1195917"/>
          <a:ext cx="12755871" cy="440266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598713</xdr:colOff>
      <xdr:row>1</xdr:row>
      <xdr:rowOff>154459</xdr:rowOff>
    </xdr:from>
    <xdr:to>
      <xdr:col>31</xdr:col>
      <xdr:colOff>119062</xdr:colOff>
      <xdr:row>111</xdr:row>
      <xdr:rowOff>84665</xdr:rowOff>
    </xdr:to>
    <xdr:sp macro="" textlink="">
      <xdr:nvSpPr>
        <xdr:cNvPr id="3" name="AutoShape 3">
          <a:extLst>
            <a:ext uri="{FF2B5EF4-FFF2-40B4-BE49-F238E27FC236}">
              <a16:creationId xmlns:a16="http://schemas.microsoft.com/office/drawing/2014/main" id="{00000000-0008-0000-2C00-000003000000}"/>
            </a:ext>
          </a:extLst>
        </xdr:cNvPr>
        <xdr:cNvSpPr>
          <a:spLocks noChangeArrowheads="1"/>
        </xdr:cNvSpPr>
      </xdr:nvSpPr>
      <xdr:spPr bwMode="auto">
        <a:xfrm>
          <a:off x="2651880" y="535459"/>
          <a:ext cx="26888849" cy="2211287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xdr:txBody>
    </xdr:sp>
    <xdr:clientData/>
  </xdr:twoCellAnchor>
  <xdr:twoCellAnchor>
    <xdr:from>
      <xdr:col>23</xdr:col>
      <xdr:colOff>278947</xdr:colOff>
      <xdr:row>42</xdr:row>
      <xdr:rowOff>37911</xdr:rowOff>
    </xdr:from>
    <xdr:to>
      <xdr:col>30</xdr:col>
      <xdr:colOff>595312</xdr:colOff>
      <xdr:row>48</xdr:row>
      <xdr:rowOff>23812</xdr:rowOff>
    </xdr:to>
    <xdr:sp macro="" textlink="">
      <xdr:nvSpPr>
        <xdr:cNvPr id="5" name="CuadroTexto 3">
          <a:extLst>
            <a:ext uri="{FF2B5EF4-FFF2-40B4-BE49-F238E27FC236}">
              <a16:creationId xmlns:a16="http://schemas.microsoft.com/office/drawing/2014/main" id="{00000000-0008-0000-2C00-000005000000}"/>
            </a:ext>
          </a:extLst>
        </xdr:cNvPr>
        <xdr:cNvSpPr txBox="1"/>
      </xdr:nvSpPr>
      <xdr:spPr>
        <a:xfrm>
          <a:off x="19006708" y="9430224"/>
          <a:ext cx="8059574" cy="12843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1100" b="0" i="0" u="sng" strike="noStrike">
              <a:solidFill>
                <a:schemeClr val="dk1"/>
              </a:solidFill>
              <a:effectLst/>
              <a:latin typeface="+mn-lt"/>
              <a:ea typeface="+mn-ea"/>
              <a:cs typeface="+mn-cs"/>
            </a:rPr>
            <a:t>Llegenda</a:t>
          </a:r>
          <a:r>
            <a:rPr lang="ca-ES"/>
            <a:t> </a:t>
          </a:r>
        </a:p>
        <a:p>
          <a:r>
            <a:rPr lang="ca-ES" sz="1100" b="1" i="0" u="none" strike="noStrike">
              <a:solidFill>
                <a:schemeClr val="dk1"/>
              </a:solidFill>
              <a:effectLst/>
              <a:latin typeface="+mn-lt"/>
              <a:ea typeface="+mn-ea"/>
              <a:cs typeface="+mn-cs"/>
            </a:rPr>
            <a:t>NdA:</a:t>
          </a:r>
          <a:r>
            <a:rPr lang="ca-ES" sz="1100" b="0" i="0" u="none" strike="noStrike">
              <a:solidFill>
                <a:schemeClr val="dk1"/>
              </a:solidFill>
              <a:effectLst/>
              <a:latin typeface="+mn-lt"/>
              <a:ea typeface="+mn-ea"/>
              <a:cs typeface="+mn-cs"/>
            </a:rPr>
            <a:t> Nivell d'Atenció</a:t>
          </a:r>
        </a:p>
        <a:p>
          <a:r>
            <a:rPr lang="ca-ES" sz="1100" b="1" i="0" u="none" strike="noStrike">
              <a:solidFill>
                <a:schemeClr val="dk1"/>
              </a:solidFill>
              <a:effectLst/>
              <a:latin typeface="+mn-lt"/>
              <a:ea typeface="+mn-ea"/>
              <a:cs typeface="+mn-cs"/>
            </a:rPr>
            <a:t>NdS</a:t>
          </a:r>
          <a:r>
            <a:rPr lang="ca-ES" sz="1100" b="0" i="0" u="none" strike="noStrike">
              <a:solidFill>
                <a:schemeClr val="dk1"/>
              </a:solidFill>
              <a:effectLst/>
              <a:latin typeface="+mn-lt"/>
              <a:ea typeface="+mn-ea"/>
              <a:cs typeface="+mn-cs"/>
            </a:rPr>
            <a:t>: nivell d'atenció dins del servei (abans dels 20 s en el CAU AOC</a:t>
          </a:r>
          <a:r>
            <a:rPr lang="ca-ES"/>
            <a:t> </a:t>
          </a:r>
        </a:p>
        <a:p>
          <a:r>
            <a:rPr lang="ca-ES" sz="1100" b="1" i="0" u="none" strike="noStrike">
              <a:solidFill>
                <a:schemeClr val="dk1"/>
              </a:solidFill>
              <a:effectLst/>
              <a:latin typeface="+mn-lt"/>
              <a:ea typeface="+mn-ea"/>
              <a:cs typeface="+mn-cs"/>
            </a:rPr>
            <a:t>Ateses</a:t>
          </a:r>
          <a:r>
            <a:rPr lang="ca-ES" sz="1100" b="0" i="0" u="none" strike="noStrike">
              <a:solidFill>
                <a:schemeClr val="dk1"/>
              </a:solidFill>
              <a:effectLst/>
              <a:latin typeface="+mn-lt"/>
              <a:ea typeface="+mn-ea"/>
              <a:cs typeface="+mn-cs"/>
            </a:rPr>
            <a:t>: trucades que han estat ateses en una cua ( amb interacció humana o locució automatica)</a:t>
          </a:r>
          <a:r>
            <a:rPr lang="ca-ES"/>
            <a:t> </a:t>
          </a:r>
        </a:p>
        <a:p>
          <a:r>
            <a:rPr lang="ca-ES" sz="1100" b="1" i="0" u="none" strike="noStrike">
              <a:solidFill>
                <a:schemeClr val="dk1"/>
              </a:solidFill>
              <a:effectLst/>
              <a:latin typeface="+mn-lt"/>
              <a:ea typeface="+mn-ea"/>
              <a:cs typeface="+mn-cs"/>
            </a:rPr>
            <a:t>Rebudes</a:t>
          </a:r>
          <a:r>
            <a:rPr lang="ca-ES" sz="1100" b="0" i="0" u="none" strike="noStrike">
              <a:solidFill>
                <a:schemeClr val="dk1"/>
              </a:solidFill>
              <a:effectLst/>
              <a:latin typeface="+mn-lt"/>
              <a:ea typeface="+mn-ea"/>
              <a:cs typeface="+mn-cs"/>
            </a:rPr>
            <a:t>: trucades que s'ha rebut en una cua</a:t>
          </a:r>
          <a:r>
            <a:rPr lang="ca-ES"/>
            <a:t> </a:t>
          </a:r>
        </a:p>
        <a:p>
          <a:r>
            <a:rPr lang="ca-ES" sz="1100" b="1" i="0" u="none" strike="noStrike">
              <a:solidFill>
                <a:schemeClr val="dk1"/>
              </a:solidFill>
              <a:effectLst/>
              <a:latin typeface="+mn-lt"/>
              <a:ea typeface="+mn-ea"/>
              <a:cs typeface="+mn-cs"/>
            </a:rPr>
            <a:t>Abandonades</a:t>
          </a:r>
          <a:r>
            <a:rPr lang="ca-ES" sz="1100" b="0" i="0" u="none" strike="noStrike">
              <a:solidFill>
                <a:schemeClr val="dk1"/>
              </a:solidFill>
              <a:effectLst/>
              <a:latin typeface="+mn-lt"/>
              <a:ea typeface="+mn-ea"/>
              <a:cs typeface="+mn-cs"/>
            </a:rPr>
            <a:t>: trucades que han estat penjades per l'usuari mentre esperava ser ates, a les cues</a:t>
          </a:r>
          <a:r>
            <a:rPr lang="ca-ES"/>
            <a:t> </a:t>
          </a:r>
        </a:p>
        <a:p>
          <a:r>
            <a:rPr lang="ca-ES" sz="1100" b="1" i="0" u="none" strike="noStrike">
              <a:solidFill>
                <a:schemeClr val="dk1"/>
              </a:solidFill>
              <a:effectLst/>
              <a:latin typeface="+mn-lt"/>
              <a:ea typeface="+mn-ea"/>
              <a:cs typeface="+mn-cs"/>
            </a:rPr>
            <a:t>CMB</a:t>
          </a:r>
          <a:r>
            <a:rPr lang="ca-ES" sz="1100" b="0" i="0" u="none" strike="noStrike">
              <a:solidFill>
                <a:schemeClr val="dk1"/>
              </a:solidFill>
              <a:effectLst/>
              <a:latin typeface="+mn-lt"/>
              <a:ea typeface="+mn-ea"/>
              <a:cs typeface="+mn-cs"/>
            </a:rPr>
            <a:t>: Call me back</a:t>
          </a:r>
          <a:r>
            <a:rPr lang="ca-ES"/>
            <a:t> </a:t>
          </a:r>
          <a:r>
            <a:rPr lang="ca-ES" sz="1100" b="1" i="0" u="none" strike="noStrike">
              <a:solidFill>
                <a:schemeClr val="dk1"/>
              </a:solidFill>
              <a:effectLst/>
              <a:latin typeface="+mn-lt"/>
              <a:ea typeface="+mn-ea"/>
              <a:cs typeface="+mn-cs"/>
            </a:rPr>
            <a:t>Entrants</a:t>
          </a:r>
          <a:r>
            <a:rPr lang="ca-ES" sz="1100" b="0" i="0" u="none" strike="noStrike">
              <a:solidFill>
                <a:schemeClr val="dk1"/>
              </a:solidFill>
              <a:effectLst/>
              <a:latin typeface="+mn-lt"/>
              <a:ea typeface="+mn-ea"/>
              <a:cs typeface="+mn-cs"/>
            </a:rPr>
            <a:t>: trucades entrant a la centraleta (als números 900 i 93 del CAU)</a:t>
          </a:r>
          <a:r>
            <a:rPr lang="ca-ES"/>
            <a:t> </a:t>
          </a:r>
          <a:endParaRPr lang="ca-ES" sz="1100"/>
        </a:p>
      </xdr:txBody>
    </xdr:sp>
    <xdr:clientData/>
  </xdr:twoCellAnchor>
  <xdr:twoCellAnchor>
    <xdr:from>
      <xdr:col>4</xdr:col>
      <xdr:colOff>119063</xdr:colOff>
      <xdr:row>1</xdr:row>
      <xdr:rowOff>11907</xdr:rowOff>
    </xdr:from>
    <xdr:to>
      <xdr:col>29</xdr:col>
      <xdr:colOff>719666</xdr:colOff>
      <xdr:row>2</xdr:row>
      <xdr:rowOff>86499</xdr:rowOff>
    </xdr:to>
    <xdr:sp macro="" textlink="">
      <xdr:nvSpPr>
        <xdr:cNvPr id="13" name="CuadroTexto 15">
          <a:extLst>
            <a:ext uri="{FF2B5EF4-FFF2-40B4-BE49-F238E27FC236}">
              <a16:creationId xmlns:a16="http://schemas.microsoft.com/office/drawing/2014/main" id="{00000000-0008-0000-2C00-00000D000000}"/>
            </a:ext>
          </a:extLst>
        </xdr:cNvPr>
        <xdr:cNvSpPr txBox="1"/>
      </xdr:nvSpPr>
      <xdr:spPr>
        <a:xfrm>
          <a:off x="3500438" y="392907"/>
          <a:ext cx="21393678" cy="274617"/>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Suport a Usuaris</a:t>
          </a:r>
        </a:p>
      </xdr:txBody>
    </xdr:sp>
    <xdr:clientData/>
  </xdr:twoCellAnchor>
  <xdr:twoCellAnchor editAs="oneCell">
    <xdr:from>
      <xdr:col>5</xdr:col>
      <xdr:colOff>0</xdr:colOff>
      <xdr:row>57</xdr:row>
      <xdr:rowOff>0</xdr:rowOff>
    </xdr:from>
    <xdr:to>
      <xdr:col>27</xdr:col>
      <xdr:colOff>974370</xdr:colOff>
      <xdr:row>93</xdr:row>
      <xdr:rowOff>128085</xdr:rowOff>
    </xdr:to>
    <xdr:pic>
      <xdr:nvPicPr>
        <xdr:cNvPr id="6" name="Imagen 5">
          <a:extLst>
            <a:ext uri="{FF2B5EF4-FFF2-40B4-BE49-F238E27FC236}">
              <a16:creationId xmlns:a16="http://schemas.microsoft.com/office/drawing/2014/main" id="{319B48EF-27D1-DA3C-FC94-FFF72B000315}"/>
            </a:ext>
          </a:extLst>
        </xdr:cNvPr>
        <xdr:cNvPicPr>
          <a:picLocks noChangeAspect="1"/>
        </xdr:cNvPicPr>
      </xdr:nvPicPr>
      <xdr:blipFill>
        <a:blip xmlns:r="http://schemas.openxmlformats.org/officeDocument/2006/relationships" r:embed="rId1"/>
        <a:stretch>
          <a:fillRect/>
        </a:stretch>
      </xdr:blipFill>
      <xdr:spPr>
        <a:xfrm>
          <a:off x="2540000" y="13404273"/>
          <a:ext cx="21606097" cy="71939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547688</xdr:colOff>
      <xdr:row>0</xdr:row>
      <xdr:rowOff>242888</xdr:rowOff>
    </xdr:from>
    <xdr:to>
      <xdr:col>37</xdr:col>
      <xdr:colOff>33338</xdr:colOff>
      <xdr:row>0</xdr:row>
      <xdr:rowOff>710767</xdr:rowOff>
    </xdr:to>
    <xdr:sp macro="" textlink="">
      <xdr:nvSpPr>
        <xdr:cNvPr id="15" name="CuadroTexto 14">
          <a:extLst>
            <a:ext uri="{FF2B5EF4-FFF2-40B4-BE49-F238E27FC236}">
              <a16:creationId xmlns:a16="http://schemas.microsoft.com/office/drawing/2014/main" id="{00000000-0008-0000-2D00-00000F000000}"/>
            </a:ext>
          </a:extLst>
        </xdr:cNvPr>
        <xdr:cNvSpPr txBox="1"/>
      </xdr:nvSpPr>
      <xdr:spPr>
        <a:xfrm>
          <a:off x="2166938" y="242888"/>
          <a:ext cx="28632150" cy="467879"/>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800" b="1">
              <a:solidFill>
                <a:schemeClr val="bg1"/>
              </a:solidFill>
            </a:rPr>
            <a:t>Alta de</a:t>
          </a:r>
          <a:r>
            <a:rPr lang="es-ES" sz="2800" b="1" baseline="0">
              <a:solidFill>
                <a:schemeClr val="bg1"/>
              </a:solidFill>
            </a:rPr>
            <a:t> serveis</a:t>
          </a:r>
          <a:endParaRPr lang="es-ES" sz="2800" b="1">
            <a:solidFill>
              <a:schemeClr val="bg1"/>
            </a:solidFill>
          </a:endParaRPr>
        </a:p>
      </xdr:txBody>
    </xdr:sp>
    <xdr:clientData/>
  </xdr:twoCellAnchor>
  <xdr:twoCellAnchor>
    <xdr:from>
      <xdr:col>0</xdr:col>
      <xdr:colOff>1500187</xdr:colOff>
      <xdr:row>0</xdr:row>
      <xdr:rowOff>976313</xdr:rowOff>
    </xdr:from>
    <xdr:to>
      <xdr:col>37</xdr:col>
      <xdr:colOff>728663</xdr:colOff>
      <xdr:row>86</xdr:row>
      <xdr:rowOff>127000</xdr:rowOff>
    </xdr:to>
    <xdr:sp macro="" textlink="">
      <xdr:nvSpPr>
        <xdr:cNvPr id="16" name="AutoShape 3">
          <a:extLst>
            <a:ext uri="{FF2B5EF4-FFF2-40B4-BE49-F238E27FC236}">
              <a16:creationId xmlns:a16="http://schemas.microsoft.com/office/drawing/2014/main" id="{00000000-0008-0000-2D00-000010000000}"/>
            </a:ext>
          </a:extLst>
        </xdr:cNvPr>
        <xdr:cNvSpPr>
          <a:spLocks noChangeArrowheads="1"/>
        </xdr:cNvSpPr>
      </xdr:nvSpPr>
      <xdr:spPr bwMode="auto">
        <a:xfrm>
          <a:off x="1500187" y="976313"/>
          <a:ext cx="29814309" cy="17354020"/>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kumimoji="0" lang="ca-ES" sz="1600" b="0" i="0" u="none" strike="noStrike" kern="120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kumimoji="0" lang="ca-ES" sz="1600" b="0" i="0" u="none" strike="noStrike" kern="120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lang="ca-ES" sz="1600" kern="12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315856</xdr:colOff>
      <xdr:row>5</xdr:row>
      <xdr:rowOff>12699</xdr:rowOff>
    </xdr:from>
    <xdr:to>
      <xdr:col>37</xdr:col>
      <xdr:colOff>312256</xdr:colOff>
      <xdr:row>9</xdr:row>
      <xdr:rowOff>349</xdr:rowOff>
    </xdr:to>
    <xdr:sp macro="" textlink="">
      <xdr:nvSpPr>
        <xdr:cNvPr id="30" name="Rectángulo: esquinas redondeadas 29">
          <a:hlinkClick xmlns:r="http://schemas.openxmlformats.org/officeDocument/2006/relationships" r:id="rId1"/>
          <a:extLst>
            <a:ext uri="{FF2B5EF4-FFF2-40B4-BE49-F238E27FC236}">
              <a16:creationId xmlns:a16="http://schemas.microsoft.com/office/drawing/2014/main" id="{00000000-0008-0000-2D00-00001E000000}"/>
            </a:ext>
          </a:extLst>
        </xdr:cNvPr>
        <xdr:cNvSpPr/>
      </xdr:nvSpPr>
      <xdr:spPr>
        <a:xfrm>
          <a:off x="1935106" y="2274887"/>
          <a:ext cx="29142900" cy="749650"/>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es-ES" sz="3600">
              <a:solidFill>
                <a:schemeClr val="lt1"/>
              </a:solidFill>
              <a:latin typeface="+mn-lt"/>
              <a:ea typeface="+mn-ea"/>
              <a:cs typeface="+mn-cs"/>
            </a:rPr>
            <a:t>Indicadors de Productivitat</a:t>
          </a:r>
        </a:p>
      </xdr:txBody>
    </xdr:sp>
    <xdr:clientData/>
  </xdr:twoCellAnchor>
  <xdr:twoCellAnchor>
    <xdr:from>
      <xdr:col>28</xdr:col>
      <xdr:colOff>251260</xdr:colOff>
      <xdr:row>0</xdr:row>
      <xdr:rowOff>1155731</xdr:rowOff>
    </xdr:from>
    <xdr:to>
      <xdr:col>31</xdr:col>
      <xdr:colOff>117953</xdr:colOff>
      <xdr:row>3</xdr:row>
      <xdr:rowOff>113147</xdr:rowOff>
    </xdr:to>
    <xdr:sp macro="" textlink="">
      <xdr:nvSpPr>
        <xdr:cNvPr id="43" name="Rectángulo 42">
          <a:hlinkClick xmlns:r="http://schemas.openxmlformats.org/officeDocument/2006/relationships" r:id="rId2"/>
          <a:extLst>
            <a:ext uri="{FF2B5EF4-FFF2-40B4-BE49-F238E27FC236}">
              <a16:creationId xmlns:a16="http://schemas.microsoft.com/office/drawing/2014/main" id="{00000000-0008-0000-2D00-00002B000000}"/>
            </a:ext>
          </a:extLst>
        </xdr:cNvPr>
        <xdr:cNvSpPr/>
      </xdr:nvSpPr>
      <xdr:spPr>
        <a:xfrm>
          <a:off x="23730385" y="1155731"/>
          <a:ext cx="2295568" cy="83860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400"/>
            <a:t>Dades anuals</a:t>
          </a:r>
        </a:p>
      </xdr:txBody>
    </xdr:sp>
    <xdr:clientData/>
  </xdr:twoCellAnchor>
  <xdr:twoCellAnchor>
    <xdr:from>
      <xdr:col>17</xdr:col>
      <xdr:colOff>20369</xdr:colOff>
      <xdr:row>9</xdr:row>
      <xdr:rowOff>121709</xdr:rowOff>
    </xdr:from>
    <xdr:to>
      <xdr:col>22</xdr:col>
      <xdr:colOff>476250</xdr:colOff>
      <xdr:row>14</xdr:row>
      <xdr:rowOff>58880</xdr:rowOff>
    </xdr:to>
    <xdr:sp macro="" textlink="">
      <xdr:nvSpPr>
        <xdr:cNvPr id="3" name="Rectángulo 2">
          <a:extLst>
            <a:ext uri="{FF2B5EF4-FFF2-40B4-BE49-F238E27FC236}">
              <a16:creationId xmlns:a16="http://schemas.microsoft.com/office/drawing/2014/main" id="{00000000-0008-0000-2D00-000003000000}"/>
            </a:ext>
          </a:extLst>
        </xdr:cNvPr>
        <xdr:cNvSpPr/>
      </xdr:nvSpPr>
      <xdr:spPr>
        <a:xfrm>
          <a:off x="14441219" y="3150659"/>
          <a:ext cx="4456381" cy="889671"/>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4400" b="1" u="none"/>
            <a:t>Tramitació</a:t>
          </a:r>
          <a:r>
            <a:rPr lang="es-ES" sz="4400" b="1" u="none" baseline="0"/>
            <a:t> d'Altes</a:t>
          </a:r>
          <a:endParaRPr lang="es-ES" sz="4400" b="1" u="none"/>
        </a:p>
      </xdr:txBody>
    </xdr:sp>
    <xdr:clientData/>
  </xdr:twoCellAnchor>
  <xdr:twoCellAnchor>
    <xdr:from>
      <xdr:col>1</xdr:col>
      <xdr:colOff>312681</xdr:colOff>
      <xdr:row>37</xdr:row>
      <xdr:rowOff>9524</xdr:rowOff>
    </xdr:from>
    <xdr:to>
      <xdr:col>37</xdr:col>
      <xdr:colOff>309081</xdr:colOff>
      <xdr:row>40</xdr:row>
      <xdr:rowOff>187674</xdr:rowOff>
    </xdr:to>
    <xdr:sp macro="" textlink="">
      <xdr:nvSpPr>
        <xdr:cNvPr id="156" name="Rectángulo: esquinas redondeadas 155">
          <a:extLst>
            <a:ext uri="{FF2B5EF4-FFF2-40B4-BE49-F238E27FC236}">
              <a16:creationId xmlns:a16="http://schemas.microsoft.com/office/drawing/2014/main" id="{00000000-0008-0000-2D00-00009C000000}"/>
            </a:ext>
          </a:extLst>
        </xdr:cNvPr>
        <xdr:cNvSpPr/>
      </xdr:nvSpPr>
      <xdr:spPr>
        <a:xfrm>
          <a:off x="1931931" y="8558212"/>
          <a:ext cx="29142900" cy="749650"/>
        </a:xfrm>
        <a:prstGeom prst="roundRect">
          <a:avLst/>
        </a:prstGeom>
        <a:ln/>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marL="0" indent="0" algn="ctr"/>
          <a:r>
            <a:rPr lang="es-ES" sz="3600">
              <a:solidFill>
                <a:schemeClr val="lt1"/>
              </a:solidFill>
              <a:latin typeface="+mn-lt"/>
              <a:ea typeface="+mn-ea"/>
              <a:cs typeface="+mn-cs"/>
            </a:rPr>
            <a:t>Indicadors de Qualitat</a:t>
          </a:r>
        </a:p>
      </xdr:txBody>
    </xdr:sp>
    <xdr:clientData/>
  </xdr:twoCellAnchor>
  <xdr:twoCellAnchor>
    <xdr:from>
      <xdr:col>16</xdr:col>
      <xdr:colOff>334236</xdr:colOff>
      <xdr:row>44</xdr:row>
      <xdr:rowOff>180981</xdr:rowOff>
    </xdr:from>
    <xdr:to>
      <xdr:col>22</xdr:col>
      <xdr:colOff>292822</xdr:colOff>
      <xdr:row>48</xdr:row>
      <xdr:rowOff>110550</xdr:rowOff>
    </xdr:to>
    <xdr:sp macro="" textlink="">
      <xdr:nvSpPr>
        <xdr:cNvPr id="176" name="Rectángulo 175">
          <a:extLst>
            <a:ext uri="{FF2B5EF4-FFF2-40B4-BE49-F238E27FC236}">
              <a16:creationId xmlns:a16="http://schemas.microsoft.com/office/drawing/2014/main" id="{00000000-0008-0000-2D00-0000B0000000}"/>
            </a:ext>
          </a:extLst>
        </xdr:cNvPr>
        <xdr:cNvSpPr/>
      </xdr:nvSpPr>
      <xdr:spPr>
        <a:xfrm>
          <a:off x="14029069" y="10383314"/>
          <a:ext cx="4784586" cy="691569"/>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600" b="1" u="none"/>
            <a:t>Enquestes de satisfacció</a:t>
          </a:r>
        </a:p>
      </xdr:txBody>
    </xdr:sp>
    <xdr:clientData/>
  </xdr:twoCellAnchor>
  <xdr:twoCellAnchor>
    <xdr:from>
      <xdr:col>34</xdr:col>
      <xdr:colOff>621243</xdr:colOff>
      <xdr:row>8</xdr:row>
      <xdr:rowOff>26459</xdr:rowOff>
    </xdr:from>
    <xdr:to>
      <xdr:col>36</xdr:col>
      <xdr:colOff>159322</xdr:colOff>
      <xdr:row>11</xdr:row>
      <xdr:rowOff>134150</xdr:rowOff>
    </xdr:to>
    <xdr:sp macro="" textlink="">
      <xdr:nvSpPr>
        <xdr:cNvPr id="4" name="Flecha: a la derecha con bandas 3">
          <a:extLst>
            <a:ext uri="{FF2B5EF4-FFF2-40B4-BE49-F238E27FC236}">
              <a16:creationId xmlns:a16="http://schemas.microsoft.com/office/drawing/2014/main" id="{00000000-0008-0000-2D00-000004000000}"/>
            </a:ext>
          </a:extLst>
        </xdr:cNvPr>
        <xdr:cNvSpPr/>
      </xdr:nvSpPr>
      <xdr:spPr>
        <a:xfrm rot="12242057" flipV="1">
          <a:off x="28958118" y="2860147"/>
          <a:ext cx="1157329" cy="679191"/>
        </a:xfrm>
        <a:prstGeom prst="stripedRight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s-ES" sz="1800" b="1"/>
            <a:t>+</a:t>
          </a:r>
          <a:r>
            <a:rPr lang="es-ES" sz="1800" b="1" baseline="0"/>
            <a:t> info</a:t>
          </a:r>
          <a:endParaRPr lang="es-ES" sz="1800" b="1"/>
        </a:p>
      </xdr:txBody>
    </xdr:sp>
    <xdr:clientData/>
  </xdr:twoCellAnchor>
  <xdr:twoCellAnchor>
    <xdr:from>
      <xdr:col>3</xdr:col>
      <xdr:colOff>540280</xdr:colOff>
      <xdr:row>0</xdr:row>
      <xdr:rowOff>1311806</xdr:rowOff>
    </xdr:from>
    <xdr:to>
      <xdr:col>13</xdr:col>
      <xdr:colOff>452438</xdr:colOff>
      <xdr:row>2</xdr:row>
      <xdr:rowOff>26458</xdr:rowOff>
    </xdr:to>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3778780" y="1311806"/>
          <a:ext cx="8008408" cy="405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a:t>Alta de serveis: Gestió de les sol·licituds d’alta dels serveis AOC.</a:t>
          </a:r>
        </a:p>
      </xdr:txBody>
    </xdr:sp>
    <xdr:clientData/>
  </xdr:twoCellAnchor>
  <xdr:twoCellAnchor>
    <xdr:from>
      <xdr:col>6</xdr:col>
      <xdr:colOff>412016</xdr:colOff>
      <xdr:row>13</xdr:row>
      <xdr:rowOff>182452</xdr:rowOff>
    </xdr:from>
    <xdr:to>
      <xdr:col>15</xdr:col>
      <xdr:colOff>635001</xdr:colOff>
      <xdr:row>29</xdr:row>
      <xdr:rowOff>164263</xdr:rowOff>
    </xdr:to>
    <xdr:grpSp>
      <xdr:nvGrpSpPr>
        <xdr:cNvPr id="526" name="Grupo 8">
          <a:extLst>
            <a:ext uri="{FF2B5EF4-FFF2-40B4-BE49-F238E27FC236}">
              <a16:creationId xmlns:a16="http://schemas.microsoft.com/office/drawing/2014/main" id="{10CA6E4E-2DDD-B73E-F382-60510762F0DB}"/>
            </a:ext>
          </a:extLst>
        </xdr:cNvPr>
        <xdr:cNvGrpSpPr/>
      </xdr:nvGrpSpPr>
      <xdr:grpSpPr>
        <a:xfrm>
          <a:off x="5765066" y="3859102"/>
          <a:ext cx="7080985" cy="3086961"/>
          <a:chOff x="6000016" y="3976577"/>
          <a:chExt cx="7360523" cy="3236186"/>
        </a:xfrm>
      </xdr:grpSpPr>
      <xdr:grpSp>
        <xdr:nvGrpSpPr>
          <xdr:cNvPr id="527" name="Grupo 40">
            <a:extLst>
              <a:ext uri="{FF2B5EF4-FFF2-40B4-BE49-F238E27FC236}">
                <a16:creationId xmlns:a16="http://schemas.microsoft.com/office/drawing/2014/main" id="{01E94E7A-129E-46B3-5D30-B5FB1B492741}"/>
              </a:ext>
            </a:extLst>
          </xdr:cNvPr>
          <xdr:cNvGrpSpPr/>
        </xdr:nvGrpSpPr>
        <xdr:grpSpPr>
          <a:xfrm>
            <a:off x="6000016" y="4289219"/>
            <a:ext cx="6909884" cy="2923544"/>
            <a:chOff x="6447692" y="12754062"/>
            <a:chExt cx="7017024" cy="2652924"/>
          </a:xfrm>
        </xdr:grpSpPr>
        <xdr:grpSp>
          <xdr:nvGrpSpPr>
            <xdr:cNvPr id="528" name="Grupo 11">
              <a:extLst>
                <a:ext uri="{FF2B5EF4-FFF2-40B4-BE49-F238E27FC236}">
                  <a16:creationId xmlns:a16="http://schemas.microsoft.com/office/drawing/2014/main" id="{472CBA2B-26EE-493B-A208-F3A54A9A3BB9}"/>
                </a:ext>
              </a:extLst>
            </xdr:cNvPr>
            <xdr:cNvGrpSpPr/>
          </xdr:nvGrpSpPr>
          <xdr:grpSpPr>
            <a:xfrm>
              <a:off x="6447692" y="13023260"/>
              <a:ext cx="7017024" cy="2119692"/>
              <a:chOff x="6469217" y="4693616"/>
              <a:chExt cx="7014580" cy="2123389"/>
            </a:xfrm>
          </xdr:grpSpPr>
          <xdr:sp macro="" textlink="">
            <xdr:nvSpPr>
              <xdr:cNvPr id="529" name="Rectángulo 12">
                <a:extLst>
                  <a:ext uri="{FF2B5EF4-FFF2-40B4-BE49-F238E27FC236}">
                    <a16:creationId xmlns:a16="http://schemas.microsoft.com/office/drawing/2014/main" id="{2CF61B9A-9D9C-FEB0-8BA6-433BB7307801}"/>
                  </a:ext>
                </a:extLst>
              </xdr:cNvPr>
              <xdr:cNvSpPr/>
            </xdr:nvSpPr>
            <xdr:spPr>
              <a:xfrm>
                <a:off x="7665195" y="4693616"/>
                <a:ext cx="3210523" cy="987329"/>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Peticions creades</a:t>
                </a:r>
              </a:p>
            </xdr:txBody>
          </xdr:sp>
          <xdr:sp macro="" textlink="">
            <xdr:nvSpPr>
              <xdr:cNvPr id="530" name="Rectángulo 17">
                <a:extLst>
                  <a:ext uri="{FF2B5EF4-FFF2-40B4-BE49-F238E27FC236}">
                    <a16:creationId xmlns:a16="http://schemas.microsoft.com/office/drawing/2014/main" id="{C79CB586-7D8E-860C-BE6A-7E5A9BC22C36}"/>
                  </a:ext>
                </a:extLst>
              </xdr:cNvPr>
              <xdr:cNvSpPr/>
            </xdr:nvSpPr>
            <xdr:spPr>
              <a:xfrm>
                <a:off x="12176101" y="4893056"/>
                <a:ext cx="1307696" cy="588448"/>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↑223</a:t>
                </a:r>
                <a:endParaRPr kumimoji="0" lang="hy-AM"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endParaRPr>
              </a:p>
            </xdr:txBody>
          </xdr:sp>
          <xdr:sp macro="" textlink="">
            <xdr:nvSpPr>
              <xdr:cNvPr id="531" name="Rectángulo 18">
                <a:extLst>
                  <a:ext uri="{FF2B5EF4-FFF2-40B4-BE49-F238E27FC236}">
                    <a16:creationId xmlns:a16="http://schemas.microsoft.com/office/drawing/2014/main" id="{302457D4-E4AA-306B-72E8-8A10027DE363}"/>
                  </a:ext>
                </a:extLst>
              </xdr:cNvPr>
              <xdr:cNvSpPr/>
            </xdr:nvSpPr>
            <xdr:spPr>
              <a:xfrm>
                <a:off x="7665196" y="5842422"/>
                <a:ext cx="3213002" cy="974583"/>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2400" b="1"/>
                  <a:t>Peticions</a:t>
                </a:r>
                <a:r>
                  <a:rPr lang="es-ES" sz="2400" b="1" baseline="0"/>
                  <a:t> tancades</a:t>
                </a:r>
                <a:endParaRPr lang="es-ES" sz="2400" b="1"/>
              </a:p>
            </xdr:txBody>
          </xdr:sp>
          <xdr:sp macro="" textlink="">
            <xdr:nvSpPr>
              <xdr:cNvPr id="532" name="Rectángulo 20">
                <a:extLst>
                  <a:ext uri="{FF2B5EF4-FFF2-40B4-BE49-F238E27FC236}">
                    <a16:creationId xmlns:a16="http://schemas.microsoft.com/office/drawing/2014/main" id="{68DC36E5-D4F1-1F8C-4804-170F87E67841}"/>
                  </a:ext>
                </a:extLst>
              </xdr:cNvPr>
              <xdr:cNvSpPr/>
            </xdr:nvSpPr>
            <xdr:spPr>
              <a:xfrm>
                <a:off x="12178249" y="6002439"/>
                <a:ext cx="1286489" cy="654552"/>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↑133</a:t>
                </a:r>
              </a:p>
            </xdr:txBody>
          </xdr:sp>
          <xdr:pic>
            <xdr:nvPicPr>
              <xdr:cNvPr id="533" name="Imagen 22">
                <a:extLst>
                  <a:ext uri="{FF2B5EF4-FFF2-40B4-BE49-F238E27FC236}">
                    <a16:creationId xmlns:a16="http://schemas.microsoft.com/office/drawing/2014/main" id="{1EA0A8CB-0EA4-724F-D124-D5B762D1A6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217" y="5204207"/>
                <a:ext cx="1096032" cy="1010154"/>
              </a:xfrm>
              <a:prstGeom prst="rect">
                <a:avLst/>
              </a:prstGeom>
            </xdr:spPr>
          </xdr:pic>
        </xdr:grpSp>
        <xdr:sp macro="" textlink="">
          <xdr:nvSpPr>
            <xdr:cNvPr id="534" name="Rectángulo 36">
              <a:extLst>
                <a:ext uri="{FF2B5EF4-FFF2-40B4-BE49-F238E27FC236}">
                  <a16:creationId xmlns:a16="http://schemas.microsoft.com/office/drawing/2014/main" id="{00F03339-7D14-4111-A665-C89E5CC4369C}"/>
                </a:ext>
              </a:extLst>
            </xdr:cNvPr>
            <xdr:cNvSpPr/>
          </xdr:nvSpPr>
          <xdr:spPr>
            <a:xfrm>
              <a:off x="10747036" y="12754062"/>
              <a:ext cx="1593026" cy="1523999"/>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ca-ES" sz="60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256</a:t>
              </a:r>
              <a:endParaRPr lang="ca-ES" sz="6000" b="1" cap="none" spc="0">
                <a:ln w="22225">
                  <a:solidFill>
                    <a:schemeClr val="accent1"/>
                  </a:solidFill>
                  <a:prstDash val="solid"/>
                </a:ln>
                <a:solidFill>
                  <a:schemeClr val="accent1">
                    <a:lumMod val="20000"/>
                    <a:lumOff val="80000"/>
                  </a:schemeClr>
                </a:solidFill>
                <a:effectLst/>
              </a:endParaRPr>
            </a:p>
          </xdr:txBody>
        </xdr:sp>
        <xdr:sp macro="" textlink="">
          <xdr:nvSpPr>
            <xdr:cNvPr id="535" name="Rectángulo 39">
              <a:extLst>
                <a:ext uri="{FF2B5EF4-FFF2-40B4-BE49-F238E27FC236}">
                  <a16:creationId xmlns:a16="http://schemas.microsoft.com/office/drawing/2014/main" id="{D30E312A-5716-451E-88F3-811AFBC97C39}"/>
                </a:ext>
              </a:extLst>
            </xdr:cNvPr>
            <xdr:cNvSpPr/>
          </xdr:nvSpPr>
          <xdr:spPr>
            <a:xfrm>
              <a:off x="10742627" y="13906028"/>
              <a:ext cx="1563890" cy="1500958"/>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ca-ES" sz="60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160</a:t>
              </a:r>
              <a:endParaRPr kumimoji="0" lang="ca-ES" sz="6000" b="1" i="0" u="none" strike="noStrike" kern="0" cap="none" spc="0" normalizeH="0" baseline="0" noProof="0">
                <a:ln w="22225">
                  <a:solidFill>
                    <a:schemeClr val="accent1"/>
                  </a:solidFill>
                  <a:prstDash val="solid"/>
                </a:ln>
                <a:solidFill>
                  <a:srgbClr val="FF0000"/>
                </a:solidFill>
                <a:effectLst/>
                <a:uLnTx/>
                <a:uFillTx/>
                <a:latin typeface="+mn-lt"/>
                <a:ea typeface="+mn-ea"/>
                <a:cs typeface="+mn-cs"/>
              </a:endParaRPr>
            </a:p>
          </xdr:txBody>
        </xdr:sp>
      </xdr:grpSp>
      <xdr:sp macro="" textlink="">
        <xdr:nvSpPr>
          <xdr:cNvPr id="536" name="Rectángulo 43">
            <a:extLst>
              <a:ext uri="{FF2B5EF4-FFF2-40B4-BE49-F238E27FC236}">
                <a16:creationId xmlns:a16="http://schemas.microsoft.com/office/drawing/2014/main" id="{2CAE30C4-7D19-474F-9E6B-8A016AF95729}"/>
              </a:ext>
            </a:extLst>
          </xdr:cNvPr>
          <xdr:cNvSpPr/>
        </xdr:nvSpPr>
        <xdr:spPr>
          <a:xfrm>
            <a:off x="10238640" y="3976577"/>
            <a:ext cx="1508859" cy="691896"/>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Octubre</a:t>
            </a:r>
          </a:p>
        </xdr:txBody>
      </xdr:sp>
      <xdr:sp macro="" textlink="">
        <xdr:nvSpPr>
          <xdr:cNvPr id="537" name="Rectángulo 44">
            <a:extLst>
              <a:ext uri="{FF2B5EF4-FFF2-40B4-BE49-F238E27FC236}">
                <a16:creationId xmlns:a16="http://schemas.microsoft.com/office/drawing/2014/main" id="{FF3BE4F0-1F71-4CFB-8303-0FE39A1CCC05}"/>
              </a:ext>
            </a:extLst>
          </xdr:cNvPr>
          <xdr:cNvSpPr/>
        </xdr:nvSpPr>
        <xdr:spPr>
          <a:xfrm>
            <a:off x="11835178" y="4301594"/>
            <a:ext cx="1525361" cy="635533"/>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Setembre</a:t>
            </a:r>
          </a:p>
        </xdr:txBody>
      </xdr:sp>
    </xdr:grpSp>
    <xdr:clientData/>
  </xdr:twoCellAnchor>
  <xdr:twoCellAnchor>
    <xdr:from>
      <xdr:col>20</xdr:col>
      <xdr:colOff>259094</xdr:colOff>
      <xdr:row>15</xdr:row>
      <xdr:rowOff>45683</xdr:rowOff>
    </xdr:from>
    <xdr:to>
      <xdr:col>31</xdr:col>
      <xdr:colOff>123137</xdr:colOff>
      <xdr:row>31</xdr:row>
      <xdr:rowOff>126194</xdr:rowOff>
    </xdr:to>
    <xdr:grpSp>
      <xdr:nvGrpSpPr>
        <xdr:cNvPr id="323" name="Grupo 10">
          <a:extLst>
            <a:ext uri="{FF2B5EF4-FFF2-40B4-BE49-F238E27FC236}">
              <a16:creationId xmlns:a16="http://schemas.microsoft.com/office/drawing/2014/main" id="{C859CBE4-0F69-85E7-D61C-3B1F92ACC345}"/>
            </a:ext>
          </a:extLst>
        </xdr:cNvPr>
        <xdr:cNvGrpSpPr/>
      </xdr:nvGrpSpPr>
      <xdr:grpSpPr>
        <a:xfrm>
          <a:off x="16280144" y="4084283"/>
          <a:ext cx="8246043" cy="3185661"/>
          <a:chOff x="16959594" y="4220808"/>
          <a:chExt cx="8595293" cy="3334886"/>
        </a:xfrm>
      </xdr:grpSpPr>
      <xdr:sp macro="" textlink="">
        <xdr:nvSpPr>
          <xdr:cNvPr id="324" name="Rectángulo 46">
            <a:extLst>
              <a:ext uri="{FF2B5EF4-FFF2-40B4-BE49-F238E27FC236}">
                <a16:creationId xmlns:a16="http://schemas.microsoft.com/office/drawing/2014/main" id="{C7946270-90B0-4244-BBA9-EFB66CE52583}"/>
              </a:ext>
            </a:extLst>
          </xdr:cNvPr>
          <xdr:cNvSpPr/>
        </xdr:nvSpPr>
        <xdr:spPr>
          <a:xfrm>
            <a:off x="20972824" y="4220808"/>
            <a:ext cx="1506176" cy="666007"/>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Octubre</a:t>
            </a:r>
          </a:p>
        </xdr:txBody>
      </xdr:sp>
      <xdr:grpSp>
        <xdr:nvGrpSpPr>
          <xdr:cNvPr id="325" name="Grupo 50">
            <a:extLst>
              <a:ext uri="{FF2B5EF4-FFF2-40B4-BE49-F238E27FC236}">
                <a16:creationId xmlns:a16="http://schemas.microsoft.com/office/drawing/2014/main" id="{6724BABA-2BF9-8FA0-874F-1B641F809C57}"/>
              </a:ext>
            </a:extLst>
          </xdr:cNvPr>
          <xdr:cNvGrpSpPr/>
        </xdr:nvGrpSpPr>
        <xdr:grpSpPr>
          <a:xfrm>
            <a:off x="16959594" y="4487750"/>
            <a:ext cx="8595293" cy="3067944"/>
            <a:chOff x="17181112" y="4203929"/>
            <a:chExt cx="8710484" cy="2781977"/>
          </a:xfrm>
        </xdr:grpSpPr>
        <xdr:sp macro="" textlink="">
          <xdr:nvSpPr>
            <xdr:cNvPr id="326" name="Rectángulo 47">
              <a:extLst>
                <a:ext uri="{FF2B5EF4-FFF2-40B4-BE49-F238E27FC236}">
                  <a16:creationId xmlns:a16="http://schemas.microsoft.com/office/drawing/2014/main" id="{62046BC5-64EB-410E-BBE9-0AC72DAA91C8}"/>
                </a:ext>
              </a:extLst>
            </xdr:cNvPr>
            <xdr:cNvSpPr/>
          </xdr:nvSpPr>
          <xdr:spPr>
            <a:xfrm>
              <a:off x="23314722" y="4203929"/>
              <a:ext cx="1586042" cy="521438"/>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Setembre</a:t>
              </a:r>
            </a:p>
          </xdr:txBody>
        </xdr:sp>
        <xdr:grpSp>
          <xdr:nvGrpSpPr>
            <xdr:cNvPr id="327" name="Grupo 49">
              <a:extLst>
                <a:ext uri="{FF2B5EF4-FFF2-40B4-BE49-F238E27FC236}">
                  <a16:creationId xmlns:a16="http://schemas.microsoft.com/office/drawing/2014/main" id="{B86B3CD8-E57E-575A-B7B0-F900AF3EC3E1}"/>
                </a:ext>
              </a:extLst>
            </xdr:cNvPr>
            <xdr:cNvGrpSpPr/>
          </xdr:nvGrpSpPr>
          <xdr:grpSpPr>
            <a:xfrm>
              <a:off x="17181112" y="4315263"/>
              <a:ext cx="8710484" cy="2670643"/>
              <a:chOff x="17181112" y="4315263"/>
              <a:chExt cx="8710484" cy="2670643"/>
            </a:xfrm>
          </xdr:grpSpPr>
          <xdr:grpSp>
            <xdr:nvGrpSpPr>
              <xdr:cNvPr id="328" name="Grupo 7">
                <a:extLst>
                  <a:ext uri="{FF2B5EF4-FFF2-40B4-BE49-F238E27FC236}">
                    <a16:creationId xmlns:a16="http://schemas.microsoft.com/office/drawing/2014/main" id="{D7686A3B-AB30-F8E4-92C9-B8D0C0E9CAE5}"/>
                  </a:ext>
                </a:extLst>
              </xdr:cNvPr>
              <xdr:cNvGrpSpPr/>
            </xdr:nvGrpSpPr>
            <xdr:grpSpPr>
              <a:xfrm>
                <a:off x="17181112" y="4607767"/>
                <a:ext cx="8710484" cy="2378139"/>
                <a:chOff x="16956468" y="4927376"/>
                <a:chExt cx="8582076" cy="2593395"/>
              </a:xfrm>
            </xdr:grpSpPr>
            <xdr:sp macro="" textlink="">
              <xdr:nvSpPr>
                <xdr:cNvPr id="329" name="Rectángulo 5">
                  <a:extLst>
                    <a:ext uri="{FF2B5EF4-FFF2-40B4-BE49-F238E27FC236}">
                      <a16:creationId xmlns:a16="http://schemas.microsoft.com/office/drawing/2014/main" id="{00000000-0008-0000-2D00-000006000000}"/>
                    </a:ext>
                  </a:extLst>
                </xdr:cNvPr>
                <xdr:cNvSpPr/>
              </xdr:nvSpPr>
              <xdr:spPr>
                <a:xfrm>
                  <a:off x="17282991" y="6541651"/>
                  <a:ext cx="8255553" cy="97912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1800" b="0"/>
                    <a:t>Les sol·licituds d’alta en els serveis del Consorci AOC es tramitaran en un 90% en un temps màxim de 15 dies laborables, una vegada validada la documentació enviada. </a:t>
                  </a:r>
                </a:p>
              </xdr:txBody>
            </xdr:sp>
            <xdr:grpSp>
              <xdr:nvGrpSpPr>
                <xdr:cNvPr id="330" name="Grupo 26">
                  <a:extLst>
                    <a:ext uri="{FF2B5EF4-FFF2-40B4-BE49-F238E27FC236}">
                      <a16:creationId xmlns:a16="http://schemas.microsoft.com/office/drawing/2014/main" id="{868567D7-0ACE-B378-55CF-3841EB8DEF2D}"/>
                    </a:ext>
                  </a:extLst>
                </xdr:cNvPr>
                <xdr:cNvGrpSpPr/>
              </xdr:nvGrpSpPr>
              <xdr:grpSpPr>
                <a:xfrm>
                  <a:off x="16956468" y="4927376"/>
                  <a:ext cx="7617094" cy="992766"/>
                  <a:chOff x="17077120" y="4944835"/>
                  <a:chExt cx="7682986" cy="1003572"/>
                </a:xfrm>
              </xdr:grpSpPr>
              <xdr:sp macro="" textlink="">
                <xdr:nvSpPr>
                  <xdr:cNvPr id="331" name="Rectángulo 4">
                    <a:extLst>
                      <a:ext uri="{FF2B5EF4-FFF2-40B4-BE49-F238E27FC236}">
                        <a16:creationId xmlns:a16="http://schemas.microsoft.com/office/drawing/2014/main" id="{00000000-0008-0000-2D00-000005000000}"/>
                      </a:ext>
                    </a:extLst>
                  </xdr:cNvPr>
                  <xdr:cNvSpPr/>
                </xdr:nvSpPr>
                <xdr:spPr>
                  <a:xfrm>
                    <a:off x="17077120" y="4944835"/>
                    <a:ext cx="3210975" cy="988645"/>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400" b="1"/>
                      <a:t>Temps de tramitació*</a:t>
                    </a:r>
                  </a:p>
                </xdr:txBody>
              </xdr:sp>
              <xdr:sp macro="" textlink="">
                <xdr:nvSpPr>
                  <xdr:cNvPr id="332" name="Rectángulo 9">
                    <a:extLst>
                      <a:ext uri="{FF2B5EF4-FFF2-40B4-BE49-F238E27FC236}">
                        <a16:creationId xmlns:a16="http://schemas.microsoft.com/office/drawing/2014/main" id="{00000000-0008-0000-2D00-00000A000000}"/>
                      </a:ext>
                    </a:extLst>
                  </xdr:cNvPr>
                  <xdr:cNvSpPr/>
                </xdr:nvSpPr>
                <xdr:spPr>
                  <a:xfrm>
                    <a:off x="22882933" y="5271891"/>
                    <a:ext cx="1877173" cy="676516"/>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 13 dies</a:t>
                    </a:r>
                    <a:endParaRPr kumimoji="0" lang="hy-AM"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endParaRPr>
                  </a:p>
                </xdr:txBody>
              </xdr:sp>
            </xdr:grpSp>
          </xdr:grpSp>
          <xdr:sp macro="" textlink="">
            <xdr:nvSpPr>
              <xdr:cNvPr id="333" name="Rectángulo 48">
                <a:extLst>
                  <a:ext uri="{FF2B5EF4-FFF2-40B4-BE49-F238E27FC236}">
                    <a16:creationId xmlns:a16="http://schemas.microsoft.com/office/drawing/2014/main" id="{F6F2063E-DD53-44F1-8853-924EAC7D807B}"/>
                  </a:ext>
                </a:extLst>
              </xdr:cNvPr>
              <xdr:cNvSpPr/>
            </xdr:nvSpPr>
            <xdr:spPr>
              <a:xfrm>
                <a:off x="20605414" y="4315263"/>
                <a:ext cx="2517295" cy="1520797"/>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ca-ES" sz="60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20 dies</a:t>
                </a:r>
                <a:endParaRPr lang="ca-ES" sz="6000" b="1" cap="none" spc="0">
                  <a:ln w="22225">
                    <a:solidFill>
                      <a:schemeClr val="accent1"/>
                    </a:solidFill>
                    <a:prstDash val="solid"/>
                  </a:ln>
                  <a:solidFill>
                    <a:schemeClr val="accent1">
                      <a:lumMod val="20000"/>
                      <a:lumOff val="80000"/>
                    </a:schemeClr>
                  </a:solidFill>
                  <a:effectLst/>
                </a:endParaRPr>
              </a:p>
            </xdr:txBody>
          </xdr:sp>
        </xdr:grpSp>
      </xdr:grpSp>
    </xdr:grpSp>
    <xdr:clientData/>
  </xdr:twoCellAnchor>
  <xdr:twoCellAnchor>
    <xdr:from>
      <xdr:col>13</xdr:col>
      <xdr:colOff>182830</xdr:colOff>
      <xdr:row>52</xdr:row>
      <xdr:rowOff>158324</xdr:rowOff>
    </xdr:from>
    <xdr:to>
      <xdr:col>26</xdr:col>
      <xdr:colOff>366421</xdr:colOff>
      <xdr:row>79</xdr:row>
      <xdr:rowOff>55450</xdr:rowOff>
    </xdr:to>
    <xdr:grpSp>
      <xdr:nvGrpSpPr>
        <xdr:cNvPr id="538" name="Grupo 537">
          <a:extLst>
            <a:ext uri="{FF2B5EF4-FFF2-40B4-BE49-F238E27FC236}">
              <a16:creationId xmlns:a16="http://schemas.microsoft.com/office/drawing/2014/main" id="{72B44FB7-E0FA-4B26-86DD-4D70FF86ECA5}"/>
            </a:ext>
          </a:extLst>
        </xdr:cNvPr>
        <xdr:cNvGrpSpPr/>
      </xdr:nvGrpSpPr>
      <xdr:grpSpPr>
        <a:xfrm>
          <a:off x="10869880" y="11388299"/>
          <a:ext cx="10089591" cy="4783451"/>
          <a:chOff x="15115585" y="14936206"/>
          <a:chExt cx="10779600" cy="5036359"/>
        </a:xfrm>
      </xdr:grpSpPr>
      <xdr:grpSp>
        <xdr:nvGrpSpPr>
          <xdr:cNvPr id="544" name="Grupo 543">
            <a:extLst>
              <a:ext uri="{FF2B5EF4-FFF2-40B4-BE49-F238E27FC236}">
                <a16:creationId xmlns:a16="http://schemas.microsoft.com/office/drawing/2014/main" id="{CC85BE86-3160-D1FF-1C20-2BB23FB295B1}"/>
              </a:ext>
            </a:extLst>
          </xdr:cNvPr>
          <xdr:cNvGrpSpPr/>
        </xdr:nvGrpSpPr>
        <xdr:grpSpPr>
          <a:xfrm>
            <a:off x="15115585" y="15580062"/>
            <a:ext cx="10779600" cy="4392503"/>
            <a:chOff x="15068783" y="14647626"/>
            <a:chExt cx="10744906" cy="4070124"/>
          </a:xfrm>
        </xdr:grpSpPr>
        <xdr:grpSp>
          <xdr:nvGrpSpPr>
            <xdr:cNvPr id="554" name="Grupo 88">
              <a:extLst>
                <a:ext uri="{FF2B5EF4-FFF2-40B4-BE49-F238E27FC236}">
                  <a16:creationId xmlns:a16="http://schemas.microsoft.com/office/drawing/2014/main" id="{FE1FD381-0783-965B-1C31-5CADF39A7640}"/>
                </a:ext>
              </a:extLst>
            </xdr:cNvPr>
            <xdr:cNvGrpSpPr/>
          </xdr:nvGrpSpPr>
          <xdr:grpSpPr>
            <a:xfrm>
              <a:off x="15068783" y="14647626"/>
              <a:ext cx="8144085" cy="3861791"/>
              <a:chOff x="14999357" y="11231712"/>
              <a:chExt cx="8224144" cy="4360894"/>
            </a:xfrm>
          </xdr:grpSpPr>
          <xdr:pic>
            <xdr:nvPicPr>
              <xdr:cNvPr id="555" name="Imagen 90">
                <a:extLst>
                  <a:ext uri="{FF2B5EF4-FFF2-40B4-BE49-F238E27FC236}">
                    <a16:creationId xmlns:a16="http://schemas.microsoft.com/office/drawing/2014/main" id="{03220450-33A0-EF56-B35D-5A03A4B843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99357" y="12779426"/>
                <a:ext cx="1099234" cy="1143570"/>
              </a:xfrm>
              <a:prstGeom prst="rect">
                <a:avLst/>
              </a:prstGeom>
            </xdr:spPr>
          </xdr:pic>
          <xdr:grpSp>
            <xdr:nvGrpSpPr>
              <xdr:cNvPr id="556" name="Grupo 86">
                <a:extLst>
                  <a:ext uri="{FF2B5EF4-FFF2-40B4-BE49-F238E27FC236}">
                    <a16:creationId xmlns:a16="http://schemas.microsoft.com/office/drawing/2014/main" id="{FF4CC5F0-3C24-4BA1-C7AF-A4534C0921AF}"/>
                  </a:ext>
                </a:extLst>
              </xdr:cNvPr>
              <xdr:cNvGrpSpPr/>
            </xdr:nvGrpSpPr>
            <xdr:grpSpPr>
              <a:xfrm>
                <a:off x="16807704" y="11231712"/>
                <a:ext cx="6415797" cy="4360894"/>
                <a:chOff x="16659537" y="11062379"/>
                <a:chExt cx="6415797" cy="4360894"/>
              </a:xfrm>
            </xdr:grpSpPr>
            <xdr:grpSp>
              <xdr:nvGrpSpPr>
                <xdr:cNvPr id="557" name="Grupo 77">
                  <a:extLst>
                    <a:ext uri="{FF2B5EF4-FFF2-40B4-BE49-F238E27FC236}">
                      <a16:creationId xmlns:a16="http://schemas.microsoft.com/office/drawing/2014/main" id="{D7E055A2-C259-B210-50ED-2D99FE9033D0}"/>
                    </a:ext>
                  </a:extLst>
                </xdr:cNvPr>
                <xdr:cNvGrpSpPr/>
              </xdr:nvGrpSpPr>
              <xdr:grpSpPr>
                <a:xfrm>
                  <a:off x="16659537" y="11062379"/>
                  <a:ext cx="6415793" cy="900000"/>
                  <a:chOff x="16659537" y="11062379"/>
                  <a:chExt cx="6415793" cy="900000"/>
                </a:xfrm>
              </xdr:grpSpPr>
              <xdr:sp macro="" textlink="">
                <xdr:nvSpPr>
                  <xdr:cNvPr id="564" name="Rectángulo 78">
                    <a:extLst>
                      <a:ext uri="{FF2B5EF4-FFF2-40B4-BE49-F238E27FC236}">
                        <a16:creationId xmlns:a16="http://schemas.microsoft.com/office/drawing/2014/main" id="{2FE782C7-7C60-A4C7-4C66-7EF8E42AD28E}"/>
                      </a:ext>
                    </a:extLst>
                  </xdr:cNvPr>
                  <xdr:cNvSpPr/>
                </xdr:nvSpPr>
                <xdr:spPr>
                  <a:xfrm>
                    <a:off x="16659537" y="11247179"/>
                    <a:ext cx="3103200" cy="504000"/>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b="0">
                        <a:latin typeface="Calibri" panose="020F0502020204030204" pitchFamily="34" charset="0"/>
                        <a:ea typeface="Times New Roman" panose="02020603050405020304" pitchFamily="18" charset="0"/>
                        <a:cs typeface="Times New Roman" panose="02020603050405020304" pitchFamily="18" charset="0"/>
                      </a:rPr>
                      <a:t>NPS</a:t>
                    </a:r>
                  </a:p>
                </xdr:txBody>
              </xdr:sp>
              <xdr:sp macro="" textlink="">
                <xdr:nvSpPr>
                  <xdr:cNvPr id="565" name="Rectángulo 48">
                    <a:extLst>
                      <a:ext uri="{FF2B5EF4-FFF2-40B4-BE49-F238E27FC236}">
                        <a16:creationId xmlns:a16="http://schemas.microsoft.com/office/drawing/2014/main" id="{A22916AD-1E84-8477-1BED-98842AFDA4B2}"/>
                      </a:ext>
                    </a:extLst>
                  </xdr:cNvPr>
                  <xdr:cNvSpPr/>
                </xdr:nvSpPr>
                <xdr:spPr>
                  <a:xfrm>
                    <a:off x="19667010" y="11062379"/>
                    <a:ext cx="3408320" cy="900000"/>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6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59%</a:t>
                    </a:r>
                  </a:p>
                </xdr:txBody>
              </xdr:sp>
            </xdr:grpSp>
            <xdr:grpSp>
              <xdr:nvGrpSpPr>
                <xdr:cNvPr id="558" name="Grupo 81">
                  <a:extLst>
                    <a:ext uri="{FF2B5EF4-FFF2-40B4-BE49-F238E27FC236}">
                      <a16:creationId xmlns:a16="http://schemas.microsoft.com/office/drawing/2014/main" id="{561D019B-4F8C-549C-F6FD-ABDBA266AA9B}"/>
                    </a:ext>
                  </a:extLst>
                </xdr:cNvPr>
                <xdr:cNvGrpSpPr/>
              </xdr:nvGrpSpPr>
              <xdr:grpSpPr>
                <a:xfrm>
                  <a:off x="16659538" y="12670297"/>
                  <a:ext cx="6415776" cy="900000"/>
                  <a:chOff x="16659538" y="12670297"/>
                  <a:chExt cx="6415776" cy="900000"/>
                </a:xfrm>
              </xdr:grpSpPr>
              <xdr:sp macro="" textlink="">
                <xdr:nvSpPr>
                  <xdr:cNvPr id="562" name="Rectángulo 82">
                    <a:extLst>
                      <a:ext uri="{FF2B5EF4-FFF2-40B4-BE49-F238E27FC236}">
                        <a16:creationId xmlns:a16="http://schemas.microsoft.com/office/drawing/2014/main" id="{C9668B8D-A276-804E-14D8-64FDCA52A9DA}"/>
                      </a:ext>
                    </a:extLst>
                  </xdr:cNvPr>
                  <xdr:cNvSpPr/>
                </xdr:nvSpPr>
                <xdr:spPr>
                  <a:xfrm>
                    <a:off x="16659538" y="12929879"/>
                    <a:ext cx="3103200" cy="50400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ca-ES" sz="2400"/>
                      <a:t>No</a:t>
                    </a:r>
                    <a:r>
                      <a:rPr lang="ca-ES" sz="2400" baseline="0"/>
                      <a:t>ta mitjana</a:t>
                    </a:r>
                  </a:p>
                </xdr:txBody>
              </xdr:sp>
              <xdr:sp macro="" textlink="">
                <xdr:nvSpPr>
                  <xdr:cNvPr id="563" name="Rectángulo 49">
                    <a:extLst>
                      <a:ext uri="{FF2B5EF4-FFF2-40B4-BE49-F238E27FC236}">
                        <a16:creationId xmlns:a16="http://schemas.microsoft.com/office/drawing/2014/main" id="{5F606134-9B7A-97C7-7AEF-B7745A1DF87B}"/>
                      </a:ext>
                    </a:extLst>
                  </xdr:cNvPr>
                  <xdr:cNvSpPr/>
                </xdr:nvSpPr>
                <xdr:spPr>
                  <a:xfrm>
                    <a:off x="19505235" y="12670297"/>
                    <a:ext cx="3570079" cy="900000"/>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ctr"/>
                    <a:r>
                      <a:rPr kumimoji="0" lang="ca-ES" sz="6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8,44/10</a:t>
                    </a:r>
                    <a:r>
                      <a:rPr lang="ca-ES" sz="5400" b="1" cap="none" spc="0">
                        <a:ln w="22225">
                          <a:solidFill>
                            <a:schemeClr val="accent2"/>
                          </a:solidFill>
                          <a:prstDash val="solid"/>
                        </a:ln>
                        <a:solidFill>
                          <a:schemeClr val="accent2">
                            <a:lumMod val="40000"/>
                            <a:lumOff val="60000"/>
                          </a:schemeClr>
                        </a:solidFill>
                        <a:effectLst/>
                      </a:rPr>
                      <a:t> </a:t>
                    </a:r>
                    <a:endParaRPr lang="ca-ES" sz="7200" b="1" cap="none" spc="0">
                      <a:ln w="22225">
                        <a:solidFill>
                          <a:schemeClr val="accent2"/>
                        </a:solidFill>
                        <a:prstDash val="solid"/>
                      </a:ln>
                      <a:solidFill>
                        <a:schemeClr val="accent2">
                          <a:lumMod val="40000"/>
                          <a:lumOff val="60000"/>
                        </a:schemeClr>
                      </a:solidFill>
                      <a:effectLst/>
                    </a:endParaRPr>
                  </a:p>
                </xdr:txBody>
              </xdr:sp>
            </xdr:grpSp>
            <xdr:grpSp>
              <xdr:nvGrpSpPr>
                <xdr:cNvPr id="559" name="Grupo 83">
                  <a:extLst>
                    <a:ext uri="{FF2B5EF4-FFF2-40B4-BE49-F238E27FC236}">
                      <a16:creationId xmlns:a16="http://schemas.microsoft.com/office/drawing/2014/main" id="{773DEA27-C1C2-D7DD-1BC3-45470CFF3138}"/>
                    </a:ext>
                  </a:extLst>
                </xdr:cNvPr>
                <xdr:cNvGrpSpPr/>
              </xdr:nvGrpSpPr>
              <xdr:grpSpPr>
                <a:xfrm>
                  <a:off x="16659538" y="14523273"/>
                  <a:ext cx="6415796" cy="900000"/>
                  <a:chOff x="16659538" y="14523273"/>
                  <a:chExt cx="6415796" cy="900000"/>
                </a:xfrm>
              </xdr:grpSpPr>
              <xdr:sp macro="" textlink="">
                <xdr:nvSpPr>
                  <xdr:cNvPr id="560" name="Rectángulo 50">
                    <a:extLst>
                      <a:ext uri="{FF2B5EF4-FFF2-40B4-BE49-F238E27FC236}">
                        <a16:creationId xmlns:a16="http://schemas.microsoft.com/office/drawing/2014/main" id="{567E1023-C64D-D451-61F5-01F1A8D20E75}"/>
                      </a:ext>
                    </a:extLst>
                  </xdr:cNvPr>
                  <xdr:cNvSpPr/>
                </xdr:nvSpPr>
                <xdr:spPr>
                  <a:xfrm>
                    <a:off x="20123333" y="14523273"/>
                    <a:ext cx="2952001" cy="900000"/>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lvl="0" indent="0" algn="ctr" defTabSz="914400" rtl="0" eaLnBrk="1" latinLnBrk="0" hangingPunct="1"/>
                    <a:r>
                      <a:rPr kumimoji="0" lang="ca-ES" sz="6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91%</a:t>
                    </a:r>
                  </a:p>
                </xdr:txBody>
              </xdr:sp>
              <xdr:sp macro="" textlink="">
                <xdr:nvSpPr>
                  <xdr:cNvPr id="561" name="Rectángulo 67">
                    <a:extLst>
                      <a:ext uri="{FF2B5EF4-FFF2-40B4-BE49-F238E27FC236}">
                        <a16:creationId xmlns:a16="http://schemas.microsoft.com/office/drawing/2014/main" id="{0F7DFE0B-9B0C-F1A0-1EAA-E68BBF0FCC45}"/>
                      </a:ext>
                    </a:extLst>
                  </xdr:cNvPr>
                  <xdr:cNvSpPr/>
                </xdr:nvSpPr>
                <xdr:spPr>
                  <a:xfrm>
                    <a:off x="16659538" y="14627647"/>
                    <a:ext cx="3600000" cy="49765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ca-ES" sz="2400" baseline="0"/>
                      <a:t>NPS adaptat a Sector públic</a:t>
                    </a:r>
                  </a:p>
                </xdr:txBody>
              </xdr:sp>
            </xdr:grpSp>
          </xdr:grpSp>
        </xdr:grpSp>
        <xdr:grpSp>
          <xdr:nvGrpSpPr>
            <xdr:cNvPr id="546" name="Grupo 545">
              <a:extLst>
                <a:ext uri="{FF2B5EF4-FFF2-40B4-BE49-F238E27FC236}">
                  <a16:creationId xmlns:a16="http://schemas.microsoft.com/office/drawing/2014/main" id="{5665260E-E55A-B9F5-2502-9B44022F7A3F}"/>
                </a:ext>
              </a:extLst>
            </xdr:cNvPr>
            <xdr:cNvGrpSpPr/>
          </xdr:nvGrpSpPr>
          <xdr:grpSpPr>
            <a:xfrm>
              <a:off x="23480716" y="14815287"/>
              <a:ext cx="2332973" cy="3902463"/>
              <a:chOff x="30849933" y="14595895"/>
              <a:chExt cx="2329254" cy="3899554"/>
            </a:xfrm>
          </xdr:grpSpPr>
          <xdr:sp macro="" textlink="">
            <xdr:nvSpPr>
              <xdr:cNvPr id="547" name="Rectángulo 17">
                <a:extLst>
                  <a:ext uri="{FF2B5EF4-FFF2-40B4-BE49-F238E27FC236}">
                    <a16:creationId xmlns:a16="http://schemas.microsoft.com/office/drawing/2014/main" id="{D483F1E2-2EB6-25B5-BEC6-747B04F7D993}"/>
                  </a:ext>
                </a:extLst>
              </xdr:cNvPr>
              <xdr:cNvSpPr/>
            </xdr:nvSpPr>
            <xdr:spPr>
              <a:xfrm>
                <a:off x="30849949" y="14595895"/>
                <a:ext cx="2329238" cy="682682"/>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rPr>
                  <a:t>-</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sp macro="" textlink="">
            <xdr:nvSpPr>
              <xdr:cNvPr id="548" name="Rectángulo 18">
                <a:extLst>
                  <a:ext uri="{FF2B5EF4-FFF2-40B4-BE49-F238E27FC236}">
                    <a16:creationId xmlns:a16="http://schemas.microsoft.com/office/drawing/2014/main" id="{F620B3B0-0AA8-DE5C-954C-4CFBB66D5FCC}"/>
                  </a:ext>
                </a:extLst>
              </xdr:cNvPr>
              <xdr:cNvSpPr/>
            </xdr:nvSpPr>
            <xdr:spPr>
              <a:xfrm>
                <a:off x="30849951" y="16025470"/>
                <a:ext cx="1992895" cy="681936"/>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a:t>
                </a:r>
                <a:endPar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sp macro="" textlink="">
            <xdr:nvSpPr>
              <xdr:cNvPr id="549" name="Rectángulo 19">
                <a:extLst>
                  <a:ext uri="{FF2B5EF4-FFF2-40B4-BE49-F238E27FC236}">
                    <a16:creationId xmlns:a16="http://schemas.microsoft.com/office/drawing/2014/main" id="{00B7E6C4-4BEC-05D0-2321-F91C17ACF3E0}"/>
                  </a:ext>
                </a:extLst>
              </xdr:cNvPr>
              <xdr:cNvSpPr/>
            </xdr:nvSpPr>
            <xdr:spPr>
              <a:xfrm>
                <a:off x="30849933" y="17793782"/>
                <a:ext cx="1992894" cy="701667"/>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a:t>
                </a:r>
                <a:endPar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grpSp>
      </xdr:grpSp>
      <xdr:sp macro="" textlink="">
        <xdr:nvSpPr>
          <xdr:cNvPr id="540" name="Rectángulo 102">
            <a:extLst>
              <a:ext uri="{FF2B5EF4-FFF2-40B4-BE49-F238E27FC236}">
                <a16:creationId xmlns:a16="http://schemas.microsoft.com/office/drawing/2014/main" id="{95955E23-290A-DA43-6BB5-2418ACFE0B24}"/>
              </a:ext>
            </a:extLst>
          </xdr:cNvPr>
          <xdr:cNvSpPr/>
        </xdr:nvSpPr>
        <xdr:spPr>
          <a:xfrm>
            <a:off x="20160899" y="14936206"/>
            <a:ext cx="2334152" cy="617519"/>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Octubre</a:t>
            </a:r>
          </a:p>
        </xdr:txBody>
      </xdr:sp>
      <xdr:sp macro="" textlink="">
        <xdr:nvSpPr>
          <xdr:cNvPr id="541" name="Rectángulo 102">
            <a:extLst>
              <a:ext uri="{FF2B5EF4-FFF2-40B4-BE49-F238E27FC236}">
                <a16:creationId xmlns:a16="http://schemas.microsoft.com/office/drawing/2014/main" id="{F9B7A1DD-30A0-490B-76DD-4884B0D30822}"/>
              </a:ext>
            </a:extLst>
          </xdr:cNvPr>
          <xdr:cNvSpPr/>
        </xdr:nvSpPr>
        <xdr:spPr>
          <a:xfrm>
            <a:off x="23156050" y="15180964"/>
            <a:ext cx="2292101" cy="639644"/>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Setembre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674421</xdr:colOff>
      <xdr:row>0</xdr:row>
      <xdr:rowOff>370415</xdr:rowOff>
    </xdr:from>
    <xdr:to>
      <xdr:col>8</xdr:col>
      <xdr:colOff>706626</xdr:colOff>
      <xdr:row>24</xdr:row>
      <xdr:rowOff>137584</xdr:rowOff>
    </xdr:to>
    <xdr:sp macro="" textlink="">
      <xdr:nvSpPr>
        <xdr:cNvPr id="22" name="AutoShape 3">
          <a:extLst>
            <a:ext uri="{FF2B5EF4-FFF2-40B4-BE49-F238E27FC236}">
              <a16:creationId xmlns:a16="http://schemas.microsoft.com/office/drawing/2014/main" id="{00000000-0008-0000-0800-000019000000}"/>
            </a:ext>
          </a:extLst>
        </xdr:cNvPr>
        <xdr:cNvSpPr>
          <a:spLocks noChangeArrowheads="1"/>
        </xdr:cNvSpPr>
      </xdr:nvSpPr>
      <xdr:spPr bwMode="auto">
        <a:xfrm>
          <a:off x="1348842" y="370415"/>
          <a:ext cx="12849077" cy="4741336"/>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ES" sz="1800" b="1" i="0" u="none" strike="noStrike" kern="0" cap="none" spc="0" normalizeH="0" baseline="0" noProof="0">
              <a:ln>
                <a:noFill/>
              </a:ln>
              <a:solidFill>
                <a:sysClr val="windowText" lastClr="000000"/>
              </a:solidFill>
              <a:effectLst/>
              <a:uLnTx/>
              <a:uFillTx/>
              <a:latin typeface="+mn-lt"/>
              <a:ea typeface="+mn-ea"/>
              <a:cs typeface="+mn-cs"/>
            </a:rPr>
            <a:t>Formacions del servei</a:t>
          </a:r>
          <a:endParaRPr lang="es-ES" sz="1800" b="0" i="0" kern="1200" baseline="0">
            <a:solidFill>
              <a:schemeClr val="dk1"/>
            </a:solidFill>
            <a:effectLst/>
            <a:latin typeface="+mn-lt"/>
            <a:ea typeface="+mn-ea"/>
            <a:cs typeface="+mn-cs"/>
          </a:endParaRPr>
        </a:p>
        <a:p>
          <a:pPr rtl="0" eaLnBrk="1" fontAlgn="auto" latinLnBrk="0" hangingPunct="1"/>
          <a:r>
            <a:rPr lang="ca-ES"/>
            <a:t>- </a:t>
          </a:r>
          <a:r>
            <a:rPr lang="es-ES"/>
            <a:t>Formació inicial Hèstia</a:t>
          </a:r>
          <a:br>
            <a:rPr lang="es-ES"/>
          </a:br>
          <a:r>
            <a:rPr lang="es-ES"/>
            <a:t>- Formació inicial Enotum ciutadania</a:t>
          </a:r>
          <a:br>
            <a:rPr lang="es-ES"/>
          </a:br>
          <a:r>
            <a:rPr lang="es-ES"/>
            <a:t>- Formació inicial Efact empresa</a:t>
          </a:r>
          <a:br>
            <a:rPr lang="es-ES"/>
          </a:br>
          <a:r>
            <a:rPr lang="es-ES"/>
            <a:t>- Formació inicial Etram AAPP i ciutadania</a:t>
          </a:r>
          <a:br>
            <a:rPr lang="es-ES"/>
          </a:br>
          <a:r>
            <a:rPr lang="es-ES"/>
            <a:t>- ERES - Registre- Vídeo del seminari web (Campus AOC)</a:t>
          </a:r>
          <a:br>
            <a:rPr lang="es-ES"/>
          </a:br>
          <a:r>
            <a:rPr lang="es-ES"/>
            <a:t>- Portasignatures</a:t>
          </a:r>
        </a:p>
        <a:p>
          <a:pPr rtl="0" eaLnBrk="1" fontAlgn="auto" latinLnBrk="0" hangingPunct="1"/>
          <a:endParaRPr lang="es-ES" sz="1800" b="1" i="0" kern="1200" baseline="0">
            <a:solidFill>
              <a:schemeClr val="dk1"/>
            </a:solidFill>
            <a:effectLst/>
            <a:latin typeface="+mn-lt"/>
            <a:ea typeface="+mn-ea"/>
            <a:cs typeface="+mn-cs"/>
          </a:endParaRPr>
        </a:p>
        <a:p>
          <a:pPr rtl="0" eaLnBrk="1" fontAlgn="auto" latinLnBrk="0" hangingPunct="1"/>
          <a:endParaRPr lang="es-ES" sz="1800" b="1" i="0" kern="1200" baseline="0">
            <a:solidFill>
              <a:schemeClr val="dk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ES" sz="1800" b="1" i="0" kern="1200" baseline="0">
              <a:solidFill>
                <a:schemeClr val="dk1"/>
              </a:solidFill>
              <a:effectLst/>
              <a:latin typeface="+mn-lt"/>
              <a:ea typeface="+mn-ea"/>
              <a:cs typeface="+mn-cs"/>
            </a:rPr>
            <a:t>Perfils</a:t>
          </a:r>
          <a:endParaRPr lang="ca-ES">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ES" sz="1800" b="0" i="0" kern="1200" baseline="0">
              <a:solidFill>
                <a:schemeClr val="dk1"/>
              </a:solidFill>
              <a:effectLst/>
              <a:latin typeface="+mn-lt"/>
              <a:ea typeface="+mn-ea"/>
              <a:cs typeface="+mn-cs"/>
            </a:rPr>
            <a:t>La majoria de les formacions han estat realitzades per formadors interns. També alguna realitzada per Caps de servei o extern.</a:t>
          </a:r>
          <a:endParaRPr lang="ca-ES">
            <a:effectLst/>
          </a:endParaRPr>
        </a:p>
        <a:p>
          <a:endParaRPr lang="es-ES" sz="1800" b="0" i="0" u="none" strike="noStrike" kern="1200" baseline="0">
            <a:solidFill>
              <a:schemeClr val="dk1"/>
            </a:solidFill>
            <a:latin typeface="+mn-lt"/>
            <a:ea typeface="+mn-ea"/>
            <a:cs typeface="+mn-cs"/>
          </a:endParaRPr>
        </a:p>
        <a:p>
          <a:r>
            <a:rPr lang="es-ES" sz="1800" b="1" i="0" u="none" strike="noStrike" kern="1200" baseline="0">
              <a:solidFill>
                <a:schemeClr val="dk1"/>
              </a:solidFill>
              <a:latin typeface="+mn-lt"/>
              <a:ea typeface="+mn-ea"/>
              <a:cs typeface="+mn-cs"/>
            </a:rPr>
            <a:t>Avaluació de la formació</a:t>
          </a:r>
        </a:p>
        <a:p>
          <a:r>
            <a:rPr lang="es-ES" sz="1800" b="0" i="0" u="none" strike="noStrike" kern="1200" baseline="0">
              <a:solidFill>
                <a:schemeClr val="dk1"/>
              </a:solidFill>
              <a:latin typeface="+mn-lt"/>
              <a:ea typeface="+mn-ea"/>
              <a:cs typeface="+mn-cs"/>
            </a:rPr>
            <a:t>En l'apartat dels Acords de Nivell, s'indiquen els indicadors d'avaluació de la formació.</a:t>
          </a:r>
        </a:p>
        <a:p>
          <a:endParaRPr lang="es-ES" sz="1800" b="0" i="0" u="none" strike="noStrike" kern="1200" baseline="0">
            <a:solidFill>
              <a:schemeClr val="dk1"/>
            </a:solidFill>
            <a:latin typeface="+mn-lt"/>
            <a:ea typeface="+mn-ea"/>
            <a:cs typeface="+mn-cs"/>
          </a:endParaRPr>
        </a:p>
        <a:p>
          <a:pPr marL="800100" marR="0" lvl="1"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kumimoji="0" lang="es-ES" sz="1800" b="0" i="0" u="none" strike="noStrike" kern="0" cap="none" spc="0" normalizeH="0" baseline="0" noProof="0">
            <a:ln>
              <a:noFill/>
            </a:ln>
            <a:solidFill>
              <a:srgbClr val="404040"/>
            </a:solidFill>
            <a:effectLst/>
            <a:uLnTx/>
            <a:uFillTx/>
            <a:latin typeface="+mn-lt"/>
            <a:ea typeface="+mn-ea"/>
            <a:cs typeface="+mn-cs"/>
          </a:endParaRPr>
        </a:p>
      </xdr:txBody>
    </xdr:sp>
    <xdr:clientData/>
  </xdr:twoCellAnchor>
  <xdr:twoCellAnchor>
    <xdr:from>
      <xdr:col>1</xdr:col>
      <xdr:colOff>85458</xdr:colOff>
      <xdr:row>0</xdr:row>
      <xdr:rowOff>268818</xdr:rowOff>
    </xdr:from>
    <xdr:to>
      <xdr:col>8</xdr:col>
      <xdr:colOff>475305</xdr:colOff>
      <xdr:row>0</xdr:row>
      <xdr:rowOff>492125</xdr:rowOff>
    </xdr:to>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771645" y="268818"/>
          <a:ext cx="11984799" cy="223307"/>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Actualitat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625930</xdr:colOff>
      <xdr:row>1</xdr:row>
      <xdr:rowOff>149486</xdr:rowOff>
    </xdr:from>
    <xdr:to>
      <xdr:col>16</xdr:col>
      <xdr:colOff>589644</xdr:colOff>
      <xdr:row>25</xdr:row>
      <xdr:rowOff>66675</xdr:rowOff>
    </xdr:to>
    <xdr:sp macro="" textlink="">
      <xdr:nvSpPr>
        <xdr:cNvPr id="3" name="AutoShape 3">
          <a:extLst>
            <a:ext uri="{FF2B5EF4-FFF2-40B4-BE49-F238E27FC236}">
              <a16:creationId xmlns:a16="http://schemas.microsoft.com/office/drawing/2014/main" id="{00000000-0008-0000-2F00-000003000000}"/>
            </a:ext>
          </a:extLst>
        </xdr:cNvPr>
        <xdr:cNvSpPr>
          <a:spLocks noChangeArrowheads="1"/>
        </xdr:cNvSpPr>
      </xdr:nvSpPr>
      <xdr:spPr bwMode="auto">
        <a:xfrm>
          <a:off x="625930" y="988593"/>
          <a:ext cx="14818178" cy="4475582"/>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312966</xdr:colOff>
      <xdr:row>2</xdr:row>
      <xdr:rowOff>119059</xdr:rowOff>
    </xdr:from>
    <xdr:to>
      <xdr:col>11</xdr:col>
      <xdr:colOff>190500</xdr:colOff>
      <xdr:row>4</xdr:row>
      <xdr:rowOff>107154</xdr:rowOff>
    </xdr:to>
    <xdr:sp macro="" textlink="">
      <xdr:nvSpPr>
        <xdr:cNvPr id="10" name="CuadroTexto 9">
          <a:extLst>
            <a:ext uri="{FF2B5EF4-FFF2-40B4-BE49-F238E27FC236}">
              <a16:creationId xmlns:a16="http://schemas.microsoft.com/office/drawing/2014/main" id="{00000000-0008-0000-2F00-00000A000000}"/>
            </a:ext>
          </a:extLst>
        </xdr:cNvPr>
        <xdr:cNvSpPr txBox="1"/>
      </xdr:nvSpPr>
      <xdr:spPr>
        <a:xfrm>
          <a:off x="8171091" y="309559"/>
          <a:ext cx="7045097" cy="369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2400" b="1">
              <a:solidFill>
                <a:sysClr val="windowText" lastClr="000000"/>
              </a:solidFill>
            </a:rPr>
            <a:t>Dades anuals</a:t>
          </a:r>
          <a:r>
            <a:rPr lang="ca-ES" sz="2400" b="1" baseline="0">
              <a:solidFill>
                <a:sysClr val="windowText" lastClr="000000"/>
              </a:solidFill>
            </a:rPr>
            <a:t> 2025 Alta de serveis</a:t>
          </a:r>
          <a:endParaRPr lang="ca-ES" sz="2400" b="1">
            <a:solidFill>
              <a:sysClr val="windowText" lastClr="000000"/>
            </a:solidFill>
          </a:endParaRPr>
        </a:p>
      </xdr:txBody>
    </xdr:sp>
    <xdr:clientData/>
  </xdr:twoCellAnchor>
  <xdr:twoCellAnchor>
    <xdr:from>
      <xdr:col>1</xdr:col>
      <xdr:colOff>294101</xdr:colOff>
      <xdr:row>1</xdr:row>
      <xdr:rowOff>26096</xdr:rowOff>
    </xdr:from>
    <xdr:to>
      <xdr:col>16</xdr:col>
      <xdr:colOff>136072</xdr:colOff>
      <xdr:row>2</xdr:row>
      <xdr:rowOff>90714</xdr:rowOff>
    </xdr:to>
    <xdr:sp macro="" textlink="">
      <xdr:nvSpPr>
        <xdr:cNvPr id="11" name="CuadroTexto 10">
          <a:extLst>
            <a:ext uri="{FF2B5EF4-FFF2-40B4-BE49-F238E27FC236}">
              <a16:creationId xmlns:a16="http://schemas.microsoft.com/office/drawing/2014/main" id="{00000000-0008-0000-2F00-00000B000000}"/>
            </a:ext>
          </a:extLst>
        </xdr:cNvPr>
        <xdr:cNvSpPr txBox="1"/>
      </xdr:nvSpPr>
      <xdr:spPr>
        <a:xfrm>
          <a:off x="1087851" y="865203"/>
          <a:ext cx="13902685" cy="246047"/>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Alta de serveis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914399</xdr:colOff>
      <xdr:row>0</xdr:row>
      <xdr:rowOff>237127</xdr:rowOff>
    </xdr:from>
    <xdr:to>
      <xdr:col>25</xdr:col>
      <xdr:colOff>500062</xdr:colOff>
      <xdr:row>33</xdr:row>
      <xdr:rowOff>149412</xdr:rowOff>
    </xdr:to>
    <xdr:sp macro="" textlink="">
      <xdr:nvSpPr>
        <xdr:cNvPr id="49" name="AutoShape 3">
          <a:extLst>
            <a:ext uri="{FF2B5EF4-FFF2-40B4-BE49-F238E27FC236}">
              <a16:creationId xmlns:a16="http://schemas.microsoft.com/office/drawing/2014/main" id="{00000000-0008-0000-2E00-000003000000}"/>
            </a:ext>
          </a:extLst>
        </xdr:cNvPr>
        <xdr:cNvSpPr>
          <a:spLocks noChangeArrowheads="1"/>
        </xdr:cNvSpPr>
      </xdr:nvSpPr>
      <xdr:spPr bwMode="auto">
        <a:xfrm>
          <a:off x="914399" y="237127"/>
          <a:ext cx="16693310" cy="745757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330389</xdr:colOff>
      <xdr:row>0</xdr:row>
      <xdr:rowOff>134470</xdr:rowOff>
    </xdr:from>
    <xdr:to>
      <xdr:col>23</xdr:col>
      <xdr:colOff>717178</xdr:colOff>
      <xdr:row>0</xdr:row>
      <xdr:rowOff>347382</xdr:rowOff>
    </xdr:to>
    <xdr:sp macro="" textlink="">
      <xdr:nvSpPr>
        <xdr:cNvPr id="22" name="CuadroTexto 5">
          <a:extLst>
            <a:ext uri="{FF2B5EF4-FFF2-40B4-BE49-F238E27FC236}">
              <a16:creationId xmlns:a16="http://schemas.microsoft.com/office/drawing/2014/main" id="{00000000-0008-0000-2E00-000006000000}"/>
            </a:ext>
          </a:extLst>
        </xdr:cNvPr>
        <xdr:cNvSpPr txBox="1"/>
      </xdr:nvSpPr>
      <xdr:spPr>
        <a:xfrm>
          <a:off x="1338918" y="134470"/>
          <a:ext cx="14797554" cy="212912"/>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Alta de serveis</a:t>
          </a:r>
        </a:p>
      </xdr:txBody>
    </xdr:sp>
    <xdr:clientData/>
  </xdr:twoCellAnchor>
  <xdr:twoCellAnchor>
    <xdr:from>
      <xdr:col>1</xdr:col>
      <xdr:colOff>330389</xdr:colOff>
      <xdr:row>0</xdr:row>
      <xdr:rowOff>134470</xdr:rowOff>
    </xdr:from>
    <xdr:to>
      <xdr:col>23</xdr:col>
      <xdr:colOff>717178</xdr:colOff>
      <xdr:row>0</xdr:row>
      <xdr:rowOff>347382</xdr:rowOff>
    </xdr:to>
    <xdr:sp macro="" textlink="">
      <xdr:nvSpPr>
        <xdr:cNvPr id="24" name="CuadroTexto 16">
          <a:extLst>
            <a:ext uri="{FF2B5EF4-FFF2-40B4-BE49-F238E27FC236}">
              <a16:creationId xmlns:a16="http://schemas.microsoft.com/office/drawing/2014/main" id="{F1C77985-F63D-4573-8183-D67FC1018628}"/>
            </a:ext>
          </a:extLst>
        </xdr:cNvPr>
        <xdr:cNvSpPr txBox="1"/>
      </xdr:nvSpPr>
      <xdr:spPr>
        <a:xfrm>
          <a:off x="1340039" y="134470"/>
          <a:ext cx="14921939" cy="212912"/>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Alta de serveis</a:t>
          </a:r>
        </a:p>
      </xdr:txBody>
    </xdr:sp>
    <xdr:clientData/>
  </xdr:twoCellAnchor>
  <xdr:twoCellAnchor editAs="oneCell">
    <xdr:from>
      <xdr:col>10</xdr:col>
      <xdr:colOff>386696</xdr:colOff>
      <xdr:row>19</xdr:row>
      <xdr:rowOff>120080</xdr:rowOff>
    </xdr:from>
    <xdr:to>
      <xdr:col>14</xdr:col>
      <xdr:colOff>264</xdr:colOff>
      <xdr:row>21</xdr:row>
      <xdr:rowOff>17841</xdr:rowOff>
    </xdr:to>
    <xdr:pic>
      <xdr:nvPicPr>
        <xdr:cNvPr id="3" name="Imagen 18">
          <a:extLst>
            <a:ext uri="{FF2B5EF4-FFF2-40B4-BE49-F238E27FC236}">
              <a16:creationId xmlns:a16="http://schemas.microsoft.com/office/drawing/2014/main" id="{FF9F203F-8D0F-4D8F-BB08-C3F07D7F19E2}"/>
            </a:ext>
          </a:extLst>
        </xdr:cNvPr>
        <xdr:cNvPicPr>
          <a:picLocks noChangeAspect="1"/>
        </xdr:cNvPicPr>
      </xdr:nvPicPr>
      <xdr:blipFill rotWithShape="1">
        <a:blip xmlns:r="http://schemas.openxmlformats.org/officeDocument/2006/relationships" r:embed="rId1"/>
        <a:srcRect r="79843" b="87442"/>
        <a:stretch/>
      </xdr:blipFill>
      <xdr:spPr>
        <a:xfrm>
          <a:off x="7842173" y="4934535"/>
          <a:ext cx="1783536" cy="278761"/>
        </a:xfrm>
        <a:prstGeom prst="rect">
          <a:avLst/>
        </a:prstGeom>
      </xdr:spPr>
    </xdr:pic>
    <xdr:clientData/>
  </xdr:twoCellAnchor>
  <xdr:twoCellAnchor editAs="oneCell">
    <xdr:from>
      <xdr:col>2</xdr:col>
      <xdr:colOff>0</xdr:colOff>
      <xdr:row>3</xdr:row>
      <xdr:rowOff>0</xdr:rowOff>
    </xdr:from>
    <xdr:to>
      <xdr:col>10</xdr:col>
      <xdr:colOff>74528</xdr:colOff>
      <xdr:row>11</xdr:row>
      <xdr:rowOff>200503</xdr:rowOff>
    </xdr:to>
    <xdr:pic>
      <xdr:nvPicPr>
        <xdr:cNvPr id="2" name="Imagen 1">
          <a:extLst>
            <a:ext uri="{FF2B5EF4-FFF2-40B4-BE49-F238E27FC236}">
              <a16:creationId xmlns:a16="http://schemas.microsoft.com/office/drawing/2014/main" id="{C1F883CD-BB85-49AD-BAB4-DF476244855E}"/>
            </a:ext>
          </a:extLst>
        </xdr:cNvPr>
        <xdr:cNvPicPr>
          <a:picLocks noChangeAspect="1"/>
        </xdr:cNvPicPr>
      </xdr:nvPicPr>
      <xdr:blipFill>
        <a:blip xmlns:r="http://schemas.openxmlformats.org/officeDocument/2006/relationships" r:embed="rId2"/>
        <a:stretch>
          <a:fillRect/>
        </a:stretch>
      </xdr:blipFill>
      <xdr:spPr>
        <a:xfrm>
          <a:off x="1598839" y="1201964"/>
          <a:ext cx="5925600" cy="2116843"/>
        </a:xfrm>
        <a:prstGeom prst="rect">
          <a:avLst/>
        </a:prstGeom>
      </xdr:spPr>
    </xdr:pic>
    <xdr:clientData/>
  </xdr:twoCellAnchor>
  <xdr:twoCellAnchor editAs="oneCell">
    <xdr:from>
      <xdr:col>10</xdr:col>
      <xdr:colOff>419553</xdr:colOff>
      <xdr:row>0</xdr:row>
      <xdr:rowOff>623661</xdr:rowOff>
    </xdr:from>
    <xdr:to>
      <xdr:col>17</xdr:col>
      <xdr:colOff>446768</xdr:colOff>
      <xdr:row>17</xdr:row>
      <xdr:rowOff>42183</xdr:rowOff>
    </xdr:to>
    <xdr:pic>
      <xdr:nvPicPr>
        <xdr:cNvPr id="5" name="Imagen 4">
          <a:extLst>
            <a:ext uri="{FF2B5EF4-FFF2-40B4-BE49-F238E27FC236}">
              <a16:creationId xmlns:a16="http://schemas.microsoft.com/office/drawing/2014/main" id="{1DD0212E-1C80-BBC1-DD37-BE910F6A59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69464" y="623661"/>
          <a:ext cx="3837215" cy="384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15</xdr:row>
      <xdr:rowOff>45356</xdr:rowOff>
    </xdr:from>
    <xdr:to>
      <xdr:col>10</xdr:col>
      <xdr:colOff>74528</xdr:colOff>
      <xdr:row>25</xdr:row>
      <xdr:rowOff>1428</xdr:rowOff>
    </xdr:to>
    <xdr:pic>
      <xdr:nvPicPr>
        <xdr:cNvPr id="8" name="Imagen 7">
          <a:extLst>
            <a:ext uri="{FF2B5EF4-FFF2-40B4-BE49-F238E27FC236}">
              <a16:creationId xmlns:a16="http://schemas.microsoft.com/office/drawing/2014/main" id="{E38CAA37-C43F-4E7A-AB84-A22F306B81D9}"/>
            </a:ext>
          </a:extLst>
        </xdr:cNvPr>
        <xdr:cNvPicPr>
          <a:picLocks noChangeAspect="1"/>
        </xdr:cNvPicPr>
      </xdr:nvPicPr>
      <xdr:blipFill>
        <a:blip xmlns:r="http://schemas.openxmlformats.org/officeDocument/2006/relationships" r:embed="rId4"/>
        <a:stretch>
          <a:fillRect/>
        </a:stretch>
      </xdr:blipFill>
      <xdr:spPr>
        <a:xfrm>
          <a:off x="1598839" y="3980088"/>
          <a:ext cx="5925600" cy="201982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84859</xdr:colOff>
      <xdr:row>0</xdr:row>
      <xdr:rowOff>542344</xdr:rowOff>
    </xdr:from>
    <xdr:to>
      <xdr:col>7</xdr:col>
      <xdr:colOff>77612</xdr:colOff>
      <xdr:row>13</xdr:row>
      <xdr:rowOff>126999</xdr:rowOff>
    </xdr:to>
    <xdr:sp macro="" textlink="">
      <xdr:nvSpPr>
        <xdr:cNvPr id="6" name="AutoShape 3">
          <a:extLst>
            <a:ext uri="{FF2B5EF4-FFF2-40B4-BE49-F238E27FC236}">
              <a16:creationId xmlns:a16="http://schemas.microsoft.com/office/drawing/2014/main" id="{00000000-0008-0000-3000-000006000000}"/>
            </a:ext>
          </a:extLst>
        </xdr:cNvPr>
        <xdr:cNvSpPr>
          <a:spLocks noChangeArrowheads="1"/>
        </xdr:cNvSpPr>
      </xdr:nvSpPr>
      <xdr:spPr bwMode="auto">
        <a:xfrm>
          <a:off x="882137" y="542344"/>
          <a:ext cx="4776419" cy="262559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1</xdr:col>
      <xdr:colOff>520517</xdr:colOff>
      <xdr:row>2</xdr:row>
      <xdr:rowOff>3631</xdr:rowOff>
    </xdr:from>
    <xdr:to>
      <xdr:col>3</xdr:col>
      <xdr:colOff>588618</xdr:colOff>
      <xdr:row>4</xdr:row>
      <xdr:rowOff>122856</xdr:rowOff>
    </xdr:to>
    <xdr:sp macro="" textlink="">
      <xdr:nvSpPr>
        <xdr:cNvPr id="7" name="Rectángulo: esquinas redondeadas 6">
          <a:hlinkClick xmlns:r="http://schemas.openxmlformats.org/officeDocument/2006/relationships" r:id="rId1"/>
          <a:extLst>
            <a:ext uri="{FF2B5EF4-FFF2-40B4-BE49-F238E27FC236}">
              <a16:creationId xmlns:a16="http://schemas.microsoft.com/office/drawing/2014/main" id="{00000000-0008-0000-3000-000007000000}"/>
            </a:ext>
          </a:extLst>
        </xdr:cNvPr>
        <xdr:cNvSpPr/>
      </xdr:nvSpPr>
      <xdr:spPr>
        <a:xfrm>
          <a:off x="1317153" y="1025404"/>
          <a:ext cx="1661374" cy="482907"/>
        </a:xfrm>
        <a:prstGeom prst="roundRect">
          <a:avLst/>
        </a:prstGeom>
        <a:solidFill>
          <a:srgbClr val="6785C1"/>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aseline="0"/>
            <a:t>Dades</a:t>
          </a:r>
          <a:endParaRPr lang="es-ES" sz="1100"/>
        </a:p>
      </xdr:txBody>
    </xdr:sp>
    <xdr:clientData/>
  </xdr:twoCellAnchor>
  <xdr:twoCellAnchor>
    <xdr:from>
      <xdr:col>2</xdr:col>
      <xdr:colOff>92074</xdr:colOff>
      <xdr:row>0</xdr:row>
      <xdr:rowOff>577270</xdr:rowOff>
    </xdr:from>
    <xdr:to>
      <xdr:col>5</xdr:col>
      <xdr:colOff>661265</xdr:colOff>
      <xdr:row>1</xdr:row>
      <xdr:rowOff>133635</xdr:rowOff>
    </xdr:to>
    <xdr:sp macro="" textlink="">
      <xdr:nvSpPr>
        <xdr:cNvPr id="8" name="CuadroTexto 7">
          <a:extLst>
            <a:ext uri="{FF2B5EF4-FFF2-40B4-BE49-F238E27FC236}">
              <a16:creationId xmlns:a16="http://schemas.microsoft.com/office/drawing/2014/main" id="{00000000-0008-0000-3000-000008000000}"/>
            </a:ext>
          </a:extLst>
        </xdr:cNvPr>
        <xdr:cNvSpPr txBox="1"/>
      </xdr:nvSpPr>
      <xdr:spPr>
        <a:xfrm>
          <a:off x="1685347" y="577270"/>
          <a:ext cx="2959100" cy="396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0" lang="ca-ES" sz="1800" b="1" i="0" u="none" strike="noStrike" kern="0" cap="none" spc="0" normalizeH="0" baseline="0" noProof="0">
              <a:ln>
                <a:noFill/>
              </a:ln>
              <a:solidFill>
                <a:sysClr val="windowText" lastClr="000000"/>
              </a:solidFill>
              <a:effectLst/>
              <a:uLnTx/>
              <a:uFillTx/>
              <a:latin typeface="+mn-lt"/>
              <a:ea typeface="+mn-ea"/>
              <a:cs typeface="+mn-cs"/>
            </a:rPr>
            <a:t>X (Twitter)</a:t>
          </a:r>
          <a:endParaRPr lang="es-ES" sz="1100">
            <a:solidFill>
              <a:sysClr val="windowText" lastClr="000000"/>
            </a:solidFill>
          </a:endParaRPr>
        </a:p>
      </xdr:txBody>
    </xdr:sp>
    <xdr:clientData/>
  </xdr:twoCellAnchor>
  <xdr:twoCellAnchor>
    <xdr:from>
      <xdr:col>2</xdr:col>
      <xdr:colOff>771085</xdr:colOff>
      <xdr:row>6</xdr:row>
      <xdr:rowOff>177840</xdr:rowOff>
    </xdr:from>
    <xdr:to>
      <xdr:col>5</xdr:col>
      <xdr:colOff>45083</xdr:colOff>
      <xdr:row>9</xdr:row>
      <xdr:rowOff>109739</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00000000-0008-0000-3000-00000A000000}"/>
            </a:ext>
          </a:extLst>
        </xdr:cNvPr>
        <xdr:cNvSpPr/>
      </xdr:nvSpPr>
      <xdr:spPr>
        <a:xfrm>
          <a:off x="2365641" y="1934673"/>
          <a:ext cx="1665831" cy="482233"/>
        </a:xfrm>
        <a:prstGeom prst="roundRect">
          <a:avLst/>
        </a:prstGeom>
        <a:solidFill>
          <a:srgbClr val="6785C1"/>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aseline="0"/>
            <a:t>Infografies</a:t>
          </a:r>
          <a:endParaRPr lang="es-ES" sz="1100"/>
        </a:p>
      </xdr:txBody>
    </xdr:sp>
    <xdr:clientData/>
  </xdr:twoCellAnchor>
  <xdr:twoCellAnchor editAs="oneCell">
    <xdr:from>
      <xdr:col>4</xdr:col>
      <xdr:colOff>580768</xdr:colOff>
      <xdr:row>5</xdr:row>
      <xdr:rowOff>176802</xdr:rowOff>
    </xdr:from>
    <xdr:to>
      <xdr:col>5</xdr:col>
      <xdr:colOff>279099</xdr:colOff>
      <xdr:row>8</xdr:row>
      <xdr:rowOff>68810</xdr:rowOff>
    </xdr:to>
    <xdr:pic>
      <xdr:nvPicPr>
        <xdr:cNvPr id="11" name="Imagen 10">
          <a:hlinkClick xmlns:r="http://schemas.openxmlformats.org/officeDocument/2006/relationships" r:id="rId2"/>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20635191">
          <a:off x="3769879" y="1750191"/>
          <a:ext cx="495609" cy="442341"/>
        </a:xfrm>
        <a:prstGeom prst="rect">
          <a:avLst/>
        </a:prstGeom>
      </xdr:spPr>
    </xdr:pic>
    <xdr:clientData/>
  </xdr:twoCellAnchor>
  <xdr:twoCellAnchor>
    <xdr:from>
      <xdr:col>1</xdr:col>
      <xdr:colOff>210993</xdr:colOff>
      <xdr:row>0</xdr:row>
      <xdr:rowOff>159038</xdr:rowOff>
    </xdr:from>
    <xdr:to>
      <xdr:col>6</xdr:col>
      <xdr:colOff>741506</xdr:colOff>
      <xdr:row>0</xdr:row>
      <xdr:rowOff>427470</xdr:rowOff>
    </xdr:to>
    <xdr:sp macro="" textlink="">
      <xdr:nvSpPr>
        <xdr:cNvPr id="14" name="CuadroTexto 13">
          <a:extLst>
            <a:ext uri="{FF2B5EF4-FFF2-40B4-BE49-F238E27FC236}">
              <a16:creationId xmlns:a16="http://schemas.microsoft.com/office/drawing/2014/main" id="{00000000-0008-0000-3000-00000E000000}"/>
            </a:ext>
          </a:extLst>
        </xdr:cNvPr>
        <xdr:cNvSpPr txBox="1"/>
      </xdr:nvSpPr>
      <xdr:spPr>
        <a:xfrm>
          <a:off x="1007629" y="159038"/>
          <a:ext cx="4513695" cy="268432"/>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800" b="1">
              <a:solidFill>
                <a:schemeClr val="bg1"/>
              </a:solidFill>
            </a:rPr>
            <a:t>Xarxes socials</a:t>
          </a:r>
        </a:p>
      </xdr:txBody>
    </xdr:sp>
    <xdr:clientData/>
  </xdr:twoCellAnchor>
  <xdr:twoCellAnchor>
    <xdr:from>
      <xdr:col>4</xdr:col>
      <xdr:colOff>319914</xdr:colOff>
      <xdr:row>1</xdr:row>
      <xdr:rowOff>149680</xdr:rowOff>
    </xdr:from>
    <xdr:to>
      <xdr:col>6</xdr:col>
      <xdr:colOff>388015</xdr:colOff>
      <xdr:row>4</xdr:row>
      <xdr:rowOff>99764</xdr:rowOff>
    </xdr:to>
    <xdr:sp macro="" textlink="">
      <xdr:nvSpPr>
        <xdr:cNvPr id="12" name="Rectángulo: esquinas redondeadas 11">
          <a:hlinkClick xmlns:r="http://schemas.openxmlformats.org/officeDocument/2006/relationships" r:id="rId4"/>
          <a:extLst>
            <a:ext uri="{FF2B5EF4-FFF2-40B4-BE49-F238E27FC236}">
              <a16:creationId xmlns:a16="http://schemas.microsoft.com/office/drawing/2014/main" id="{00000000-0008-0000-3000-00000C000000}"/>
            </a:ext>
          </a:extLst>
        </xdr:cNvPr>
        <xdr:cNvSpPr/>
      </xdr:nvSpPr>
      <xdr:spPr>
        <a:xfrm>
          <a:off x="3506459" y="989612"/>
          <a:ext cx="1661374" cy="495607"/>
        </a:xfrm>
        <a:prstGeom prst="roundRect">
          <a:avLst/>
        </a:prstGeom>
        <a:solidFill>
          <a:srgbClr val="6785C1"/>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aseline="0"/>
            <a:t>Tiquets</a:t>
          </a:r>
          <a:endParaRPr lang="es-E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225879</xdr:colOff>
      <xdr:row>0</xdr:row>
      <xdr:rowOff>231321</xdr:rowOff>
    </xdr:from>
    <xdr:to>
      <xdr:col>25</xdr:col>
      <xdr:colOff>609600</xdr:colOff>
      <xdr:row>47</xdr:row>
      <xdr:rowOff>171450</xdr:rowOff>
    </xdr:to>
    <xdr:sp macro="" textlink="">
      <xdr:nvSpPr>
        <xdr:cNvPr id="6" name="AutoShape 3">
          <a:extLst>
            <a:ext uri="{FF2B5EF4-FFF2-40B4-BE49-F238E27FC236}">
              <a16:creationId xmlns:a16="http://schemas.microsoft.com/office/drawing/2014/main" id="{00000000-0008-0000-3100-000006000000}"/>
            </a:ext>
          </a:extLst>
        </xdr:cNvPr>
        <xdr:cNvSpPr>
          <a:spLocks noChangeArrowheads="1"/>
        </xdr:cNvSpPr>
      </xdr:nvSpPr>
      <xdr:spPr bwMode="auto">
        <a:xfrm>
          <a:off x="1025979" y="231321"/>
          <a:ext cx="19586121" cy="9103179"/>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642635</xdr:colOff>
      <xdr:row>2</xdr:row>
      <xdr:rowOff>75986</xdr:rowOff>
    </xdr:from>
    <xdr:to>
      <xdr:col>7</xdr:col>
      <xdr:colOff>699784</xdr:colOff>
      <xdr:row>4</xdr:row>
      <xdr:rowOff>117262</xdr:rowOff>
    </xdr:to>
    <xdr:sp macro="" textlink="">
      <xdr:nvSpPr>
        <xdr:cNvPr id="8" name="CuadroTexto 7">
          <a:extLst>
            <a:ext uri="{FF2B5EF4-FFF2-40B4-BE49-F238E27FC236}">
              <a16:creationId xmlns:a16="http://schemas.microsoft.com/office/drawing/2014/main" id="{00000000-0008-0000-3100-000008000000}"/>
            </a:ext>
          </a:extLst>
        </xdr:cNvPr>
        <xdr:cNvSpPr txBox="1"/>
      </xdr:nvSpPr>
      <xdr:spPr>
        <a:xfrm>
          <a:off x="3840047" y="1099457"/>
          <a:ext cx="2455208" cy="414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ca-ES" sz="2400" b="1" i="0" u="none" strike="noStrike" kern="0" cap="none" spc="0" normalizeH="0" baseline="0" noProof="0">
              <a:ln>
                <a:noFill/>
              </a:ln>
              <a:solidFill>
                <a:sysClr val="windowText" lastClr="000000"/>
              </a:solidFill>
              <a:effectLst/>
              <a:uLnTx/>
              <a:uFillTx/>
              <a:latin typeface="+mn-lt"/>
              <a:ea typeface="+mn-ea"/>
              <a:cs typeface="+mn-cs"/>
            </a:rPr>
            <a:t>@Suport_AOC</a:t>
          </a:r>
          <a:endParaRPr lang="es-ES" sz="1400">
            <a:solidFill>
              <a:sysClr val="windowText" lastClr="000000"/>
            </a:solidFill>
          </a:endParaRPr>
        </a:p>
      </xdr:txBody>
    </xdr:sp>
    <xdr:clientData/>
  </xdr:twoCellAnchor>
  <xdr:twoCellAnchor>
    <xdr:from>
      <xdr:col>1</xdr:col>
      <xdr:colOff>772660</xdr:colOff>
      <xdr:row>0</xdr:row>
      <xdr:rowOff>547389</xdr:rowOff>
    </xdr:from>
    <xdr:to>
      <xdr:col>4</xdr:col>
      <xdr:colOff>410141</xdr:colOff>
      <xdr:row>1</xdr:row>
      <xdr:rowOff>98424</xdr:rowOff>
    </xdr:to>
    <xdr:sp macro="" textlink="">
      <xdr:nvSpPr>
        <xdr:cNvPr id="10" name="CuadroTexto 9">
          <a:extLst>
            <a:ext uri="{FF2B5EF4-FFF2-40B4-BE49-F238E27FC236}">
              <a16:creationId xmlns:a16="http://schemas.microsoft.com/office/drawing/2014/main" id="{00000000-0008-0000-3100-00000A000000}"/>
            </a:ext>
          </a:extLst>
        </xdr:cNvPr>
        <xdr:cNvSpPr txBox="1"/>
      </xdr:nvSpPr>
      <xdr:spPr>
        <a:xfrm>
          <a:off x="1570379" y="547389"/>
          <a:ext cx="2030637" cy="384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0" lang="ca-ES" sz="1800" b="1" i="0" u="none" strike="noStrike" kern="0" cap="none" spc="0" normalizeH="0" baseline="0" noProof="0">
              <a:ln>
                <a:noFill/>
              </a:ln>
              <a:solidFill>
                <a:sysClr val="windowText" lastClr="000000"/>
              </a:solidFill>
              <a:effectLst/>
              <a:uLnTx/>
              <a:uFillTx/>
              <a:latin typeface="+mn-lt"/>
              <a:ea typeface="+mn-ea"/>
              <a:cs typeface="+mn-cs"/>
            </a:rPr>
            <a:t>Activitat del mes</a:t>
          </a:r>
          <a:endParaRPr lang="es-ES" sz="800">
            <a:solidFill>
              <a:sysClr val="windowText" lastClr="000000"/>
            </a:solidFill>
          </a:endParaRPr>
        </a:p>
      </xdr:txBody>
    </xdr:sp>
    <xdr:clientData/>
  </xdr:twoCellAnchor>
  <xdr:twoCellAnchor>
    <xdr:from>
      <xdr:col>2</xdr:col>
      <xdr:colOff>30615</xdr:colOff>
      <xdr:row>0</xdr:row>
      <xdr:rowOff>113959</xdr:rowOff>
    </xdr:from>
    <xdr:to>
      <xdr:col>21</xdr:col>
      <xdr:colOff>666750</xdr:colOff>
      <xdr:row>0</xdr:row>
      <xdr:rowOff>421820</xdr:rowOff>
    </xdr:to>
    <xdr:sp macro="" textlink="">
      <xdr:nvSpPr>
        <xdr:cNvPr id="18" name="CuadroTexto 17">
          <a:extLst>
            <a:ext uri="{FF2B5EF4-FFF2-40B4-BE49-F238E27FC236}">
              <a16:creationId xmlns:a16="http://schemas.microsoft.com/office/drawing/2014/main" id="{00000000-0008-0000-3100-000012000000}"/>
            </a:ext>
          </a:extLst>
        </xdr:cNvPr>
        <xdr:cNvSpPr txBox="1"/>
      </xdr:nvSpPr>
      <xdr:spPr>
        <a:xfrm>
          <a:off x="1636258" y="113959"/>
          <a:ext cx="15889742" cy="30786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Xarxes socials</a:t>
          </a:r>
        </a:p>
      </xdr:txBody>
    </xdr:sp>
    <xdr:clientData/>
  </xdr:twoCellAnchor>
  <xdr:twoCellAnchor>
    <xdr:from>
      <xdr:col>11</xdr:col>
      <xdr:colOff>618733</xdr:colOff>
      <xdr:row>1</xdr:row>
      <xdr:rowOff>125992</xdr:rowOff>
    </xdr:from>
    <xdr:to>
      <xdr:col>14</xdr:col>
      <xdr:colOff>675884</xdr:colOff>
      <xdr:row>3</xdr:row>
      <xdr:rowOff>173618</xdr:rowOff>
    </xdr:to>
    <xdr:sp macro="" textlink="">
      <xdr:nvSpPr>
        <xdr:cNvPr id="23" name="CuadroTexto 19">
          <a:extLst>
            <a:ext uri="{FF2B5EF4-FFF2-40B4-BE49-F238E27FC236}">
              <a16:creationId xmlns:a16="http://schemas.microsoft.com/office/drawing/2014/main" id="{00000000-0008-0000-3100-000017000000}"/>
            </a:ext>
          </a:extLst>
        </xdr:cNvPr>
        <xdr:cNvSpPr txBox="1"/>
      </xdr:nvSpPr>
      <xdr:spPr>
        <a:xfrm>
          <a:off x="9419833" y="964192"/>
          <a:ext cx="2457451" cy="409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0" lang="ca-ES" sz="2400" b="1" i="0" u="none" strike="noStrike" kern="0" cap="none" spc="0" normalizeH="0" baseline="0" noProof="0">
              <a:ln>
                <a:noFill/>
              </a:ln>
              <a:solidFill>
                <a:sysClr val="windowText" lastClr="000000"/>
              </a:solidFill>
              <a:effectLst/>
              <a:uLnTx/>
              <a:uFillTx/>
              <a:latin typeface="+mn-lt"/>
              <a:ea typeface="+mn-ea"/>
              <a:cs typeface="+mn-cs"/>
            </a:rPr>
            <a:t>@_idCAT</a:t>
          </a:r>
        </a:p>
      </xdr:txBody>
    </xdr:sp>
    <xdr:clientData/>
  </xdr:twoCellAnchor>
  <xdr:twoCellAnchor>
    <xdr:from>
      <xdr:col>4</xdr:col>
      <xdr:colOff>550066</xdr:colOff>
      <xdr:row>0</xdr:row>
      <xdr:rowOff>535817</xdr:rowOff>
    </xdr:from>
    <xdr:to>
      <xdr:col>6</xdr:col>
      <xdr:colOff>618167</xdr:colOff>
      <xdr:row>1</xdr:row>
      <xdr:rowOff>169266</xdr:rowOff>
    </xdr:to>
    <xdr:sp macro="" textlink="">
      <xdr:nvSpPr>
        <xdr:cNvPr id="31" name="Rectángulo 2">
          <a:hlinkClick xmlns:r="http://schemas.openxmlformats.org/officeDocument/2006/relationships" r:id="rId1"/>
          <a:extLst>
            <a:ext uri="{FF2B5EF4-FFF2-40B4-BE49-F238E27FC236}">
              <a16:creationId xmlns:a16="http://schemas.microsoft.com/office/drawing/2014/main" id="{00000000-0008-0000-3100-00001F000000}"/>
            </a:ext>
            <a:ext uri="{147F2762-F138-4A5C-976F-8EAC2B608ADB}">
              <a16:predDERef xmlns:a16="http://schemas.microsoft.com/office/drawing/2014/main" pred="{1D25BFCD-B5B6-45A3-9EA6-5121C40AC8D6}"/>
            </a:ext>
          </a:extLst>
        </xdr:cNvPr>
        <xdr:cNvSpPr/>
      </xdr:nvSpPr>
      <xdr:spPr>
        <a:xfrm>
          <a:off x="3750466" y="535817"/>
          <a:ext cx="1668301" cy="471649"/>
        </a:xfrm>
        <a:prstGeom prst="rect">
          <a:avLst/>
        </a:prstGeom>
        <a:solidFill>
          <a:srgbClr val="6785C1"/>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aseline="0"/>
            <a:t>Anual</a:t>
          </a:r>
          <a:endParaRPr lang="es-ES" sz="1100"/>
        </a:p>
      </xdr:txBody>
    </xdr:sp>
    <xdr:clientData/>
  </xdr:twoCellAnchor>
  <xdr:twoCellAnchor>
    <xdr:from>
      <xdr:col>15</xdr:col>
      <xdr:colOff>726628</xdr:colOff>
      <xdr:row>0</xdr:row>
      <xdr:rowOff>294708</xdr:rowOff>
    </xdr:from>
    <xdr:to>
      <xdr:col>24</xdr:col>
      <xdr:colOff>723900</xdr:colOff>
      <xdr:row>5</xdr:row>
      <xdr:rowOff>0</xdr:rowOff>
    </xdr:to>
    <xdr:sp macro="" textlink="">
      <xdr:nvSpPr>
        <xdr:cNvPr id="21" name="CuadroTexto 20">
          <a:extLst>
            <a:ext uri="{FF2B5EF4-FFF2-40B4-BE49-F238E27FC236}">
              <a16:creationId xmlns:a16="http://schemas.microsoft.com/office/drawing/2014/main" id="{00000000-0008-0000-3100-000015000000}"/>
            </a:ext>
          </a:extLst>
        </xdr:cNvPr>
        <xdr:cNvSpPr txBox="1"/>
      </xdr:nvSpPr>
      <xdr:spPr>
        <a:xfrm>
          <a:off x="12728128" y="294708"/>
          <a:ext cx="7198172" cy="126739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1050"/>
            <a:t>GLOSSARI:</a:t>
          </a:r>
        </a:p>
        <a:p>
          <a:r>
            <a:rPr lang="ca-ES" sz="1050" b="1"/>
            <a:t>Tuits</a:t>
          </a:r>
          <a:r>
            <a:rPr lang="ca-ES" sz="1050"/>
            <a:t>: tuits</a:t>
          </a:r>
          <a:r>
            <a:rPr lang="ca-ES" sz="1050" baseline="0"/>
            <a:t> propis (no retuits)</a:t>
          </a:r>
        </a:p>
        <a:p>
          <a:endParaRPr lang="ca-ES" sz="500"/>
        </a:p>
        <a:p>
          <a:r>
            <a:rPr lang="ca-ES" sz="1050" b="1"/>
            <a:t>Interaccions</a:t>
          </a:r>
          <a:r>
            <a:rPr lang="ca-ES" sz="1050"/>
            <a:t>:</a:t>
          </a:r>
          <a:r>
            <a:rPr lang="ca-ES" sz="1050" baseline="0"/>
            <a:t> </a:t>
          </a:r>
          <a:r>
            <a:rPr lang="ca-ES" sz="1050" b="0" i="0">
              <a:solidFill>
                <a:schemeClr val="dk1"/>
              </a:solidFill>
              <a:effectLst/>
              <a:latin typeface="+mn-lt"/>
              <a:ea typeface="+mn-ea"/>
              <a:cs typeface="+mn-cs"/>
            </a:rPr>
            <a:t>Número total de interacciones que realitzen altres usuaris als nostres tuits (retuits, respostes, cites i M'agrada</a:t>
          </a:r>
        </a:p>
        <a:p>
          <a:endParaRPr lang="ca-ES" sz="500" b="0" i="0">
            <a:solidFill>
              <a:schemeClr val="dk1"/>
            </a:solidFill>
            <a:effectLst/>
            <a:latin typeface="+mn-lt"/>
            <a:ea typeface="+mn-ea"/>
            <a:cs typeface="+mn-cs"/>
          </a:endParaRPr>
        </a:p>
        <a:p>
          <a:r>
            <a:rPr lang="ca-ES" sz="1050" b="1" i="0">
              <a:solidFill>
                <a:schemeClr val="dk1"/>
              </a:solidFill>
              <a:effectLst/>
              <a:latin typeface="+mn-lt"/>
              <a:ea typeface="+mn-ea"/>
              <a:cs typeface="+mn-cs"/>
            </a:rPr>
            <a:t>Clics</a:t>
          </a:r>
          <a:r>
            <a:rPr lang="ca-ES" sz="1050" b="0" i="0">
              <a:solidFill>
                <a:schemeClr val="dk1"/>
              </a:solidFill>
              <a:effectLst/>
              <a:latin typeface="+mn-lt"/>
              <a:ea typeface="+mn-ea"/>
              <a:cs typeface="+mn-cs"/>
            </a:rPr>
            <a:t>:</a:t>
          </a:r>
          <a:r>
            <a:rPr lang="ca-ES" sz="1050" b="0" i="0" baseline="0">
              <a:solidFill>
                <a:schemeClr val="dk1"/>
              </a:solidFill>
              <a:effectLst/>
              <a:latin typeface="+mn-lt"/>
              <a:ea typeface="+mn-ea"/>
              <a:cs typeface="+mn-cs"/>
            </a:rPr>
            <a:t> </a:t>
          </a:r>
          <a:r>
            <a:rPr lang="ca-ES" sz="1050" b="0" i="0">
              <a:solidFill>
                <a:schemeClr val="dk1"/>
              </a:solidFill>
              <a:effectLst/>
              <a:latin typeface="+mn-lt"/>
              <a:ea typeface="+mn-ea"/>
              <a:cs typeface="+mn-cs"/>
            </a:rPr>
            <a:t>Número de clics en els enllaços</a:t>
          </a:r>
          <a:r>
            <a:rPr lang="ca-ES" sz="1050" b="0" i="0" baseline="0">
              <a:solidFill>
                <a:schemeClr val="dk1"/>
              </a:solidFill>
              <a:effectLst/>
              <a:latin typeface="+mn-lt"/>
              <a:ea typeface="+mn-ea"/>
              <a:cs typeface="+mn-cs"/>
            </a:rPr>
            <a:t> </a:t>
          </a:r>
          <a:r>
            <a:rPr lang="ca-ES" sz="1050" b="0" i="0">
              <a:solidFill>
                <a:schemeClr val="dk1"/>
              </a:solidFill>
              <a:effectLst/>
              <a:latin typeface="+mn-lt"/>
              <a:ea typeface="+mn-ea"/>
              <a:cs typeface="+mn-cs"/>
            </a:rPr>
            <a:t>Ow.ly i URL de vanitat (personalitzades)</a:t>
          </a:r>
        </a:p>
        <a:p>
          <a:endParaRPr lang="ca-ES" sz="700" b="0" i="0">
            <a:solidFill>
              <a:schemeClr val="dk1"/>
            </a:solidFill>
            <a:effectLst/>
            <a:latin typeface="+mn-lt"/>
            <a:ea typeface="+mn-ea"/>
            <a:cs typeface="+mn-cs"/>
          </a:endParaRPr>
        </a:p>
        <a:p>
          <a:r>
            <a:rPr lang="ca-ES" sz="1050" b="1" i="0">
              <a:solidFill>
                <a:schemeClr val="dk1"/>
              </a:solidFill>
              <a:effectLst/>
              <a:latin typeface="+mn-lt"/>
              <a:ea typeface="+mn-ea"/>
              <a:cs typeface="+mn-cs"/>
            </a:rPr>
            <a:t>Impressions</a:t>
          </a:r>
          <a:r>
            <a:rPr lang="ca-ES" sz="1050" b="0" i="0">
              <a:solidFill>
                <a:schemeClr val="dk1"/>
              </a:solidFill>
              <a:effectLst/>
              <a:latin typeface="+mn-lt"/>
              <a:ea typeface="+mn-ea"/>
              <a:cs typeface="+mn-cs"/>
            </a:rPr>
            <a:t>: Número</a:t>
          </a:r>
          <a:r>
            <a:rPr lang="ca-ES" sz="1050" b="0" i="0" baseline="0">
              <a:solidFill>
                <a:schemeClr val="dk1"/>
              </a:solidFill>
              <a:effectLst/>
              <a:latin typeface="+mn-lt"/>
              <a:ea typeface="+mn-ea"/>
              <a:cs typeface="+mn-cs"/>
            </a:rPr>
            <a:t> de vegades que s'ha vist un tuit.</a:t>
          </a:r>
          <a:endParaRPr lang="ca-ES" sz="1050"/>
        </a:p>
      </xdr:txBody>
    </xdr:sp>
    <xdr:clientData/>
  </xdr:twoCellAnchor>
  <xdr:twoCellAnchor editAs="oneCell">
    <xdr:from>
      <xdr:col>1</xdr:col>
      <xdr:colOff>503622</xdr:colOff>
      <xdr:row>8</xdr:row>
      <xdr:rowOff>21896</xdr:rowOff>
    </xdr:from>
    <xdr:to>
      <xdr:col>11</xdr:col>
      <xdr:colOff>602156</xdr:colOff>
      <xdr:row>21</xdr:row>
      <xdr:rowOff>30084</xdr:rowOff>
    </xdr:to>
    <xdr:pic>
      <xdr:nvPicPr>
        <xdr:cNvPr id="2" name="Imagen 1">
          <a:extLst>
            <a:ext uri="{FF2B5EF4-FFF2-40B4-BE49-F238E27FC236}">
              <a16:creationId xmlns:a16="http://schemas.microsoft.com/office/drawing/2014/main" id="{4C38D2C7-341C-EC85-B3DF-15CA6DA6F434}"/>
            </a:ext>
          </a:extLst>
        </xdr:cNvPr>
        <xdr:cNvPicPr>
          <a:picLocks noChangeAspect="1"/>
        </xdr:cNvPicPr>
      </xdr:nvPicPr>
      <xdr:blipFill>
        <a:blip xmlns:r="http://schemas.openxmlformats.org/officeDocument/2006/relationships" r:embed="rId2"/>
        <a:stretch>
          <a:fillRect/>
        </a:stretch>
      </xdr:blipFill>
      <xdr:spPr>
        <a:xfrm>
          <a:off x="1302846" y="2167758"/>
          <a:ext cx="8090776" cy="2427757"/>
        </a:xfrm>
        <a:prstGeom prst="rect">
          <a:avLst/>
        </a:prstGeom>
      </xdr:spPr>
    </xdr:pic>
    <xdr:clientData/>
  </xdr:twoCellAnchor>
  <xdr:twoCellAnchor editAs="oneCell">
    <xdr:from>
      <xdr:col>1</xdr:col>
      <xdr:colOff>503622</xdr:colOff>
      <xdr:row>22</xdr:row>
      <xdr:rowOff>0</xdr:rowOff>
    </xdr:from>
    <xdr:to>
      <xdr:col>11</xdr:col>
      <xdr:colOff>600580</xdr:colOff>
      <xdr:row>35</xdr:row>
      <xdr:rowOff>120244</xdr:rowOff>
    </xdr:to>
    <xdr:pic>
      <xdr:nvPicPr>
        <xdr:cNvPr id="5" name="Imagen 4">
          <a:extLst>
            <a:ext uri="{FF2B5EF4-FFF2-40B4-BE49-F238E27FC236}">
              <a16:creationId xmlns:a16="http://schemas.microsoft.com/office/drawing/2014/main" id="{4A75408D-4E42-B0C6-BE6F-50819F466F5B}"/>
            </a:ext>
          </a:extLst>
        </xdr:cNvPr>
        <xdr:cNvPicPr>
          <a:picLocks noChangeAspect="1"/>
        </xdr:cNvPicPr>
      </xdr:nvPicPr>
      <xdr:blipFill>
        <a:blip xmlns:r="http://schemas.openxmlformats.org/officeDocument/2006/relationships" r:embed="rId3"/>
        <a:stretch>
          <a:fillRect/>
        </a:stretch>
      </xdr:blipFill>
      <xdr:spPr>
        <a:xfrm>
          <a:off x="1302846" y="4751552"/>
          <a:ext cx="8089200" cy="2539813"/>
        </a:xfrm>
        <a:prstGeom prst="rect">
          <a:avLst/>
        </a:prstGeom>
      </xdr:spPr>
    </xdr:pic>
    <xdr:clientData/>
  </xdr:twoCellAnchor>
  <xdr:twoCellAnchor editAs="oneCell">
    <xdr:from>
      <xdr:col>12</xdr:col>
      <xdr:colOff>197069</xdr:colOff>
      <xdr:row>8</xdr:row>
      <xdr:rowOff>21896</xdr:rowOff>
    </xdr:from>
    <xdr:to>
      <xdr:col>22</xdr:col>
      <xdr:colOff>218674</xdr:colOff>
      <xdr:row>21</xdr:row>
      <xdr:rowOff>28727</xdr:rowOff>
    </xdr:to>
    <xdr:pic>
      <xdr:nvPicPr>
        <xdr:cNvPr id="7" name="Imagen 6">
          <a:extLst>
            <a:ext uri="{FF2B5EF4-FFF2-40B4-BE49-F238E27FC236}">
              <a16:creationId xmlns:a16="http://schemas.microsoft.com/office/drawing/2014/main" id="{F66F73C0-D704-D591-A6CC-37BDFFA644EA}"/>
            </a:ext>
          </a:extLst>
        </xdr:cNvPr>
        <xdr:cNvPicPr>
          <a:picLocks noChangeAspect="1"/>
        </xdr:cNvPicPr>
      </xdr:nvPicPr>
      <xdr:blipFill>
        <a:blip xmlns:r="http://schemas.openxmlformats.org/officeDocument/2006/relationships" r:embed="rId4"/>
        <a:stretch>
          <a:fillRect/>
        </a:stretch>
      </xdr:blipFill>
      <xdr:spPr>
        <a:xfrm>
          <a:off x="9787759" y="2167758"/>
          <a:ext cx="8013846" cy="2426400"/>
        </a:xfrm>
        <a:prstGeom prst="rect">
          <a:avLst/>
        </a:prstGeom>
      </xdr:spPr>
    </xdr:pic>
    <xdr:clientData/>
  </xdr:twoCellAnchor>
  <xdr:twoCellAnchor editAs="oneCell">
    <xdr:from>
      <xdr:col>12</xdr:col>
      <xdr:colOff>0</xdr:colOff>
      <xdr:row>22</xdr:row>
      <xdr:rowOff>0</xdr:rowOff>
    </xdr:from>
    <xdr:to>
      <xdr:col>22</xdr:col>
      <xdr:colOff>516120</xdr:colOff>
      <xdr:row>35</xdr:row>
      <xdr:rowOff>122031</xdr:rowOff>
    </xdr:to>
    <xdr:pic>
      <xdr:nvPicPr>
        <xdr:cNvPr id="9" name="Imagen 8">
          <a:extLst>
            <a:ext uri="{FF2B5EF4-FFF2-40B4-BE49-F238E27FC236}">
              <a16:creationId xmlns:a16="http://schemas.microsoft.com/office/drawing/2014/main" id="{3FF31847-7404-CFC3-BAA5-86CBC6D105A0}"/>
            </a:ext>
          </a:extLst>
        </xdr:cNvPr>
        <xdr:cNvPicPr>
          <a:picLocks noChangeAspect="1"/>
        </xdr:cNvPicPr>
      </xdr:nvPicPr>
      <xdr:blipFill>
        <a:blip xmlns:r="http://schemas.openxmlformats.org/officeDocument/2006/relationships" r:embed="rId5"/>
        <a:stretch>
          <a:fillRect/>
        </a:stretch>
      </xdr:blipFill>
      <xdr:spPr>
        <a:xfrm>
          <a:off x="9590690" y="4751552"/>
          <a:ext cx="8508361" cy="25416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261937</xdr:colOff>
      <xdr:row>0</xdr:row>
      <xdr:rowOff>190500</xdr:rowOff>
    </xdr:from>
    <xdr:to>
      <xdr:col>14</xdr:col>
      <xdr:colOff>481012</xdr:colOff>
      <xdr:row>15</xdr:row>
      <xdr:rowOff>147638</xdr:rowOff>
    </xdr:to>
    <xdr:sp macro="" textlink="">
      <xdr:nvSpPr>
        <xdr:cNvPr id="5" name="AutoShape 3">
          <a:extLst>
            <a:ext uri="{FF2B5EF4-FFF2-40B4-BE49-F238E27FC236}">
              <a16:creationId xmlns:a16="http://schemas.microsoft.com/office/drawing/2014/main" id="{00000000-0008-0000-3200-000005000000}"/>
            </a:ext>
            <a:ext uri="{147F2762-F138-4A5C-976F-8EAC2B608ADB}">
              <a16:predDERef xmlns:a16="http://schemas.microsoft.com/office/drawing/2014/main" pred="{0B6B966B-E04A-4FC5-9296-45810E8D1C83}"/>
            </a:ext>
          </a:extLst>
        </xdr:cNvPr>
        <xdr:cNvSpPr>
          <a:spLocks noChangeArrowheads="1"/>
        </xdr:cNvSpPr>
      </xdr:nvSpPr>
      <xdr:spPr bwMode="auto">
        <a:xfrm>
          <a:off x="1059656" y="190500"/>
          <a:ext cx="10589419" cy="329088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6</xdr:col>
      <xdr:colOff>664318</xdr:colOff>
      <xdr:row>0</xdr:row>
      <xdr:rowOff>359570</xdr:rowOff>
    </xdr:from>
    <xdr:to>
      <xdr:col>8</xdr:col>
      <xdr:colOff>717548</xdr:colOff>
      <xdr:row>0</xdr:row>
      <xdr:rowOff>687388</xdr:rowOff>
    </xdr:to>
    <xdr:sp macro="" textlink="">
      <xdr:nvSpPr>
        <xdr:cNvPr id="8" name="CuadroTexto 28">
          <a:extLst>
            <a:ext uri="{FF2B5EF4-FFF2-40B4-BE49-F238E27FC236}">
              <a16:creationId xmlns:a16="http://schemas.microsoft.com/office/drawing/2014/main" id="{00000000-0008-0000-3200-000008000000}"/>
            </a:ext>
          </a:extLst>
        </xdr:cNvPr>
        <xdr:cNvSpPr txBox="1"/>
      </xdr:nvSpPr>
      <xdr:spPr>
        <a:xfrm>
          <a:off x="5450631" y="359570"/>
          <a:ext cx="1648667" cy="327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i="1" u="sng">
              <a:solidFill>
                <a:sysClr val="windowText" lastClr="000000"/>
              </a:solidFill>
            </a:rPr>
            <a:t>Activitat</a:t>
          </a:r>
          <a:r>
            <a:rPr lang="es-ES" sz="1800" b="1" i="1" u="sng" baseline="0">
              <a:solidFill>
                <a:sysClr val="windowText" lastClr="000000"/>
              </a:solidFill>
            </a:rPr>
            <a:t> anual</a:t>
          </a:r>
          <a:endParaRPr lang="es-ES" sz="1800" b="1" i="1" u="sng">
            <a:solidFill>
              <a:sysClr val="windowText" lastClr="000000"/>
            </a:solidFill>
          </a:endParaRPr>
        </a:p>
      </xdr:txBody>
    </xdr:sp>
    <xdr:clientData/>
  </xdr:twoCellAnchor>
  <xdr:twoCellAnchor>
    <xdr:from>
      <xdr:col>3</xdr:col>
      <xdr:colOff>125412</xdr:colOff>
      <xdr:row>0</xdr:row>
      <xdr:rowOff>726281</xdr:rowOff>
    </xdr:from>
    <xdr:to>
      <xdr:col>5</xdr:col>
      <xdr:colOff>366712</xdr:colOff>
      <xdr:row>2</xdr:row>
      <xdr:rowOff>26194</xdr:rowOff>
    </xdr:to>
    <xdr:sp macro="" textlink="">
      <xdr:nvSpPr>
        <xdr:cNvPr id="7" name="TextBox 6">
          <a:extLst>
            <a:ext uri="{FF2B5EF4-FFF2-40B4-BE49-F238E27FC236}">
              <a16:creationId xmlns:a16="http://schemas.microsoft.com/office/drawing/2014/main" id="{00000000-0008-0000-3200-000007000000}"/>
            </a:ext>
            <a:ext uri="{147F2762-F138-4A5C-976F-8EAC2B608ADB}">
              <a16:predDERef xmlns:a16="http://schemas.microsoft.com/office/drawing/2014/main" pred="{2AD3982B-1BE4-BA90-48CC-49463C3D1F2F}"/>
            </a:ext>
          </a:extLst>
        </xdr:cNvPr>
        <xdr:cNvSpPr txBox="1"/>
      </xdr:nvSpPr>
      <xdr:spPr>
        <a:xfrm>
          <a:off x="2518568" y="726281"/>
          <a:ext cx="1836738" cy="311944"/>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600">
              <a:latin typeface="+mn-lt"/>
              <a:ea typeface="+mn-lt"/>
              <a:cs typeface="+mn-lt"/>
            </a:rPr>
            <a:t>Suport AOC</a:t>
          </a:r>
        </a:p>
      </xdr:txBody>
    </xdr:sp>
    <xdr:clientData/>
  </xdr:twoCellAnchor>
  <xdr:twoCellAnchor>
    <xdr:from>
      <xdr:col>9</xdr:col>
      <xdr:colOff>385762</xdr:colOff>
      <xdr:row>0</xdr:row>
      <xdr:rowOff>726281</xdr:rowOff>
    </xdr:from>
    <xdr:to>
      <xdr:col>11</xdr:col>
      <xdr:colOff>620712</xdr:colOff>
      <xdr:row>2</xdr:row>
      <xdr:rowOff>26194</xdr:rowOff>
    </xdr:to>
    <xdr:sp macro="" textlink="">
      <xdr:nvSpPr>
        <xdr:cNvPr id="9" name="TextBox 8">
          <a:extLst>
            <a:ext uri="{FF2B5EF4-FFF2-40B4-BE49-F238E27FC236}">
              <a16:creationId xmlns:a16="http://schemas.microsoft.com/office/drawing/2014/main" id="{00000000-0008-0000-3200-000009000000}"/>
            </a:ext>
            <a:ext uri="{147F2762-F138-4A5C-976F-8EAC2B608ADB}">
              <a16:predDERef xmlns:a16="http://schemas.microsoft.com/office/drawing/2014/main" pred="{F66849D4-4AEE-A821-1E15-294469426698}"/>
            </a:ext>
          </a:extLst>
        </xdr:cNvPr>
        <xdr:cNvSpPr txBox="1"/>
      </xdr:nvSpPr>
      <xdr:spPr>
        <a:xfrm>
          <a:off x="7565231" y="726281"/>
          <a:ext cx="1830387" cy="311944"/>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600">
              <a:latin typeface="+mn-lt"/>
              <a:ea typeface="+mn-lt"/>
              <a:cs typeface="+mn-lt"/>
            </a:rPr>
            <a:t>_idCAT</a:t>
          </a:r>
        </a:p>
      </xdr:txBody>
    </xdr:sp>
    <xdr:clientData/>
  </xdr:twoCellAnchor>
  <xdr:twoCellAnchor editAs="oneCell">
    <xdr:from>
      <xdr:col>8</xdr:col>
      <xdr:colOff>0</xdr:colOff>
      <xdr:row>2</xdr:row>
      <xdr:rowOff>183443</xdr:rowOff>
    </xdr:from>
    <xdr:to>
      <xdr:col>13</xdr:col>
      <xdr:colOff>8598</xdr:colOff>
      <xdr:row>11</xdr:row>
      <xdr:rowOff>156043</xdr:rowOff>
    </xdr:to>
    <xdr:pic>
      <xdr:nvPicPr>
        <xdr:cNvPr id="2" name="Imagen 1">
          <a:extLst>
            <a:ext uri="{FF2B5EF4-FFF2-40B4-BE49-F238E27FC236}">
              <a16:creationId xmlns:a16="http://schemas.microsoft.com/office/drawing/2014/main" id="{4E2C6AC2-847A-0169-2C4A-98448F243E99}"/>
            </a:ext>
          </a:extLst>
        </xdr:cNvPr>
        <xdr:cNvPicPr>
          <a:picLocks noChangeAspect="1"/>
        </xdr:cNvPicPr>
      </xdr:nvPicPr>
      <xdr:blipFill>
        <a:blip xmlns:r="http://schemas.openxmlformats.org/officeDocument/2006/relationships" r:embed="rId1"/>
        <a:stretch>
          <a:fillRect/>
        </a:stretch>
      </xdr:blipFill>
      <xdr:spPr>
        <a:xfrm>
          <a:off x="6378222" y="1206499"/>
          <a:ext cx="3994987" cy="1623600"/>
        </a:xfrm>
        <a:prstGeom prst="rect">
          <a:avLst/>
        </a:prstGeom>
      </xdr:spPr>
    </xdr:pic>
    <xdr:clientData/>
  </xdr:twoCellAnchor>
  <xdr:twoCellAnchor editAs="oneCell">
    <xdr:from>
      <xdr:col>2</xdr:col>
      <xdr:colOff>98778</xdr:colOff>
      <xdr:row>2</xdr:row>
      <xdr:rowOff>183443</xdr:rowOff>
    </xdr:from>
    <xdr:to>
      <xdr:col>7</xdr:col>
      <xdr:colOff>598653</xdr:colOff>
      <xdr:row>11</xdr:row>
      <xdr:rowOff>156043</xdr:rowOff>
    </xdr:to>
    <xdr:pic>
      <xdr:nvPicPr>
        <xdr:cNvPr id="3" name="Imagen 2">
          <a:extLst>
            <a:ext uri="{FF2B5EF4-FFF2-40B4-BE49-F238E27FC236}">
              <a16:creationId xmlns:a16="http://schemas.microsoft.com/office/drawing/2014/main" id="{A003DF63-E50A-2F11-353C-84C168B1BCCE}"/>
            </a:ext>
          </a:extLst>
        </xdr:cNvPr>
        <xdr:cNvPicPr>
          <a:picLocks noChangeAspect="1"/>
        </xdr:cNvPicPr>
      </xdr:nvPicPr>
      <xdr:blipFill>
        <a:blip xmlns:r="http://schemas.openxmlformats.org/officeDocument/2006/relationships" r:embed="rId2"/>
        <a:stretch>
          <a:fillRect/>
        </a:stretch>
      </xdr:blipFill>
      <xdr:spPr>
        <a:xfrm>
          <a:off x="1693334" y="1206499"/>
          <a:ext cx="4486263" cy="16236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361950</xdr:colOff>
      <xdr:row>0</xdr:row>
      <xdr:rowOff>140618</xdr:rowOff>
    </xdr:from>
    <xdr:to>
      <xdr:col>17</xdr:col>
      <xdr:colOff>304801</xdr:colOff>
      <xdr:row>16</xdr:row>
      <xdr:rowOff>107156</xdr:rowOff>
    </xdr:to>
    <xdr:sp macro="" textlink="">
      <xdr:nvSpPr>
        <xdr:cNvPr id="3" name="AutoShape 3">
          <a:extLst>
            <a:ext uri="{FF2B5EF4-FFF2-40B4-BE49-F238E27FC236}">
              <a16:creationId xmlns:a16="http://schemas.microsoft.com/office/drawing/2014/main" id="{00000000-0008-0000-3300-000003000000}"/>
            </a:ext>
          </a:extLst>
        </xdr:cNvPr>
        <xdr:cNvSpPr>
          <a:spLocks noChangeArrowheads="1"/>
        </xdr:cNvSpPr>
      </xdr:nvSpPr>
      <xdr:spPr bwMode="auto">
        <a:xfrm>
          <a:off x="1159669" y="140618"/>
          <a:ext cx="12694445" cy="3502694"/>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8</xdr:col>
      <xdr:colOff>104775</xdr:colOff>
      <xdr:row>0</xdr:row>
      <xdr:rowOff>264897</xdr:rowOff>
    </xdr:from>
    <xdr:to>
      <xdr:col>12</xdr:col>
      <xdr:colOff>142874</xdr:colOff>
      <xdr:row>0</xdr:row>
      <xdr:rowOff>675379</xdr:rowOff>
    </xdr:to>
    <xdr:sp macro="" textlink="">
      <xdr:nvSpPr>
        <xdr:cNvPr id="4" name="CuadroTexto 3">
          <a:extLst>
            <a:ext uri="{FF2B5EF4-FFF2-40B4-BE49-F238E27FC236}">
              <a16:creationId xmlns:a16="http://schemas.microsoft.com/office/drawing/2014/main" id="{00000000-0008-0000-3300-000004000000}"/>
            </a:ext>
          </a:extLst>
        </xdr:cNvPr>
        <xdr:cNvSpPr txBox="1"/>
      </xdr:nvSpPr>
      <xdr:spPr>
        <a:xfrm>
          <a:off x="7461704" y="264897"/>
          <a:ext cx="3231241" cy="410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ca-ES" sz="1800" b="1" i="0" u="none" strike="noStrike" kern="0" cap="none" spc="0" normalizeH="0" baseline="0" noProof="0">
              <a:ln>
                <a:noFill/>
              </a:ln>
              <a:solidFill>
                <a:sysClr val="windowText" lastClr="000000"/>
              </a:solidFill>
              <a:effectLst/>
              <a:uLnTx/>
              <a:uFillTx/>
              <a:latin typeface="+mn-lt"/>
              <a:ea typeface="+mn-ea"/>
              <a:cs typeface="+mn-cs"/>
            </a:rPr>
            <a:t>Tiquets del Twitter</a:t>
          </a:r>
          <a:endParaRPr lang="es-ES" sz="1100">
            <a:solidFill>
              <a:sysClr val="windowText" lastClr="000000"/>
            </a:solidFill>
          </a:endParaRPr>
        </a:p>
      </xdr:txBody>
    </xdr:sp>
    <xdr:clientData/>
  </xdr:twoCellAnchor>
  <xdr:twoCellAnchor>
    <xdr:from>
      <xdr:col>2</xdr:col>
      <xdr:colOff>101600</xdr:colOff>
      <xdr:row>0</xdr:row>
      <xdr:rowOff>35389</xdr:rowOff>
    </xdr:from>
    <xdr:to>
      <xdr:col>16</xdr:col>
      <xdr:colOff>574175</xdr:colOff>
      <xdr:row>0</xdr:row>
      <xdr:rowOff>252197</xdr:rowOff>
    </xdr:to>
    <xdr:sp macro="" textlink="">
      <xdr:nvSpPr>
        <xdr:cNvPr id="5" name="CuadroTexto 4">
          <a:extLst>
            <a:ext uri="{FF2B5EF4-FFF2-40B4-BE49-F238E27FC236}">
              <a16:creationId xmlns:a16="http://schemas.microsoft.com/office/drawing/2014/main" id="{00000000-0008-0000-3300-000005000000}"/>
            </a:ext>
          </a:extLst>
        </xdr:cNvPr>
        <xdr:cNvSpPr txBox="1"/>
      </xdr:nvSpPr>
      <xdr:spPr>
        <a:xfrm>
          <a:off x="1698171" y="35389"/>
          <a:ext cx="12619218" cy="216808"/>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Xarxes socials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797378</xdr:colOff>
      <xdr:row>0</xdr:row>
      <xdr:rowOff>182788</xdr:rowOff>
    </xdr:from>
    <xdr:to>
      <xdr:col>17</xdr:col>
      <xdr:colOff>402520</xdr:colOff>
      <xdr:row>68</xdr:row>
      <xdr:rowOff>142874</xdr:rowOff>
    </xdr:to>
    <xdr:sp macro="" textlink="">
      <xdr:nvSpPr>
        <xdr:cNvPr id="6" name="AutoShape 3">
          <a:extLst>
            <a:ext uri="{FF2B5EF4-FFF2-40B4-BE49-F238E27FC236}">
              <a16:creationId xmlns:a16="http://schemas.microsoft.com/office/drawing/2014/main" id="{00000000-0008-0000-3400-000006000000}"/>
            </a:ext>
          </a:extLst>
        </xdr:cNvPr>
        <xdr:cNvSpPr>
          <a:spLocks noChangeArrowheads="1"/>
        </xdr:cNvSpPr>
      </xdr:nvSpPr>
      <xdr:spPr bwMode="auto">
        <a:xfrm>
          <a:off x="797378" y="182788"/>
          <a:ext cx="13166361" cy="12759305"/>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7</xdr:col>
      <xdr:colOff>540203</xdr:colOff>
      <xdr:row>0</xdr:row>
      <xdr:rowOff>310243</xdr:rowOff>
    </xdr:from>
    <xdr:to>
      <xdr:col>11</xdr:col>
      <xdr:colOff>578302</xdr:colOff>
      <xdr:row>0</xdr:row>
      <xdr:rowOff>720725</xdr:rowOff>
    </xdr:to>
    <xdr:sp macro="" textlink="">
      <xdr:nvSpPr>
        <xdr:cNvPr id="8" name="CuadroTexto 7">
          <a:extLst>
            <a:ext uri="{FF2B5EF4-FFF2-40B4-BE49-F238E27FC236}">
              <a16:creationId xmlns:a16="http://schemas.microsoft.com/office/drawing/2014/main" id="{00000000-0008-0000-3400-000008000000}"/>
            </a:ext>
          </a:extLst>
        </xdr:cNvPr>
        <xdr:cNvSpPr txBox="1"/>
      </xdr:nvSpPr>
      <xdr:spPr>
        <a:xfrm>
          <a:off x="6128203" y="310243"/>
          <a:ext cx="3231242" cy="410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ca-ES" sz="1800" b="1" i="0" u="none" strike="noStrike" kern="0" cap="none" spc="0" normalizeH="0" baseline="0" noProof="0">
              <a:ln>
                <a:noFill/>
              </a:ln>
              <a:solidFill>
                <a:sysClr val="windowText" lastClr="000000"/>
              </a:solidFill>
              <a:effectLst/>
              <a:uLnTx/>
              <a:uFillTx/>
              <a:latin typeface="+mn-lt"/>
              <a:ea typeface="+mn-ea"/>
              <a:cs typeface="+mn-cs"/>
            </a:rPr>
            <a:t>Recull infografies interessants</a:t>
          </a:r>
          <a:endParaRPr lang="es-ES" sz="1100">
            <a:solidFill>
              <a:sysClr val="windowText" lastClr="000000"/>
            </a:solidFill>
          </a:endParaRPr>
        </a:p>
      </xdr:txBody>
    </xdr:sp>
    <xdr:clientData/>
  </xdr:twoCellAnchor>
  <xdr:twoCellAnchor>
    <xdr:from>
      <xdr:col>1</xdr:col>
      <xdr:colOff>540202</xdr:colOff>
      <xdr:row>0</xdr:row>
      <xdr:rowOff>80735</xdr:rowOff>
    </xdr:from>
    <xdr:to>
      <xdr:col>16</xdr:col>
      <xdr:colOff>265917</xdr:colOff>
      <xdr:row>0</xdr:row>
      <xdr:rowOff>300718</xdr:rowOff>
    </xdr:to>
    <xdr:sp macro="" textlink="">
      <xdr:nvSpPr>
        <xdr:cNvPr id="11" name="CuadroTexto 10">
          <a:extLst>
            <a:ext uri="{FF2B5EF4-FFF2-40B4-BE49-F238E27FC236}">
              <a16:creationId xmlns:a16="http://schemas.microsoft.com/office/drawing/2014/main" id="{00000000-0008-0000-3400-00000B000000}"/>
            </a:ext>
          </a:extLst>
        </xdr:cNvPr>
        <xdr:cNvSpPr txBox="1"/>
      </xdr:nvSpPr>
      <xdr:spPr>
        <a:xfrm>
          <a:off x="1338488" y="80735"/>
          <a:ext cx="11700000" cy="219983"/>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Xarxes socials</a:t>
          </a:r>
        </a:p>
      </xdr:txBody>
    </xdr:sp>
    <xdr:clientData/>
  </xdr:twoCellAnchor>
  <xdr:twoCellAnchor editAs="oneCell">
    <xdr:from>
      <xdr:col>2</xdr:col>
      <xdr:colOff>0</xdr:colOff>
      <xdr:row>3</xdr:row>
      <xdr:rowOff>0</xdr:rowOff>
    </xdr:from>
    <xdr:to>
      <xdr:col>8</xdr:col>
      <xdr:colOff>292362</xdr:colOff>
      <xdr:row>24</xdr:row>
      <xdr:rowOff>63709</xdr:rowOff>
    </xdr:to>
    <xdr:pic>
      <xdr:nvPicPr>
        <xdr:cNvPr id="2" name="Imagen 1">
          <a:extLst>
            <a:ext uri="{FF2B5EF4-FFF2-40B4-BE49-F238E27FC236}">
              <a16:creationId xmlns:a16="http://schemas.microsoft.com/office/drawing/2014/main" id="{F7D832E4-76EF-3F4C-62D9-0A8A418E382A}"/>
            </a:ext>
          </a:extLst>
        </xdr:cNvPr>
        <xdr:cNvPicPr>
          <a:picLocks noChangeAspect="1"/>
        </xdr:cNvPicPr>
      </xdr:nvPicPr>
      <xdr:blipFill>
        <a:blip xmlns:r="http://schemas.openxmlformats.org/officeDocument/2006/relationships" r:embed="rId1"/>
        <a:stretch>
          <a:fillRect/>
        </a:stretch>
      </xdr:blipFill>
      <xdr:spPr>
        <a:xfrm>
          <a:off x="1600200" y="1219200"/>
          <a:ext cx="5092962" cy="4064209"/>
        </a:xfrm>
        <a:prstGeom prst="rect">
          <a:avLst/>
        </a:prstGeom>
      </xdr:spPr>
    </xdr:pic>
    <xdr:clientData/>
  </xdr:twoCellAnchor>
  <xdr:twoCellAnchor editAs="oneCell">
    <xdr:from>
      <xdr:col>8</xdr:col>
      <xdr:colOff>673100</xdr:colOff>
      <xdr:row>25</xdr:row>
      <xdr:rowOff>50800</xdr:rowOff>
    </xdr:from>
    <xdr:to>
      <xdr:col>15</xdr:col>
      <xdr:colOff>44706</xdr:colOff>
      <xdr:row>49</xdr:row>
      <xdr:rowOff>31984</xdr:rowOff>
    </xdr:to>
    <xdr:pic>
      <xdr:nvPicPr>
        <xdr:cNvPr id="9" name="Imagen 8">
          <a:extLst>
            <a:ext uri="{FF2B5EF4-FFF2-40B4-BE49-F238E27FC236}">
              <a16:creationId xmlns:a16="http://schemas.microsoft.com/office/drawing/2014/main" id="{3D1859C1-7935-9C07-7F23-74F467ADE429}"/>
            </a:ext>
          </a:extLst>
        </xdr:cNvPr>
        <xdr:cNvPicPr>
          <a:picLocks noChangeAspect="1"/>
        </xdr:cNvPicPr>
      </xdr:nvPicPr>
      <xdr:blipFill>
        <a:blip xmlns:r="http://schemas.openxmlformats.org/officeDocument/2006/relationships" r:embed="rId2"/>
        <a:stretch>
          <a:fillRect/>
        </a:stretch>
      </xdr:blipFill>
      <xdr:spPr>
        <a:xfrm>
          <a:off x="7073900" y="5461000"/>
          <a:ext cx="4972306" cy="4553184"/>
        </a:xfrm>
        <a:prstGeom prst="rect">
          <a:avLst/>
        </a:prstGeom>
      </xdr:spPr>
    </xdr:pic>
    <xdr:clientData/>
  </xdr:twoCellAnchor>
  <xdr:twoCellAnchor editAs="oneCell">
    <xdr:from>
      <xdr:col>8</xdr:col>
      <xdr:colOff>622300</xdr:colOff>
      <xdr:row>2</xdr:row>
      <xdr:rowOff>139700</xdr:rowOff>
    </xdr:from>
    <xdr:to>
      <xdr:col>15</xdr:col>
      <xdr:colOff>108211</xdr:colOff>
      <xdr:row>23</xdr:row>
      <xdr:rowOff>127205</xdr:rowOff>
    </xdr:to>
    <xdr:pic>
      <xdr:nvPicPr>
        <xdr:cNvPr id="10" name="Imagen 9">
          <a:extLst>
            <a:ext uri="{FF2B5EF4-FFF2-40B4-BE49-F238E27FC236}">
              <a16:creationId xmlns:a16="http://schemas.microsoft.com/office/drawing/2014/main" id="{9651119C-2AD5-1214-E6BC-DAC7833B4D1B}"/>
            </a:ext>
          </a:extLst>
        </xdr:cNvPr>
        <xdr:cNvPicPr>
          <a:picLocks noChangeAspect="1"/>
        </xdr:cNvPicPr>
      </xdr:nvPicPr>
      <xdr:blipFill>
        <a:blip xmlns:r="http://schemas.openxmlformats.org/officeDocument/2006/relationships" r:embed="rId3"/>
        <a:stretch>
          <a:fillRect/>
        </a:stretch>
      </xdr:blipFill>
      <xdr:spPr>
        <a:xfrm>
          <a:off x="7023100" y="1168400"/>
          <a:ext cx="5086611" cy="3988005"/>
        </a:xfrm>
        <a:prstGeom prst="rect">
          <a:avLst/>
        </a:prstGeom>
      </xdr:spPr>
    </xdr:pic>
    <xdr:clientData/>
  </xdr:twoCellAnchor>
  <xdr:twoCellAnchor editAs="oneCell">
    <xdr:from>
      <xdr:col>1</xdr:col>
      <xdr:colOff>609600</xdr:colOff>
      <xdr:row>26</xdr:row>
      <xdr:rowOff>12700</xdr:rowOff>
    </xdr:from>
    <xdr:to>
      <xdr:col>8</xdr:col>
      <xdr:colOff>152664</xdr:colOff>
      <xdr:row>48</xdr:row>
      <xdr:rowOff>19266</xdr:rowOff>
    </xdr:to>
    <xdr:pic>
      <xdr:nvPicPr>
        <xdr:cNvPr id="12" name="Imagen 11">
          <a:extLst>
            <a:ext uri="{FF2B5EF4-FFF2-40B4-BE49-F238E27FC236}">
              <a16:creationId xmlns:a16="http://schemas.microsoft.com/office/drawing/2014/main" id="{E9F21C36-B89B-ECA7-D3C6-04A708F127B9}"/>
            </a:ext>
          </a:extLst>
        </xdr:cNvPr>
        <xdr:cNvPicPr>
          <a:picLocks noChangeAspect="1"/>
        </xdr:cNvPicPr>
      </xdr:nvPicPr>
      <xdr:blipFill>
        <a:blip xmlns:r="http://schemas.openxmlformats.org/officeDocument/2006/relationships" r:embed="rId4"/>
        <a:stretch>
          <a:fillRect/>
        </a:stretch>
      </xdr:blipFill>
      <xdr:spPr>
        <a:xfrm>
          <a:off x="1409700" y="5613400"/>
          <a:ext cx="5143764" cy="419756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351514</xdr:colOff>
      <xdr:row>3</xdr:row>
      <xdr:rowOff>37109</xdr:rowOff>
    </xdr:from>
    <xdr:to>
      <xdr:col>32</xdr:col>
      <xdr:colOff>226218</xdr:colOff>
      <xdr:row>45</xdr:row>
      <xdr:rowOff>161924</xdr:rowOff>
    </xdr:to>
    <xdr:sp macro="" textlink="">
      <xdr:nvSpPr>
        <xdr:cNvPr id="4" name="AutoShape 3">
          <a:extLst>
            <a:ext uri="{FF2B5EF4-FFF2-40B4-BE49-F238E27FC236}">
              <a16:creationId xmlns:a16="http://schemas.microsoft.com/office/drawing/2014/main" id="{00000000-0008-0000-3500-000004000000}"/>
            </a:ext>
          </a:extLst>
        </xdr:cNvPr>
        <xdr:cNvSpPr>
          <a:spLocks noChangeArrowheads="1"/>
        </xdr:cNvSpPr>
      </xdr:nvSpPr>
      <xdr:spPr bwMode="auto">
        <a:xfrm>
          <a:off x="2256514" y="1227734"/>
          <a:ext cx="12626298" cy="762575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74032</xdr:colOff>
      <xdr:row>2</xdr:row>
      <xdr:rowOff>92754</xdr:rowOff>
    </xdr:from>
    <xdr:to>
      <xdr:col>31</xdr:col>
      <xdr:colOff>746125</xdr:colOff>
      <xdr:row>4</xdr:row>
      <xdr:rowOff>47624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2796595" y="1116692"/>
          <a:ext cx="11411530" cy="31999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Blog de serveis</a:t>
          </a:r>
        </a:p>
      </xdr:txBody>
    </xdr:sp>
    <xdr:clientData/>
  </xdr:twoCellAnchor>
  <xdr:twoCellAnchor>
    <xdr:from>
      <xdr:col>4</xdr:col>
      <xdr:colOff>300438</xdr:colOff>
      <xdr:row>5</xdr:row>
      <xdr:rowOff>48463</xdr:rowOff>
    </xdr:from>
    <xdr:to>
      <xdr:col>5</xdr:col>
      <xdr:colOff>716642</xdr:colOff>
      <xdr:row>7</xdr:row>
      <xdr:rowOff>70444</xdr:rowOff>
    </xdr:to>
    <xdr:sp macro="" textlink="">
      <xdr:nvSpPr>
        <xdr:cNvPr id="9" name="Rectangle: cantonades arrodonides 8">
          <a:extLst>
            <a:ext uri="{FF2B5EF4-FFF2-40B4-BE49-F238E27FC236}">
              <a16:creationId xmlns:a16="http://schemas.microsoft.com/office/drawing/2014/main" id="{00000000-0008-0000-3500-000009000000}"/>
            </a:ext>
          </a:extLst>
        </xdr:cNvPr>
        <xdr:cNvSpPr/>
      </xdr:nvSpPr>
      <xdr:spPr>
        <a:xfrm>
          <a:off x="3012795" y="774177"/>
          <a:ext cx="1441276" cy="384838"/>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indent="0" algn="ctr"/>
          <a:r>
            <a:rPr lang="ca-ES" sz="1400">
              <a:solidFill>
                <a:schemeClr val="lt1"/>
              </a:solidFill>
              <a:latin typeface="+mn-lt"/>
              <a:ea typeface="+mn-ea"/>
              <a:cs typeface="+mn-cs"/>
            </a:rPr>
            <a:t>Programació</a:t>
          </a:r>
        </a:p>
      </xdr:txBody>
    </xdr:sp>
    <xdr:clientData/>
  </xdr:twoCellAnchor>
  <xdr:twoCellAnchor>
    <xdr:from>
      <xdr:col>5</xdr:col>
      <xdr:colOff>511969</xdr:colOff>
      <xdr:row>6</xdr:row>
      <xdr:rowOff>71438</xdr:rowOff>
    </xdr:from>
    <xdr:to>
      <xdr:col>5</xdr:col>
      <xdr:colOff>847058</xdr:colOff>
      <xdr:row>8</xdr:row>
      <xdr:rowOff>19757</xdr:rowOff>
    </xdr:to>
    <xdr:pic>
      <xdr:nvPicPr>
        <xdr:cNvPr id="2" name="Imagen 1">
          <a:extLst>
            <a:ext uri="{FF2B5EF4-FFF2-40B4-BE49-F238E27FC236}">
              <a16:creationId xmlns:a16="http://schemas.microsoft.com/office/drawing/2014/main" id="{434046B8-78D1-4FBD-8AAD-9D7A5957E8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797844"/>
          <a:ext cx="335089" cy="305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xdr:row>
      <xdr:rowOff>0</xdr:rowOff>
    </xdr:from>
    <xdr:to>
      <xdr:col>7</xdr:col>
      <xdr:colOff>844550</xdr:colOff>
      <xdr:row>42</xdr:row>
      <xdr:rowOff>6350</xdr:rowOff>
    </xdr:to>
    <xdr:pic>
      <xdr:nvPicPr>
        <xdr:cNvPr id="3" name="Imagen 2">
          <a:extLst>
            <a:ext uri="{FF2B5EF4-FFF2-40B4-BE49-F238E27FC236}">
              <a16:creationId xmlns:a16="http://schemas.microsoft.com/office/drawing/2014/main" id="{0DF3EE09-3F40-FD49-81D6-762266AF4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7800" y="2495550"/>
          <a:ext cx="4387850" cy="589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207816</xdr:colOff>
      <xdr:row>1</xdr:row>
      <xdr:rowOff>0</xdr:rowOff>
    </xdr:from>
    <xdr:to>
      <xdr:col>22</xdr:col>
      <xdr:colOff>645582</xdr:colOff>
      <xdr:row>95</xdr:row>
      <xdr:rowOff>117929</xdr:rowOff>
    </xdr:to>
    <xdr:sp macro="" textlink="">
      <xdr:nvSpPr>
        <xdr:cNvPr id="3" name="AutoShape 3">
          <a:extLst>
            <a:ext uri="{FF2B5EF4-FFF2-40B4-BE49-F238E27FC236}">
              <a16:creationId xmlns:a16="http://schemas.microsoft.com/office/drawing/2014/main" id="{00000000-0008-0000-0A00-000003000000}"/>
            </a:ext>
          </a:extLst>
        </xdr:cNvPr>
        <xdr:cNvSpPr>
          <a:spLocks noChangeArrowheads="1"/>
        </xdr:cNvSpPr>
      </xdr:nvSpPr>
      <xdr:spPr bwMode="auto">
        <a:xfrm>
          <a:off x="2608116" y="838200"/>
          <a:ext cx="25863166" cy="27461029"/>
        </a:xfrm>
        <a:prstGeom prst="roundRect">
          <a:avLst>
            <a:gd name="adj" fmla="val 4846"/>
          </a:avLst>
        </a:prstGeom>
        <a:noFill/>
        <a:ln>
          <a:solidFill>
            <a:schemeClr val="accent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503237</xdr:colOff>
      <xdr:row>1</xdr:row>
      <xdr:rowOff>114301</xdr:rowOff>
    </xdr:from>
    <xdr:to>
      <xdr:col>5</xdr:col>
      <xdr:colOff>1981200</xdr:colOff>
      <xdr:row>3</xdr:row>
      <xdr:rowOff>63501</xdr:rowOff>
    </xdr:to>
    <xdr:sp macro="" textlink="">
      <xdr:nvSpPr>
        <xdr:cNvPr id="4" name="Rectángulo 3">
          <a:extLst>
            <a:ext uri="{FF2B5EF4-FFF2-40B4-BE49-F238E27FC236}">
              <a16:creationId xmlns:a16="http://schemas.microsoft.com/office/drawing/2014/main" id="{00000000-0008-0000-0A00-000004000000}"/>
            </a:ext>
          </a:extLst>
        </xdr:cNvPr>
        <xdr:cNvSpPr/>
      </xdr:nvSpPr>
      <xdr:spPr>
        <a:xfrm>
          <a:off x="4503737" y="952501"/>
          <a:ext cx="2493963" cy="330200"/>
        </a:xfrm>
        <a:prstGeom prst="rect">
          <a:avLst/>
        </a:prstGeom>
        <a:solidFill>
          <a:sysClr val="window" lastClr="FFFFFF"/>
        </a:solidFill>
        <a:ln>
          <a:solidFill>
            <a:schemeClr val="bg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ES" sz="1600" b="1">
              <a:solidFill>
                <a:sysClr val="windowText" lastClr="000000"/>
              </a:solidFill>
            </a:rPr>
            <a:t>Acords de nivell (ANS)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1984375</xdr:colOff>
      <xdr:row>0</xdr:row>
      <xdr:rowOff>277861</xdr:rowOff>
    </xdr:from>
    <xdr:to>
      <xdr:col>34</xdr:col>
      <xdr:colOff>15875</xdr:colOff>
      <xdr:row>94</xdr:row>
      <xdr:rowOff>30180</xdr:rowOff>
    </xdr:to>
    <xdr:sp macro="" textlink="">
      <xdr:nvSpPr>
        <xdr:cNvPr id="23" name="AutoShape 3">
          <a:extLst>
            <a:ext uri="{FF2B5EF4-FFF2-40B4-BE49-F238E27FC236}">
              <a16:creationId xmlns:a16="http://schemas.microsoft.com/office/drawing/2014/main" id="{00000000-0008-0000-0C00-000017000000}"/>
            </a:ext>
          </a:extLst>
        </xdr:cNvPr>
        <xdr:cNvSpPr>
          <a:spLocks noChangeArrowheads="1"/>
        </xdr:cNvSpPr>
      </xdr:nvSpPr>
      <xdr:spPr bwMode="auto">
        <a:xfrm>
          <a:off x="1984375" y="277861"/>
          <a:ext cx="26225500" cy="20500944"/>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kumimoji="0" lang="ca-ES" sz="1600" b="0" i="0" u="none" strike="noStrike" kern="120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kumimoji="0" lang="ca-ES" sz="1600" b="0" i="0" u="none" strike="noStrike" kern="120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gn="l" defTabSz="914400" rtl="0" eaLnBrk="1" fontAlgn="auto" latinLnBrk="0" hangingPunct="1">
            <a:lnSpc>
              <a:spcPct val="107000"/>
            </a:lnSpc>
            <a:spcBef>
              <a:spcPts val="0"/>
            </a:spcBef>
            <a:spcAft>
              <a:spcPts val="800"/>
            </a:spcAft>
            <a:buClrTx/>
            <a:buSzTx/>
            <a:buFont typeface="Arial" panose="020B0604020202020204" pitchFamily="34" charset="0"/>
            <a:buChar char="•"/>
            <a:tabLst>
              <a:tab pos="457200" algn="l"/>
            </a:tabLst>
            <a:defRPr/>
          </a:pPr>
          <a:endParaRPr lang="ca-ES" sz="1600" kern="1200" baseline="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6350</xdr:colOff>
      <xdr:row>0</xdr:row>
      <xdr:rowOff>123826</xdr:rowOff>
    </xdr:from>
    <xdr:to>
      <xdr:col>33</xdr:col>
      <xdr:colOff>168100</xdr:colOff>
      <xdr:row>0</xdr:row>
      <xdr:rowOff>788988</xdr:rowOff>
    </xdr:to>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2800350" y="123826"/>
          <a:ext cx="24768000" cy="665162"/>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2800" b="1">
              <a:solidFill>
                <a:schemeClr val="bg1"/>
              </a:solidFill>
            </a:rPr>
            <a:t>Suport a Usuaris</a:t>
          </a:r>
        </a:p>
      </xdr:txBody>
    </xdr:sp>
    <xdr:clientData/>
  </xdr:twoCellAnchor>
  <xdr:twoCellAnchor>
    <xdr:from>
      <xdr:col>27</xdr:col>
      <xdr:colOff>187760</xdr:colOff>
      <xdr:row>0</xdr:row>
      <xdr:rowOff>1014456</xdr:rowOff>
    </xdr:from>
    <xdr:to>
      <xdr:col>30</xdr:col>
      <xdr:colOff>16285</xdr:colOff>
      <xdr:row>0</xdr:row>
      <xdr:rowOff>1701631</xdr:rowOff>
    </xdr:to>
    <xdr:sp macro="" textlink="">
      <xdr:nvSpPr>
        <xdr:cNvPr id="94" name="Rectángulo: esquinas redondeadas 93">
          <a:hlinkClick xmlns:r="http://schemas.openxmlformats.org/officeDocument/2006/relationships" r:id="rId1"/>
          <a:extLst>
            <a:ext uri="{FF2B5EF4-FFF2-40B4-BE49-F238E27FC236}">
              <a16:creationId xmlns:a16="http://schemas.microsoft.com/office/drawing/2014/main" id="{00000000-0008-0000-0C00-00005E000000}"/>
            </a:ext>
          </a:extLst>
        </xdr:cNvPr>
        <xdr:cNvSpPr/>
      </xdr:nvSpPr>
      <xdr:spPr>
        <a:xfrm>
          <a:off x="23238260" y="1014456"/>
          <a:ext cx="2257400" cy="68717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400"/>
            <a:t>Dades anuals</a:t>
          </a:r>
        </a:p>
      </xdr:txBody>
    </xdr:sp>
    <xdr:clientData/>
  </xdr:twoCellAnchor>
  <xdr:twoCellAnchor>
    <xdr:from>
      <xdr:col>20</xdr:col>
      <xdr:colOff>336594</xdr:colOff>
      <xdr:row>19</xdr:row>
      <xdr:rowOff>53759</xdr:rowOff>
    </xdr:from>
    <xdr:to>
      <xdr:col>23</xdr:col>
      <xdr:colOff>180049</xdr:colOff>
      <xdr:row>24</xdr:row>
      <xdr:rowOff>50683</xdr:rowOff>
    </xdr:to>
    <xdr:sp macro="" textlink="">
      <xdr:nvSpPr>
        <xdr:cNvPr id="28" name="Rectángulo 14">
          <a:extLst>
            <a:ext uri="{FF2B5EF4-FFF2-40B4-BE49-F238E27FC236}">
              <a16:creationId xmlns:a16="http://schemas.microsoft.com/office/drawing/2014/main" id="{00000000-0008-0000-0C00-00001C000000}"/>
            </a:ext>
          </a:extLst>
        </xdr:cNvPr>
        <xdr:cNvSpPr/>
      </xdr:nvSpPr>
      <xdr:spPr>
        <a:xfrm>
          <a:off x="18924776" y="3171032"/>
          <a:ext cx="2268000" cy="862833"/>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6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 </a:t>
          </a:r>
        </a:p>
      </xdr:txBody>
    </xdr:sp>
    <xdr:clientData/>
  </xdr:twoCellAnchor>
  <xdr:twoCellAnchor>
    <xdr:from>
      <xdr:col>16</xdr:col>
      <xdr:colOff>23282</xdr:colOff>
      <xdr:row>1</xdr:row>
      <xdr:rowOff>174060</xdr:rowOff>
    </xdr:from>
    <xdr:to>
      <xdr:col>16</xdr:col>
      <xdr:colOff>31750</xdr:colOff>
      <xdr:row>55</xdr:row>
      <xdr:rowOff>6368</xdr:rowOff>
    </xdr:to>
    <xdr:cxnSp macro="">
      <xdr:nvCxnSpPr>
        <xdr:cNvPr id="75" name="Conector recto 74">
          <a:extLst>
            <a:ext uri="{FF2B5EF4-FFF2-40B4-BE49-F238E27FC236}">
              <a16:creationId xmlns:a16="http://schemas.microsoft.com/office/drawing/2014/main" id="{00000000-0008-0000-0C00-00004B000000}"/>
            </a:ext>
          </a:extLst>
        </xdr:cNvPr>
        <xdr:cNvCxnSpPr/>
      </xdr:nvCxnSpPr>
      <xdr:spPr>
        <a:xfrm>
          <a:off x="13929782" y="2491810"/>
          <a:ext cx="8468" cy="10595558"/>
        </a:xfrm>
        <a:prstGeom prst="line">
          <a:avLst/>
        </a:prstGeom>
        <a:ln>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187921</xdr:colOff>
      <xdr:row>0</xdr:row>
      <xdr:rowOff>2015343</xdr:rowOff>
    </xdr:from>
    <xdr:to>
      <xdr:col>33</xdr:col>
      <xdr:colOff>131921</xdr:colOff>
      <xdr:row>3</xdr:row>
      <xdr:rowOff>53693</xdr:rowOff>
    </xdr:to>
    <xdr:sp macro="" textlink="">
      <xdr:nvSpPr>
        <xdr:cNvPr id="93" name="Rectángulo: esquinas redondeadas 92">
          <a:hlinkClick xmlns:r="http://schemas.openxmlformats.org/officeDocument/2006/relationships" r:id="rId2"/>
          <a:extLst>
            <a:ext uri="{FF2B5EF4-FFF2-40B4-BE49-F238E27FC236}">
              <a16:creationId xmlns:a16="http://schemas.microsoft.com/office/drawing/2014/main" id="{00000000-0008-0000-0C00-00005D000000}"/>
            </a:ext>
          </a:extLst>
        </xdr:cNvPr>
        <xdr:cNvSpPr/>
      </xdr:nvSpPr>
      <xdr:spPr>
        <a:xfrm>
          <a:off x="2188171" y="2015343"/>
          <a:ext cx="25344000" cy="832350"/>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ES" sz="3600"/>
            <a:t>Indicadors</a:t>
          </a:r>
          <a:r>
            <a:rPr lang="es-ES" sz="3600" baseline="0"/>
            <a:t> de </a:t>
          </a:r>
          <a:r>
            <a:rPr lang="es-ES" sz="3600"/>
            <a:t>Productivitat</a:t>
          </a:r>
        </a:p>
      </xdr:txBody>
    </xdr:sp>
    <xdr:clientData/>
  </xdr:twoCellAnchor>
  <xdr:twoCellAnchor>
    <xdr:from>
      <xdr:col>1</xdr:col>
      <xdr:colOff>187922</xdr:colOff>
      <xdr:row>52</xdr:row>
      <xdr:rowOff>120145</xdr:rowOff>
    </xdr:from>
    <xdr:to>
      <xdr:col>33</xdr:col>
      <xdr:colOff>131922</xdr:colOff>
      <xdr:row>56</xdr:row>
      <xdr:rowOff>120647</xdr:rowOff>
    </xdr:to>
    <xdr:sp macro="" textlink="">
      <xdr:nvSpPr>
        <xdr:cNvPr id="92" name="Rectángulo: esquinas redondeadas 91">
          <a:hlinkClick xmlns:r="http://schemas.openxmlformats.org/officeDocument/2006/relationships" r:id="rId3"/>
          <a:extLst>
            <a:ext uri="{FF2B5EF4-FFF2-40B4-BE49-F238E27FC236}">
              <a16:creationId xmlns:a16="http://schemas.microsoft.com/office/drawing/2014/main" id="{00000000-0008-0000-0C00-00005C000000}"/>
            </a:ext>
          </a:extLst>
        </xdr:cNvPr>
        <xdr:cNvSpPr/>
      </xdr:nvSpPr>
      <xdr:spPr>
        <a:xfrm>
          <a:off x="2188172" y="12629645"/>
          <a:ext cx="25344000" cy="762502"/>
        </a:xfrm>
        <a:prstGeom prst="roundRect">
          <a:avLst/>
        </a:prstGeom>
        <a:gradFill flip="none" rotWithShape="1">
          <a:gsLst>
            <a:gs pos="0">
              <a:schemeClr val="bg2">
                <a:lumMod val="75000"/>
              </a:schemeClr>
            </a:gs>
            <a:gs pos="48000">
              <a:schemeClr val="bg2"/>
            </a:gs>
            <a:gs pos="100000">
              <a:schemeClr val="bg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ES" sz="3600"/>
            <a:t>Indicadors</a:t>
          </a:r>
          <a:r>
            <a:rPr lang="es-ES" sz="3600" baseline="0"/>
            <a:t> de </a:t>
          </a:r>
          <a:r>
            <a:rPr lang="es-ES" sz="3600"/>
            <a:t>Qualitat</a:t>
          </a:r>
        </a:p>
      </xdr:txBody>
    </xdr:sp>
    <xdr:clientData/>
  </xdr:twoCellAnchor>
  <xdr:twoCellAnchor>
    <xdr:from>
      <xdr:col>20</xdr:col>
      <xdr:colOff>603250</xdr:colOff>
      <xdr:row>0</xdr:row>
      <xdr:rowOff>1952626</xdr:rowOff>
    </xdr:from>
    <xdr:to>
      <xdr:col>24</xdr:col>
      <xdr:colOff>31750</xdr:colOff>
      <xdr:row>3</xdr:row>
      <xdr:rowOff>71100</xdr:rowOff>
    </xdr:to>
    <xdr:sp macro="" textlink="">
      <xdr:nvSpPr>
        <xdr:cNvPr id="14" name="Flecha: a la derecha con bandas 13">
          <a:extLst>
            <a:ext uri="{FF2B5EF4-FFF2-40B4-BE49-F238E27FC236}">
              <a16:creationId xmlns:a16="http://schemas.microsoft.com/office/drawing/2014/main" id="{00000000-0008-0000-0C00-00000E000000}"/>
            </a:ext>
          </a:extLst>
        </xdr:cNvPr>
        <xdr:cNvSpPr/>
      </xdr:nvSpPr>
      <xdr:spPr>
        <a:xfrm rot="10800000" flipV="1">
          <a:off x="17684750" y="1952626"/>
          <a:ext cx="2603500" cy="944224"/>
        </a:xfrm>
        <a:prstGeom prst="stripedRight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s-ES" sz="2800" b="1"/>
            <a:t>+</a:t>
          </a:r>
          <a:r>
            <a:rPr lang="es-ES" sz="2800" b="1" baseline="0"/>
            <a:t> info</a:t>
          </a:r>
          <a:endParaRPr lang="es-ES" sz="2800" b="1"/>
        </a:p>
      </xdr:txBody>
    </xdr:sp>
    <xdr:clientData/>
  </xdr:twoCellAnchor>
  <xdr:twoCellAnchor>
    <xdr:from>
      <xdr:col>16</xdr:col>
      <xdr:colOff>23282</xdr:colOff>
      <xdr:row>54</xdr:row>
      <xdr:rowOff>70336</xdr:rowOff>
    </xdr:from>
    <xdr:to>
      <xdr:col>16</xdr:col>
      <xdr:colOff>38100</xdr:colOff>
      <xdr:row>95</xdr:row>
      <xdr:rowOff>120836</xdr:rowOff>
    </xdr:to>
    <xdr:cxnSp macro="">
      <xdr:nvCxnSpPr>
        <xdr:cNvPr id="107" name="Conector recto 106">
          <a:extLst>
            <a:ext uri="{FF2B5EF4-FFF2-40B4-BE49-F238E27FC236}">
              <a16:creationId xmlns:a16="http://schemas.microsoft.com/office/drawing/2014/main" id="{00000000-0008-0000-0C00-00006B000000}"/>
            </a:ext>
          </a:extLst>
        </xdr:cNvPr>
        <xdr:cNvCxnSpPr/>
      </xdr:nvCxnSpPr>
      <xdr:spPr>
        <a:xfrm>
          <a:off x="13929782" y="12960836"/>
          <a:ext cx="14818" cy="8496000"/>
        </a:xfrm>
        <a:prstGeom prst="line">
          <a:avLst/>
        </a:prstGeom>
        <a:ln>
          <a:solidFill>
            <a:schemeClr val="accent2"/>
          </a:solidFill>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30240</xdr:colOff>
      <xdr:row>57</xdr:row>
      <xdr:rowOff>7659</xdr:rowOff>
    </xdr:from>
    <xdr:to>
      <xdr:col>59</xdr:col>
      <xdr:colOff>257753</xdr:colOff>
      <xdr:row>59</xdr:row>
      <xdr:rowOff>43629</xdr:rowOff>
    </xdr:to>
    <xdr:sp macro="" textlink="">
      <xdr:nvSpPr>
        <xdr:cNvPr id="108" name="Rectángulo 22">
          <a:extLst>
            <a:ext uri="{FF2B5EF4-FFF2-40B4-BE49-F238E27FC236}">
              <a16:creationId xmlns:a16="http://schemas.microsoft.com/office/drawing/2014/main" id="{B8165B19-BBEE-47A5-9DE2-9F7638E34011}"/>
            </a:ext>
          </a:extLst>
        </xdr:cNvPr>
        <xdr:cNvSpPr/>
      </xdr:nvSpPr>
      <xdr:spPr>
        <a:xfrm>
          <a:off x="46081544" y="12183094"/>
          <a:ext cx="1801209" cy="367274"/>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endParaRPr>
        </a:p>
      </xdr:txBody>
    </xdr:sp>
    <xdr:clientData/>
  </xdr:twoCellAnchor>
  <xdr:twoCellAnchor>
    <xdr:from>
      <xdr:col>2</xdr:col>
      <xdr:colOff>427641</xdr:colOff>
      <xdr:row>59</xdr:row>
      <xdr:rowOff>173906</xdr:rowOff>
    </xdr:from>
    <xdr:to>
      <xdr:col>31</xdr:col>
      <xdr:colOff>344099</xdr:colOff>
      <xdr:row>88</xdr:row>
      <xdr:rowOff>308733</xdr:rowOff>
    </xdr:to>
    <xdr:grpSp>
      <xdr:nvGrpSpPr>
        <xdr:cNvPr id="9" name="Grupo 8">
          <a:extLst>
            <a:ext uri="{FF2B5EF4-FFF2-40B4-BE49-F238E27FC236}">
              <a16:creationId xmlns:a16="http://schemas.microsoft.com/office/drawing/2014/main" id="{15518C0B-D8EA-A4F5-9B01-8485C03B33C9}"/>
            </a:ext>
          </a:extLst>
        </xdr:cNvPr>
        <xdr:cNvGrpSpPr/>
      </xdr:nvGrpSpPr>
      <xdr:grpSpPr>
        <a:xfrm>
          <a:off x="3094641" y="13527956"/>
          <a:ext cx="22014458" cy="5259277"/>
          <a:chOff x="3221641" y="14143553"/>
          <a:chExt cx="23236290" cy="5829013"/>
        </a:xfrm>
      </xdr:grpSpPr>
      <xdr:grpSp>
        <xdr:nvGrpSpPr>
          <xdr:cNvPr id="8" name="Grupo 7">
            <a:extLst>
              <a:ext uri="{FF2B5EF4-FFF2-40B4-BE49-F238E27FC236}">
                <a16:creationId xmlns:a16="http://schemas.microsoft.com/office/drawing/2014/main" id="{6D362526-A955-6BF0-ECBF-C40B149A0160}"/>
              </a:ext>
            </a:extLst>
          </xdr:cNvPr>
          <xdr:cNvGrpSpPr/>
        </xdr:nvGrpSpPr>
        <xdr:grpSpPr>
          <a:xfrm>
            <a:off x="3221641" y="14143553"/>
            <a:ext cx="23236290" cy="5829013"/>
            <a:chOff x="3221641" y="14143553"/>
            <a:chExt cx="23236290" cy="5829013"/>
          </a:xfrm>
        </xdr:grpSpPr>
        <xdr:sp macro="" textlink="">
          <xdr:nvSpPr>
            <xdr:cNvPr id="126" name="Rectángulo 102">
              <a:extLst>
                <a:ext uri="{FF2B5EF4-FFF2-40B4-BE49-F238E27FC236}">
                  <a16:creationId xmlns:a16="http://schemas.microsoft.com/office/drawing/2014/main" id="{E1502B3E-B80F-4DE6-8CDB-1CC57079E515}"/>
                </a:ext>
              </a:extLst>
            </xdr:cNvPr>
            <xdr:cNvSpPr/>
          </xdr:nvSpPr>
          <xdr:spPr>
            <a:xfrm>
              <a:off x="7936237" y="16383004"/>
              <a:ext cx="2318277" cy="617518"/>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Octubre</a:t>
              </a:r>
            </a:p>
          </xdr:txBody>
        </xdr:sp>
        <xdr:sp macro="" textlink="">
          <xdr:nvSpPr>
            <xdr:cNvPr id="513" name="Rectángulo 102">
              <a:extLst>
                <a:ext uri="{FF2B5EF4-FFF2-40B4-BE49-F238E27FC236}">
                  <a16:creationId xmlns:a16="http://schemas.microsoft.com/office/drawing/2014/main" id="{45108ABA-24F2-4D5E-84FF-0F2557F20E16}"/>
                </a:ext>
              </a:extLst>
            </xdr:cNvPr>
            <xdr:cNvSpPr/>
          </xdr:nvSpPr>
          <xdr:spPr>
            <a:xfrm>
              <a:off x="9973485" y="16630937"/>
              <a:ext cx="2314326" cy="615079"/>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Setembre</a:t>
              </a:r>
            </a:p>
          </xdr:txBody>
        </xdr:sp>
        <xdr:grpSp>
          <xdr:nvGrpSpPr>
            <xdr:cNvPr id="530" name="Grupo 529">
              <a:extLst>
                <a:ext uri="{FF2B5EF4-FFF2-40B4-BE49-F238E27FC236}">
                  <a16:creationId xmlns:a16="http://schemas.microsoft.com/office/drawing/2014/main" id="{A571B62F-533C-AF98-2818-0138BF077462}"/>
                </a:ext>
              </a:extLst>
            </xdr:cNvPr>
            <xdr:cNvGrpSpPr/>
          </xdr:nvGrpSpPr>
          <xdr:grpSpPr>
            <a:xfrm>
              <a:off x="3221641" y="14143553"/>
              <a:ext cx="23236290" cy="5829013"/>
              <a:chOff x="3213119" y="13316546"/>
              <a:chExt cx="23161504" cy="5401204"/>
            </a:xfrm>
          </xdr:grpSpPr>
          <xdr:grpSp>
            <xdr:nvGrpSpPr>
              <xdr:cNvPr id="2653" name="Grupo 15">
                <a:extLst>
                  <a:ext uri="{FF2B5EF4-FFF2-40B4-BE49-F238E27FC236}">
                    <a16:creationId xmlns:a16="http://schemas.microsoft.com/office/drawing/2014/main" id="{00000000-0008-0000-0C00-000002000000}"/>
                  </a:ext>
                </a:extLst>
              </xdr:cNvPr>
              <xdr:cNvGrpSpPr/>
            </xdr:nvGrpSpPr>
            <xdr:grpSpPr>
              <a:xfrm>
                <a:off x="3213119" y="13316546"/>
                <a:ext cx="23161504" cy="5192869"/>
                <a:chOff x="3242291" y="15714248"/>
                <a:chExt cx="23376688" cy="5871696"/>
              </a:xfrm>
            </xdr:grpSpPr>
            <xdr:sp macro="" textlink="">
              <xdr:nvSpPr>
                <xdr:cNvPr id="2654" name="Rectángulo 79">
                  <a:extLst>
                    <a:ext uri="{FF2B5EF4-FFF2-40B4-BE49-F238E27FC236}">
                      <a16:creationId xmlns:a16="http://schemas.microsoft.com/office/drawing/2014/main" id="{00000000-0008-0000-0C00-000004000000}"/>
                    </a:ext>
                  </a:extLst>
                </xdr:cNvPr>
                <xdr:cNvSpPr/>
              </xdr:nvSpPr>
              <xdr:spPr>
                <a:xfrm>
                  <a:off x="6152121" y="15814415"/>
                  <a:ext cx="4686147" cy="685826"/>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ca-ES" sz="3600" b="1" u="none" kern="1200">
                      <a:solidFill>
                        <a:schemeClr val="tx1"/>
                      </a:solidFill>
                      <a:latin typeface="+mn-lt"/>
                      <a:ea typeface="+mn-ea"/>
                      <a:cs typeface="+mn-cs"/>
                    </a:rPr>
                    <a:t>Enquestes telefòniques</a:t>
                  </a:r>
                </a:p>
              </xdr:txBody>
            </xdr:sp>
            <xdr:grpSp>
              <xdr:nvGrpSpPr>
                <xdr:cNvPr id="2655" name="Grupo 65">
                  <a:extLst>
                    <a:ext uri="{FF2B5EF4-FFF2-40B4-BE49-F238E27FC236}">
                      <a16:creationId xmlns:a16="http://schemas.microsoft.com/office/drawing/2014/main" id="{00000000-0008-0000-0C00-000005000000}"/>
                    </a:ext>
                  </a:extLst>
                </xdr:cNvPr>
                <xdr:cNvGrpSpPr/>
              </xdr:nvGrpSpPr>
              <xdr:grpSpPr>
                <a:xfrm>
                  <a:off x="3242291" y="18581181"/>
                  <a:ext cx="8938523" cy="1125741"/>
                  <a:chOff x="4514499" y="12717263"/>
                  <a:chExt cx="8915309" cy="1132558"/>
                </a:xfrm>
              </xdr:grpSpPr>
              <xdr:pic>
                <xdr:nvPicPr>
                  <xdr:cNvPr id="2656" name="Imagen 94">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14499" y="12717263"/>
                    <a:ext cx="1091683" cy="1023809"/>
                  </a:xfrm>
                  <a:prstGeom prst="rect">
                    <a:avLst/>
                  </a:prstGeom>
                </xdr:spPr>
              </xdr:pic>
              <xdr:grpSp>
                <xdr:nvGrpSpPr>
                  <xdr:cNvPr id="2657" name="Grupo 64">
                    <a:extLst>
                      <a:ext uri="{FF2B5EF4-FFF2-40B4-BE49-F238E27FC236}">
                        <a16:creationId xmlns:a16="http://schemas.microsoft.com/office/drawing/2014/main" id="{00000000-0008-0000-0C00-000007000000}"/>
                      </a:ext>
                    </a:extLst>
                  </xdr:cNvPr>
                  <xdr:cNvGrpSpPr/>
                </xdr:nvGrpSpPr>
                <xdr:grpSpPr>
                  <a:xfrm>
                    <a:off x="5787721" y="12949821"/>
                    <a:ext cx="7642087" cy="900000"/>
                    <a:chOff x="5787721" y="12949821"/>
                    <a:chExt cx="7642087" cy="900000"/>
                  </a:xfrm>
                </xdr:grpSpPr>
                <xdr:grpSp>
                  <xdr:nvGrpSpPr>
                    <xdr:cNvPr id="2658" name="Grupo 63">
                      <a:extLst>
                        <a:ext uri="{FF2B5EF4-FFF2-40B4-BE49-F238E27FC236}">
                          <a16:creationId xmlns:a16="http://schemas.microsoft.com/office/drawing/2014/main" id="{00000000-0008-0000-0C00-000020000000}"/>
                        </a:ext>
                      </a:extLst>
                    </xdr:cNvPr>
                    <xdr:cNvGrpSpPr/>
                  </xdr:nvGrpSpPr>
                  <xdr:grpSpPr>
                    <a:xfrm>
                      <a:off x="9483478" y="12949821"/>
                      <a:ext cx="3946330" cy="900000"/>
                      <a:chOff x="9483478" y="12949821"/>
                      <a:chExt cx="3946330" cy="900000"/>
                    </a:xfrm>
                  </xdr:grpSpPr>
                  <xdr:sp macro="" textlink="">
                    <xdr:nvSpPr>
                      <xdr:cNvPr id="2659" name="Rectángulo 85">
                        <a:extLst>
                          <a:ext uri="{FF2B5EF4-FFF2-40B4-BE49-F238E27FC236}">
                            <a16:creationId xmlns:a16="http://schemas.microsoft.com/office/drawing/2014/main" id="{00000000-0008-0000-0C00-000021000000}"/>
                          </a:ext>
                        </a:extLst>
                      </xdr:cNvPr>
                      <xdr:cNvSpPr/>
                    </xdr:nvSpPr>
                    <xdr:spPr>
                      <a:xfrm>
                        <a:off x="9483478" y="12949821"/>
                        <a:ext cx="2692748" cy="90000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4,84/</a:t>
                        </a:r>
                        <a:r>
                          <a:rPr kumimoji="0" lang="ca-ES" sz="6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5</a:t>
                        </a:r>
                        <a:endParaRPr kumimoji="0" lang="ca-ES" sz="72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endParaRPr>
                      </a:p>
                    </xdr:txBody>
                  </xdr:sp>
                  <xdr:sp macro="" textlink="">
                    <xdr:nvSpPr>
                      <xdr:cNvPr id="2660" name="Rectángulo 20">
                        <a:extLst>
                          <a:ext uri="{FF2B5EF4-FFF2-40B4-BE49-F238E27FC236}">
                            <a16:creationId xmlns:a16="http://schemas.microsoft.com/office/drawing/2014/main" id="{00000000-0008-0000-0C00-000022000000}"/>
                          </a:ext>
                        </a:extLst>
                      </xdr:cNvPr>
                      <xdr:cNvSpPr/>
                    </xdr:nvSpPr>
                    <xdr:spPr>
                      <a:xfrm>
                        <a:off x="11955771" y="13273821"/>
                        <a:ext cx="1474037" cy="576000"/>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↓4,86</a:t>
                        </a:r>
                        <a:endPar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grpSp>
                <xdr:sp macro="" textlink="">
                  <xdr:nvSpPr>
                    <xdr:cNvPr id="2661" name="Rectángulo 110">
                      <a:extLst>
                        <a:ext uri="{FF2B5EF4-FFF2-40B4-BE49-F238E27FC236}">
                          <a16:creationId xmlns:a16="http://schemas.microsoft.com/office/drawing/2014/main" id="{00000000-0008-0000-0C00-000024000000}"/>
                        </a:ext>
                      </a:extLst>
                    </xdr:cNvPr>
                    <xdr:cNvSpPr/>
                  </xdr:nvSpPr>
                  <xdr:spPr>
                    <a:xfrm>
                      <a:off x="5787721" y="12974161"/>
                      <a:ext cx="3103200" cy="510012"/>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kern="1200" baseline="0">
                          <a:solidFill>
                            <a:schemeClr val="tx1"/>
                          </a:solidFill>
                          <a:effectLst/>
                          <a:latin typeface="+mn-lt"/>
                          <a:ea typeface="+mn-ea"/>
                          <a:cs typeface="+mn-cs"/>
                        </a:rPr>
                        <a:t>Valoració de l'enquesta</a:t>
                      </a:r>
                      <a:endParaRPr lang="es-ES" sz="2400">
                        <a:effectLst/>
                      </a:endParaRPr>
                    </a:p>
                  </xdr:txBody>
                </xdr:sp>
              </xdr:grpSp>
            </xdr:grpSp>
            <xdr:grpSp>
              <xdr:nvGrpSpPr>
                <xdr:cNvPr id="2662" name="Grupo 100">
                  <a:extLst>
                    <a:ext uri="{FF2B5EF4-FFF2-40B4-BE49-F238E27FC236}">
                      <a16:creationId xmlns:a16="http://schemas.microsoft.com/office/drawing/2014/main" id="{00000000-0008-0000-0C00-000025000000}"/>
                    </a:ext>
                  </a:extLst>
                </xdr:cNvPr>
                <xdr:cNvGrpSpPr/>
              </xdr:nvGrpSpPr>
              <xdr:grpSpPr>
                <a:xfrm>
                  <a:off x="15208101" y="15714248"/>
                  <a:ext cx="11410878" cy="5871696"/>
                  <a:chOff x="14999357" y="9728603"/>
                  <a:chExt cx="11416980" cy="5864003"/>
                </a:xfrm>
              </xdr:grpSpPr>
              <xdr:sp macro="" textlink="">
                <xdr:nvSpPr>
                  <xdr:cNvPr id="2663" name="Rectángulo 43">
                    <a:extLst>
                      <a:ext uri="{FF2B5EF4-FFF2-40B4-BE49-F238E27FC236}">
                        <a16:creationId xmlns:a16="http://schemas.microsoft.com/office/drawing/2014/main" id="{00000000-0008-0000-0C00-000026000000}"/>
                      </a:ext>
                    </a:extLst>
                  </xdr:cNvPr>
                  <xdr:cNvSpPr/>
                </xdr:nvSpPr>
                <xdr:spPr>
                  <a:xfrm>
                    <a:off x="16509727" y="9728603"/>
                    <a:ext cx="9906610" cy="698400"/>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ca-ES" sz="3600" b="1" u="none" kern="1200">
                        <a:solidFill>
                          <a:schemeClr val="tx1"/>
                        </a:solidFill>
                        <a:latin typeface="+mn-lt"/>
                        <a:ea typeface="+mn-ea"/>
                        <a:cs typeface="+mn-cs"/>
                      </a:rPr>
                      <a:t>Enquestes per escrit (pendent desenvopulament)</a:t>
                    </a:r>
                  </a:p>
                </xdr:txBody>
              </xdr:sp>
              <xdr:grpSp>
                <xdr:nvGrpSpPr>
                  <xdr:cNvPr id="2664" name="Grupo 88">
                    <a:extLst>
                      <a:ext uri="{FF2B5EF4-FFF2-40B4-BE49-F238E27FC236}">
                        <a16:creationId xmlns:a16="http://schemas.microsoft.com/office/drawing/2014/main" id="{00000000-0008-0000-0C00-000027000000}"/>
                      </a:ext>
                    </a:extLst>
                  </xdr:cNvPr>
                  <xdr:cNvGrpSpPr/>
                </xdr:nvGrpSpPr>
                <xdr:grpSpPr>
                  <a:xfrm>
                    <a:off x="14999357" y="11231712"/>
                    <a:ext cx="8224144" cy="4360894"/>
                    <a:chOff x="14999357" y="11231712"/>
                    <a:chExt cx="8224144" cy="4360894"/>
                  </a:xfrm>
                </xdr:grpSpPr>
                <xdr:pic>
                  <xdr:nvPicPr>
                    <xdr:cNvPr id="2665" name="Imagen 90">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999357" y="12779426"/>
                      <a:ext cx="1099234" cy="1143570"/>
                    </a:xfrm>
                    <a:prstGeom prst="rect">
                      <a:avLst/>
                    </a:prstGeom>
                  </xdr:spPr>
                </xdr:pic>
                <xdr:grpSp>
                  <xdr:nvGrpSpPr>
                    <xdr:cNvPr id="2666" name="Grupo 86">
                      <a:extLst>
                        <a:ext uri="{FF2B5EF4-FFF2-40B4-BE49-F238E27FC236}">
                          <a16:creationId xmlns:a16="http://schemas.microsoft.com/office/drawing/2014/main" id="{00000000-0008-0000-0C00-000029000000}"/>
                        </a:ext>
                      </a:extLst>
                    </xdr:cNvPr>
                    <xdr:cNvGrpSpPr/>
                  </xdr:nvGrpSpPr>
                  <xdr:grpSpPr>
                    <a:xfrm>
                      <a:off x="16807704" y="11231712"/>
                      <a:ext cx="6415797" cy="4360894"/>
                      <a:chOff x="16659537" y="11062379"/>
                      <a:chExt cx="6415797" cy="4360894"/>
                    </a:xfrm>
                  </xdr:grpSpPr>
                  <xdr:grpSp>
                    <xdr:nvGrpSpPr>
                      <xdr:cNvPr id="2667" name="Grupo 77">
                        <a:extLst>
                          <a:ext uri="{FF2B5EF4-FFF2-40B4-BE49-F238E27FC236}">
                            <a16:creationId xmlns:a16="http://schemas.microsoft.com/office/drawing/2014/main" id="{00000000-0008-0000-0C00-00002A000000}"/>
                          </a:ext>
                        </a:extLst>
                      </xdr:cNvPr>
                      <xdr:cNvGrpSpPr/>
                    </xdr:nvGrpSpPr>
                    <xdr:grpSpPr>
                      <a:xfrm>
                        <a:off x="16659537" y="11062379"/>
                        <a:ext cx="6415793" cy="900000"/>
                        <a:chOff x="16659537" y="11062379"/>
                        <a:chExt cx="6415793" cy="900000"/>
                      </a:xfrm>
                    </xdr:grpSpPr>
                    <xdr:sp macro="" textlink="">
                      <xdr:nvSpPr>
                        <xdr:cNvPr id="2668" name="Rectángulo 78">
                          <a:extLst>
                            <a:ext uri="{FF2B5EF4-FFF2-40B4-BE49-F238E27FC236}">
                              <a16:creationId xmlns:a16="http://schemas.microsoft.com/office/drawing/2014/main" id="{00000000-0008-0000-0C00-00002B000000}"/>
                            </a:ext>
                          </a:extLst>
                        </xdr:cNvPr>
                        <xdr:cNvSpPr/>
                      </xdr:nvSpPr>
                      <xdr:spPr>
                        <a:xfrm>
                          <a:off x="16659537" y="11247179"/>
                          <a:ext cx="3103200" cy="504000"/>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b="0">
                              <a:latin typeface="Calibri" panose="020F0502020204030204" pitchFamily="34" charset="0"/>
                              <a:ea typeface="Times New Roman" panose="02020603050405020304" pitchFamily="18" charset="0"/>
                              <a:cs typeface="Times New Roman" panose="02020603050405020304" pitchFamily="18" charset="0"/>
                            </a:rPr>
                            <a:t>NPS</a:t>
                          </a:r>
                        </a:p>
                      </xdr:txBody>
                    </xdr:sp>
                    <xdr:sp macro="" textlink="">
                      <xdr:nvSpPr>
                        <xdr:cNvPr id="2670" name="Rectángulo 48">
                          <a:extLst>
                            <a:ext uri="{FF2B5EF4-FFF2-40B4-BE49-F238E27FC236}">
                              <a16:creationId xmlns:a16="http://schemas.microsoft.com/office/drawing/2014/main" id="{00000000-0008-0000-0C00-0000CF010000}"/>
                            </a:ext>
                          </a:extLst>
                        </xdr:cNvPr>
                        <xdr:cNvSpPr/>
                      </xdr:nvSpPr>
                      <xdr:spPr>
                        <a:xfrm>
                          <a:off x="19667010" y="11062379"/>
                          <a:ext cx="3408320" cy="90000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8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44%</a:t>
                          </a:r>
                        </a:p>
                      </xdr:txBody>
                    </xdr:sp>
                  </xdr:grpSp>
                  <xdr:grpSp>
                    <xdr:nvGrpSpPr>
                      <xdr:cNvPr id="2672" name="Grupo 81">
                        <a:extLst>
                          <a:ext uri="{FF2B5EF4-FFF2-40B4-BE49-F238E27FC236}">
                            <a16:creationId xmlns:a16="http://schemas.microsoft.com/office/drawing/2014/main" id="{00000000-0008-0000-0C00-0000D1010000}"/>
                          </a:ext>
                        </a:extLst>
                      </xdr:cNvPr>
                      <xdr:cNvGrpSpPr/>
                    </xdr:nvGrpSpPr>
                    <xdr:grpSpPr>
                      <a:xfrm>
                        <a:off x="16659538" y="12670297"/>
                        <a:ext cx="6415776" cy="900000"/>
                        <a:chOff x="16659538" y="12670297"/>
                        <a:chExt cx="6415776" cy="900000"/>
                      </a:xfrm>
                    </xdr:grpSpPr>
                    <xdr:sp macro="" textlink="">
                      <xdr:nvSpPr>
                        <xdr:cNvPr id="2673" name="Rectángulo 82">
                          <a:extLst>
                            <a:ext uri="{FF2B5EF4-FFF2-40B4-BE49-F238E27FC236}">
                              <a16:creationId xmlns:a16="http://schemas.microsoft.com/office/drawing/2014/main" id="{00000000-0008-0000-0C00-0000D2010000}"/>
                            </a:ext>
                          </a:extLst>
                        </xdr:cNvPr>
                        <xdr:cNvSpPr/>
                      </xdr:nvSpPr>
                      <xdr:spPr>
                        <a:xfrm>
                          <a:off x="16659538" y="12929879"/>
                          <a:ext cx="3103200" cy="50400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ca-ES" sz="2400"/>
                            <a:t>No</a:t>
                          </a:r>
                          <a:r>
                            <a:rPr lang="ca-ES" sz="2400" baseline="0"/>
                            <a:t>ta mitjana</a:t>
                          </a:r>
                        </a:p>
                      </xdr:txBody>
                    </xdr:sp>
                    <xdr:sp macro="" textlink="">
                      <xdr:nvSpPr>
                        <xdr:cNvPr id="2675" name="Rectángulo 49">
                          <a:extLst>
                            <a:ext uri="{FF2B5EF4-FFF2-40B4-BE49-F238E27FC236}">
                              <a16:creationId xmlns:a16="http://schemas.microsoft.com/office/drawing/2014/main" id="{00000000-0008-0000-0C00-0000D4010000}"/>
                            </a:ext>
                          </a:extLst>
                        </xdr:cNvPr>
                        <xdr:cNvSpPr/>
                      </xdr:nvSpPr>
                      <xdr:spPr>
                        <a:xfrm>
                          <a:off x="19505235" y="12670297"/>
                          <a:ext cx="3570079" cy="900000"/>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ctr"/>
                          <a:r>
                            <a:rPr kumimoji="0" lang="ca-ES" sz="8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8,27/10</a:t>
                          </a:r>
                          <a:r>
                            <a:rPr lang="ca-ES" sz="5400" b="1" cap="none" spc="0">
                              <a:ln w="22225">
                                <a:solidFill>
                                  <a:schemeClr val="accent2"/>
                                </a:solidFill>
                                <a:prstDash val="solid"/>
                              </a:ln>
                              <a:solidFill>
                                <a:schemeClr val="accent2">
                                  <a:lumMod val="40000"/>
                                  <a:lumOff val="60000"/>
                                </a:schemeClr>
                              </a:solidFill>
                              <a:effectLst/>
                            </a:rPr>
                            <a:t> </a:t>
                          </a:r>
                          <a:endParaRPr lang="ca-ES" sz="7200" b="1" cap="none" spc="0">
                            <a:ln w="22225">
                              <a:solidFill>
                                <a:schemeClr val="accent2"/>
                              </a:solidFill>
                              <a:prstDash val="solid"/>
                            </a:ln>
                            <a:solidFill>
                              <a:schemeClr val="accent2">
                                <a:lumMod val="40000"/>
                                <a:lumOff val="60000"/>
                              </a:schemeClr>
                            </a:solidFill>
                            <a:effectLst/>
                          </a:endParaRPr>
                        </a:p>
                      </xdr:txBody>
                    </xdr:sp>
                  </xdr:grpSp>
                  <xdr:grpSp>
                    <xdr:nvGrpSpPr>
                      <xdr:cNvPr id="2677" name="Grupo 83">
                        <a:extLst>
                          <a:ext uri="{FF2B5EF4-FFF2-40B4-BE49-F238E27FC236}">
                            <a16:creationId xmlns:a16="http://schemas.microsoft.com/office/drawing/2014/main" id="{00000000-0008-0000-0C00-0000D6010000}"/>
                          </a:ext>
                        </a:extLst>
                      </xdr:cNvPr>
                      <xdr:cNvGrpSpPr/>
                    </xdr:nvGrpSpPr>
                    <xdr:grpSpPr>
                      <a:xfrm>
                        <a:off x="16659538" y="14523273"/>
                        <a:ext cx="6415796" cy="900000"/>
                        <a:chOff x="16659538" y="14523273"/>
                        <a:chExt cx="6415796" cy="900000"/>
                      </a:xfrm>
                    </xdr:grpSpPr>
                    <xdr:sp macro="" textlink="">
                      <xdr:nvSpPr>
                        <xdr:cNvPr id="2679" name="Rectángulo 50">
                          <a:extLst>
                            <a:ext uri="{FF2B5EF4-FFF2-40B4-BE49-F238E27FC236}">
                              <a16:creationId xmlns:a16="http://schemas.microsoft.com/office/drawing/2014/main" id="{00000000-0008-0000-0C00-0000D8010000}"/>
                            </a:ext>
                          </a:extLst>
                        </xdr:cNvPr>
                        <xdr:cNvSpPr/>
                      </xdr:nvSpPr>
                      <xdr:spPr>
                        <a:xfrm>
                          <a:off x="20123333" y="14523273"/>
                          <a:ext cx="2952001" cy="900000"/>
                        </a:xfrm>
                        <a:prstGeom prst="rect">
                          <a:avLst/>
                        </a:prstGeom>
                        <a:noFill/>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ctr"/>
                          <a:r>
                            <a:rPr kumimoji="0" lang="ca-ES" sz="80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rPr>
                            <a:t>82%</a:t>
                          </a:r>
                          <a:endParaRPr kumimoji="0" lang="ca-ES" sz="7200" b="1" i="0" u="none" strike="noStrike" kern="0" cap="none" spc="0" normalizeH="0" baseline="0">
                            <a:ln w="22225">
                              <a:solidFill>
                                <a:srgbClr val="70AD47"/>
                              </a:solidFill>
                              <a:prstDash val="solid"/>
                            </a:ln>
                            <a:solidFill>
                              <a:srgbClr val="70AD47">
                                <a:lumMod val="40000"/>
                                <a:lumOff val="60000"/>
                              </a:srgbClr>
                            </a:solidFill>
                            <a:effectLst/>
                            <a:uLnTx/>
                            <a:uFillTx/>
                            <a:latin typeface="+mn-lt"/>
                            <a:ea typeface="+mn-ea"/>
                            <a:cs typeface="+mn-cs"/>
                          </a:endParaRPr>
                        </a:p>
                      </xdr:txBody>
                    </xdr:sp>
                    <xdr:sp macro="" textlink="">
                      <xdr:nvSpPr>
                        <xdr:cNvPr id="2681" name="Rectángulo 67">
                          <a:extLst>
                            <a:ext uri="{FF2B5EF4-FFF2-40B4-BE49-F238E27FC236}">
                              <a16:creationId xmlns:a16="http://schemas.microsoft.com/office/drawing/2014/main" id="{00000000-0008-0000-0C00-0000DA010000}"/>
                            </a:ext>
                          </a:extLst>
                        </xdr:cNvPr>
                        <xdr:cNvSpPr/>
                      </xdr:nvSpPr>
                      <xdr:spPr>
                        <a:xfrm>
                          <a:off x="16659538" y="14627647"/>
                          <a:ext cx="3600000" cy="49765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ca-ES" sz="2400" baseline="0"/>
                            <a:t>NPS adaptat a Sector públic</a:t>
                          </a:r>
                        </a:p>
                      </xdr:txBody>
                    </xdr:sp>
                  </xdr:grpSp>
                </xdr:grpSp>
              </xdr:grpSp>
            </xdr:grpSp>
          </xdr:grpSp>
          <xdr:grpSp>
            <xdr:nvGrpSpPr>
              <xdr:cNvPr id="528" name="Grupo 527">
                <a:extLst>
                  <a:ext uri="{FF2B5EF4-FFF2-40B4-BE49-F238E27FC236}">
                    <a16:creationId xmlns:a16="http://schemas.microsoft.com/office/drawing/2014/main" id="{D8A4005A-240B-E867-8518-3B1F33BD2D23}"/>
                  </a:ext>
                </a:extLst>
              </xdr:cNvPr>
              <xdr:cNvGrpSpPr/>
            </xdr:nvGrpSpPr>
            <xdr:grpSpPr>
              <a:xfrm>
                <a:off x="23480716" y="14815287"/>
                <a:ext cx="2332973" cy="3902463"/>
                <a:chOff x="30849933" y="14595895"/>
                <a:chExt cx="2329254" cy="3899554"/>
              </a:xfrm>
            </xdr:grpSpPr>
            <xdr:sp macro="" textlink="">
              <xdr:nvSpPr>
                <xdr:cNvPr id="520" name="Rectángulo 17">
                  <a:extLst>
                    <a:ext uri="{FF2B5EF4-FFF2-40B4-BE49-F238E27FC236}">
                      <a16:creationId xmlns:a16="http://schemas.microsoft.com/office/drawing/2014/main" id="{8EB945B5-492D-4A72-AC99-769B335AB837}"/>
                    </a:ext>
                  </a:extLst>
                </xdr:cNvPr>
                <xdr:cNvSpPr/>
              </xdr:nvSpPr>
              <xdr:spPr>
                <a:xfrm>
                  <a:off x="30849949" y="14595895"/>
                  <a:ext cx="2329238" cy="682682"/>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rPr>
                    <a:t>53 %</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sp macro="" textlink="">
              <xdr:nvSpPr>
                <xdr:cNvPr id="523" name="Rectángulo 18">
                  <a:extLst>
                    <a:ext uri="{FF2B5EF4-FFF2-40B4-BE49-F238E27FC236}">
                      <a16:creationId xmlns:a16="http://schemas.microsoft.com/office/drawing/2014/main" id="{BCB115AD-DCD6-44B6-8123-D19C2B5137E4}"/>
                    </a:ext>
                  </a:extLst>
                </xdr:cNvPr>
                <xdr:cNvSpPr/>
              </xdr:nvSpPr>
              <xdr:spPr>
                <a:xfrm>
                  <a:off x="30849951" y="16025470"/>
                  <a:ext cx="1992895" cy="681936"/>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a:t>
                  </a:r>
                  <a:endPar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sp macro="" textlink="">
              <xdr:nvSpPr>
                <xdr:cNvPr id="527" name="Rectángulo 19">
                  <a:extLst>
                    <a:ext uri="{FF2B5EF4-FFF2-40B4-BE49-F238E27FC236}">
                      <a16:creationId xmlns:a16="http://schemas.microsoft.com/office/drawing/2014/main" id="{2F2EE4E7-B947-4F34-BF04-B5B94589A280}"/>
                    </a:ext>
                  </a:extLst>
                </xdr:cNvPr>
                <xdr:cNvSpPr/>
              </xdr:nvSpPr>
              <xdr:spPr>
                <a:xfrm>
                  <a:off x="30849933" y="17793782"/>
                  <a:ext cx="1992894" cy="701667"/>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a:t>
                  </a:r>
                  <a:endParaRPr kumimoji="0" lang="ca-ES" sz="3200" b="0" i="0" u="none" strike="noStrike" kern="0" cap="none" spc="0" normalizeH="0" baseline="0">
                    <a:ln w="22225">
                      <a:solidFill>
                        <a:schemeClr val="tx1"/>
                      </a:solidFill>
                      <a:prstDash val="solid"/>
                    </a:ln>
                    <a:solidFill>
                      <a:schemeClr val="tx1"/>
                    </a:solidFill>
                    <a:effectLst/>
                    <a:uLnTx/>
                    <a:uFillTx/>
                    <a:latin typeface="+mn-lt"/>
                    <a:ea typeface="+mn-ea"/>
                    <a:cs typeface="+mn-cs"/>
                  </a:endParaRPr>
                </a:p>
              </xdr:txBody>
            </xdr:sp>
          </xdr:grpSp>
        </xdr:grpSp>
      </xdr:grpSp>
      <xdr:sp macro="" textlink="">
        <xdr:nvSpPr>
          <xdr:cNvPr id="531" name="Rectángulo 102">
            <a:extLst>
              <a:ext uri="{FF2B5EF4-FFF2-40B4-BE49-F238E27FC236}">
                <a16:creationId xmlns:a16="http://schemas.microsoft.com/office/drawing/2014/main" id="{D1EC908B-1671-43B9-8DB4-C58F7A553C54}"/>
              </a:ext>
            </a:extLst>
          </xdr:cNvPr>
          <xdr:cNvSpPr/>
        </xdr:nvSpPr>
        <xdr:spPr>
          <a:xfrm>
            <a:off x="20160899" y="14936206"/>
            <a:ext cx="2334152" cy="617519"/>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Octubre</a:t>
            </a:r>
          </a:p>
        </xdr:txBody>
      </xdr:sp>
      <xdr:sp macro="" textlink="">
        <xdr:nvSpPr>
          <xdr:cNvPr id="533" name="Rectángulo 102">
            <a:extLst>
              <a:ext uri="{FF2B5EF4-FFF2-40B4-BE49-F238E27FC236}">
                <a16:creationId xmlns:a16="http://schemas.microsoft.com/office/drawing/2014/main" id="{F7A4B148-ADA6-4E64-80D7-8D6BF7C5196A}"/>
              </a:ext>
            </a:extLst>
          </xdr:cNvPr>
          <xdr:cNvSpPr/>
        </xdr:nvSpPr>
        <xdr:spPr>
          <a:xfrm>
            <a:off x="23156050" y="15180964"/>
            <a:ext cx="2292101" cy="639644"/>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Setembre</a:t>
            </a:r>
          </a:p>
        </xdr:txBody>
      </xdr:sp>
    </xdr:grpSp>
    <xdr:clientData/>
  </xdr:twoCellAnchor>
  <xdr:twoCellAnchor>
    <xdr:from>
      <xdr:col>2</xdr:col>
      <xdr:colOff>603214</xdr:colOff>
      <xdr:row>6</xdr:row>
      <xdr:rowOff>69824</xdr:rowOff>
    </xdr:from>
    <xdr:to>
      <xdr:col>31</xdr:col>
      <xdr:colOff>568935</xdr:colOff>
      <xdr:row>41</xdr:row>
      <xdr:rowOff>179775</xdr:rowOff>
    </xdr:to>
    <xdr:grpSp>
      <xdr:nvGrpSpPr>
        <xdr:cNvPr id="125" name="Grupo 124">
          <a:extLst>
            <a:ext uri="{FF2B5EF4-FFF2-40B4-BE49-F238E27FC236}">
              <a16:creationId xmlns:a16="http://schemas.microsoft.com/office/drawing/2014/main" id="{CD00777A-61C7-26B3-B310-897349F3CD58}"/>
            </a:ext>
          </a:extLst>
        </xdr:cNvPr>
        <xdr:cNvGrpSpPr/>
      </xdr:nvGrpSpPr>
      <xdr:grpSpPr>
        <a:xfrm>
          <a:off x="3270214" y="3413099"/>
          <a:ext cx="22063721" cy="6863176"/>
          <a:chOff x="36131467" y="3922324"/>
          <a:chExt cx="23340714" cy="6519679"/>
        </a:xfrm>
      </xdr:grpSpPr>
      <xdr:grpSp>
        <xdr:nvGrpSpPr>
          <xdr:cNvPr id="121" name="Grupo 120">
            <a:extLst>
              <a:ext uri="{FF2B5EF4-FFF2-40B4-BE49-F238E27FC236}">
                <a16:creationId xmlns:a16="http://schemas.microsoft.com/office/drawing/2014/main" id="{9340CF52-4E45-2E39-156C-6DE958EEF456}"/>
              </a:ext>
            </a:extLst>
          </xdr:cNvPr>
          <xdr:cNvGrpSpPr/>
        </xdr:nvGrpSpPr>
        <xdr:grpSpPr>
          <a:xfrm>
            <a:off x="36131467" y="3922324"/>
            <a:ext cx="22727324" cy="6519679"/>
            <a:chOff x="36131467" y="3922326"/>
            <a:chExt cx="22727324" cy="6519676"/>
          </a:xfrm>
        </xdr:grpSpPr>
        <xdr:sp macro="" textlink="">
          <xdr:nvSpPr>
            <xdr:cNvPr id="86" name="Rectángulo 42">
              <a:extLst>
                <a:ext uri="{FF2B5EF4-FFF2-40B4-BE49-F238E27FC236}">
                  <a16:creationId xmlns:a16="http://schemas.microsoft.com/office/drawing/2014/main" id="{75D98BD1-3744-BEA3-512D-2A7B16F8F0C9}"/>
                </a:ext>
              </a:extLst>
            </xdr:cNvPr>
            <xdr:cNvSpPr/>
          </xdr:nvSpPr>
          <xdr:spPr>
            <a:xfrm>
              <a:off x="53401542" y="8491937"/>
              <a:ext cx="1930643" cy="599369"/>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73%</a:t>
              </a:r>
            </a:p>
          </xdr:txBody>
        </xdr:sp>
        <xdr:sp macro="" textlink="">
          <xdr:nvSpPr>
            <xdr:cNvPr id="82" name="Rectángulo 76">
              <a:extLst>
                <a:ext uri="{FF2B5EF4-FFF2-40B4-BE49-F238E27FC236}">
                  <a16:creationId xmlns:a16="http://schemas.microsoft.com/office/drawing/2014/main" id="{C24A37DE-3FF1-FD04-3043-A01ABA97D988}"/>
                </a:ext>
              </a:extLst>
            </xdr:cNvPr>
            <xdr:cNvSpPr/>
          </xdr:nvSpPr>
          <xdr:spPr>
            <a:xfrm>
              <a:off x="53411486" y="9781896"/>
              <a:ext cx="1910744" cy="60904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ca-ES" sz="80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3</a:t>
              </a:r>
            </a:p>
          </xdr:txBody>
        </xdr:sp>
        <xdr:grpSp>
          <xdr:nvGrpSpPr>
            <xdr:cNvPr id="115" name="Grupo 114">
              <a:extLst>
                <a:ext uri="{FF2B5EF4-FFF2-40B4-BE49-F238E27FC236}">
                  <a16:creationId xmlns:a16="http://schemas.microsoft.com/office/drawing/2014/main" id="{FFF0B87A-B8E1-BFF2-5E97-3525D933425C}"/>
                </a:ext>
              </a:extLst>
            </xdr:cNvPr>
            <xdr:cNvGrpSpPr/>
          </xdr:nvGrpSpPr>
          <xdr:grpSpPr>
            <a:xfrm>
              <a:off x="36131467" y="3922326"/>
              <a:ext cx="22727324" cy="6519676"/>
              <a:chOff x="36128308" y="3919155"/>
              <a:chExt cx="22740249" cy="6523256"/>
            </a:xfrm>
          </xdr:grpSpPr>
          <xdr:grpSp>
            <xdr:nvGrpSpPr>
              <xdr:cNvPr id="111" name="Grupo 110">
                <a:extLst>
                  <a:ext uri="{FF2B5EF4-FFF2-40B4-BE49-F238E27FC236}">
                    <a16:creationId xmlns:a16="http://schemas.microsoft.com/office/drawing/2014/main" id="{1EF3A332-8C8A-5DD2-E00D-79D39E661B7E}"/>
                  </a:ext>
                </a:extLst>
              </xdr:cNvPr>
              <xdr:cNvGrpSpPr/>
            </xdr:nvGrpSpPr>
            <xdr:grpSpPr>
              <a:xfrm>
                <a:off x="36128308" y="3919155"/>
                <a:ext cx="22740249" cy="6523256"/>
                <a:chOff x="35310746" y="3853403"/>
                <a:chExt cx="22199079" cy="6355579"/>
              </a:xfrm>
            </xdr:grpSpPr>
            <xdr:grpSp>
              <xdr:nvGrpSpPr>
                <xdr:cNvPr id="70" name="Grupo 69">
                  <a:extLst>
                    <a:ext uri="{FF2B5EF4-FFF2-40B4-BE49-F238E27FC236}">
                      <a16:creationId xmlns:a16="http://schemas.microsoft.com/office/drawing/2014/main" id="{FEAED464-DC84-C2F7-270C-425B8FAA5321}"/>
                    </a:ext>
                  </a:extLst>
                </xdr:cNvPr>
                <xdr:cNvGrpSpPr/>
              </xdr:nvGrpSpPr>
              <xdr:grpSpPr>
                <a:xfrm>
                  <a:off x="35310746" y="3853403"/>
                  <a:ext cx="22199079" cy="6355579"/>
                  <a:chOff x="35412130" y="4061278"/>
                  <a:chExt cx="22261074" cy="7166940"/>
                </a:xfrm>
              </xdr:grpSpPr>
              <xdr:grpSp>
                <xdr:nvGrpSpPr>
                  <xdr:cNvPr id="68" name="Grupo 67">
                    <a:extLst>
                      <a:ext uri="{FF2B5EF4-FFF2-40B4-BE49-F238E27FC236}">
                        <a16:creationId xmlns:a16="http://schemas.microsoft.com/office/drawing/2014/main" id="{821181CD-4D47-41FD-D292-D4BA47ACAD55}"/>
                      </a:ext>
                    </a:extLst>
                  </xdr:cNvPr>
                  <xdr:cNvGrpSpPr/>
                </xdr:nvGrpSpPr>
                <xdr:grpSpPr>
                  <a:xfrm>
                    <a:off x="40751762" y="5134416"/>
                    <a:ext cx="2275201" cy="5795314"/>
                    <a:chOff x="5947865" y="4514172"/>
                    <a:chExt cx="2275201" cy="5789081"/>
                  </a:xfrm>
                </xdr:grpSpPr>
                <xdr:sp macro="" textlink="">
                  <xdr:nvSpPr>
                    <xdr:cNvPr id="61" name="Rectángulo 107">
                      <a:extLst>
                        <a:ext uri="{FF2B5EF4-FFF2-40B4-BE49-F238E27FC236}">
                          <a16:creationId xmlns:a16="http://schemas.microsoft.com/office/drawing/2014/main" id="{00000000-0008-0000-0C00-00003D000000}"/>
                        </a:ext>
                      </a:extLst>
                    </xdr:cNvPr>
                    <xdr:cNvSpPr/>
                  </xdr:nvSpPr>
                  <xdr:spPr>
                    <a:xfrm>
                      <a:off x="5951032" y="7777026"/>
                      <a:ext cx="2268850" cy="944466"/>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92%</a:t>
                      </a:r>
                    </a:p>
                  </xdr:txBody>
                </xdr:sp>
                <xdr:sp macro="" textlink="">
                  <xdr:nvSpPr>
                    <xdr:cNvPr id="449" name="Rectángulo 11">
                      <a:extLst>
                        <a:ext uri="{FF2B5EF4-FFF2-40B4-BE49-F238E27FC236}">
                          <a16:creationId xmlns:a16="http://schemas.microsoft.com/office/drawing/2014/main" id="{00000000-0008-0000-0C00-0000C1010000}"/>
                        </a:ext>
                      </a:extLst>
                    </xdr:cNvPr>
                    <xdr:cNvSpPr/>
                  </xdr:nvSpPr>
                  <xdr:spPr>
                    <a:xfrm>
                      <a:off x="5949446" y="9352435"/>
                      <a:ext cx="2272026" cy="950818"/>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97%</a:t>
                      </a:r>
                    </a:p>
                  </xdr:txBody>
                </xdr:sp>
                <xdr:sp macro="" textlink="">
                  <xdr:nvSpPr>
                    <xdr:cNvPr id="456" name="Rectángulo 89">
                      <a:extLst>
                        <a:ext uri="{FF2B5EF4-FFF2-40B4-BE49-F238E27FC236}">
                          <a16:creationId xmlns:a16="http://schemas.microsoft.com/office/drawing/2014/main" id="{00000000-0008-0000-0C00-0000C8010000}"/>
                        </a:ext>
                      </a:extLst>
                    </xdr:cNvPr>
                    <xdr:cNvSpPr/>
                  </xdr:nvSpPr>
                  <xdr:spPr>
                    <a:xfrm>
                      <a:off x="5947865" y="6342617"/>
                      <a:ext cx="2275201" cy="950102"/>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94%</a:t>
                      </a:r>
                    </a:p>
                  </xdr:txBody>
                </xdr:sp>
                <xdr:sp macro="" textlink="">
                  <xdr:nvSpPr>
                    <xdr:cNvPr id="461" name="Rectángulo 87">
                      <a:extLst>
                        <a:ext uri="{FF2B5EF4-FFF2-40B4-BE49-F238E27FC236}">
                          <a16:creationId xmlns:a16="http://schemas.microsoft.com/office/drawing/2014/main" id="{00000000-0008-0000-0C00-0000CD010000}"/>
                        </a:ext>
                      </a:extLst>
                    </xdr:cNvPr>
                    <xdr:cNvSpPr/>
                  </xdr:nvSpPr>
                  <xdr:spPr>
                    <a:xfrm>
                      <a:off x="5947865" y="4892310"/>
                      <a:ext cx="2275200" cy="950102"/>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ca-ES" sz="72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97%</a:t>
                      </a:r>
                      <a:endParaRPr kumimoji="0" lang="ca-ES" sz="7200" b="1" i="0" u="none" strike="noStrike" kern="0" cap="none" spc="0" normalizeH="0" baseline="0">
                        <a:ln w="22225">
                          <a:solidFill>
                            <a:schemeClr val="accent1"/>
                          </a:solidFill>
                          <a:prstDash val="solid"/>
                        </a:ln>
                        <a:solidFill>
                          <a:schemeClr val="accent1">
                            <a:lumMod val="20000"/>
                            <a:lumOff val="80000"/>
                          </a:schemeClr>
                        </a:solidFill>
                        <a:effectLst/>
                        <a:uLnTx/>
                        <a:uFillTx/>
                        <a:latin typeface="+mn-lt"/>
                        <a:ea typeface="+mn-ea"/>
                        <a:cs typeface="+mn-cs"/>
                      </a:endParaRPr>
                    </a:p>
                  </xdr:txBody>
                </xdr:sp>
                <xdr:sp macro="" textlink="">
                  <xdr:nvSpPr>
                    <xdr:cNvPr id="2" name="Rectángulo 102">
                      <a:extLst>
                        <a:ext uri="{FF2B5EF4-FFF2-40B4-BE49-F238E27FC236}">
                          <a16:creationId xmlns:a16="http://schemas.microsoft.com/office/drawing/2014/main" id="{2E54B8CA-4ECB-47F9-9A26-70CD6E4E0E8F}"/>
                        </a:ext>
                      </a:extLst>
                    </xdr:cNvPr>
                    <xdr:cNvSpPr/>
                  </xdr:nvSpPr>
                  <xdr:spPr>
                    <a:xfrm>
                      <a:off x="5947865" y="4514172"/>
                      <a:ext cx="2275199" cy="609288"/>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Octubre</a:t>
                      </a:r>
                    </a:p>
                  </xdr:txBody>
                </xdr:sp>
              </xdr:grpSp>
              <xdr:grpSp>
                <xdr:nvGrpSpPr>
                  <xdr:cNvPr id="4" name="Grupo 3">
                    <a:extLst>
                      <a:ext uri="{FF2B5EF4-FFF2-40B4-BE49-F238E27FC236}">
                        <a16:creationId xmlns:a16="http://schemas.microsoft.com/office/drawing/2014/main" id="{0CD642A2-A5A8-42B3-B090-8219909261E4}"/>
                      </a:ext>
                    </a:extLst>
                  </xdr:cNvPr>
                  <xdr:cNvGrpSpPr/>
                </xdr:nvGrpSpPr>
                <xdr:grpSpPr>
                  <a:xfrm>
                    <a:off x="35412130" y="4061278"/>
                    <a:ext cx="22261074" cy="7166940"/>
                    <a:chOff x="2516265" y="3277186"/>
                    <a:chExt cx="22439741" cy="7490378"/>
                  </a:xfrm>
                </xdr:grpSpPr>
                <xdr:grpSp>
                  <xdr:nvGrpSpPr>
                    <xdr:cNvPr id="6" name="Grupo 5">
                      <a:extLst>
                        <a:ext uri="{FF2B5EF4-FFF2-40B4-BE49-F238E27FC236}">
                          <a16:creationId xmlns:a16="http://schemas.microsoft.com/office/drawing/2014/main" id="{EDDD65E8-FB9A-CA93-C2E1-A5FAB9428CBF}"/>
                        </a:ext>
                      </a:extLst>
                    </xdr:cNvPr>
                    <xdr:cNvGrpSpPr/>
                  </xdr:nvGrpSpPr>
                  <xdr:grpSpPr>
                    <a:xfrm>
                      <a:off x="2516265" y="3277186"/>
                      <a:ext cx="9593956" cy="7019802"/>
                      <a:chOff x="3786268" y="3277186"/>
                      <a:chExt cx="9593956" cy="7019802"/>
                    </a:xfrm>
                  </xdr:grpSpPr>
                  <xdr:grpSp>
                    <xdr:nvGrpSpPr>
                      <xdr:cNvPr id="471" name="Grupo 470">
                        <a:extLst>
                          <a:ext uri="{FF2B5EF4-FFF2-40B4-BE49-F238E27FC236}">
                            <a16:creationId xmlns:a16="http://schemas.microsoft.com/office/drawing/2014/main" id="{5AFB382A-F4A3-AB36-CB76-5187A23D4876}"/>
                          </a:ext>
                        </a:extLst>
                      </xdr:cNvPr>
                      <xdr:cNvGrpSpPr/>
                    </xdr:nvGrpSpPr>
                    <xdr:grpSpPr>
                      <a:xfrm>
                        <a:off x="11583477" y="5245167"/>
                        <a:ext cx="1796747" cy="5051821"/>
                        <a:chOff x="9106977" y="5245167"/>
                        <a:chExt cx="1796747" cy="5051821"/>
                      </a:xfrm>
                    </xdr:grpSpPr>
                    <xdr:sp macro="" textlink="">
                      <xdr:nvSpPr>
                        <xdr:cNvPr id="64" name="Rectángulo 9">
                          <a:extLst>
                            <a:ext uri="{FF2B5EF4-FFF2-40B4-BE49-F238E27FC236}">
                              <a16:creationId xmlns:a16="http://schemas.microsoft.com/office/drawing/2014/main" id="{20314689-6BC0-37FC-5DA2-2899CA884614}"/>
                            </a:ext>
                          </a:extLst>
                        </xdr:cNvPr>
                        <xdr:cNvSpPr/>
                      </xdr:nvSpPr>
                      <xdr:spPr>
                        <a:xfrm>
                          <a:off x="9110042" y="8197534"/>
                          <a:ext cx="1793682" cy="500142"/>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↓94%</a:t>
                          </a:r>
                          <a:endParaRPr lang="ca-ES" sz="3200" b="0" cap="none" spc="0">
                            <a:ln w="22225">
                              <a:solidFill>
                                <a:schemeClr val="tx1"/>
                              </a:solidFill>
                              <a:prstDash val="solid"/>
                            </a:ln>
                            <a:solidFill>
                              <a:schemeClr val="tx1"/>
                            </a:solidFill>
                            <a:effectLst/>
                          </a:endParaRPr>
                        </a:p>
                      </xdr:txBody>
                    </xdr:sp>
                    <xdr:sp macro="" textlink="">
                      <xdr:nvSpPr>
                        <xdr:cNvPr id="65" name="Rectángulo 12">
                          <a:extLst>
                            <a:ext uri="{FF2B5EF4-FFF2-40B4-BE49-F238E27FC236}">
                              <a16:creationId xmlns:a16="http://schemas.microsoft.com/office/drawing/2014/main" id="{DBBC7866-3B2B-C498-E6C4-A9792D602BF1}"/>
                            </a:ext>
                          </a:extLst>
                        </xdr:cNvPr>
                        <xdr:cNvSpPr/>
                      </xdr:nvSpPr>
                      <xdr:spPr>
                        <a:xfrm>
                          <a:off x="9110042" y="9720472"/>
                          <a:ext cx="1628320" cy="576516"/>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↑95%</a:t>
                          </a:r>
                          <a:endParaRPr lang="ca-ES" sz="3200" b="0" cap="none" spc="0">
                            <a:ln w="22225">
                              <a:solidFill>
                                <a:schemeClr val="tx1"/>
                              </a:solidFill>
                              <a:prstDash val="solid"/>
                            </a:ln>
                            <a:solidFill>
                              <a:schemeClr val="tx1"/>
                            </a:solidFill>
                            <a:effectLst/>
                          </a:endParaRPr>
                        </a:p>
                      </xdr:txBody>
                    </xdr:sp>
                    <xdr:sp macro="" textlink="">
                      <xdr:nvSpPr>
                        <xdr:cNvPr id="66" name="Rectángulo 6">
                          <a:extLst>
                            <a:ext uri="{FF2B5EF4-FFF2-40B4-BE49-F238E27FC236}">
                              <a16:creationId xmlns:a16="http://schemas.microsoft.com/office/drawing/2014/main" id="{F6359EC6-B7C2-A264-F4DF-2E627CC52F82}"/>
                            </a:ext>
                          </a:extLst>
                        </xdr:cNvPr>
                        <xdr:cNvSpPr/>
                      </xdr:nvSpPr>
                      <xdr:spPr>
                        <a:xfrm>
                          <a:off x="9106977" y="6702687"/>
                          <a:ext cx="1473517" cy="613149"/>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↑89%</a:t>
                          </a:r>
                          <a:endParaRPr lang="ca-ES" sz="3200" b="0" cap="none" spc="0">
                            <a:ln w="22225">
                              <a:solidFill>
                                <a:schemeClr val="tx1"/>
                              </a:solidFill>
                              <a:prstDash val="solid"/>
                            </a:ln>
                            <a:solidFill>
                              <a:schemeClr val="tx1"/>
                            </a:solidFill>
                            <a:effectLst/>
                          </a:endParaRPr>
                        </a:p>
                      </xdr:txBody>
                    </xdr:sp>
                    <xdr:sp macro="" textlink="">
                      <xdr:nvSpPr>
                        <xdr:cNvPr id="67" name="Rectángulo 102">
                          <a:extLst>
                            <a:ext uri="{FF2B5EF4-FFF2-40B4-BE49-F238E27FC236}">
                              <a16:creationId xmlns:a16="http://schemas.microsoft.com/office/drawing/2014/main" id="{CE367F90-5186-04AC-3AD5-59CF358F57DE}"/>
                            </a:ext>
                          </a:extLst>
                        </xdr:cNvPr>
                        <xdr:cNvSpPr/>
                      </xdr:nvSpPr>
                      <xdr:spPr>
                        <a:xfrm>
                          <a:off x="9110055" y="5245167"/>
                          <a:ext cx="1473517" cy="617371"/>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 ↑95%</a:t>
                          </a:r>
                          <a:endParaRPr lang="ca-ES" sz="3200" b="0" cap="none" spc="0">
                            <a:ln w="22225">
                              <a:solidFill>
                                <a:schemeClr val="tx1"/>
                              </a:solidFill>
                              <a:prstDash val="solid"/>
                            </a:ln>
                            <a:solidFill>
                              <a:schemeClr val="tx1"/>
                            </a:solidFill>
                            <a:effectLst/>
                          </a:endParaRPr>
                        </a:p>
                      </xdr:txBody>
                    </xdr:sp>
                  </xdr:grpSp>
                  <xdr:grpSp>
                    <xdr:nvGrpSpPr>
                      <xdr:cNvPr id="472" name="Grupo 471">
                        <a:extLst>
                          <a:ext uri="{FF2B5EF4-FFF2-40B4-BE49-F238E27FC236}">
                            <a16:creationId xmlns:a16="http://schemas.microsoft.com/office/drawing/2014/main" id="{B71C2593-C66D-F794-B88D-11367162F30D}"/>
                          </a:ext>
                        </a:extLst>
                      </xdr:cNvPr>
                      <xdr:cNvGrpSpPr/>
                    </xdr:nvGrpSpPr>
                    <xdr:grpSpPr>
                      <a:xfrm>
                        <a:off x="3786268" y="3277186"/>
                        <a:ext cx="6970165" cy="6838710"/>
                        <a:chOff x="3807436" y="6609600"/>
                        <a:chExt cx="7016014" cy="6825090"/>
                      </a:xfrm>
                    </xdr:grpSpPr>
                    <xdr:sp macro="" textlink="">
                      <xdr:nvSpPr>
                        <xdr:cNvPr id="473" name="Rectángulo 14">
                          <a:extLst>
                            <a:ext uri="{FF2B5EF4-FFF2-40B4-BE49-F238E27FC236}">
                              <a16:creationId xmlns:a16="http://schemas.microsoft.com/office/drawing/2014/main" id="{EB746C50-2E1E-0D06-09A0-12095C956715}"/>
                            </a:ext>
                          </a:extLst>
                        </xdr:cNvPr>
                        <xdr:cNvSpPr/>
                      </xdr:nvSpPr>
                      <xdr:spPr>
                        <a:xfrm>
                          <a:off x="6925301" y="6609600"/>
                          <a:ext cx="3898149" cy="397184"/>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600" b="1" u="none"/>
                            <a:t>Atenció telefònica</a:t>
                          </a:r>
                        </a:p>
                      </xdr:txBody>
                    </xdr:sp>
                    <xdr:grpSp>
                      <xdr:nvGrpSpPr>
                        <xdr:cNvPr id="474" name="Grupo 60">
                          <a:extLst>
                            <a:ext uri="{FF2B5EF4-FFF2-40B4-BE49-F238E27FC236}">
                              <a16:creationId xmlns:a16="http://schemas.microsoft.com/office/drawing/2014/main" id="{CBB7B9ED-8262-80A4-FFA9-FD4A2C9D81F4}"/>
                            </a:ext>
                          </a:extLst>
                        </xdr:cNvPr>
                        <xdr:cNvGrpSpPr/>
                      </xdr:nvGrpSpPr>
                      <xdr:grpSpPr>
                        <a:xfrm>
                          <a:off x="3807436" y="8437382"/>
                          <a:ext cx="5062952" cy="4997308"/>
                          <a:chOff x="5088167" y="3767010"/>
                          <a:chExt cx="5034828" cy="4728512"/>
                        </a:xfrm>
                      </xdr:grpSpPr>
                      <xdr:grpSp>
                        <xdr:nvGrpSpPr>
                          <xdr:cNvPr id="475" name="Grupo 56">
                            <a:extLst>
                              <a:ext uri="{FF2B5EF4-FFF2-40B4-BE49-F238E27FC236}">
                                <a16:creationId xmlns:a16="http://schemas.microsoft.com/office/drawing/2014/main" id="{BC9AC122-1734-4F3A-B22A-5ED706963EAD}"/>
                              </a:ext>
                            </a:extLst>
                          </xdr:cNvPr>
                          <xdr:cNvGrpSpPr/>
                        </xdr:nvGrpSpPr>
                        <xdr:grpSpPr>
                          <a:xfrm>
                            <a:off x="5088167" y="6652464"/>
                            <a:ext cx="5034828" cy="1843058"/>
                            <a:chOff x="5088167" y="6652464"/>
                            <a:chExt cx="5034828" cy="1843058"/>
                          </a:xfrm>
                        </xdr:grpSpPr>
                        <xdr:grpSp>
                          <xdr:nvGrpSpPr>
                            <xdr:cNvPr id="491" name="Grupo 95">
                              <a:extLst>
                                <a:ext uri="{FF2B5EF4-FFF2-40B4-BE49-F238E27FC236}">
                                  <a16:creationId xmlns:a16="http://schemas.microsoft.com/office/drawing/2014/main" id="{8B5E0491-812F-E720-14E1-EE9470599569}"/>
                                </a:ext>
                              </a:extLst>
                            </xdr:cNvPr>
                            <xdr:cNvGrpSpPr/>
                          </xdr:nvGrpSpPr>
                          <xdr:grpSpPr>
                            <a:xfrm>
                              <a:off x="5088167" y="6915479"/>
                              <a:ext cx="1390323" cy="1317043"/>
                              <a:chOff x="13696931" y="1406796"/>
                              <a:chExt cx="1295403" cy="1238863"/>
                            </a:xfrm>
                          </xdr:grpSpPr>
                          <xdr:pic>
                            <xdr:nvPicPr>
                              <xdr:cNvPr id="507" name="Imagen 96">
                                <a:extLst>
                                  <a:ext uri="{FF2B5EF4-FFF2-40B4-BE49-F238E27FC236}">
                                    <a16:creationId xmlns:a16="http://schemas.microsoft.com/office/drawing/2014/main" id="{28C63906-34A9-1C9F-D9A6-CE31C818F6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96931" y="1406796"/>
                                <a:ext cx="980428" cy="1028699"/>
                              </a:xfrm>
                              <a:prstGeom prst="rect">
                                <a:avLst/>
                              </a:prstGeom>
                            </xdr:spPr>
                          </xdr:pic>
                          <xdr:grpSp>
                            <xdr:nvGrpSpPr>
                              <xdr:cNvPr id="509" name="Grupo 97">
                                <a:extLst>
                                  <a:ext uri="{FF2B5EF4-FFF2-40B4-BE49-F238E27FC236}">
                                    <a16:creationId xmlns:a16="http://schemas.microsoft.com/office/drawing/2014/main" id="{967B0F10-C126-A363-707C-550306038021}"/>
                                  </a:ext>
                                </a:extLst>
                              </xdr:cNvPr>
                              <xdr:cNvGrpSpPr/>
                            </xdr:nvGrpSpPr>
                            <xdr:grpSpPr>
                              <a:xfrm>
                                <a:off x="14287485" y="1940807"/>
                                <a:ext cx="704849" cy="704852"/>
                                <a:chOff x="15239946" y="2715629"/>
                                <a:chExt cx="1828796" cy="1828808"/>
                              </a:xfrm>
                            </xdr:grpSpPr>
                            <xdr:sp macro="" textlink="">
                              <xdr:nvSpPr>
                                <xdr:cNvPr id="510" name="Rectángulo 98">
                                  <a:extLst>
                                    <a:ext uri="{FF2B5EF4-FFF2-40B4-BE49-F238E27FC236}">
                                      <a16:creationId xmlns:a16="http://schemas.microsoft.com/office/drawing/2014/main" id="{2A01FA68-3A27-A69B-1EB7-CDAF9EA4FB06}"/>
                                    </a:ext>
                                  </a:extLst>
                                </xdr:cNvPr>
                                <xdr:cNvSpPr/>
                              </xdr:nvSpPr>
                              <xdr:spPr>
                                <a:xfrm>
                                  <a:off x="15582900" y="3363279"/>
                                  <a:ext cx="1123953" cy="590551"/>
                                </a:xfrm>
                                <a:prstGeom prst="rect">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pic>
                              <xdr:nvPicPr>
                                <xdr:cNvPr id="511" name="Imagen 99">
                                  <a:extLst>
                                    <a:ext uri="{FF2B5EF4-FFF2-40B4-BE49-F238E27FC236}">
                                      <a16:creationId xmlns:a16="http://schemas.microsoft.com/office/drawing/2014/main" id="{56061BFD-AB27-7A48-48AA-165546B9BA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39946" y="2715629"/>
                                  <a:ext cx="1828796" cy="1828808"/>
                                </a:xfrm>
                                <a:prstGeom prst="rect">
                                  <a:avLst/>
                                </a:prstGeom>
                              </xdr:spPr>
                            </xdr:pic>
                          </xdr:grpSp>
                        </xdr:grpSp>
                        <xdr:grpSp>
                          <xdr:nvGrpSpPr>
                            <xdr:cNvPr id="493" name="Grupo 55">
                              <a:extLst>
                                <a:ext uri="{FF2B5EF4-FFF2-40B4-BE49-F238E27FC236}">
                                  <a16:creationId xmlns:a16="http://schemas.microsoft.com/office/drawing/2014/main" id="{EDE2BCFF-5708-641C-6898-C94E4854E69F}"/>
                                </a:ext>
                              </a:extLst>
                            </xdr:cNvPr>
                            <xdr:cNvGrpSpPr/>
                          </xdr:nvGrpSpPr>
                          <xdr:grpSpPr>
                            <a:xfrm>
                              <a:off x="7020065" y="6652464"/>
                              <a:ext cx="3102930" cy="1843058"/>
                              <a:chOff x="7020065" y="6652464"/>
                              <a:chExt cx="3102930" cy="1843058"/>
                            </a:xfrm>
                          </xdr:grpSpPr>
                          <xdr:sp macro="" textlink="">
                            <xdr:nvSpPr>
                              <xdr:cNvPr id="499" name="Rectángulo 84">
                                <a:extLst>
                                  <a:ext uri="{FF2B5EF4-FFF2-40B4-BE49-F238E27FC236}">
                                    <a16:creationId xmlns:a16="http://schemas.microsoft.com/office/drawing/2014/main" id="{589BF738-EF1A-547A-87CE-49AFC5C903FC}"/>
                                  </a:ext>
                                </a:extLst>
                              </xdr:cNvPr>
                              <xdr:cNvSpPr/>
                            </xdr:nvSpPr>
                            <xdr:spPr>
                              <a:xfrm>
                                <a:off x="7020065" y="6652464"/>
                                <a:ext cx="3102930" cy="502515"/>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a:t>%</a:t>
                                </a:r>
                                <a:r>
                                  <a:rPr lang="ca-ES" sz="2400" baseline="0"/>
                                  <a:t> trucades ateses</a:t>
                                </a:r>
                              </a:p>
                            </xdr:txBody>
                          </xdr:sp>
                          <xdr:sp macro="" textlink="">
                            <xdr:nvSpPr>
                              <xdr:cNvPr id="498" name="Rectángulo 52">
                                <a:extLst>
                                  <a:ext uri="{FF2B5EF4-FFF2-40B4-BE49-F238E27FC236}">
                                    <a16:creationId xmlns:a16="http://schemas.microsoft.com/office/drawing/2014/main" id="{B33CCC4A-7BD9-14E8-5DFE-101ADB37F3E5}"/>
                                  </a:ext>
                                </a:extLst>
                              </xdr:cNvPr>
                              <xdr:cNvSpPr/>
                            </xdr:nvSpPr>
                            <xdr:spPr>
                              <a:xfrm>
                                <a:off x="7020065" y="7993006"/>
                                <a:ext cx="3102929" cy="502516"/>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kern="1200" baseline="0">
                                    <a:solidFill>
                                      <a:schemeClr val="tx1"/>
                                    </a:solidFill>
                                    <a:effectLst/>
                                    <a:latin typeface="+mn-lt"/>
                                    <a:ea typeface="+mn-ea"/>
                                    <a:cs typeface="+mn-cs"/>
                                  </a:rPr>
                                  <a:t>% trucades ateses &lt;20"</a:t>
                                </a:r>
                                <a:endParaRPr lang="es-ES" sz="2400">
                                  <a:effectLst/>
                                </a:endParaRPr>
                              </a:p>
                            </xdr:txBody>
                          </xdr:sp>
                        </xdr:grpSp>
                      </xdr:grpSp>
                      <xdr:grpSp>
                        <xdr:nvGrpSpPr>
                          <xdr:cNvPr id="476" name="Grupo 57">
                            <a:extLst>
                              <a:ext uri="{FF2B5EF4-FFF2-40B4-BE49-F238E27FC236}">
                                <a16:creationId xmlns:a16="http://schemas.microsoft.com/office/drawing/2014/main" id="{8BF9D887-3ED3-648C-D119-2DDD1DEBD585}"/>
                              </a:ext>
                            </a:extLst>
                          </xdr:cNvPr>
                          <xdr:cNvGrpSpPr/>
                        </xdr:nvGrpSpPr>
                        <xdr:grpSpPr>
                          <a:xfrm>
                            <a:off x="5088174" y="3767010"/>
                            <a:ext cx="5028507" cy="1875726"/>
                            <a:chOff x="5088174" y="3767010"/>
                            <a:chExt cx="5028507" cy="1875726"/>
                          </a:xfrm>
                        </xdr:grpSpPr>
                        <xdr:pic>
                          <xdr:nvPicPr>
                            <xdr:cNvPr id="477" name="Imagen 105">
                              <a:extLst>
                                <a:ext uri="{FF2B5EF4-FFF2-40B4-BE49-F238E27FC236}">
                                  <a16:creationId xmlns:a16="http://schemas.microsoft.com/office/drawing/2014/main" id="{45D582BB-22B9-F9F9-4A8A-68184734D2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88174" y="4189508"/>
                              <a:ext cx="1094857" cy="1030741"/>
                            </a:xfrm>
                            <a:prstGeom prst="rect">
                              <a:avLst/>
                            </a:prstGeom>
                          </xdr:spPr>
                        </xdr:pic>
                        <xdr:grpSp>
                          <xdr:nvGrpSpPr>
                            <xdr:cNvPr id="478" name="Grupo 29">
                              <a:extLst>
                                <a:ext uri="{FF2B5EF4-FFF2-40B4-BE49-F238E27FC236}">
                                  <a16:creationId xmlns:a16="http://schemas.microsoft.com/office/drawing/2014/main" id="{27BCFA36-7EB0-E24D-9B6A-3CD8760FA387}"/>
                                </a:ext>
                              </a:extLst>
                            </xdr:cNvPr>
                            <xdr:cNvGrpSpPr/>
                          </xdr:nvGrpSpPr>
                          <xdr:grpSpPr>
                            <a:xfrm>
                              <a:off x="7020065" y="3767010"/>
                              <a:ext cx="3096616" cy="1875726"/>
                              <a:chOff x="7181191" y="3764107"/>
                              <a:chExt cx="3058012" cy="1867982"/>
                            </a:xfrm>
                          </xdr:grpSpPr>
                          <xdr:sp macro="" textlink="">
                            <xdr:nvSpPr>
                              <xdr:cNvPr id="488" name="Rectángulo 53">
                                <a:extLst>
                                  <a:ext uri="{FF2B5EF4-FFF2-40B4-BE49-F238E27FC236}">
                                    <a16:creationId xmlns:a16="http://schemas.microsoft.com/office/drawing/2014/main" id="{E33CF435-88FF-1177-05C8-7B75FE2DB9B5}"/>
                                  </a:ext>
                                </a:extLst>
                              </xdr:cNvPr>
                              <xdr:cNvSpPr/>
                            </xdr:nvSpPr>
                            <xdr:spPr>
                              <a:xfrm>
                                <a:off x="7181191" y="5126669"/>
                                <a:ext cx="3058012" cy="50542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ca-ES" sz="2400" kern="1200" baseline="0">
                                    <a:solidFill>
                                      <a:schemeClr val="tx1"/>
                                    </a:solidFill>
                                    <a:effectLst/>
                                    <a:latin typeface="+mn-lt"/>
                                    <a:ea typeface="+mn-ea"/>
                                    <a:cs typeface="+mn-cs"/>
                                  </a:rPr>
                                  <a:t>% trucades ateses &lt;20"</a:t>
                                </a:r>
                                <a:endParaRPr lang="es-ES" sz="2400">
                                  <a:effectLst/>
                                </a:endParaRPr>
                              </a:p>
                            </xdr:txBody>
                          </xdr:sp>
                          <xdr:sp macro="" textlink="">
                            <xdr:nvSpPr>
                              <xdr:cNvPr id="484" name="Rectángulo 54">
                                <a:extLst>
                                  <a:ext uri="{FF2B5EF4-FFF2-40B4-BE49-F238E27FC236}">
                                    <a16:creationId xmlns:a16="http://schemas.microsoft.com/office/drawing/2014/main" id="{B6278B50-F591-76CD-5CAC-11F21EBF893D}"/>
                                  </a:ext>
                                </a:extLst>
                              </xdr:cNvPr>
                              <xdr:cNvSpPr/>
                            </xdr:nvSpPr>
                            <xdr:spPr>
                              <a:xfrm>
                                <a:off x="7181191" y="3764107"/>
                                <a:ext cx="2488251" cy="505420"/>
                              </a:xfrm>
                              <a:prstGeom prst="rect">
                                <a:avLst/>
                              </a:prstGeom>
                              <a:ln>
                                <a:noFill/>
                                <a:prstDash val="lgDashDotDot"/>
                              </a:ln>
                            </xdr:spPr>
                            <xdr:style>
                              <a:lnRef idx="1">
                                <a:schemeClr val="accent1"/>
                              </a:lnRef>
                              <a:fillRef idx="0">
                                <a:schemeClr val="accent1"/>
                              </a:fillRef>
                              <a:effectRef idx="0">
                                <a:schemeClr val="accent1"/>
                              </a:effectRef>
                              <a:fontRef idx="minor">
                                <a:schemeClr val="tx1"/>
                              </a:fontRef>
                            </xdr:style>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ca-ES" sz="2400"/>
                                  <a:t>%</a:t>
                                </a:r>
                                <a:r>
                                  <a:rPr lang="ca-ES" sz="2400" baseline="0"/>
                                  <a:t>  trucades ateses</a:t>
                                </a:r>
                              </a:p>
                            </xdr:txBody>
                          </xdr:sp>
                        </xdr:grpSp>
                      </xdr:grpSp>
                    </xdr:grpSp>
                  </xdr:grpSp>
                </xdr:grpSp>
                <xdr:grpSp>
                  <xdr:nvGrpSpPr>
                    <xdr:cNvPr id="7" name="Grupo 6">
                      <a:extLst>
                        <a:ext uri="{FF2B5EF4-FFF2-40B4-BE49-F238E27FC236}">
                          <a16:creationId xmlns:a16="http://schemas.microsoft.com/office/drawing/2014/main" id="{8E53A3A4-5F02-0980-AC93-D363D5882484}"/>
                        </a:ext>
                      </a:extLst>
                    </xdr:cNvPr>
                    <xdr:cNvGrpSpPr/>
                  </xdr:nvGrpSpPr>
                  <xdr:grpSpPr>
                    <a:xfrm>
                      <a:off x="14166579" y="3277186"/>
                      <a:ext cx="10789427" cy="7490378"/>
                      <a:chOff x="14260852" y="6616441"/>
                      <a:chExt cx="10853140" cy="7467592"/>
                    </a:xfrm>
                  </xdr:grpSpPr>
                  <xdr:sp macro="" textlink="">
                    <xdr:nvSpPr>
                      <xdr:cNvPr id="16" name="Rectángulo 35">
                        <a:extLst>
                          <a:ext uri="{FF2B5EF4-FFF2-40B4-BE49-F238E27FC236}">
                            <a16:creationId xmlns:a16="http://schemas.microsoft.com/office/drawing/2014/main" id="{FF04FD4A-CBA7-7F33-E014-28D1708FACA2}"/>
                          </a:ext>
                        </a:extLst>
                      </xdr:cNvPr>
                      <xdr:cNvSpPr/>
                    </xdr:nvSpPr>
                    <xdr:spPr>
                      <a:xfrm>
                        <a:off x="19292885" y="6616441"/>
                        <a:ext cx="2191300" cy="612658"/>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600" b="1" u="none"/>
                          <a:t>Peticions</a:t>
                        </a:r>
                      </a:p>
                    </xdr:txBody>
                  </xdr:sp>
                  <xdr:grpSp>
                    <xdr:nvGrpSpPr>
                      <xdr:cNvPr id="19" name="Grupo 18">
                        <a:extLst>
                          <a:ext uri="{FF2B5EF4-FFF2-40B4-BE49-F238E27FC236}">
                            <a16:creationId xmlns:a16="http://schemas.microsoft.com/office/drawing/2014/main" id="{22CCCAF6-62C2-2DF5-C399-D5FFBBF00941}"/>
                          </a:ext>
                        </a:extLst>
                      </xdr:cNvPr>
                      <xdr:cNvGrpSpPr/>
                    </xdr:nvGrpSpPr>
                    <xdr:grpSpPr>
                      <a:xfrm>
                        <a:off x="14260852" y="8493518"/>
                        <a:ext cx="10853140" cy="5590515"/>
                        <a:chOff x="14721259" y="7923610"/>
                        <a:chExt cx="10781399" cy="5604593"/>
                      </a:xfrm>
                    </xdr:grpSpPr>
                    <xdr:grpSp>
                      <xdr:nvGrpSpPr>
                        <xdr:cNvPr id="36" name="Grupo 35">
                          <a:extLst>
                            <a:ext uri="{FF2B5EF4-FFF2-40B4-BE49-F238E27FC236}">
                              <a16:creationId xmlns:a16="http://schemas.microsoft.com/office/drawing/2014/main" id="{56B9FCA9-B2FF-332F-D839-50EAA4CA49BD}"/>
                            </a:ext>
                          </a:extLst>
                        </xdr:cNvPr>
                        <xdr:cNvGrpSpPr/>
                      </xdr:nvGrpSpPr>
                      <xdr:grpSpPr>
                        <a:xfrm>
                          <a:off x="14721259" y="7923610"/>
                          <a:ext cx="10781399" cy="2056272"/>
                          <a:chOff x="14721259" y="7194275"/>
                          <a:chExt cx="10781399" cy="2056272"/>
                        </a:xfrm>
                      </xdr:grpSpPr>
                      <xdr:pic>
                        <xdr:nvPicPr>
                          <xdr:cNvPr id="51" name="Imagen 28">
                            <a:extLst>
                              <a:ext uri="{FF2B5EF4-FFF2-40B4-BE49-F238E27FC236}">
                                <a16:creationId xmlns:a16="http://schemas.microsoft.com/office/drawing/2014/main" id="{6D7C60BA-E430-9B0A-C9D5-EF4F0F9AF3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21259" y="7369004"/>
                            <a:ext cx="1086963" cy="1039842"/>
                          </a:xfrm>
                          <a:prstGeom prst="rect">
                            <a:avLst/>
                          </a:prstGeom>
                        </xdr:spPr>
                      </xdr:pic>
                      <xdr:grpSp>
                        <xdr:nvGrpSpPr>
                          <xdr:cNvPr id="60" name="Grupo 59">
                            <a:extLst>
                              <a:ext uri="{FF2B5EF4-FFF2-40B4-BE49-F238E27FC236}">
                                <a16:creationId xmlns:a16="http://schemas.microsoft.com/office/drawing/2014/main" id="{B9A67537-8B7A-5115-AE6C-1524CB4EF00A}"/>
                              </a:ext>
                            </a:extLst>
                          </xdr:cNvPr>
                          <xdr:cNvGrpSpPr/>
                        </xdr:nvGrpSpPr>
                        <xdr:grpSpPr>
                          <a:xfrm>
                            <a:off x="16153368" y="7194275"/>
                            <a:ext cx="9349290" cy="2056272"/>
                            <a:chOff x="16153368" y="7194275"/>
                            <a:chExt cx="9349290" cy="2056272"/>
                          </a:xfrm>
                        </xdr:grpSpPr>
                        <xdr:grpSp>
                          <xdr:nvGrpSpPr>
                            <xdr:cNvPr id="463" name="Grupo 462">
                              <a:extLst>
                                <a:ext uri="{FF2B5EF4-FFF2-40B4-BE49-F238E27FC236}">
                                  <a16:creationId xmlns:a16="http://schemas.microsoft.com/office/drawing/2014/main" id="{B1F19B18-DE1A-E97D-7BA3-675A41D8BD82}"/>
                                </a:ext>
                              </a:extLst>
                            </xdr:cNvPr>
                            <xdr:cNvGrpSpPr/>
                          </xdr:nvGrpSpPr>
                          <xdr:grpSpPr>
                            <a:xfrm>
                              <a:off x="16153368" y="7194275"/>
                              <a:ext cx="9026225" cy="520866"/>
                              <a:chOff x="16153368" y="7034275"/>
                              <a:chExt cx="9026225" cy="520866"/>
                            </a:xfrm>
                          </xdr:grpSpPr>
                          <xdr:sp macro="" textlink="">
                            <xdr:nvSpPr>
                              <xdr:cNvPr id="468" name="Rectángulo 100">
                                <a:extLst>
                                  <a:ext uri="{FF2B5EF4-FFF2-40B4-BE49-F238E27FC236}">
                                    <a16:creationId xmlns:a16="http://schemas.microsoft.com/office/drawing/2014/main" id="{E46898EF-4D3B-9B88-2CC9-D148DFB80CF7}"/>
                                  </a:ext>
                                </a:extLst>
                              </xdr:cNvPr>
                              <xdr:cNvSpPr/>
                            </xdr:nvSpPr>
                            <xdr:spPr>
                              <a:xfrm>
                                <a:off x="16153368" y="7034275"/>
                                <a:ext cx="3342378" cy="385741"/>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2400" b="0"/>
                                  <a:t>Creades</a:t>
                                </a:r>
                              </a:p>
                            </xdr:txBody>
                          </xdr:sp>
                          <xdr:sp macro="" textlink="">
                            <xdr:nvSpPr>
                              <xdr:cNvPr id="469" name="Rectángulo 30">
                                <a:extLst>
                                  <a:ext uri="{FF2B5EF4-FFF2-40B4-BE49-F238E27FC236}">
                                    <a16:creationId xmlns:a16="http://schemas.microsoft.com/office/drawing/2014/main" id="{7CFFB098-BBB7-C08E-7E03-4D6C8D11CE4E}"/>
                                  </a:ext>
                                </a:extLst>
                              </xdr:cNvPr>
                              <xdr:cNvSpPr/>
                            </xdr:nvSpPr>
                            <xdr:spPr>
                              <a:xfrm>
                                <a:off x="23644514" y="7098646"/>
                                <a:ext cx="1535079" cy="456495"/>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a:t>
                                </a:r>
                                <a:r>
                                  <a:rPr lang="ca-ES" sz="3200" b="1" i="0" kern="1200" baseline="0">
                                    <a:solidFill>
                                      <a:schemeClr val="tx1"/>
                                    </a:solidFill>
                                    <a:effectLst/>
                                    <a:latin typeface="+mn-lt"/>
                                    <a:ea typeface="+mn-ea"/>
                                    <a:cs typeface="+mn-cs"/>
                                  </a:rPr>
                                  <a:t>3760</a:t>
                                </a:r>
                                <a:endPar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endParaRPr>
                              </a:p>
                            </xdr:txBody>
                          </xdr:sp>
                        </xdr:grpSp>
                        <xdr:grpSp>
                          <xdr:nvGrpSpPr>
                            <xdr:cNvPr id="448" name="Grupo 447">
                              <a:extLst>
                                <a:ext uri="{FF2B5EF4-FFF2-40B4-BE49-F238E27FC236}">
                                  <a16:creationId xmlns:a16="http://schemas.microsoft.com/office/drawing/2014/main" id="{97C04573-3400-42C5-96CC-437EC9ADAD24}"/>
                                </a:ext>
                              </a:extLst>
                            </xdr:cNvPr>
                            <xdr:cNvGrpSpPr/>
                          </xdr:nvGrpSpPr>
                          <xdr:grpSpPr>
                            <a:xfrm>
                              <a:off x="16153368" y="8766165"/>
                              <a:ext cx="9349290" cy="484382"/>
                              <a:chOff x="16153368" y="8683755"/>
                              <a:chExt cx="9349290" cy="484382"/>
                            </a:xfrm>
                          </xdr:grpSpPr>
                          <xdr:sp macro="" textlink="">
                            <xdr:nvSpPr>
                              <xdr:cNvPr id="450" name="Rectángulo 100">
                                <a:extLst>
                                  <a:ext uri="{FF2B5EF4-FFF2-40B4-BE49-F238E27FC236}">
                                    <a16:creationId xmlns:a16="http://schemas.microsoft.com/office/drawing/2014/main" id="{87968736-1FAF-6FFF-1EB0-D635DD9F333C}"/>
                                  </a:ext>
                                </a:extLst>
                              </xdr:cNvPr>
                              <xdr:cNvSpPr/>
                            </xdr:nvSpPr>
                            <xdr:spPr>
                              <a:xfrm>
                                <a:off x="16153368" y="8683755"/>
                                <a:ext cx="3348245" cy="474935"/>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2400" b="0"/>
                                  <a:t>Resoltes</a:t>
                                </a:r>
                              </a:p>
                            </xdr:txBody>
                          </xdr:sp>
                          <xdr:sp macro="" textlink="">
                            <xdr:nvSpPr>
                              <xdr:cNvPr id="460" name="Rectángulo 30">
                                <a:extLst>
                                  <a:ext uri="{FF2B5EF4-FFF2-40B4-BE49-F238E27FC236}">
                                    <a16:creationId xmlns:a16="http://schemas.microsoft.com/office/drawing/2014/main" id="{855BC085-D018-7882-FD4E-8337C0F89416}"/>
                                  </a:ext>
                                </a:extLst>
                              </xdr:cNvPr>
                              <xdr:cNvSpPr/>
                            </xdr:nvSpPr>
                            <xdr:spPr>
                              <a:xfrm>
                                <a:off x="23560396" y="8765775"/>
                                <a:ext cx="1942262" cy="402362"/>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↑3373</a:t>
                                </a:r>
                              </a:p>
                            </xdr:txBody>
                          </xdr:sp>
                        </xdr:grpSp>
                      </xdr:grpSp>
                    </xdr:grpSp>
                    <xdr:grpSp>
                      <xdr:nvGrpSpPr>
                        <xdr:cNvPr id="37" name="Grupo 36">
                          <a:extLst>
                            <a:ext uri="{FF2B5EF4-FFF2-40B4-BE49-F238E27FC236}">
                              <a16:creationId xmlns:a16="http://schemas.microsoft.com/office/drawing/2014/main" id="{C3ED3833-5664-4AA2-C578-E78D7BDCDF22}"/>
                            </a:ext>
                          </a:extLst>
                        </xdr:cNvPr>
                        <xdr:cNvGrpSpPr/>
                      </xdr:nvGrpSpPr>
                      <xdr:grpSpPr>
                        <a:xfrm>
                          <a:off x="14932962" y="11201701"/>
                          <a:ext cx="10086918" cy="2326502"/>
                          <a:chOff x="14932962" y="11966132"/>
                          <a:chExt cx="10086918" cy="2326502"/>
                        </a:xfrm>
                      </xdr:grpSpPr>
                      <xdr:pic>
                        <xdr:nvPicPr>
                          <xdr:cNvPr id="38" name="Imagen 2">
                            <a:extLst>
                              <a:ext uri="{FF2B5EF4-FFF2-40B4-BE49-F238E27FC236}">
                                <a16:creationId xmlns:a16="http://schemas.microsoft.com/office/drawing/2014/main" id="{5B81597F-C2B3-C5C4-0A6D-9B2AF43C3DA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932962" y="12573522"/>
                            <a:ext cx="1057888" cy="1111716"/>
                          </a:xfrm>
                          <a:prstGeom prst="rect">
                            <a:avLst/>
                          </a:prstGeom>
                        </xdr:spPr>
                      </xdr:pic>
                      <xdr:grpSp>
                        <xdr:nvGrpSpPr>
                          <xdr:cNvPr id="39" name="Grupo 38">
                            <a:extLst>
                              <a:ext uri="{FF2B5EF4-FFF2-40B4-BE49-F238E27FC236}">
                                <a16:creationId xmlns:a16="http://schemas.microsoft.com/office/drawing/2014/main" id="{501358F3-8BE5-57A7-59B9-B278C38EC5CC}"/>
                              </a:ext>
                            </a:extLst>
                          </xdr:cNvPr>
                          <xdr:cNvGrpSpPr/>
                        </xdr:nvGrpSpPr>
                        <xdr:grpSpPr>
                          <a:xfrm>
                            <a:off x="16123604" y="11966132"/>
                            <a:ext cx="8896276" cy="2326502"/>
                            <a:chOff x="16123604" y="11966132"/>
                            <a:chExt cx="8896276" cy="2326502"/>
                          </a:xfrm>
                        </xdr:grpSpPr>
                        <xdr:grpSp>
                          <xdr:nvGrpSpPr>
                            <xdr:cNvPr id="40" name="Grupo 39">
                              <a:extLst>
                                <a:ext uri="{FF2B5EF4-FFF2-40B4-BE49-F238E27FC236}">
                                  <a16:creationId xmlns:a16="http://schemas.microsoft.com/office/drawing/2014/main" id="{233ACC75-571F-8BB2-1B97-B713DD262FA7}"/>
                                </a:ext>
                              </a:extLst>
                            </xdr:cNvPr>
                            <xdr:cNvGrpSpPr/>
                          </xdr:nvGrpSpPr>
                          <xdr:grpSpPr>
                            <a:xfrm>
                              <a:off x="16123604" y="11966132"/>
                              <a:ext cx="8896276" cy="862483"/>
                              <a:chOff x="16123604" y="11966132"/>
                              <a:chExt cx="8896276" cy="862483"/>
                            </a:xfrm>
                          </xdr:grpSpPr>
                          <xdr:sp macro="" textlink="">
                            <xdr:nvSpPr>
                              <xdr:cNvPr id="45" name="Rectángulo 101">
                                <a:extLst>
                                  <a:ext uri="{FF2B5EF4-FFF2-40B4-BE49-F238E27FC236}">
                                    <a16:creationId xmlns:a16="http://schemas.microsoft.com/office/drawing/2014/main" id="{2D789B96-B9FE-BF50-82FD-3A057A3029FD}"/>
                                  </a:ext>
                                </a:extLst>
                              </xdr:cNvPr>
                              <xdr:cNvSpPr/>
                            </xdr:nvSpPr>
                            <xdr:spPr>
                              <a:xfrm>
                                <a:off x="16123604" y="11966132"/>
                                <a:ext cx="3328129" cy="862483"/>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2400" b="0"/>
                                  <a:t>% peticions</a:t>
                                </a:r>
                                <a:r>
                                  <a:rPr lang="es-ES" sz="2400" b="0" baseline="0"/>
                                  <a:t> resoltes </a:t>
                                </a:r>
                              </a:p>
                              <a:p>
                                <a:pPr algn="l"/>
                                <a:r>
                                  <a:rPr lang="es-ES" sz="2400" b="0" baseline="0"/>
                                  <a:t>al 1r i 2n nivell</a:t>
                                </a:r>
                                <a:endParaRPr lang="es-ES" sz="2400" b="0"/>
                              </a:p>
                            </xdr:txBody>
                          </xdr:sp>
                          <xdr:sp macro="" textlink="">
                            <xdr:nvSpPr>
                              <xdr:cNvPr id="50" name="Rectángulo 15">
                                <a:extLst>
                                  <a:ext uri="{FF2B5EF4-FFF2-40B4-BE49-F238E27FC236}">
                                    <a16:creationId xmlns:a16="http://schemas.microsoft.com/office/drawing/2014/main" id="{BB9E762B-9DED-A18C-B980-EBD4D43BE9A5}"/>
                                  </a:ext>
                                </a:extLst>
                              </xdr:cNvPr>
                              <xdr:cNvSpPr/>
                            </xdr:nvSpPr>
                            <xdr:spPr>
                              <a:xfrm>
                                <a:off x="23620428" y="12345735"/>
                                <a:ext cx="1399452" cy="398333"/>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77%</a:t>
                                </a:r>
                                <a:endParaRPr lang="ca-ES" sz="3200" b="0" cap="none" spc="0">
                                  <a:ln w="22225">
                                    <a:solidFill>
                                      <a:schemeClr val="tx1"/>
                                    </a:solidFill>
                                    <a:prstDash val="solid"/>
                                  </a:ln>
                                  <a:solidFill>
                                    <a:schemeClr val="tx1"/>
                                  </a:solidFill>
                                  <a:effectLst/>
                                </a:endParaRPr>
                              </a:p>
                            </xdr:txBody>
                          </xdr:sp>
                        </xdr:grpSp>
                        <xdr:grpSp>
                          <xdr:nvGrpSpPr>
                            <xdr:cNvPr id="41" name="Grupo 40">
                              <a:extLst>
                                <a:ext uri="{FF2B5EF4-FFF2-40B4-BE49-F238E27FC236}">
                                  <a16:creationId xmlns:a16="http://schemas.microsoft.com/office/drawing/2014/main" id="{DD3C9740-2D9D-81EE-690A-5049AB043DF1}"/>
                                </a:ext>
                              </a:extLst>
                            </xdr:cNvPr>
                            <xdr:cNvGrpSpPr/>
                          </xdr:nvGrpSpPr>
                          <xdr:grpSpPr>
                            <a:xfrm>
                              <a:off x="16123604" y="13387880"/>
                              <a:ext cx="8792291" cy="904754"/>
                              <a:chOff x="16123604" y="13387880"/>
                              <a:chExt cx="8792291" cy="904754"/>
                            </a:xfrm>
                          </xdr:grpSpPr>
                          <xdr:sp macro="" textlink="">
                            <xdr:nvSpPr>
                              <xdr:cNvPr id="43" name="Rectángulo 103">
                                <a:extLst>
                                  <a:ext uri="{FF2B5EF4-FFF2-40B4-BE49-F238E27FC236}">
                                    <a16:creationId xmlns:a16="http://schemas.microsoft.com/office/drawing/2014/main" id="{BAC58A85-7BE5-BEC1-68A6-D9D5E8B57B53}"/>
                                  </a:ext>
                                </a:extLst>
                              </xdr:cNvPr>
                              <xdr:cNvSpPr/>
                            </xdr:nvSpPr>
                            <xdr:spPr>
                              <a:xfrm>
                                <a:off x="23620399" y="13837581"/>
                                <a:ext cx="1295496" cy="35799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3200" b="0" i="0" u="none" strike="noStrike" kern="0" cap="none" spc="0" normalizeH="0" baseline="0" noProof="0">
                                    <a:ln w="22225">
                                      <a:solidFill>
                                        <a:schemeClr val="tx1"/>
                                      </a:solidFill>
                                      <a:prstDash val="solid"/>
                                    </a:ln>
                                    <a:solidFill>
                                      <a:schemeClr val="tx1"/>
                                    </a:solidFill>
                                    <a:effectLst/>
                                    <a:uLnTx/>
                                    <a:uFillTx/>
                                    <a:latin typeface="+mn-lt"/>
                                    <a:ea typeface="+mn-ea"/>
                                    <a:cs typeface="+mn-cs"/>
                                  </a:rPr>
                                  <a:t>  ↓4</a:t>
                                </a:r>
                                <a:endParaRPr lang="ca-ES" sz="3200" b="0" cap="none" spc="0">
                                  <a:ln w="22225">
                                    <a:solidFill>
                                      <a:schemeClr val="tx1"/>
                                    </a:solidFill>
                                    <a:prstDash val="solid"/>
                                  </a:ln>
                                  <a:solidFill>
                                    <a:schemeClr val="tx1"/>
                                  </a:solidFill>
                                  <a:effectLst/>
                                </a:endParaRPr>
                              </a:p>
                            </xdr:txBody>
                          </xdr:sp>
                          <xdr:sp macro="" textlink="">
                            <xdr:nvSpPr>
                              <xdr:cNvPr id="44" name="Rectángulo 72">
                                <a:extLst>
                                  <a:ext uri="{FF2B5EF4-FFF2-40B4-BE49-F238E27FC236}">
                                    <a16:creationId xmlns:a16="http://schemas.microsoft.com/office/drawing/2014/main" id="{D73717E6-A23F-E3C9-D76D-B31047CEBB3A}"/>
                                  </a:ext>
                                </a:extLst>
                              </xdr:cNvPr>
                              <xdr:cNvSpPr/>
                            </xdr:nvSpPr>
                            <xdr:spPr>
                              <a:xfrm>
                                <a:off x="16123604" y="13387880"/>
                                <a:ext cx="3331471" cy="904754"/>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2400" b="0" baseline="0"/>
                                  <a:t>Peticions creades en el 24x7</a:t>
                                </a:r>
                                <a:endParaRPr lang="es-ES" sz="2400" b="0"/>
                              </a:p>
                            </xdr:txBody>
                          </xdr:sp>
                        </xdr:grpSp>
                      </xdr:grpSp>
                    </xdr:grpSp>
                  </xdr:grpSp>
                </xdr:grpSp>
              </xdr:grpSp>
            </xdr:grpSp>
            <xdr:sp macro="" textlink="">
              <xdr:nvSpPr>
                <xdr:cNvPr id="71" name="Rectángulo 102">
                  <a:extLst>
                    <a:ext uri="{FF2B5EF4-FFF2-40B4-BE49-F238E27FC236}">
                      <a16:creationId xmlns:a16="http://schemas.microsoft.com/office/drawing/2014/main" id="{283DAA9B-9A70-4F12-AF90-30868B61C714}"/>
                    </a:ext>
                  </a:extLst>
                </xdr:cNvPr>
                <xdr:cNvSpPr/>
              </xdr:nvSpPr>
              <xdr:spPr>
                <a:xfrm>
                  <a:off x="42625418" y="5026354"/>
                  <a:ext cx="2268100" cy="538575"/>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Setembre</a:t>
                  </a:r>
                </a:p>
              </xdr:txBody>
            </xdr:sp>
          </xdr:grpSp>
          <xdr:sp macro="" textlink="">
            <xdr:nvSpPr>
              <xdr:cNvPr id="112" name="Rectángulo 102">
                <a:extLst>
                  <a:ext uri="{FF2B5EF4-FFF2-40B4-BE49-F238E27FC236}">
                    <a16:creationId xmlns:a16="http://schemas.microsoft.com/office/drawing/2014/main" id="{14225134-C45C-4D34-B58C-61264DEF393A}"/>
                  </a:ext>
                </a:extLst>
              </xdr:cNvPr>
              <xdr:cNvSpPr/>
            </xdr:nvSpPr>
            <xdr:spPr>
              <a:xfrm>
                <a:off x="53206941" y="4724642"/>
                <a:ext cx="2334209" cy="549117"/>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Octubre</a:t>
                </a:r>
              </a:p>
            </xdr:txBody>
          </xdr:sp>
          <xdr:sp macro="" textlink="">
            <xdr:nvSpPr>
              <xdr:cNvPr id="114" name="Rectángulo 102">
                <a:extLst>
                  <a:ext uri="{FF2B5EF4-FFF2-40B4-BE49-F238E27FC236}">
                    <a16:creationId xmlns:a16="http://schemas.microsoft.com/office/drawing/2014/main" id="{CA1B37B6-20F7-4C04-A95F-DD940D2C0AE5}"/>
                  </a:ext>
                </a:extLst>
              </xdr:cNvPr>
              <xdr:cNvSpPr/>
            </xdr:nvSpPr>
            <xdr:spPr>
              <a:xfrm>
                <a:off x="56214409" y="4951785"/>
                <a:ext cx="2323900" cy="553087"/>
              </a:xfrm>
              <a:prstGeom prst="rect">
                <a:avLst/>
              </a:prstGeom>
            </xdr:spPr>
            <xdr:txBody>
              <a:bodyPr wrap="square">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ca-ES" sz="2400" b="0" cap="none" spc="0">
                    <a:ln w="22225">
                      <a:solidFill>
                        <a:schemeClr val="tx1"/>
                      </a:solidFill>
                      <a:prstDash val="solid"/>
                    </a:ln>
                    <a:solidFill>
                      <a:schemeClr val="tx1"/>
                    </a:solidFill>
                    <a:effectLst/>
                  </a:rPr>
                  <a:t>Setembre</a:t>
                </a:r>
              </a:p>
            </xdr:txBody>
          </xdr:sp>
        </xdr:grpSp>
      </xdr:grpSp>
      <xdr:grpSp>
        <xdr:nvGrpSpPr>
          <xdr:cNvPr id="124" name="Grupo 123">
            <a:extLst>
              <a:ext uri="{FF2B5EF4-FFF2-40B4-BE49-F238E27FC236}">
                <a16:creationId xmlns:a16="http://schemas.microsoft.com/office/drawing/2014/main" id="{8B68040A-D25F-402E-92B9-3677168F43B7}"/>
              </a:ext>
            </a:extLst>
          </xdr:cNvPr>
          <xdr:cNvGrpSpPr/>
        </xdr:nvGrpSpPr>
        <xdr:grpSpPr>
          <a:xfrm>
            <a:off x="52099144" y="5447959"/>
            <a:ext cx="7373037" cy="3777615"/>
            <a:chOff x="52099144" y="5447959"/>
            <a:chExt cx="7373037" cy="3777615"/>
          </a:xfrm>
        </xdr:grpSpPr>
        <xdr:sp macro="" textlink="">
          <xdr:nvSpPr>
            <xdr:cNvPr id="105" name="Rectángulo 23">
              <a:extLst>
                <a:ext uri="{FF2B5EF4-FFF2-40B4-BE49-F238E27FC236}">
                  <a16:creationId xmlns:a16="http://schemas.microsoft.com/office/drawing/2014/main" id="{E15B015E-6079-3E5E-6BA6-B045744972A7}"/>
                </a:ext>
              </a:extLst>
            </xdr:cNvPr>
            <xdr:cNvSpPr/>
          </xdr:nvSpPr>
          <xdr:spPr>
            <a:xfrm>
              <a:off x="52168497" y="5447959"/>
              <a:ext cx="4396652" cy="696698"/>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ca-ES" sz="66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4371</a:t>
              </a:r>
              <a:endParaRPr lang="ca-ES" sz="6600" b="1" cap="none" spc="0">
                <a:ln w="22225">
                  <a:solidFill>
                    <a:schemeClr val="accent1"/>
                  </a:solidFill>
                  <a:prstDash val="solid"/>
                </a:ln>
                <a:solidFill>
                  <a:schemeClr val="accent1">
                    <a:lumMod val="20000"/>
                    <a:lumOff val="80000"/>
                  </a:schemeClr>
                </a:solidFill>
                <a:effectLst/>
              </a:endParaRPr>
            </a:p>
          </xdr:txBody>
        </xdr:sp>
        <xdr:sp macro="" textlink="">
          <xdr:nvSpPr>
            <xdr:cNvPr id="122" name="Rectángulo 23">
              <a:extLst>
                <a:ext uri="{FF2B5EF4-FFF2-40B4-BE49-F238E27FC236}">
                  <a16:creationId xmlns:a16="http://schemas.microsoft.com/office/drawing/2014/main" id="{4B70C53A-ACBE-4D98-B65C-96142C93E014}"/>
                </a:ext>
              </a:extLst>
            </xdr:cNvPr>
            <xdr:cNvSpPr/>
          </xdr:nvSpPr>
          <xdr:spPr>
            <a:xfrm>
              <a:off x="52099144" y="6786340"/>
              <a:ext cx="4535395" cy="671060"/>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ca-ES" sz="6600" b="1" i="0" u="none" strike="noStrike" kern="0" cap="none" spc="0" normalizeH="0" baseline="0" noProof="0">
                  <a:ln w="22225">
                    <a:solidFill>
                      <a:schemeClr val="accent1"/>
                    </a:solidFill>
                    <a:prstDash val="solid"/>
                  </a:ln>
                  <a:solidFill>
                    <a:schemeClr val="accent1">
                      <a:lumMod val="20000"/>
                      <a:lumOff val="80000"/>
                    </a:schemeClr>
                  </a:solidFill>
                  <a:effectLst/>
                  <a:uLnTx/>
                  <a:uFillTx/>
                  <a:latin typeface="+mn-lt"/>
                  <a:ea typeface="+mn-ea"/>
                  <a:cs typeface="+mn-cs"/>
                </a:rPr>
                <a:t>4076</a:t>
              </a:r>
            </a:p>
          </xdr:txBody>
        </xdr:sp>
        <xdr:sp macro="" textlink="">
          <xdr:nvSpPr>
            <xdr:cNvPr id="123" name="Rectángulo 22">
              <a:extLst>
                <a:ext uri="{FF2B5EF4-FFF2-40B4-BE49-F238E27FC236}">
                  <a16:creationId xmlns:a16="http://schemas.microsoft.com/office/drawing/2014/main" id="{56FD74CB-F872-4214-BDF4-6D1057A7C975}"/>
                </a:ext>
              </a:extLst>
            </xdr:cNvPr>
            <xdr:cNvSpPr/>
          </xdr:nvSpPr>
          <xdr:spPr>
            <a:xfrm>
              <a:off x="57152227" y="8705451"/>
              <a:ext cx="2319954" cy="520123"/>
            </a:xfrm>
            <a:prstGeom prst="rect">
              <a:avLst/>
            </a:prstGeom>
          </xdr:spPr>
          <xdr:txBody>
            <a:bodyPr wrap="square" anchor="ctr">
              <a:no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2000" b="0" i="0" u="none" strike="noStrike" kern="0" cap="none" spc="0" normalizeH="0" baseline="0" noProof="0">
                <a:ln w="22225">
                  <a:solidFill>
                    <a:schemeClr val="tx1"/>
                  </a:solidFill>
                  <a:prstDash val="solid"/>
                </a:ln>
                <a:solidFill>
                  <a:schemeClr val="tx1"/>
                </a:solidFill>
                <a:effectLst/>
                <a:uLnTx/>
                <a:uFillTx/>
                <a:latin typeface="+mn-lt"/>
                <a:ea typeface="+mn-ea"/>
                <a:cs typeface="+mn-cs"/>
              </a:endParaRPr>
            </a:p>
          </xdr:txBody>
        </xdr:sp>
      </xdr:grpSp>
    </xdr:grpSp>
    <xdr:clientData/>
  </xdr:twoCellAnchor>
  <xdr:twoCellAnchor>
    <xdr:from>
      <xdr:col>20</xdr:col>
      <xdr:colOff>152400</xdr:colOff>
      <xdr:row>51</xdr:row>
      <xdr:rowOff>184151</xdr:rowOff>
    </xdr:from>
    <xdr:to>
      <xdr:col>23</xdr:col>
      <xdr:colOff>374650</xdr:colOff>
      <xdr:row>56</xdr:row>
      <xdr:rowOff>175875</xdr:rowOff>
    </xdr:to>
    <xdr:sp macro="" textlink="">
      <xdr:nvSpPr>
        <xdr:cNvPr id="3" name="Flecha: a la derecha con bandas 2">
          <a:extLst>
            <a:ext uri="{FF2B5EF4-FFF2-40B4-BE49-F238E27FC236}">
              <a16:creationId xmlns:a16="http://schemas.microsoft.com/office/drawing/2014/main" id="{E8135B33-9C02-4FA3-B929-C0EF0ABF9D1B}"/>
            </a:ext>
          </a:extLst>
        </xdr:cNvPr>
        <xdr:cNvSpPr/>
      </xdr:nvSpPr>
      <xdr:spPr>
        <a:xfrm rot="10800000" flipV="1">
          <a:off x="17233900" y="12566651"/>
          <a:ext cx="2603500" cy="944224"/>
        </a:xfrm>
        <a:prstGeom prst="stripedRightArrow">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s-ES" sz="2400" b="1"/>
            <a:t>+</a:t>
          </a:r>
          <a:r>
            <a:rPr lang="es-ES" sz="2400" b="1" baseline="0"/>
            <a:t> info</a:t>
          </a:r>
          <a:endParaRPr lang="es-ES" sz="2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588402</xdr:colOff>
      <xdr:row>0</xdr:row>
      <xdr:rowOff>464609</xdr:rowOff>
    </xdr:from>
    <xdr:to>
      <xdr:col>7</xdr:col>
      <xdr:colOff>114268</xdr:colOff>
      <xdr:row>12</xdr:row>
      <xdr:rowOff>58209</xdr:rowOff>
    </xdr:to>
    <xdr:sp macro="" textlink="">
      <xdr:nvSpPr>
        <xdr:cNvPr id="10" name="AutoShape 3">
          <a:extLst>
            <a:ext uri="{FF2B5EF4-FFF2-40B4-BE49-F238E27FC236}">
              <a16:creationId xmlns:a16="http://schemas.microsoft.com/office/drawing/2014/main" id="{00000000-0008-0000-0D00-00000A000000}"/>
            </a:ext>
          </a:extLst>
        </xdr:cNvPr>
        <xdr:cNvSpPr>
          <a:spLocks noChangeArrowheads="1"/>
        </xdr:cNvSpPr>
      </xdr:nvSpPr>
      <xdr:spPr bwMode="auto">
        <a:xfrm>
          <a:off x="1392347" y="464609"/>
          <a:ext cx="4349536" cy="2451100"/>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3</xdr:col>
      <xdr:colOff>478230</xdr:colOff>
      <xdr:row>9</xdr:row>
      <xdr:rowOff>16576</xdr:rowOff>
    </xdr:from>
    <xdr:to>
      <xdr:col>5</xdr:col>
      <xdr:colOff>198932</xdr:colOff>
      <xdr:row>11</xdr:row>
      <xdr:rowOff>106355</xdr:rowOff>
    </xdr:to>
    <xdr:sp macro="" textlink="">
      <xdr:nvSpPr>
        <xdr:cNvPr id="5" name="Rectángulo: esquinas redondeada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2890065" y="2323548"/>
          <a:ext cx="1328592" cy="456798"/>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s-ES" sz="1100"/>
            <a:t>Estat dels serveis</a:t>
          </a:r>
        </a:p>
      </xdr:txBody>
    </xdr:sp>
    <xdr:clientData/>
  </xdr:twoCellAnchor>
  <xdr:twoCellAnchor>
    <xdr:from>
      <xdr:col>2</xdr:col>
      <xdr:colOff>334023</xdr:colOff>
      <xdr:row>1</xdr:row>
      <xdr:rowOff>77707</xdr:rowOff>
    </xdr:from>
    <xdr:to>
      <xdr:col>4</xdr:col>
      <xdr:colOff>56035</xdr:colOff>
      <xdr:row>3</xdr:row>
      <xdr:rowOff>167489</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941913" y="916606"/>
          <a:ext cx="1329902" cy="456800"/>
        </a:xfrm>
        <a:prstGeom prst="roundRect">
          <a:avLst/>
        </a:prstGeom>
        <a:solidFill>
          <a:schemeClr val="accent2"/>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s-ES" sz="1100">
              <a:solidFill>
                <a:schemeClr val="lt1"/>
              </a:solidFill>
              <a:latin typeface="+mn-lt"/>
              <a:ea typeface="+mn-ea"/>
              <a:cs typeface="+mn-cs"/>
            </a:rPr>
            <a:t>Atenció telefònica</a:t>
          </a:r>
        </a:p>
      </xdr:txBody>
    </xdr:sp>
    <xdr:clientData/>
  </xdr:twoCellAnchor>
  <xdr:twoCellAnchor>
    <xdr:from>
      <xdr:col>2</xdr:col>
      <xdr:colOff>334023</xdr:colOff>
      <xdr:row>5</xdr:row>
      <xdr:rowOff>48455</xdr:rowOff>
    </xdr:from>
    <xdr:to>
      <xdr:col>4</xdr:col>
      <xdr:colOff>56035</xdr:colOff>
      <xdr:row>7</xdr:row>
      <xdr:rowOff>135611</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00000000-0008-0000-0D00-000008000000}"/>
            </a:ext>
            <a:ext uri="{147F2762-F138-4A5C-976F-8EAC2B608ADB}">
              <a16:predDERef xmlns:a16="http://schemas.microsoft.com/office/drawing/2014/main" pred="{00000000-0008-0000-1200-000009000000}"/>
            </a:ext>
          </a:extLst>
        </xdr:cNvPr>
        <xdr:cNvSpPr/>
      </xdr:nvSpPr>
      <xdr:spPr>
        <a:xfrm>
          <a:off x="1941913" y="1621391"/>
          <a:ext cx="1329902" cy="454174"/>
        </a:xfrm>
        <a:prstGeom prst="roundRect">
          <a:avLst/>
        </a:prstGeom>
        <a:solidFill>
          <a:schemeClr val="accent2"/>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s-ES" sz="1100">
              <a:solidFill>
                <a:schemeClr val="lt1"/>
              </a:solidFill>
              <a:latin typeface="+mn-lt"/>
              <a:ea typeface="+mn-ea"/>
              <a:cs typeface="+mn-cs"/>
            </a:rPr>
            <a:t>Servei 24x7x365</a:t>
          </a:r>
        </a:p>
      </xdr:txBody>
    </xdr:sp>
    <xdr:clientData/>
  </xdr:twoCellAnchor>
  <xdr:twoCellAnchor>
    <xdr:from>
      <xdr:col>4</xdr:col>
      <xdr:colOff>643486</xdr:colOff>
      <xdr:row>1</xdr:row>
      <xdr:rowOff>77707</xdr:rowOff>
    </xdr:from>
    <xdr:to>
      <xdr:col>6</xdr:col>
      <xdr:colOff>339965</xdr:colOff>
      <xdr:row>3</xdr:row>
      <xdr:rowOff>169042</xdr:rowOff>
    </xdr:to>
    <xdr:sp macro="" textlink="">
      <xdr:nvSpPr>
        <xdr:cNvPr id="14" name="Rectángulo: esquinas redondeadas 13">
          <a:hlinkClick xmlns:r="http://schemas.openxmlformats.org/officeDocument/2006/relationships" r:id="rId4"/>
          <a:extLst>
            <a:ext uri="{FF2B5EF4-FFF2-40B4-BE49-F238E27FC236}">
              <a16:creationId xmlns:a16="http://schemas.microsoft.com/office/drawing/2014/main" id="{00000000-0008-0000-0D00-00000E000000}"/>
            </a:ext>
          </a:extLst>
        </xdr:cNvPr>
        <xdr:cNvSpPr/>
      </xdr:nvSpPr>
      <xdr:spPr>
        <a:xfrm>
          <a:off x="3859266" y="916606"/>
          <a:ext cx="1304369" cy="458353"/>
        </a:xfrm>
        <a:prstGeom prst="roundRect">
          <a:avLst/>
        </a:prstGeom>
        <a:solidFill>
          <a:schemeClr val="accent4">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a:t>Tiquets</a:t>
          </a:r>
        </a:p>
      </xdr:txBody>
    </xdr:sp>
    <xdr:clientData/>
  </xdr:twoCellAnchor>
  <xdr:twoCellAnchor>
    <xdr:from>
      <xdr:col>4</xdr:col>
      <xdr:colOff>643486</xdr:colOff>
      <xdr:row>5</xdr:row>
      <xdr:rowOff>48455</xdr:rowOff>
    </xdr:from>
    <xdr:to>
      <xdr:col>6</xdr:col>
      <xdr:colOff>339965</xdr:colOff>
      <xdr:row>7</xdr:row>
      <xdr:rowOff>134009</xdr:rowOff>
    </xdr:to>
    <xdr:sp macro="" textlink="">
      <xdr:nvSpPr>
        <xdr:cNvPr id="4" name="Rectangle 3">
          <a:hlinkClick xmlns:r="http://schemas.openxmlformats.org/officeDocument/2006/relationships" r:id="rId5"/>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1200-000008000000}"/>
            </a:ext>
          </a:extLst>
        </xdr:cNvPr>
        <xdr:cNvSpPr/>
      </xdr:nvSpPr>
      <xdr:spPr>
        <a:xfrm>
          <a:off x="3859266" y="1621391"/>
          <a:ext cx="1304369" cy="452572"/>
        </a:xfrm>
        <a:prstGeom prst="roundRect">
          <a:avLst/>
        </a:prstGeom>
      </xdr:spPr>
      <xdr:style>
        <a:lnRef idx="1">
          <a:schemeClr val="accent4"/>
        </a:lnRef>
        <a:fillRef idx="3">
          <a:schemeClr val="accent4"/>
        </a:fillRef>
        <a:effectRef idx="2">
          <a:schemeClr val="accent4"/>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s-ES" sz="1100">
              <a:solidFill>
                <a:schemeClr val="lt1"/>
              </a:solidFill>
              <a:latin typeface="+mn-lt"/>
              <a:ea typeface="+mn-ea"/>
              <a:cs typeface="+mn-cs"/>
            </a:rPr>
            <a:t>Suspensions cetificats digitals</a:t>
          </a:r>
        </a:p>
      </xdr:txBody>
    </xdr:sp>
    <xdr:clientData/>
  </xdr:twoCellAnchor>
  <xdr:twoCellAnchor>
    <xdr:from>
      <xdr:col>1</xdr:col>
      <xdr:colOff>531812</xdr:colOff>
      <xdr:row>0</xdr:row>
      <xdr:rowOff>112182</xdr:rowOff>
    </xdr:from>
    <xdr:to>
      <xdr:col>7</xdr:col>
      <xdr:colOff>134937</xdr:colOff>
      <xdr:row>0</xdr:row>
      <xdr:rowOff>373590</xdr:rowOff>
    </xdr:to>
    <xdr:sp macro="" textlink="">
      <xdr:nvSpPr>
        <xdr:cNvPr id="9" name="CuadroTexto 8">
          <a:extLst>
            <a:ext uri="{FF2B5EF4-FFF2-40B4-BE49-F238E27FC236}">
              <a16:creationId xmlns:a16="http://schemas.microsoft.com/office/drawing/2014/main" id="{00000000-0008-0000-0D00-000009000000}"/>
            </a:ext>
          </a:extLst>
        </xdr:cNvPr>
        <xdr:cNvSpPr txBox="1"/>
      </xdr:nvSpPr>
      <xdr:spPr>
        <a:xfrm>
          <a:off x="1330854" y="112182"/>
          <a:ext cx="4397375" cy="261408"/>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100" b="1">
              <a:solidFill>
                <a:schemeClr val="bg1"/>
              </a:solidFill>
            </a:rPr>
            <a:t>Suport a Usuaris</a:t>
          </a:r>
        </a:p>
      </xdr:txBody>
    </xdr:sp>
    <xdr:clientData/>
  </xdr:twoCellAnchor>
  <xdr:twoCellAnchor>
    <xdr:from>
      <xdr:col>3</xdr:col>
      <xdr:colOff>99446</xdr:colOff>
      <xdr:row>0</xdr:row>
      <xdr:rowOff>531282</xdr:rowOff>
    </xdr:from>
    <xdr:to>
      <xdr:col>5</xdr:col>
      <xdr:colOff>603291</xdr:colOff>
      <xdr:row>1</xdr:row>
      <xdr:rowOff>6234</xdr:rowOff>
    </xdr:to>
    <xdr:sp macro="" textlink="">
      <xdr:nvSpPr>
        <xdr:cNvPr id="15" name="CuadroTexto 14">
          <a:extLst>
            <a:ext uri="{FF2B5EF4-FFF2-40B4-BE49-F238E27FC236}">
              <a16:creationId xmlns:a16="http://schemas.microsoft.com/office/drawing/2014/main" id="{00000000-0008-0000-0D00-00000F000000}"/>
            </a:ext>
          </a:extLst>
        </xdr:cNvPr>
        <xdr:cNvSpPr txBox="1"/>
      </xdr:nvSpPr>
      <xdr:spPr>
        <a:xfrm>
          <a:off x="2496571" y="531282"/>
          <a:ext cx="2101928" cy="311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400" b="1" i="0" baseline="0">
              <a:solidFill>
                <a:schemeClr val="dk1"/>
              </a:solidFill>
              <a:effectLst/>
              <a:latin typeface="+mn-lt"/>
              <a:ea typeface="+mn-ea"/>
              <a:cs typeface="+mn-cs"/>
            </a:rPr>
            <a:t>Productivitat</a:t>
          </a:r>
          <a:endParaRPr lang="es-ES" sz="3600">
            <a:effectLst/>
          </a:endParaRPr>
        </a:p>
        <a:p>
          <a:pPr algn="ctr"/>
          <a:r>
            <a:rPr kumimoji="0" lang="ca-ES" sz="2800" b="1" i="0" u="none" strike="noStrike" kern="0" cap="none" spc="0" normalizeH="0" baseline="0" noProof="0">
              <a:ln>
                <a:noFill/>
              </a:ln>
              <a:solidFill>
                <a:schemeClr val="accent5"/>
              </a:solidFill>
              <a:effectLst/>
              <a:uLnTx/>
              <a:uFillTx/>
              <a:latin typeface="+mn-lt"/>
              <a:ea typeface="+mn-ea"/>
              <a:cs typeface="+mn-cs"/>
            </a:rPr>
            <a:t> </a:t>
          </a:r>
          <a:endParaRPr lang="es-ES" sz="1600">
            <a:solidFill>
              <a:schemeClr val="accent5"/>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285751</xdr:colOff>
      <xdr:row>9</xdr:row>
      <xdr:rowOff>41276</xdr:rowOff>
    </xdr:from>
    <xdr:to>
      <xdr:col>15</xdr:col>
      <xdr:colOff>1</xdr:colOff>
      <xdr:row>19</xdr:row>
      <xdr:rowOff>51895</xdr:rowOff>
    </xdr:to>
    <xdr:pic>
      <xdr:nvPicPr>
        <xdr:cNvPr id="3" name="Imagen 2">
          <a:extLst>
            <a:ext uri="{FF2B5EF4-FFF2-40B4-BE49-F238E27FC236}">
              <a16:creationId xmlns:a16="http://schemas.microsoft.com/office/drawing/2014/main" id="{59F33F4E-D5ED-77FE-854F-165C66F7A422}"/>
            </a:ext>
          </a:extLst>
        </xdr:cNvPr>
        <xdr:cNvPicPr>
          <a:picLocks noChangeAspect="1"/>
        </xdr:cNvPicPr>
      </xdr:nvPicPr>
      <xdr:blipFill>
        <a:blip xmlns:r="http://schemas.openxmlformats.org/officeDocument/2006/relationships" r:embed="rId1"/>
        <a:stretch>
          <a:fillRect/>
        </a:stretch>
      </xdr:blipFill>
      <xdr:spPr>
        <a:xfrm>
          <a:off x="1535907" y="2827339"/>
          <a:ext cx="10036969" cy="1975150"/>
        </a:xfrm>
        <a:prstGeom prst="rect">
          <a:avLst/>
        </a:prstGeom>
      </xdr:spPr>
    </xdr:pic>
    <xdr:clientData/>
  </xdr:twoCellAnchor>
  <xdr:twoCellAnchor>
    <xdr:from>
      <xdr:col>2</xdr:col>
      <xdr:colOff>0</xdr:colOff>
      <xdr:row>0</xdr:row>
      <xdr:rowOff>240747</xdr:rowOff>
    </xdr:from>
    <xdr:to>
      <xdr:col>16</xdr:col>
      <xdr:colOff>161925</xdr:colOff>
      <xdr:row>24</xdr:row>
      <xdr:rowOff>19050</xdr:rowOff>
    </xdr:to>
    <xdr:sp macro="" textlink="">
      <xdr:nvSpPr>
        <xdr:cNvPr id="375" name="AutoShape 3">
          <a:extLst>
            <a:ext uri="{FF2B5EF4-FFF2-40B4-BE49-F238E27FC236}">
              <a16:creationId xmlns:a16="http://schemas.microsoft.com/office/drawing/2014/main" id="{00000000-0008-0000-0E00-00000B000000}"/>
            </a:ext>
          </a:extLst>
        </xdr:cNvPr>
        <xdr:cNvSpPr>
          <a:spLocks noChangeArrowheads="1"/>
        </xdr:cNvSpPr>
      </xdr:nvSpPr>
      <xdr:spPr bwMode="auto">
        <a:xfrm>
          <a:off x="1250950" y="240747"/>
          <a:ext cx="11268075" cy="5467903"/>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4</xdr:col>
      <xdr:colOff>3007293</xdr:colOff>
      <xdr:row>4</xdr:row>
      <xdr:rowOff>92876</xdr:rowOff>
    </xdr:from>
    <xdr:to>
      <xdr:col>5</xdr:col>
      <xdr:colOff>162278</xdr:colOff>
      <xdr:row>6</xdr:row>
      <xdr:rowOff>175909</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00000000-0008-0000-0E00-00000A000000}"/>
            </a:ext>
          </a:extLst>
        </xdr:cNvPr>
        <xdr:cNvSpPr/>
      </xdr:nvSpPr>
      <xdr:spPr>
        <a:xfrm>
          <a:off x="5258015" y="1645098"/>
          <a:ext cx="1099041" cy="647478"/>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ES" sz="1600" b="1"/>
            <a:t>N2</a:t>
          </a:r>
        </a:p>
      </xdr:txBody>
    </xdr:sp>
    <xdr:clientData/>
  </xdr:twoCellAnchor>
  <xdr:twoCellAnchor>
    <xdr:from>
      <xdr:col>4</xdr:col>
      <xdr:colOff>1728031</xdr:colOff>
      <xdr:row>4</xdr:row>
      <xdr:rowOff>89701</xdr:rowOff>
    </xdr:from>
    <xdr:to>
      <xdr:col>4</xdr:col>
      <xdr:colOff>2772834</xdr:colOff>
      <xdr:row>6</xdr:row>
      <xdr:rowOff>177617</xdr:rowOff>
    </xdr:to>
    <xdr:sp macro="" textlink="">
      <xdr:nvSpPr>
        <xdr:cNvPr id="12" name="Rectángulo: esquinas redondeadas 11">
          <a:hlinkClick xmlns:r="http://schemas.openxmlformats.org/officeDocument/2006/relationships" r:id="rId3"/>
          <a:extLst>
            <a:ext uri="{FF2B5EF4-FFF2-40B4-BE49-F238E27FC236}">
              <a16:creationId xmlns:a16="http://schemas.microsoft.com/office/drawing/2014/main" id="{00000000-0008-0000-0E00-00000C000000}"/>
            </a:ext>
          </a:extLst>
        </xdr:cNvPr>
        <xdr:cNvSpPr/>
      </xdr:nvSpPr>
      <xdr:spPr>
        <a:xfrm>
          <a:off x="3980901" y="1729658"/>
          <a:ext cx="1044803" cy="524133"/>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ES" sz="1600" b="1"/>
            <a:t>N1</a:t>
          </a:r>
        </a:p>
      </xdr:txBody>
    </xdr:sp>
    <xdr:clientData/>
  </xdr:twoCellAnchor>
  <xdr:twoCellAnchor>
    <xdr:from>
      <xdr:col>2</xdr:col>
      <xdr:colOff>228600</xdr:colOff>
      <xdr:row>0</xdr:row>
      <xdr:rowOff>151711</xdr:rowOff>
    </xdr:from>
    <xdr:to>
      <xdr:col>15</xdr:col>
      <xdr:colOff>571501</xdr:colOff>
      <xdr:row>0</xdr:row>
      <xdr:rowOff>451404</xdr:rowOff>
    </xdr:to>
    <xdr:sp macro="" textlink="">
      <xdr:nvSpPr>
        <xdr:cNvPr id="8" name="CuadroTexto 7">
          <a:extLst>
            <a:ext uri="{FF2B5EF4-FFF2-40B4-BE49-F238E27FC236}">
              <a16:creationId xmlns:a16="http://schemas.microsoft.com/office/drawing/2014/main" id="{00000000-0008-0000-0E00-000008000000}"/>
            </a:ext>
          </a:extLst>
        </xdr:cNvPr>
        <xdr:cNvSpPr txBox="1"/>
      </xdr:nvSpPr>
      <xdr:spPr>
        <a:xfrm>
          <a:off x="1482035" y="151711"/>
          <a:ext cx="10259944" cy="299693"/>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Atenció telefònica</a:t>
          </a:r>
        </a:p>
      </xdr:txBody>
    </xdr:sp>
    <xdr:clientData/>
  </xdr:twoCellAnchor>
  <xdr:twoCellAnchor>
    <xdr:from>
      <xdr:col>11</xdr:col>
      <xdr:colOff>449795</xdr:colOff>
      <xdr:row>2</xdr:row>
      <xdr:rowOff>127412</xdr:rowOff>
    </xdr:from>
    <xdr:to>
      <xdr:col>13</xdr:col>
      <xdr:colOff>357747</xdr:colOff>
      <xdr:row>5</xdr:row>
      <xdr:rowOff>59162</xdr:rowOff>
    </xdr:to>
    <xdr:sp macro="" textlink="">
      <xdr:nvSpPr>
        <xdr:cNvPr id="166" name="Rectángulo: esquinas redondeadas 15">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9395358" y="1206912"/>
          <a:ext cx="1122389" cy="741375"/>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ES" sz="1050"/>
            <a:t>Trucades</a:t>
          </a:r>
          <a:r>
            <a:rPr lang="es-ES" sz="1050" baseline="0"/>
            <a:t> sortints d'ofici</a:t>
          </a:r>
          <a:endParaRPr lang="es-ES" sz="1050"/>
        </a:p>
      </xdr:txBody>
    </xdr:sp>
    <xdr:clientData/>
  </xdr:twoCellAnchor>
  <xdr:twoCellAnchor>
    <xdr:from>
      <xdr:col>11</xdr:col>
      <xdr:colOff>449795</xdr:colOff>
      <xdr:row>0</xdr:row>
      <xdr:rowOff>622120</xdr:rowOff>
    </xdr:from>
    <xdr:to>
      <xdr:col>13</xdr:col>
      <xdr:colOff>357747</xdr:colOff>
      <xdr:row>2</xdr:row>
      <xdr:rowOff>2054</xdr:rowOff>
    </xdr:to>
    <xdr:sp macro="" textlink="">
      <xdr:nvSpPr>
        <xdr:cNvPr id="165" name="Rectángulo: esquinas redondeadas 3">
          <a:hlinkClick xmlns:r="http://schemas.openxmlformats.org/officeDocument/2006/relationships" r:id="rId5"/>
          <a:extLst>
            <a:ext uri="{FF2B5EF4-FFF2-40B4-BE49-F238E27FC236}">
              <a16:creationId xmlns:a16="http://schemas.microsoft.com/office/drawing/2014/main" id="{00000000-0008-0000-0E00-00000F000000}"/>
            </a:ext>
          </a:extLst>
        </xdr:cNvPr>
        <xdr:cNvSpPr/>
      </xdr:nvSpPr>
      <xdr:spPr>
        <a:xfrm>
          <a:off x="9395358" y="622120"/>
          <a:ext cx="1122389" cy="459434"/>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ES" sz="1050"/>
            <a:t>Negació trucada</a:t>
          </a:r>
        </a:p>
      </xdr:txBody>
    </xdr:sp>
    <xdr:clientData/>
  </xdr:twoCellAnchor>
  <xdr:twoCellAnchor>
    <xdr:from>
      <xdr:col>11</xdr:col>
      <xdr:colOff>449795</xdr:colOff>
      <xdr:row>6</xdr:row>
      <xdr:rowOff>1076</xdr:rowOff>
    </xdr:from>
    <xdr:to>
      <xdr:col>13</xdr:col>
      <xdr:colOff>357747</xdr:colOff>
      <xdr:row>8</xdr:row>
      <xdr:rowOff>4723</xdr:rowOff>
    </xdr:to>
    <xdr:sp macro="" textlink="">
      <xdr:nvSpPr>
        <xdr:cNvPr id="167" name="Rectángulo: esquinas redondeadas 18">
          <a:hlinkClick xmlns:r="http://schemas.openxmlformats.org/officeDocument/2006/relationships" r:id="rId6"/>
          <a:extLst>
            <a:ext uri="{FF2B5EF4-FFF2-40B4-BE49-F238E27FC236}">
              <a16:creationId xmlns:a16="http://schemas.microsoft.com/office/drawing/2014/main" id="{00000000-0008-0000-0E00-000011000000}"/>
            </a:ext>
          </a:extLst>
        </xdr:cNvPr>
        <xdr:cNvSpPr/>
      </xdr:nvSpPr>
      <xdr:spPr>
        <a:xfrm>
          <a:off x="9395358" y="2072764"/>
          <a:ext cx="1122389" cy="440209"/>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ES" sz="1050"/>
            <a:t>Call</a:t>
          </a:r>
          <a:r>
            <a:rPr lang="es-ES" sz="1050" baseline="0"/>
            <a:t> me back</a:t>
          </a:r>
          <a:endParaRPr lang="es-ES" sz="1050"/>
        </a:p>
      </xdr:txBody>
    </xdr:sp>
    <xdr:clientData/>
  </xdr:twoCellAnchor>
  <xdr:twoCellAnchor>
    <xdr:from>
      <xdr:col>4</xdr:col>
      <xdr:colOff>465669</xdr:colOff>
      <xdr:row>4</xdr:row>
      <xdr:rowOff>20404</xdr:rowOff>
    </xdr:from>
    <xdr:to>
      <xdr:col>4</xdr:col>
      <xdr:colOff>1605006</xdr:colOff>
      <xdr:row>7</xdr:row>
      <xdr:rowOff>9792</xdr:rowOff>
    </xdr:to>
    <xdr:sp macro="" textlink="">
      <xdr:nvSpPr>
        <xdr:cNvPr id="6" name="Flecha: a la derecha con bandas 5">
          <a:extLst>
            <a:ext uri="{FF2B5EF4-FFF2-40B4-BE49-F238E27FC236}">
              <a16:creationId xmlns:a16="http://schemas.microsoft.com/office/drawing/2014/main" id="{00000000-0008-0000-0E00-000006000000}"/>
            </a:ext>
          </a:extLst>
        </xdr:cNvPr>
        <xdr:cNvSpPr/>
      </xdr:nvSpPr>
      <xdr:spPr>
        <a:xfrm rot="10800000" flipH="1" flipV="1">
          <a:off x="2716391" y="1523237"/>
          <a:ext cx="1139337" cy="624388"/>
        </a:xfrm>
        <a:prstGeom prst="stripedRightArrow">
          <a:avLst>
            <a:gd name="adj1" fmla="val 54135"/>
            <a:gd name="adj2" fmla="val 50000"/>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s-ES" sz="1800" b="1"/>
            <a:t>+</a:t>
          </a:r>
          <a:r>
            <a:rPr lang="es-ES" sz="1800" b="1" baseline="0"/>
            <a:t> info</a:t>
          </a:r>
          <a:endParaRPr lang="es-ES" sz="1800" b="1"/>
        </a:p>
      </xdr:txBody>
    </xdr:sp>
    <xdr:clientData/>
  </xdr:twoCellAnchor>
  <xdr:twoCellAnchor>
    <xdr:from>
      <xdr:col>10</xdr:col>
      <xdr:colOff>312471</xdr:colOff>
      <xdr:row>18</xdr:row>
      <xdr:rowOff>124866</xdr:rowOff>
    </xdr:from>
    <xdr:to>
      <xdr:col>15</xdr:col>
      <xdr:colOff>90750</xdr:colOff>
      <xdr:row>23</xdr:row>
      <xdr:rowOff>44325</xdr:rowOff>
    </xdr:to>
    <xdr:sp macro="" textlink="">
      <xdr:nvSpPr>
        <xdr:cNvPr id="374" name="CuadroTexto 1">
          <a:extLst>
            <a:ext uri="{FF2B5EF4-FFF2-40B4-BE49-F238E27FC236}">
              <a16:creationId xmlns:a16="http://schemas.microsoft.com/office/drawing/2014/main" id="{00000000-0008-0000-0E00-000002000000}"/>
            </a:ext>
          </a:extLst>
        </xdr:cNvPr>
        <xdr:cNvSpPr txBox="1"/>
      </xdr:nvSpPr>
      <xdr:spPr>
        <a:xfrm>
          <a:off x="9258034" y="4673054"/>
          <a:ext cx="2389716" cy="871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a-ES" sz="1100" b="0" i="0" u="sng" strike="noStrike">
              <a:solidFill>
                <a:schemeClr val="dk1"/>
              </a:solidFill>
              <a:effectLst/>
              <a:latin typeface="+mn-lt"/>
              <a:ea typeface="+mn-ea"/>
              <a:cs typeface="+mn-cs"/>
            </a:rPr>
            <a:t>Llegenda</a:t>
          </a:r>
          <a:r>
            <a:rPr lang="ca-ES"/>
            <a:t> </a:t>
          </a:r>
        </a:p>
        <a:p>
          <a:r>
            <a:rPr lang="ca-ES" sz="1100" b="1" i="0" u="none" strike="noStrike">
              <a:solidFill>
                <a:schemeClr val="dk1"/>
              </a:solidFill>
              <a:effectLst/>
              <a:latin typeface="+mn-lt"/>
              <a:ea typeface="+mn-ea"/>
              <a:cs typeface="+mn-cs"/>
            </a:rPr>
            <a:t>NdA:</a:t>
          </a:r>
          <a:r>
            <a:rPr lang="ca-ES" sz="1100" b="0" i="0" u="none" strike="noStrike">
              <a:solidFill>
                <a:schemeClr val="dk1"/>
              </a:solidFill>
              <a:effectLst/>
              <a:latin typeface="+mn-lt"/>
              <a:ea typeface="+mn-ea"/>
              <a:cs typeface="+mn-cs"/>
            </a:rPr>
            <a:t> Nivell d'Atenció</a:t>
          </a:r>
        </a:p>
        <a:p>
          <a:r>
            <a:rPr lang="ca-ES" sz="1100" b="1" i="0" u="none" strike="noStrike">
              <a:solidFill>
                <a:schemeClr val="dk1"/>
              </a:solidFill>
              <a:effectLst/>
              <a:latin typeface="+mn-lt"/>
              <a:ea typeface="+mn-ea"/>
              <a:cs typeface="+mn-cs"/>
            </a:rPr>
            <a:t>NdS</a:t>
          </a:r>
          <a:r>
            <a:rPr lang="ca-ES" sz="1100" b="0" i="0" u="none" strike="noStrike">
              <a:solidFill>
                <a:schemeClr val="dk1"/>
              </a:solidFill>
              <a:effectLst/>
              <a:latin typeface="+mn-lt"/>
              <a:ea typeface="+mn-ea"/>
              <a:cs typeface="+mn-cs"/>
            </a:rPr>
            <a:t>: Nivell d'atenció dins del servei (despenjar</a:t>
          </a:r>
          <a:r>
            <a:rPr lang="ca-ES" sz="1100" b="0" i="0" u="none" strike="noStrike" baseline="0">
              <a:solidFill>
                <a:schemeClr val="dk1"/>
              </a:solidFill>
              <a:effectLst/>
              <a:latin typeface="+mn-lt"/>
              <a:ea typeface="+mn-ea"/>
              <a:cs typeface="+mn-cs"/>
            </a:rPr>
            <a:t> la trucada </a:t>
          </a:r>
          <a:r>
            <a:rPr lang="ca-ES" sz="1100" b="0" i="0" u="none" strike="noStrike">
              <a:solidFill>
                <a:schemeClr val="dk1"/>
              </a:solidFill>
              <a:effectLst/>
              <a:latin typeface="+mn-lt"/>
              <a:ea typeface="+mn-ea"/>
              <a:cs typeface="+mn-cs"/>
            </a:rPr>
            <a:t>abans dels 20")</a:t>
          </a:r>
          <a:endParaRPr lang="ca-E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352399</xdr:colOff>
      <xdr:row>0</xdr:row>
      <xdr:rowOff>331259</xdr:rowOff>
    </xdr:from>
    <xdr:to>
      <xdr:col>27</xdr:col>
      <xdr:colOff>696912</xdr:colOff>
      <xdr:row>43</xdr:row>
      <xdr:rowOff>105834</xdr:rowOff>
    </xdr:to>
    <xdr:sp macro="" textlink="">
      <xdr:nvSpPr>
        <xdr:cNvPr id="56"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1153709" y="331259"/>
          <a:ext cx="22690465" cy="8619218"/>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278491</xdr:colOff>
      <xdr:row>0</xdr:row>
      <xdr:rowOff>157129</xdr:rowOff>
    </xdr:from>
    <xdr:to>
      <xdr:col>25</xdr:col>
      <xdr:colOff>178124</xdr:colOff>
      <xdr:row>0</xdr:row>
      <xdr:rowOff>538129</xdr:rowOff>
    </xdr:to>
    <xdr:sp macro="" textlink="">
      <xdr:nvSpPr>
        <xdr:cNvPr id="17" name="CuadroTexto 16">
          <a:extLst>
            <a:ext uri="{FF2B5EF4-FFF2-40B4-BE49-F238E27FC236}">
              <a16:creationId xmlns:a16="http://schemas.microsoft.com/office/drawing/2014/main" id="{00000000-0008-0000-0F00-000011000000}"/>
            </a:ext>
          </a:extLst>
        </xdr:cNvPr>
        <xdr:cNvSpPr txBox="1"/>
      </xdr:nvSpPr>
      <xdr:spPr>
        <a:xfrm>
          <a:off x="3167741" y="157129"/>
          <a:ext cx="19933883" cy="381000"/>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Atenció telefònica</a:t>
          </a:r>
        </a:p>
      </xdr:txBody>
    </xdr:sp>
    <xdr:clientData/>
  </xdr:twoCellAnchor>
  <xdr:twoCellAnchor>
    <xdr:from>
      <xdr:col>2</xdr:col>
      <xdr:colOff>257703</xdr:colOff>
      <xdr:row>0</xdr:row>
      <xdr:rowOff>637381</xdr:rowOff>
    </xdr:from>
    <xdr:to>
      <xdr:col>10</xdr:col>
      <xdr:colOff>1229518</xdr:colOff>
      <xdr:row>3</xdr:row>
      <xdr:rowOff>84667</xdr:rowOff>
    </xdr:to>
    <xdr:sp macro="" textlink="">
      <xdr:nvSpPr>
        <xdr:cNvPr id="55" name="CuadroTexto 12">
          <a:extLst>
            <a:ext uri="{FF2B5EF4-FFF2-40B4-BE49-F238E27FC236}">
              <a16:creationId xmlns:a16="http://schemas.microsoft.com/office/drawing/2014/main" id="{9418DB3F-3855-4245-9197-F2D47DC91BAC}"/>
            </a:ext>
          </a:extLst>
        </xdr:cNvPr>
        <xdr:cNvSpPr txBox="1"/>
      </xdr:nvSpPr>
      <xdr:spPr>
        <a:xfrm>
          <a:off x="1853141" y="637381"/>
          <a:ext cx="5972440" cy="637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Atenció</a:t>
          </a:r>
          <a:r>
            <a:rPr lang="es-ES" sz="1800" b="1" baseline="0"/>
            <a:t> telefònica </a:t>
          </a:r>
          <a:r>
            <a:rPr lang="es-ES" sz="2800" b="1" baseline="0"/>
            <a:t>97%</a:t>
          </a:r>
          <a:endParaRPr lang="es-ES" sz="1800" b="1"/>
        </a:p>
      </xdr:txBody>
    </xdr:sp>
    <xdr:clientData/>
  </xdr:twoCellAnchor>
  <xdr:twoCellAnchor>
    <xdr:from>
      <xdr:col>10</xdr:col>
      <xdr:colOff>196959</xdr:colOff>
      <xdr:row>0</xdr:row>
      <xdr:rowOff>667810</xdr:rowOff>
    </xdr:from>
    <xdr:to>
      <xdr:col>12</xdr:col>
      <xdr:colOff>141288</xdr:colOff>
      <xdr:row>2</xdr:row>
      <xdr:rowOff>158750</xdr:rowOff>
    </xdr:to>
    <xdr:sp macro="" textlink="">
      <xdr:nvSpPr>
        <xdr:cNvPr id="40" name="CuadroTexto 15">
          <a:extLst>
            <a:ext uri="{FF2B5EF4-FFF2-40B4-BE49-F238E27FC236}">
              <a16:creationId xmlns:a16="http://schemas.microsoft.com/office/drawing/2014/main" id="{195DC720-F948-464B-85F2-99187F335322}"/>
            </a:ext>
          </a:extLst>
        </xdr:cNvPr>
        <xdr:cNvSpPr txBox="1"/>
      </xdr:nvSpPr>
      <xdr:spPr>
        <a:xfrm>
          <a:off x="6793022" y="667810"/>
          <a:ext cx="2801829" cy="502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*L'horari</a:t>
          </a:r>
          <a:r>
            <a:rPr lang="es-ES" sz="1100" baseline="0"/>
            <a:t> del 1r nivell CAU és de dilluns a divendres laborables de 8.00 h a 19.00 h</a:t>
          </a:r>
          <a:endParaRPr lang="es-ES" sz="1100"/>
        </a:p>
      </xdr:txBody>
    </xdr:sp>
    <xdr:clientData/>
  </xdr:twoCellAnchor>
  <xdr:twoCellAnchor editAs="oneCell">
    <xdr:from>
      <xdr:col>2</xdr:col>
      <xdr:colOff>0</xdr:colOff>
      <xdr:row>4</xdr:row>
      <xdr:rowOff>0</xdr:rowOff>
    </xdr:from>
    <xdr:to>
      <xdr:col>22</xdr:col>
      <xdr:colOff>1417746</xdr:colOff>
      <xdr:row>21</xdr:row>
      <xdr:rowOff>88352</xdr:rowOff>
    </xdr:to>
    <xdr:pic>
      <xdr:nvPicPr>
        <xdr:cNvPr id="4" name="Imagen 3">
          <a:extLst>
            <a:ext uri="{FF2B5EF4-FFF2-40B4-BE49-F238E27FC236}">
              <a16:creationId xmlns:a16="http://schemas.microsoft.com/office/drawing/2014/main" id="{6225653D-CE00-47DA-80B5-2F00D7B84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1404938"/>
          <a:ext cx="18202384" cy="332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142874</xdr:colOff>
      <xdr:row>24</xdr:row>
      <xdr:rowOff>47625</xdr:rowOff>
    </xdr:from>
    <xdr:to>
      <xdr:col>21</xdr:col>
      <xdr:colOff>931861</xdr:colOff>
      <xdr:row>41</xdr:row>
      <xdr:rowOff>88662</xdr:rowOff>
    </xdr:to>
    <xdr:pic>
      <xdr:nvPicPr>
        <xdr:cNvPr id="5" name="Imagen 4">
          <a:extLst>
            <a:ext uri="{FF2B5EF4-FFF2-40B4-BE49-F238E27FC236}">
              <a16:creationId xmlns:a16="http://schemas.microsoft.com/office/drawing/2014/main" id="{8A5AD245-7BBE-5CB6-5595-19B2D29CBDD9}"/>
            </a:ext>
          </a:extLst>
        </xdr:cNvPr>
        <xdr:cNvPicPr>
          <a:picLocks noChangeAspect="1"/>
        </xdr:cNvPicPr>
      </xdr:nvPicPr>
      <xdr:blipFill>
        <a:blip xmlns:r="http://schemas.openxmlformats.org/officeDocument/2006/relationships" r:embed="rId2"/>
        <a:stretch>
          <a:fillRect/>
        </a:stretch>
      </xdr:blipFill>
      <xdr:spPr>
        <a:xfrm>
          <a:off x="2405062" y="5262563"/>
          <a:ext cx="15076487" cy="36734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629705</xdr:colOff>
      <xdr:row>0</xdr:row>
      <xdr:rowOff>184149</xdr:rowOff>
    </xdr:from>
    <xdr:to>
      <xdr:col>7</xdr:col>
      <xdr:colOff>1308100</xdr:colOff>
      <xdr:row>25</xdr:row>
      <xdr:rowOff>133350</xdr:rowOff>
    </xdr:to>
    <xdr:sp macro="" textlink="">
      <xdr:nvSpPr>
        <xdr:cNvPr id="3" name="AutoShape 3">
          <a:extLst>
            <a:ext uri="{FF2B5EF4-FFF2-40B4-BE49-F238E27FC236}">
              <a16:creationId xmlns:a16="http://schemas.microsoft.com/office/drawing/2014/main" id="{00000000-0008-0000-1000-000003000000}"/>
            </a:ext>
          </a:extLst>
        </xdr:cNvPr>
        <xdr:cNvSpPr>
          <a:spLocks noChangeArrowheads="1"/>
        </xdr:cNvSpPr>
      </xdr:nvSpPr>
      <xdr:spPr bwMode="auto">
        <a:xfrm>
          <a:off x="1429805" y="184149"/>
          <a:ext cx="5167845" cy="5213351"/>
        </a:xfrm>
        <a:prstGeom prst="roundRect">
          <a:avLst>
            <a:gd name="adj" fmla="val 6614"/>
          </a:avLst>
        </a:prstGeom>
        <a:noFill/>
        <a:ln>
          <a:solidFill>
            <a:srgbClr val="6785C1"/>
          </a:solidFill>
          <a:headEnd/>
          <a:tailEnd/>
        </a:ln>
      </xdr:spPr>
      <xdr:style>
        <a:lnRef idx="2">
          <a:schemeClr val="accent1"/>
        </a:lnRef>
        <a:fillRef idx="1">
          <a:schemeClr val="lt1"/>
        </a:fillRef>
        <a:effectRef idx="0">
          <a:schemeClr val="accent1"/>
        </a:effectRef>
        <a:fontRef idx="minor">
          <a:schemeClr val="dk1"/>
        </a:fontRef>
      </xdr:style>
      <xdr:txBody>
        <a:bodyPr wrap="square" lIns="144000" tIns="72000" rIns="144000" bIns="72000" anchor="t"/>
        <a:lstStyle>
          <a:defPPr>
            <a:defRPr lang="es-E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285750" indent="-285750">
            <a:buFont typeface="Wingdings" panose="05000000000000000000" pitchFamily="2" charset="2"/>
            <a:buChar char="ü"/>
          </a:pPr>
          <a:endParaRPr lang="ca-ES" sz="600" u="sng">
            <a:solidFill>
              <a:srgbClr val="737373"/>
            </a:solidFill>
            <a:latin typeface="Arial" charset="0"/>
          </a:endParaRPr>
        </a:p>
        <a:p>
          <a:pPr>
            <a:lnSpc>
              <a:spcPct val="150000"/>
            </a:lnSpc>
          </a:pPr>
          <a:endParaRPr lang="ca-ES" sz="1400" u="sng">
            <a:solidFill>
              <a:srgbClr val="737373"/>
            </a:solidFill>
            <a:latin typeface="Arial" charset="0"/>
          </a:endParaRPr>
        </a:p>
        <a:p>
          <a:r>
            <a:rPr lang="es-ES" sz="1200">
              <a:solidFill>
                <a:srgbClr val="737373"/>
              </a:solidFill>
              <a:latin typeface="Arial" charset="0"/>
            </a:rPr>
            <a:t> </a:t>
          </a: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endParaRPr lang="es-ES" sz="1200">
            <a:solidFill>
              <a:srgbClr val="737373"/>
            </a:solidFill>
            <a:latin typeface="Arial" charset="0"/>
          </a:endParaRPr>
        </a:p>
        <a:p>
          <a:endParaRPr lang="es-ES" sz="1200" u="sng">
            <a:solidFill>
              <a:srgbClr val="737373"/>
            </a:solidFill>
            <a:latin typeface="Arial" charset="0"/>
          </a:endParaRPr>
        </a:p>
        <a:p>
          <a:pPr marL="285750" indent="-285750">
            <a:buFont typeface="Wingdings" panose="05000000000000000000" pitchFamily="2" charset="2"/>
            <a:buChar char="ü"/>
          </a:pPr>
          <a:endParaRPr lang="ca-ES" sz="1400" u="sng">
            <a:solidFill>
              <a:srgbClr val="737373"/>
            </a:solidFill>
            <a:latin typeface="Arial" charset="0"/>
          </a:endParaRPr>
        </a:p>
        <a:p>
          <a:pPr marL="285750" indent="-285750">
            <a:buFont typeface="Wingdings" panose="05000000000000000000" pitchFamily="2" charset="2"/>
            <a:buChar char="ü"/>
          </a:pPr>
          <a:endParaRPr lang="es-ES" sz="1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a:p>
          <a:endParaRPr lang="ca-ES" sz="200" u="sng">
            <a:solidFill>
              <a:srgbClr val="737373"/>
            </a:solidFill>
            <a:latin typeface="Arial" charset="0"/>
          </a:endParaRPr>
        </a:p>
        <a:p>
          <a:pPr marL="285750" indent="-285750">
            <a:buFont typeface="Wingdings" panose="05000000000000000000" pitchFamily="2" charset="2"/>
            <a:buChar char="ü"/>
          </a:pPr>
          <a:endParaRPr lang="ca-ES" sz="200" u="sng">
            <a:solidFill>
              <a:srgbClr val="737373"/>
            </a:solidFill>
            <a:latin typeface="Arial" charset="0"/>
          </a:endParaRPr>
        </a:p>
      </xdr:txBody>
    </xdr:sp>
    <xdr:clientData/>
  </xdr:twoCellAnchor>
  <xdr:twoCellAnchor>
    <xdr:from>
      <xdr:col>2</xdr:col>
      <xdr:colOff>161924</xdr:colOff>
      <xdr:row>0</xdr:row>
      <xdr:rowOff>38100</xdr:rowOff>
    </xdr:from>
    <xdr:to>
      <xdr:col>7</xdr:col>
      <xdr:colOff>1041400</xdr:colOff>
      <xdr:row>0</xdr:row>
      <xdr:rowOff>298450</xdr:rowOff>
    </xdr:to>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1762124" y="38100"/>
          <a:ext cx="4568826" cy="260350"/>
        </a:xfrm>
        <a:prstGeom prst="round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solidFill>
                <a:schemeClr val="bg1"/>
              </a:solidFill>
            </a:rPr>
            <a:t>Atenció telefònica</a:t>
          </a:r>
        </a:p>
      </xdr:txBody>
    </xdr:sp>
    <xdr:clientData/>
  </xdr:twoCellAnchor>
  <xdr:twoCellAnchor>
    <xdr:from>
      <xdr:col>2</xdr:col>
      <xdr:colOff>327685</xdr:colOff>
      <xdr:row>0</xdr:row>
      <xdr:rowOff>406400</xdr:rowOff>
    </xdr:from>
    <xdr:to>
      <xdr:col>7</xdr:col>
      <xdr:colOff>215900</xdr:colOff>
      <xdr:row>0</xdr:row>
      <xdr:rowOff>790575</xdr:rowOff>
    </xdr:to>
    <xdr:sp macro="" textlink="">
      <xdr:nvSpPr>
        <xdr:cNvPr id="7" name="CuadroTexto 6">
          <a:extLst>
            <a:ext uri="{FF2B5EF4-FFF2-40B4-BE49-F238E27FC236}">
              <a16:creationId xmlns:a16="http://schemas.microsoft.com/office/drawing/2014/main" id="{00000000-0008-0000-1000-000007000000}"/>
            </a:ext>
          </a:extLst>
        </xdr:cNvPr>
        <xdr:cNvSpPr txBox="1"/>
      </xdr:nvSpPr>
      <xdr:spPr>
        <a:xfrm>
          <a:off x="1927885" y="406400"/>
          <a:ext cx="3577565" cy="384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t>Negació a la gravació de la trucada</a:t>
          </a: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everisgroup.sharepoint.com/sites/EXT-014955-00035_Prrroga_CAU_AOC_2025/Documentos%20compartidos/Management/03%20Gestion%20y%20Operacion/18%20Medicion%20y%20Analisis/Anuals_25/Canal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ia Capellas Vila" refreshedDate="45974.447378472221" createdVersion="8" refreshedVersion="8" minRefreshableVersion="3" recordCount="229" xr:uid="{1CE27CAB-314D-46F8-9FD1-8506D294E2E1}">
  <cacheSource type="worksheet">
    <worksheetSource ref="B4:D233" sheet="Introduccio_dades" r:id="rId2"/>
  </cacheSource>
  <cacheFields count="5">
    <cacheField name="Mes" numFmtId="170">
      <sharedItems containsSemiMixedTypes="0" containsNonDate="0" containsDate="1" containsString="0" minDate="2024-01-01T00:00:00" maxDate="2025-10-02T00:00:00" count="22">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sharedItems>
      <fieldGroup par="4"/>
    </cacheField>
    <cacheField name="Canal" numFmtId="0">
      <sharedItems count="24">
        <s v="Answer Bot para el Web Widget"/>
        <s v="Flotador Hèstia"/>
        <s v="Formulari via xat"/>
        <s v="Formulari web"/>
        <s v="Trucada entrant"/>
        <s v="Trucada sortint"/>
        <s v="Servicio web (API)"/>
        <s v="Twitter"/>
        <s v="WhatsApp"/>
        <s v="Xat en viu"/>
        <s v="Web Widget"/>
        <s v="Xat"/>
        <s v="Ticket cerrado"/>
        <s v="Correu electrònic"/>
        <s v="Mensaje directo de Twitter"/>
        <s v="EACAT"/>
        <s v="Instància genèrica e-TRAM"/>
        <s v="Teléfono"/>
        <s v="(en blanco)"/>
        <s v="Servei Web (API)"/>
        <s v="Carpeta de subscriptor T-CAT"/>
        <s v="Llamada telefónica de CTI (entrante)" u="1"/>
        <s v="Llamada telefónica de CTI (saliente)" u="1"/>
        <s v="Llamada telefónica (entrante)" u="1"/>
      </sharedItems>
    </cacheField>
    <cacheField name="Nº peticions" numFmtId="0">
      <sharedItems containsSemiMixedTypes="0" containsString="0" containsNumber="1" containsInteger="1" minValue="1" maxValue="3194"/>
    </cacheField>
    <cacheField name="Meses (Mes)" numFmtId="0" databaseField="0">
      <fieldGroup base="0">
        <rangePr groupBy="months" startDate="2024-01-01T00:00:00" endDate="2025-10-02T00:00:00"/>
        <groupItems count="14">
          <s v="&lt;01/01/2024"/>
          <s v="ene"/>
          <s v="feb"/>
          <s v="mar"/>
          <s v="abr"/>
          <s v="may"/>
          <s v="jun"/>
          <s v="jul"/>
          <s v="ago"/>
          <s v="sep"/>
          <s v="oct"/>
          <s v="nov"/>
          <s v="dic"/>
          <s v="&gt;02/10/2025"/>
        </groupItems>
      </fieldGroup>
    </cacheField>
    <cacheField name="Años (Mes)" numFmtId="0" databaseField="0">
      <fieldGroup base="0">
        <rangePr groupBy="years" startDate="2024-01-01T00:00:00" endDate="2025-10-02T00:00:00"/>
        <groupItems count="4">
          <s v="&lt;01/01/2024"/>
          <s v="2024"/>
          <s v="2025"/>
          <s v="&gt;02/10/2025"/>
        </groupItems>
      </fieldGroup>
    </cacheField>
  </cacheFields>
  <extLst>
    <ext xmlns:x14="http://schemas.microsoft.com/office/spreadsheetml/2009/9/main" uri="{725AE2AE-9491-48be-B2B4-4EB974FC3084}">
      <x14:pivotCacheDefinition pivotCacheId="40853512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ia Capellas Vila" refreshedDate="45974.447379861114" createdVersion="8" refreshedVersion="8" minRefreshableVersion="3" recordCount="708" xr:uid="{C7F77714-A409-4054-A6AC-F05B37CD9556}">
  <cacheSource type="worksheet">
    <worksheetSource name="NPSserveis2023_2025"/>
  </cacheSource>
  <cacheFields count="16">
    <cacheField name="Mes" numFmtId="170">
      <sharedItems containsDate="1" containsMixedTypes="1" minDate="2023-02-01T00:00:00" maxDate="2025-06-02T00:00:00" count="31">
        <s v="General"/>
        <d v="2023-02-01T00:00:00"/>
        <d v="2023-03-01T00:00:00"/>
        <d v="2023-04-01T00:00:00"/>
        <d v="2023-05-01T00:00:00"/>
        <d v="2023-06-01T00:00:00"/>
        <d v="2023-07-01T00:00:00"/>
        <d v="2023-08-01T00:00:00"/>
        <d v="2023-09-01T00:00:00"/>
        <d v="2023-10-01T00:00:00"/>
        <d v="2023-11-01T00:00:00"/>
        <d v="2023-12-01T00:00:00"/>
        <s v="Total"/>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sharedItems>
      <fieldGroup par="15"/>
    </cacheField>
    <cacheField name="Servei" numFmtId="0">
      <sharedItems containsBlank="1" count="67">
        <s v="febr"/>
        <s v="(en blanco)"/>
        <s v="idCAT"/>
        <s v="IdCAT Mòbil"/>
        <s v="e-Contractació"/>
        <s v="EACAT TRÀMITS"/>
        <s v="e-NOTUM"/>
        <s v="T-CAT"/>
        <s v="Fora catàleg"/>
        <s v="VALid"/>
        <s v="ERES"/>
        <s v="DIR 3"/>
        <s v="Registre Unificat (MUX)"/>
        <s v="Hèstia"/>
        <s v="Validador"/>
        <s v="Govern Obert"/>
        <s v="Representa"/>
        <s v="iArxiu"/>
        <s v="e-TRAM"/>
        <s v="CÒPIA"/>
        <s v="Formació"/>
        <s v="març"/>
        <s v="e.FACT"/>
        <s v="Via Oberta"/>
        <s v="e-VALISA"/>
        <s v="SIR - Sistema Interconnexió Registres"/>
        <s v="e-TAULER"/>
        <s v="Altres aplicacions / Serveis"/>
        <s v="Bústia ètica"/>
        <s v="e-SET"/>
        <s v="Eines de Signatura"/>
        <s v="abr"/>
        <s v="Decidim Catalunya"/>
        <s v="maig"/>
        <s v="Portasignatures"/>
        <s v="juny"/>
        <s v="FUE - Tramitació Activitats empresarials"/>
        <s v="SIR - Sistema Interconnexi? Registres"/>
        <s v="jul"/>
        <s v="ag"/>
        <s v="set"/>
        <s v="oct"/>
        <s v="nov"/>
        <s v="des"/>
        <m/>
        <s v="gen"/>
        <s v="idCAT Certificat"/>
        <s v="e-FACT"/>
        <s v="El meu espai (MyGov)"/>
        <s v="mar"/>
        <s v="Canal d'Alertes (Bústia ètica)"/>
        <s v="may"/>
        <s v="jun"/>
        <s v="Integració Multiples Serveis"/>
        <s v="ago"/>
        <s v="sep"/>
        <s v="Centraleta CAU"/>
        <s v="dic"/>
        <s v="ene"/>
        <s v="feb"/>
        <s v="Comunicació Canvi Domicili"/>
        <s v="Formulari web" u="1"/>
        <s v="Llamada telefónica de CTI (entrante)" u="1"/>
        <s v="#N/D" u="1"/>
        <s v="Xat en viu" u="1"/>
        <s v="Llamada telefónica de CTI (saliente)" u="1"/>
        <s v="WhatsApp" u="1"/>
      </sharedItems>
    </cacheField>
    <cacheField name="0" numFmtId="0">
      <sharedItems containsString="0" containsBlank="1" containsNumber="1" containsInteger="1" minValue="1" maxValue="49"/>
    </cacheField>
    <cacheField name="1" numFmtId="0">
      <sharedItems containsString="0" containsBlank="1" containsNumber="1" containsInteger="1" minValue="1" maxValue="15"/>
    </cacheField>
    <cacheField name="2" numFmtId="0">
      <sharedItems containsString="0" containsBlank="1" containsNumber="1" containsInteger="1" minValue="1" maxValue="15"/>
    </cacheField>
    <cacheField name="3" numFmtId="0">
      <sharedItems containsString="0" containsBlank="1" containsNumber="1" containsInteger="1" minValue="1" maxValue="13"/>
    </cacheField>
    <cacheField name="4" numFmtId="0">
      <sharedItems containsString="0" containsBlank="1" containsNumber="1" containsInteger="1" minValue="1" maxValue="8"/>
    </cacheField>
    <cacheField name="5" numFmtId="0">
      <sharedItems containsString="0" containsBlank="1" containsNumber="1" containsInteger="1" minValue="1" maxValue="23"/>
    </cacheField>
    <cacheField name="6" numFmtId="0">
      <sharedItems containsString="0" containsBlank="1" containsNumber="1" containsInteger="1" minValue="1" maxValue="20"/>
    </cacheField>
    <cacheField name="7" numFmtId="0">
      <sharedItems containsString="0" containsBlank="1" containsNumber="1" containsInteger="1" minValue="1" maxValue="44"/>
    </cacheField>
    <cacheField name="8" numFmtId="0">
      <sharedItems containsString="0" containsBlank="1" containsNumber="1" containsInteger="1" minValue="1" maxValue="87"/>
    </cacheField>
    <cacheField name="9" numFmtId="0">
      <sharedItems containsString="0" containsBlank="1" containsNumber="1" containsInteger="1" minValue="1" maxValue="131"/>
    </cacheField>
    <cacheField name="10" numFmtId="0">
      <sharedItems containsString="0" containsBlank="1" containsNumber="1" containsInteger="1" minValue="1" maxValue="349"/>
    </cacheField>
    <cacheField name="Nº Enquestes" numFmtId="0">
      <sharedItems containsString="0" containsBlank="1" containsNumber="1" containsInteger="1" minValue="1" maxValue="638"/>
    </cacheField>
    <cacheField name="NPS" numFmtId="0">
      <sharedItems containsSemiMixedTypes="0" containsString="0" containsNumber="1" minValue="-1" maxValue="105.44178777614921"/>
    </cacheField>
    <cacheField name="Mes2" numFmtId="0" databaseField="0">
      <fieldGroup base="0">
        <discretePr count="31">
          <x v="0"/>
          <x v="2"/>
          <x v="2"/>
          <x v="2"/>
          <x v="2"/>
          <x v="2"/>
          <x v="2"/>
          <x v="2"/>
          <x v="2"/>
          <x v="2"/>
          <x v="2"/>
          <x v="2"/>
          <x v="1"/>
          <x v="3"/>
          <x v="3"/>
          <x v="3"/>
          <x v="3"/>
          <x v="3"/>
          <x v="3"/>
          <x v="3"/>
          <x v="3"/>
          <x v="3"/>
          <x v="3"/>
          <x v="3"/>
          <x v="3"/>
          <x v="4"/>
          <x v="4"/>
          <x v="4"/>
          <x v="4"/>
          <x v="4"/>
          <x v="4"/>
        </discretePr>
        <groupItems count="5">
          <s v="General"/>
          <s v="Total"/>
          <s v="Grupo1"/>
          <s v="Grupo2"/>
          <s v="Grupo3"/>
        </groupItems>
      </fieldGroup>
    </cacheField>
  </cacheFields>
  <extLst>
    <ext xmlns:x14="http://schemas.microsoft.com/office/spreadsheetml/2009/9/main" uri="{725AE2AE-9491-48be-B2B4-4EB974FC3084}">
      <x14:pivotCacheDefinition pivotCacheId="46601724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9">
  <r>
    <x v="0"/>
    <x v="0"/>
    <n v="33"/>
  </r>
  <r>
    <x v="0"/>
    <x v="1"/>
    <n v="323"/>
  </r>
  <r>
    <x v="0"/>
    <x v="2"/>
    <n v="377"/>
  </r>
  <r>
    <x v="0"/>
    <x v="3"/>
    <n v="2824"/>
  </r>
  <r>
    <x v="0"/>
    <x v="4"/>
    <n v="2466"/>
  </r>
  <r>
    <x v="0"/>
    <x v="5"/>
    <n v="12"/>
  </r>
  <r>
    <x v="0"/>
    <x v="6"/>
    <n v="14"/>
  </r>
  <r>
    <x v="0"/>
    <x v="7"/>
    <n v="25"/>
  </r>
  <r>
    <x v="0"/>
    <x v="8"/>
    <n v="736"/>
  </r>
  <r>
    <x v="0"/>
    <x v="9"/>
    <n v="330"/>
  </r>
  <r>
    <x v="1"/>
    <x v="0"/>
    <n v="33"/>
  </r>
  <r>
    <x v="1"/>
    <x v="1"/>
    <n v="342"/>
  </r>
  <r>
    <x v="1"/>
    <x v="2"/>
    <n v="359"/>
  </r>
  <r>
    <x v="1"/>
    <x v="3"/>
    <n v="3194"/>
  </r>
  <r>
    <x v="1"/>
    <x v="4"/>
    <n v="2865"/>
  </r>
  <r>
    <x v="1"/>
    <x v="5"/>
    <n v="18"/>
  </r>
  <r>
    <x v="1"/>
    <x v="6"/>
    <n v="14"/>
  </r>
  <r>
    <x v="1"/>
    <x v="7"/>
    <n v="30"/>
  </r>
  <r>
    <x v="1"/>
    <x v="10"/>
    <n v="1"/>
  </r>
  <r>
    <x v="1"/>
    <x v="8"/>
    <n v="614"/>
  </r>
  <r>
    <x v="1"/>
    <x v="11"/>
    <n v="2"/>
  </r>
  <r>
    <x v="1"/>
    <x v="9"/>
    <n v="319"/>
  </r>
  <r>
    <x v="2"/>
    <x v="0"/>
    <n v="19"/>
  </r>
  <r>
    <x v="2"/>
    <x v="1"/>
    <n v="288"/>
  </r>
  <r>
    <x v="2"/>
    <x v="2"/>
    <n v="500"/>
  </r>
  <r>
    <x v="2"/>
    <x v="3"/>
    <n v="2687"/>
  </r>
  <r>
    <x v="2"/>
    <x v="4"/>
    <n v="2499"/>
  </r>
  <r>
    <x v="2"/>
    <x v="5"/>
    <n v="22"/>
  </r>
  <r>
    <x v="2"/>
    <x v="6"/>
    <n v="8"/>
  </r>
  <r>
    <x v="2"/>
    <x v="12"/>
    <n v="2"/>
  </r>
  <r>
    <x v="2"/>
    <x v="7"/>
    <n v="35"/>
  </r>
  <r>
    <x v="2"/>
    <x v="10"/>
    <n v="2"/>
  </r>
  <r>
    <x v="2"/>
    <x v="8"/>
    <n v="438"/>
  </r>
  <r>
    <x v="2"/>
    <x v="11"/>
    <n v="2"/>
  </r>
  <r>
    <x v="2"/>
    <x v="9"/>
    <n v="397"/>
  </r>
  <r>
    <x v="3"/>
    <x v="0"/>
    <n v="29"/>
  </r>
  <r>
    <x v="3"/>
    <x v="1"/>
    <n v="264"/>
  </r>
  <r>
    <x v="3"/>
    <x v="2"/>
    <n v="405"/>
  </r>
  <r>
    <x v="3"/>
    <x v="3"/>
    <n v="2590"/>
  </r>
  <r>
    <x v="3"/>
    <x v="4"/>
    <n v="2724"/>
  </r>
  <r>
    <x v="3"/>
    <x v="5"/>
    <n v="21"/>
  </r>
  <r>
    <x v="3"/>
    <x v="6"/>
    <n v="19"/>
  </r>
  <r>
    <x v="3"/>
    <x v="12"/>
    <n v="2"/>
  </r>
  <r>
    <x v="3"/>
    <x v="7"/>
    <n v="63"/>
  </r>
  <r>
    <x v="3"/>
    <x v="8"/>
    <n v="387"/>
  </r>
  <r>
    <x v="3"/>
    <x v="11"/>
    <n v="4"/>
  </r>
  <r>
    <x v="3"/>
    <x v="9"/>
    <n v="355"/>
  </r>
  <r>
    <x v="4"/>
    <x v="0"/>
    <n v="21"/>
  </r>
  <r>
    <x v="4"/>
    <x v="13"/>
    <n v="1"/>
  </r>
  <r>
    <x v="4"/>
    <x v="1"/>
    <n v="263"/>
  </r>
  <r>
    <x v="4"/>
    <x v="2"/>
    <n v="7"/>
  </r>
  <r>
    <x v="4"/>
    <x v="3"/>
    <n v="2850"/>
  </r>
  <r>
    <x v="4"/>
    <x v="4"/>
    <n v="1"/>
  </r>
  <r>
    <x v="4"/>
    <x v="4"/>
    <n v="2383"/>
  </r>
  <r>
    <x v="4"/>
    <x v="5"/>
    <n v="14"/>
  </r>
  <r>
    <x v="4"/>
    <x v="14"/>
    <n v="1"/>
  </r>
  <r>
    <x v="4"/>
    <x v="6"/>
    <n v="10"/>
  </r>
  <r>
    <x v="4"/>
    <x v="12"/>
    <n v="1"/>
  </r>
  <r>
    <x v="4"/>
    <x v="7"/>
    <n v="20"/>
  </r>
  <r>
    <x v="4"/>
    <x v="10"/>
    <n v="3"/>
  </r>
  <r>
    <x v="4"/>
    <x v="8"/>
    <n v="428"/>
  </r>
  <r>
    <x v="4"/>
    <x v="11"/>
    <n v="2"/>
  </r>
  <r>
    <x v="4"/>
    <x v="9"/>
    <n v="332"/>
  </r>
  <r>
    <x v="5"/>
    <x v="0"/>
    <n v="21"/>
  </r>
  <r>
    <x v="5"/>
    <x v="1"/>
    <n v="233"/>
  </r>
  <r>
    <x v="5"/>
    <x v="2"/>
    <n v="3"/>
  </r>
  <r>
    <x v="5"/>
    <x v="3"/>
    <n v="1830"/>
  </r>
  <r>
    <x v="5"/>
    <x v="4"/>
    <n v="1942"/>
  </r>
  <r>
    <x v="5"/>
    <x v="5"/>
    <n v="7"/>
  </r>
  <r>
    <x v="5"/>
    <x v="6"/>
    <n v="7"/>
  </r>
  <r>
    <x v="5"/>
    <x v="12"/>
    <n v="1"/>
  </r>
  <r>
    <x v="5"/>
    <x v="7"/>
    <n v="21"/>
  </r>
  <r>
    <x v="5"/>
    <x v="8"/>
    <n v="132"/>
  </r>
  <r>
    <x v="5"/>
    <x v="11"/>
    <n v="6"/>
  </r>
  <r>
    <x v="5"/>
    <x v="9"/>
    <n v="257"/>
  </r>
  <r>
    <x v="6"/>
    <x v="0"/>
    <n v="18"/>
  </r>
  <r>
    <x v="6"/>
    <x v="1"/>
    <n v="507"/>
  </r>
  <r>
    <x v="6"/>
    <x v="3"/>
    <n v="1804"/>
  </r>
  <r>
    <x v="6"/>
    <x v="4"/>
    <n v="2453"/>
  </r>
  <r>
    <x v="6"/>
    <x v="5"/>
    <n v="10"/>
  </r>
  <r>
    <x v="6"/>
    <x v="6"/>
    <n v="9"/>
  </r>
  <r>
    <x v="6"/>
    <x v="7"/>
    <n v="2"/>
  </r>
  <r>
    <x v="6"/>
    <x v="10"/>
    <n v="1"/>
  </r>
  <r>
    <x v="6"/>
    <x v="9"/>
    <n v="354"/>
  </r>
  <r>
    <x v="7"/>
    <x v="0"/>
    <n v="16"/>
  </r>
  <r>
    <x v="7"/>
    <x v="1"/>
    <n v="214"/>
  </r>
  <r>
    <x v="7"/>
    <x v="3"/>
    <n v="953"/>
  </r>
  <r>
    <x v="7"/>
    <x v="4"/>
    <n v="1328"/>
  </r>
  <r>
    <x v="7"/>
    <x v="5"/>
    <n v="7"/>
  </r>
  <r>
    <x v="7"/>
    <x v="14"/>
    <n v="1"/>
  </r>
  <r>
    <x v="7"/>
    <x v="6"/>
    <n v="6"/>
  </r>
  <r>
    <x v="7"/>
    <x v="7"/>
    <n v="2"/>
  </r>
  <r>
    <x v="7"/>
    <x v="9"/>
    <n v="195"/>
  </r>
  <r>
    <x v="8"/>
    <x v="0"/>
    <n v="12"/>
  </r>
  <r>
    <x v="8"/>
    <x v="1"/>
    <n v="216"/>
  </r>
  <r>
    <x v="8"/>
    <x v="2"/>
    <n v="2"/>
  </r>
  <r>
    <x v="8"/>
    <x v="3"/>
    <n v="1509"/>
  </r>
  <r>
    <x v="8"/>
    <x v="4"/>
    <n v="1810"/>
  </r>
  <r>
    <x v="8"/>
    <x v="5"/>
    <n v="13"/>
  </r>
  <r>
    <x v="8"/>
    <x v="6"/>
    <n v="20"/>
  </r>
  <r>
    <x v="8"/>
    <x v="7"/>
    <n v="1"/>
  </r>
  <r>
    <x v="8"/>
    <x v="9"/>
    <n v="285"/>
  </r>
  <r>
    <x v="9"/>
    <x v="0"/>
    <n v="89"/>
  </r>
  <r>
    <x v="9"/>
    <x v="13"/>
    <n v="1"/>
  </r>
  <r>
    <x v="9"/>
    <x v="1"/>
    <n v="339"/>
  </r>
  <r>
    <x v="9"/>
    <x v="3"/>
    <n v="1904"/>
  </r>
  <r>
    <x v="9"/>
    <x v="4"/>
    <n v="2481"/>
  </r>
  <r>
    <x v="9"/>
    <x v="5"/>
    <n v="15"/>
  </r>
  <r>
    <x v="9"/>
    <x v="6"/>
    <n v="20"/>
  </r>
  <r>
    <x v="9"/>
    <x v="10"/>
    <n v="1"/>
  </r>
  <r>
    <x v="9"/>
    <x v="9"/>
    <n v="272"/>
  </r>
  <r>
    <x v="10"/>
    <x v="0"/>
    <n v="127"/>
  </r>
  <r>
    <x v="10"/>
    <x v="13"/>
    <n v="1"/>
  </r>
  <r>
    <x v="10"/>
    <x v="1"/>
    <n v="328"/>
  </r>
  <r>
    <x v="10"/>
    <x v="3"/>
    <n v="1694"/>
  </r>
  <r>
    <x v="10"/>
    <x v="4"/>
    <n v="2252"/>
  </r>
  <r>
    <x v="10"/>
    <x v="5"/>
    <n v="18"/>
  </r>
  <r>
    <x v="10"/>
    <x v="6"/>
    <n v="9"/>
  </r>
  <r>
    <x v="10"/>
    <x v="7"/>
    <n v="1"/>
  </r>
  <r>
    <x v="10"/>
    <x v="9"/>
    <n v="252"/>
  </r>
  <r>
    <x v="11"/>
    <x v="0"/>
    <n v="129"/>
  </r>
  <r>
    <x v="11"/>
    <x v="1"/>
    <n v="240"/>
  </r>
  <r>
    <x v="11"/>
    <x v="3"/>
    <n v="1320"/>
  </r>
  <r>
    <x v="11"/>
    <x v="4"/>
    <n v="1625"/>
  </r>
  <r>
    <x v="11"/>
    <x v="5"/>
    <n v="21"/>
  </r>
  <r>
    <x v="11"/>
    <x v="14"/>
    <n v="2"/>
  </r>
  <r>
    <x v="11"/>
    <x v="6"/>
    <n v="5"/>
  </r>
  <r>
    <x v="11"/>
    <x v="7"/>
    <n v="2"/>
  </r>
  <r>
    <x v="11"/>
    <x v="10"/>
    <n v="1"/>
  </r>
  <r>
    <x v="11"/>
    <x v="9"/>
    <n v="163"/>
  </r>
  <r>
    <x v="12"/>
    <x v="0"/>
    <n v="108"/>
  </r>
  <r>
    <x v="12"/>
    <x v="1"/>
    <n v="284"/>
  </r>
  <r>
    <x v="12"/>
    <x v="3"/>
    <n v="1730"/>
  </r>
  <r>
    <x v="12"/>
    <x v="4"/>
    <n v="2287"/>
  </r>
  <r>
    <x v="12"/>
    <x v="5"/>
    <n v="25"/>
  </r>
  <r>
    <x v="12"/>
    <x v="14"/>
    <n v="1"/>
  </r>
  <r>
    <x v="12"/>
    <x v="6"/>
    <n v="12"/>
  </r>
  <r>
    <x v="12"/>
    <x v="7"/>
    <n v="1"/>
  </r>
  <r>
    <x v="12"/>
    <x v="9"/>
    <n v="255"/>
  </r>
  <r>
    <x v="13"/>
    <x v="0"/>
    <n v="144"/>
  </r>
  <r>
    <x v="13"/>
    <x v="13"/>
    <n v="1"/>
  </r>
  <r>
    <x v="13"/>
    <x v="1"/>
    <n v="271"/>
  </r>
  <r>
    <x v="13"/>
    <x v="3"/>
    <n v="1673"/>
  </r>
  <r>
    <x v="13"/>
    <x v="4"/>
    <n v="2310"/>
  </r>
  <r>
    <x v="13"/>
    <x v="5"/>
    <n v="8"/>
  </r>
  <r>
    <x v="13"/>
    <x v="6"/>
    <n v="19"/>
  </r>
  <r>
    <x v="13"/>
    <x v="12"/>
    <n v="1"/>
  </r>
  <r>
    <x v="13"/>
    <x v="7"/>
    <n v="3"/>
  </r>
  <r>
    <x v="13"/>
    <x v="10"/>
    <n v="1"/>
  </r>
  <r>
    <x v="13"/>
    <x v="9"/>
    <n v="232"/>
  </r>
  <r>
    <x v="14"/>
    <x v="0"/>
    <n v="159"/>
  </r>
  <r>
    <x v="14"/>
    <x v="1"/>
    <n v="249"/>
  </r>
  <r>
    <x v="14"/>
    <x v="3"/>
    <n v="1768"/>
  </r>
  <r>
    <x v="14"/>
    <x v="4"/>
    <n v="2460"/>
  </r>
  <r>
    <x v="14"/>
    <x v="5"/>
    <n v="27"/>
  </r>
  <r>
    <x v="14"/>
    <x v="14"/>
    <n v="2"/>
  </r>
  <r>
    <x v="14"/>
    <x v="6"/>
    <n v="7"/>
  </r>
  <r>
    <x v="14"/>
    <x v="7"/>
    <n v="1"/>
  </r>
  <r>
    <x v="14"/>
    <x v="9"/>
    <n v="278"/>
  </r>
  <r>
    <x v="15"/>
    <x v="0"/>
    <n v="119"/>
  </r>
  <r>
    <x v="15"/>
    <x v="1"/>
    <n v="304"/>
  </r>
  <r>
    <x v="15"/>
    <x v="3"/>
    <n v="2384"/>
  </r>
  <r>
    <x v="15"/>
    <x v="4"/>
    <n v="1182"/>
  </r>
  <r>
    <x v="15"/>
    <x v="5"/>
    <n v="5"/>
  </r>
  <r>
    <x v="15"/>
    <x v="6"/>
    <n v="9"/>
  </r>
  <r>
    <x v="15"/>
    <x v="12"/>
    <n v="1"/>
  </r>
  <r>
    <x v="15"/>
    <x v="7"/>
    <n v="1"/>
  </r>
  <r>
    <x v="15"/>
    <x v="9"/>
    <n v="217"/>
  </r>
  <r>
    <x v="16"/>
    <x v="0"/>
    <n v="181"/>
  </r>
  <r>
    <x v="16"/>
    <x v="1"/>
    <n v="213"/>
  </r>
  <r>
    <x v="16"/>
    <x v="3"/>
    <n v="2630"/>
  </r>
  <r>
    <x v="16"/>
    <x v="4"/>
    <n v="1616"/>
  </r>
  <r>
    <x v="16"/>
    <x v="4"/>
    <n v="11"/>
  </r>
  <r>
    <x v="16"/>
    <x v="14"/>
    <n v="2"/>
  </r>
  <r>
    <x v="16"/>
    <x v="7"/>
    <n v="1"/>
  </r>
  <r>
    <x v="16"/>
    <x v="9"/>
    <n v="269"/>
  </r>
  <r>
    <x v="17"/>
    <x v="0"/>
    <n v="120"/>
  </r>
  <r>
    <x v="17"/>
    <x v="13"/>
    <n v="8"/>
  </r>
  <r>
    <x v="17"/>
    <x v="15"/>
    <n v="1"/>
  </r>
  <r>
    <x v="17"/>
    <x v="1"/>
    <n v="223"/>
  </r>
  <r>
    <x v="17"/>
    <x v="3"/>
    <n v="1716"/>
  </r>
  <r>
    <x v="17"/>
    <x v="16"/>
    <n v="2"/>
  </r>
  <r>
    <x v="17"/>
    <x v="14"/>
    <n v="1"/>
  </r>
  <r>
    <x v="17"/>
    <x v="17"/>
    <n v="2"/>
  </r>
  <r>
    <x v="17"/>
    <x v="4"/>
    <n v="2104"/>
  </r>
  <r>
    <x v="17"/>
    <x v="5"/>
    <n v="12"/>
  </r>
  <r>
    <x v="17"/>
    <x v="9"/>
    <n v="231"/>
  </r>
  <r>
    <x v="17"/>
    <x v="18"/>
    <n v="85"/>
  </r>
  <r>
    <x v="18"/>
    <x v="4"/>
    <n v="2435"/>
  </r>
  <r>
    <x v="18"/>
    <x v="3"/>
    <n v="1572"/>
  </r>
  <r>
    <x v="18"/>
    <x v="18"/>
    <n v="508"/>
  </r>
  <r>
    <x v="18"/>
    <x v="1"/>
    <n v="188"/>
  </r>
  <r>
    <x v="18"/>
    <x v="9"/>
    <n v="98"/>
  </r>
  <r>
    <x v="18"/>
    <x v="5"/>
    <n v="22"/>
  </r>
  <r>
    <x v="18"/>
    <x v="16"/>
    <n v="9"/>
  </r>
  <r>
    <x v="18"/>
    <x v="7"/>
    <n v="5"/>
  </r>
  <r>
    <x v="18"/>
    <x v="13"/>
    <n v="3"/>
  </r>
  <r>
    <x v="18"/>
    <x v="15"/>
    <n v="1"/>
  </r>
  <r>
    <x v="18"/>
    <x v="11"/>
    <n v="1"/>
  </r>
  <r>
    <x v="18"/>
    <x v="19"/>
    <n v="1"/>
  </r>
  <r>
    <x v="19"/>
    <x v="4"/>
    <n v="1184"/>
  </r>
  <r>
    <x v="19"/>
    <x v="3"/>
    <n v="769"/>
  </r>
  <r>
    <x v="19"/>
    <x v="18"/>
    <n v="244"/>
  </r>
  <r>
    <x v="19"/>
    <x v="1"/>
    <n v="206"/>
  </r>
  <r>
    <x v="19"/>
    <x v="9"/>
    <n v="47"/>
  </r>
  <r>
    <x v="19"/>
    <x v="5"/>
    <n v="6"/>
  </r>
  <r>
    <x v="19"/>
    <x v="16"/>
    <n v="6"/>
  </r>
  <r>
    <x v="19"/>
    <x v="13"/>
    <n v="2"/>
  </r>
  <r>
    <x v="19"/>
    <x v="15"/>
    <n v="2"/>
  </r>
  <r>
    <x v="19"/>
    <x v="20"/>
    <n v="1"/>
  </r>
  <r>
    <x v="20"/>
    <x v="4"/>
    <n v="2130"/>
  </r>
  <r>
    <x v="20"/>
    <x v="3"/>
    <n v="1362"/>
  </r>
  <r>
    <x v="20"/>
    <x v="1"/>
    <n v="161"/>
  </r>
  <r>
    <x v="20"/>
    <x v="9"/>
    <n v="73"/>
  </r>
  <r>
    <x v="20"/>
    <x v="5"/>
    <n v="26"/>
  </r>
  <r>
    <x v="20"/>
    <x v="16"/>
    <n v="4"/>
  </r>
  <r>
    <x v="20"/>
    <x v="15"/>
    <n v="2"/>
  </r>
  <r>
    <x v="20"/>
    <x v="18"/>
    <n v="1"/>
  </r>
  <r>
    <x v="20"/>
    <x v="7"/>
    <n v="1"/>
  </r>
  <r>
    <x v="21"/>
    <x v="4"/>
    <n v="2412"/>
  </r>
  <r>
    <x v="21"/>
    <x v="3"/>
    <n v="1500"/>
  </r>
  <r>
    <x v="21"/>
    <x v="1"/>
    <n v="313"/>
  </r>
  <r>
    <x v="21"/>
    <x v="9"/>
    <n v="101"/>
  </r>
  <r>
    <x v="21"/>
    <x v="5"/>
    <n v="32"/>
  </r>
  <r>
    <x v="21"/>
    <x v="16"/>
    <n v="6"/>
  </r>
  <r>
    <x v="21"/>
    <x v="15"/>
    <n v="4"/>
  </r>
  <r>
    <x v="21"/>
    <x v="2"/>
    <n v="1"/>
  </r>
  <r>
    <x v="21"/>
    <x v="13"/>
    <n v="1"/>
  </r>
  <r>
    <x v="21"/>
    <x v="7"/>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8">
  <r>
    <x v="0"/>
    <x v="0"/>
    <n v="36"/>
    <n v="7"/>
    <n v="5"/>
    <n v="4"/>
    <n v="4"/>
    <n v="8"/>
    <n v="2"/>
    <n v="11"/>
    <n v="17"/>
    <n v="39"/>
    <n v="153"/>
    <n v="286"/>
    <n v="0.44055944055944057"/>
  </r>
  <r>
    <x v="1"/>
    <x v="1"/>
    <n v="16"/>
    <n v="3"/>
    <n v="4"/>
    <n v="3"/>
    <n v="1"/>
    <n v="3"/>
    <n v="1"/>
    <n v="6"/>
    <n v="11"/>
    <n v="17"/>
    <n v="71"/>
    <n v="136"/>
    <n v="0.41911764705882359"/>
  </r>
  <r>
    <x v="1"/>
    <x v="2"/>
    <n v="5"/>
    <m/>
    <m/>
    <n v="1"/>
    <n v="1"/>
    <m/>
    <m/>
    <m/>
    <n v="1"/>
    <n v="5"/>
    <n v="24"/>
    <n v="37"/>
    <n v="0.59459459459459452"/>
  </r>
  <r>
    <x v="1"/>
    <x v="3"/>
    <n v="7"/>
    <n v="1"/>
    <m/>
    <m/>
    <m/>
    <n v="3"/>
    <m/>
    <n v="1"/>
    <n v="4"/>
    <n v="4"/>
    <n v="12"/>
    <n v="32"/>
    <n v="0.15625"/>
  </r>
  <r>
    <x v="1"/>
    <x v="4"/>
    <n v="1"/>
    <m/>
    <m/>
    <m/>
    <m/>
    <m/>
    <m/>
    <n v="1"/>
    <m/>
    <n v="5"/>
    <n v="14"/>
    <n v="21"/>
    <n v="0.85714285714285721"/>
  </r>
  <r>
    <x v="1"/>
    <x v="5"/>
    <n v="1"/>
    <n v="1"/>
    <m/>
    <m/>
    <n v="1"/>
    <m/>
    <n v="1"/>
    <n v="2"/>
    <m/>
    <n v="3"/>
    <n v="7"/>
    <n v="16"/>
    <n v="0.375"/>
  </r>
  <r>
    <x v="1"/>
    <x v="6"/>
    <m/>
    <n v="1"/>
    <n v="1"/>
    <m/>
    <m/>
    <m/>
    <m/>
    <n v="1"/>
    <m/>
    <n v="3"/>
    <n v="4"/>
    <n v="10"/>
    <n v="0.49999999999999994"/>
  </r>
  <r>
    <x v="1"/>
    <x v="7"/>
    <n v="2"/>
    <m/>
    <m/>
    <m/>
    <n v="1"/>
    <m/>
    <m/>
    <m/>
    <n v="1"/>
    <n v="1"/>
    <n v="4"/>
    <n v="9"/>
    <n v="0.22222222222222227"/>
  </r>
  <r>
    <x v="1"/>
    <x v="8"/>
    <n v="2"/>
    <n v="1"/>
    <m/>
    <m/>
    <m/>
    <n v="1"/>
    <m/>
    <m/>
    <m/>
    <m/>
    <n v="2"/>
    <n v="6"/>
    <n v="-0.33333333333333331"/>
  </r>
  <r>
    <x v="1"/>
    <x v="9"/>
    <n v="1"/>
    <m/>
    <m/>
    <m/>
    <m/>
    <m/>
    <m/>
    <m/>
    <m/>
    <n v="1"/>
    <n v="3"/>
    <n v="5"/>
    <n v="0.60000000000000009"/>
  </r>
  <r>
    <x v="1"/>
    <x v="10"/>
    <n v="1"/>
    <m/>
    <m/>
    <m/>
    <m/>
    <m/>
    <m/>
    <m/>
    <m/>
    <m/>
    <n v="1"/>
    <n v="2"/>
    <n v="0"/>
  </r>
  <r>
    <x v="1"/>
    <x v="11"/>
    <m/>
    <m/>
    <m/>
    <m/>
    <m/>
    <m/>
    <m/>
    <m/>
    <m/>
    <m/>
    <n v="2"/>
    <n v="2"/>
    <n v="1"/>
  </r>
  <r>
    <x v="1"/>
    <x v="12"/>
    <m/>
    <m/>
    <m/>
    <m/>
    <m/>
    <m/>
    <m/>
    <m/>
    <m/>
    <m/>
    <n v="2"/>
    <n v="2"/>
    <n v="1"/>
  </r>
  <r>
    <x v="1"/>
    <x v="13"/>
    <m/>
    <m/>
    <m/>
    <m/>
    <m/>
    <m/>
    <m/>
    <m/>
    <m/>
    <m/>
    <n v="1"/>
    <n v="1"/>
    <n v="1"/>
  </r>
  <r>
    <x v="1"/>
    <x v="14"/>
    <m/>
    <m/>
    <m/>
    <m/>
    <m/>
    <m/>
    <m/>
    <m/>
    <m/>
    <m/>
    <n v="1"/>
    <n v="1"/>
    <n v="1"/>
  </r>
  <r>
    <x v="1"/>
    <x v="15"/>
    <m/>
    <m/>
    <m/>
    <m/>
    <m/>
    <m/>
    <m/>
    <m/>
    <m/>
    <m/>
    <n v="1"/>
    <n v="1"/>
    <n v="1"/>
  </r>
  <r>
    <x v="1"/>
    <x v="16"/>
    <m/>
    <m/>
    <m/>
    <m/>
    <m/>
    <n v="1"/>
    <m/>
    <m/>
    <m/>
    <m/>
    <m/>
    <n v="1"/>
    <n v="-1"/>
  </r>
  <r>
    <x v="1"/>
    <x v="17"/>
    <m/>
    <m/>
    <m/>
    <m/>
    <m/>
    <m/>
    <m/>
    <m/>
    <m/>
    <m/>
    <n v="1"/>
    <n v="1"/>
    <n v="1"/>
  </r>
  <r>
    <x v="1"/>
    <x v="18"/>
    <m/>
    <m/>
    <m/>
    <m/>
    <m/>
    <m/>
    <m/>
    <m/>
    <m/>
    <m/>
    <n v="1"/>
    <n v="1"/>
    <n v="1"/>
  </r>
  <r>
    <x v="1"/>
    <x v="19"/>
    <m/>
    <m/>
    <m/>
    <m/>
    <m/>
    <m/>
    <m/>
    <m/>
    <m/>
    <m/>
    <n v="1"/>
    <n v="1"/>
    <n v="1"/>
  </r>
  <r>
    <x v="1"/>
    <x v="20"/>
    <m/>
    <m/>
    <m/>
    <m/>
    <m/>
    <m/>
    <m/>
    <m/>
    <m/>
    <m/>
    <n v="1"/>
    <n v="1"/>
    <n v="1"/>
  </r>
  <r>
    <x v="0"/>
    <x v="21"/>
    <n v="37"/>
    <n v="6"/>
    <n v="7"/>
    <n v="5"/>
    <n v="2"/>
    <n v="7"/>
    <n v="6"/>
    <n v="8"/>
    <n v="26"/>
    <n v="40"/>
    <n v="150"/>
    <n v="294"/>
    <n v="0.40816326530612251"/>
  </r>
  <r>
    <x v="2"/>
    <x v="3"/>
    <n v="12"/>
    <n v="1"/>
    <n v="2"/>
    <m/>
    <m/>
    <n v="3"/>
    <n v="2"/>
    <n v="3"/>
    <n v="5"/>
    <n v="8"/>
    <n v="51"/>
    <n v="87"/>
    <n v="0.44827586206896547"/>
  </r>
  <r>
    <x v="2"/>
    <x v="4"/>
    <n v="1"/>
    <m/>
    <n v="1"/>
    <n v="2"/>
    <m/>
    <n v="2"/>
    <n v="2"/>
    <n v="2"/>
    <n v="5"/>
    <n v="9"/>
    <n v="29"/>
    <n v="53"/>
    <n v="0.56603773584905659"/>
  </r>
  <r>
    <x v="2"/>
    <x v="2"/>
    <n v="4"/>
    <n v="1"/>
    <m/>
    <m/>
    <m/>
    <m/>
    <m/>
    <m/>
    <n v="6"/>
    <n v="8"/>
    <n v="23"/>
    <n v="42"/>
    <n v="0.61904761904761907"/>
  </r>
  <r>
    <x v="2"/>
    <x v="7"/>
    <n v="4"/>
    <m/>
    <m/>
    <m/>
    <m/>
    <m/>
    <n v="1"/>
    <m/>
    <n v="3"/>
    <n v="3"/>
    <n v="7"/>
    <n v="18"/>
    <n v="0.27777777777777779"/>
  </r>
  <r>
    <x v="2"/>
    <x v="1"/>
    <n v="6"/>
    <n v="1"/>
    <n v="1"/>
    <m/>
    <n v="1"/>
    <m/>
    <m/>
    <n v="1"/>
    <n v="1"/>
    <n v="1"/>
    <n v="5"/>
    <n v="17"/>
    <n v="-0.1764705882352941"/>
  </r>
  <r>
    <x v="2"/>
    <x v="5"/>
    <n v="3"/>
    <m/>
    <n v="1"/>
    <n v="2"/>
    <m/>
    <m/>
    <m/>
    <n v="1"/>
    <n v="1"/>
    <m/>
    <n v="8"/>
    <n v="16"/>
    <n v="0.125"/>
  </r>
  <r>
    <x v="2"/>
    <x v="6"/>
    <n v="4"/>
    <m/>
    <n v="1"/>
    <m/>
    <m/>
    <n v="1"/>
    <m/>
    <m/>
    <m/>
    <n v="1"/>
    <n v="4"/>
    <n v="11"/>
    <n v="-9.0909090909090884E-2"/>
  </r>
  <r>
    <x v="2"/>
    <x v="22"/>
    <m/>
    <n v="1"/>
    <m/>
    <m/>
    <m/>
    <m/>
    <m/>
    <m/>
    <n v="1"/>
    <n v="1"/>
    <n v="2"/>
    <n v="5"/>
    <n v="0.39999999999999997"/>
  </r>
  <r>
    <x v="2"/>
    <x v="18"/>
    <m/>
    <m/>
    <m/>
    <m/>
    <m/>
    <m/>
    <m/>
    <m/>
    <m/>
    <m/>
    <n v="5"/>
    <n v="5"/>
    <n v="1"/>
  </r>
  <r>
    <x v="2"/>
    <x v="9"/>
    <m/>
    <m/>
    <m/>
    <m/>
    <m/>
    <m/>
    <m/>
    <m/>
    <m/>
    <n v="2"/>
    <n v="2"/>
    <n v="4"/>
    <n v="1"/>
  </r>
  <r>
    <x v="2"/>
    <x v="23"/>
    <n v="1"/>
    <m/>
    <m/>
    <m/>
    <m/>
    <m/>
    <m/>
    <m/>
    <n v="1"/>
    <n v="1"/>
    <n v="1"/>
    <n v="4"/>
    <n v="0.25"/>
  </r>
  <r>
    <x v="2"/>
    <x v="13"/>
    <m/>
    <m/>
    <n v="1"/>
    <m/>
    <m/>
    <m/>
    <m/>
    <m/>
    <m/>
    <n v="2"/>
    <n v="1"/>
    <n v="4"/>
    <n v="0.5"/>
  </r>
  <r>
    <x v="2"/>
    <x v="16"/>
    <n v="1"/>
    <m/>
    <m/>
    <n v="1"/>
    <m/>
    <m/>
    <m/>
    <n v="1"/>
    <n v="1"/>
    <m/>
    <m/>
    <n v="4"/>
    <n v="-0.5"/>
  </r>
  <r>
    <x v="2"/>
    <x v="8"/>
    <n v="1"/>
    <n v="2"/>
    <m/>
    <m/>
    <m/>
    <m/>
    <m/>
    <m/>
    <m/>
    <m/>
    <m/>
    <n v="3"/>
    <n v="-1"/>
  </r>
  <r>
    <x v="2"/>
    <x v="24"/>
    <m/>
    <m/>
    <m/>
    <m/>
    <m/>
    <m/>
    <m/>
    <m/>
    <m/>
    <n v="1"/>
    <n v="2"/>
    <n v="3"/>
    <n v="1"/>
  </r>
  <r>
    <x v="2"/>
    <x v="25"/>
    <m/>
    <m/>
    <m/>
    <m/>
    <m/>
    <n v="1"/>
    <m/>
    <m/>
    <m/>
    <n v="1"/>
    <n v="1"/>
    <n v="3"/>
    <n v="0.33333333333333331"/>
  </r>
  <r>
    <x v="2"/>
    <x v="26"/>
    <m/>
    <m/>
    <m/>
    <m/>
    <m/>
    <m/>
    <m/>
    <m/>
    <m/>
    <m/>
    <n v="3"/>
    <n v="3"/>
    <n v="1"/>
  </r>
  <r>
    <x v="2"/>
    <x v="27"/>
    <m/>
    <m/>
    <m/>
    <m/>
    <m/>
    <m/>
    <m/>
    <m/>
    <m/>
    <n v="1"/>
    <n v="1"/>
    <n v="2"/>
    <n v="1"/>
  </r>
  <r>
    <x v="2"/>
    <x v="28"/>
    <m/>
    <m/>
    <m/>
    <m/>
    <m/>
    <m/>
    <m/>
    <m/>
    <m/>
    <m/>
    <n v="2"/>
    <n v="2"/>
    <n v="1"/>
  </r>
  <r>
    <x v="2"/>
    <x v="15"/>
    <m/>
    <m/>
    <m/>
    <m/>
    <m/>
    <m/>
    <m/>
    <m/>
    <m/>
    <m/>
    <n v="2"/>
    <n v="2"/>
    <n v="1"/>
  </r>
  <r>
    <x v="2"/>
    <x v="10"/>
    <m/>
    <m/>
    <m/>
    <m/>
    <m/>
    <m/>
    <m/>
    <m/>
    <m/>
    <m/>
    <n v="1"/>
    <n v="1"/>
    <n v="1"/>
  </r>
  <r>
    <x v="2"/>
    <x v="20"/>
    <m/>
    <m/>
    <m/>
    <m/>
    <m/>
    <m/>
    <n v="1"/>
    <m/>
    <m/>
    <m/>
    <m/>
    <n v="1"/>
    <n v="-1"/>
  </r>
  <r>
    <x v="2"/>
    <x v="17"/>
    <m/>
    <m/>
    <m/>
    <m/>
    <m/>
    <m/>
    <m/>
    <m/>
    <n v="1"/>
    <m/>
    <m/>
    <n v="1"/>
    <n v="0"/>
  </r>
  <r>
    <x v="2"/>
    <x v="29"/>
    <m/>
    <m/>
    <m/>
    <m/>
    <n v="1"/>
    <m/>
    <m/>
    <m/>
    <m/>
    <m/>
    <m/>
    <n v="1"/>
    <n v="-1"/>
  </r>
  <r>
    <x v="2"/>
    <x v="30"/>
    <m/>
    <m/>
    <m/>
    <m/>
    <m/>
    <m/>
    <m/>
    <m/>
    <n v="1"/>
    <m/>
    <m/>
    <n v="1"/>
    <n v="0"/>
  </r>
  <r>
    <x v="2"/>
    <x v="19"/>
    <m/>
    <m/>
    <m/>
    <m/>
    <m/>
    <m/>
    <m/>
    <m/>
    <m/>
    <n v="1"/>
    <m/>
    <n v="1"/>
    <n v="1"/>
  </r>
  <r>
    <x v="0"/>
    <x v="31"/>
    <n v="16"/>
    <n v="7"/>
    <n v="5"/>
    <n v="5"/>
    <n v="1"/>
    <n v="6"/>
    <n v="5"/>
    <n v="14"/>
    <n v="32"/>
    <n v="32"/>
    <n v="174"/>
    <n v="297"/>
    <n v="0.54208754208754206"/>
  </r>
  <r>
    <x v="3"/>
    <x v="3"/>
    <n v="7"/>
    <n v="2"/>
    <n v="1"/>
    <n v="1"/>
    <m/>
    <n v="1"/>
    <n v="2"/>
    <n v="5"/>
    <n v="9"/>
    <n v="9"/>
    <n v="74"/>
    <n v="111"/>
    <n v="0.62162162162162171"/>
  </r>
  <r>
    <x v="3"/>
    <x v="4"/>
    <m/>
    <n v="3"/>
    <m/>
    <n v="1"/>
    <m/>
    <n v="1"/>
    <m/>
    <n v="1"/>
    <n v="5"/>
    <n v="7"/>
    <n v="21"/>
    <n v="39"/>
    <n v="0.58974358974358976"/>
  </r>
  <r>
    <x v="3"/>
    <x v="2"/>
    <n v="4"/>
    <n v="1"/>
    <m/>
    <n v="1"/>
    <m/>
    <m/>
    <n v="1"/>
    <m/>
    <n v="3"/>
    <n v="2"/>
    <n v="18"/>
    <n v="30"/>
    <n v="0.43333333333333329"/>
  </r>
  <r>
    <x v="3"/>
    <x v="9"/>
    <n v="1"/>
    <m/>
    <m/>
    <n v="2"/>
    <m/>
    <m/>
    <n v="1"/>
    <n v="1"/>
    <n v="5"/>
    <n v="2"/>
    <n v="16"/>
    <n v="28"/>
    <n v="0.5"/>
  </r>
  <r>
    <x v="3"/>
    <x v="7"/>
    <n v="1"/>
    <m/>
    <m/>
    <m/>
    <m/>
    <m/>
    <m/>
    <n v="2"/>
    <n v="1"/>
    <n v="1"/>
    <n v="8"/>
    <n v="13"/>
    <n v="0.61538461538461542"/>
  </r>
  <r>
    <x v="3"/>
    <x v="6"/>
    <n v="1"/>
    <n v="1"/>
    <n v="2"/>
    <m/>
    <m/>
    <m/>
    <n v="1"/>
    <m/>
    <n v="3"/>
    <n v="2"/>
    <n v="2"/>
    <n v="12"/>
    <n v="-8.333333333333337E-2"/>
  </r>
  <r>
    <x v="3"/>
    <x v="5"/>
    <m/>
    <m/>
    <m/>
    <m/>
    <m/>
    <m/>
    <m/>
    <m/>
    <m/>
    <n v="2"/>
    <n v="7"/>
    <n v="9"/>
    <n v="1"/>
  </r>
  <r>
    <x v="3"/>
    <x v="1"/>
    <n v="1"/>
    <m/>
    <m/>
    <m/>
    <m/>
    <n v="1"/>
    <m/>
    <n v="2"/>
    <n v="1"/>
    <n v="1"/>
    <n v="2"/>
    <n v="8"/>
    <n v="0.125"/>
  </r>
  <r>
    <x v="3"/>
    <x v="22"/>
    <m/>
    <m/>
    <m/>
    <m/>
    <n v="1"/>
    <m/>
    <m/>
    <m/>
    <n v="3"/>
    <m/>
    <n v="3"/>
    <n v="7"/>
    <n v="0.2857142857142857"/>
  </r>
  <r>
    <x v="3"/>
    <x v="18"/>
    <m/>
    <m/>
    <m/>
    <m/>
    <m/>
    <m/>
    <m/>
    <n v="2"/>
    <m/>
    <n v="1"/>
    <n v="3"/>
    <n v="6"/>
    <n v="0.66666666666666663"/>
  </r>
  <r>
    <x v="3"/>
    <x v="15"/>
    <m/>
    <m/>
    <n v="1"/>
    <m/>
    <m/>
    <m/>
    <m/>
    <m/>
    <m/>
    <n v="1"/>
    <n v="4"/>
    <n v="6"/>
    <n v="0.66666666666666674"/>
  </r>
  <r>
    <x v="3"/>
    <x v="12"/>
    <m/>
    <m/>
    <n v="1"/>
    <m/>
    <m/>
    <m/>
    <m/>
    <m/>
    <m/>
    <n v="1"/>
    <n v="2"/>
    <n v="4"/>
    <n v="0.5"/>
  </r>
  <r>
    <x v="3"/>
    <x v="14"/>
    <n v="1"/>
    <m/>
    <m/>
    <m/>
    <m/>
    <m/>
    <m/>
    <m/>
    <m/>
    <m/>
    <n v="3"/>
    <n v="4"/>
    <n v="0.5"/>
  </r>
  <r>
    <x v="3"/>
    <x v="23"/>
    <m/>
    <m/>
    <m/>
    <m/>
    <m/>
    <n v="1"/>
    <m/>
    <m/>
    <m/>
    <m/>
    <n v="2"/>
    <n v="3"/>
    <n v="0.33333333333333331"/>
  </r>
  <r>
    <x v="3"/>
    <x v="25"/>
    <m/>
    <m/>
    <m/>
    <m/>
    <m/>
    <m/>
    <m/>
    <m/>
    <n v="1"/>
    <m/>
    <n v="1"/>
    <n v="2"/>
    <n v="0.5"/>
  </r>
  <r>
    <x v="3"/>
    <x v="24"/>
    <m/>
    <m/>
    <m/>
    <m/>
    <m/>
    <m/>
    <m/>
    <m/>
    <m/>
    <m/>
    <n v="2"/>
    <n v="2"/>
    <n v="1"/>
  </r>
  <r>
    <x v="3"/>
    <x v="13"/>
    <m/>
    <m/>
    <m/>
    <m/>
    <m/>
    <m/>
    <m/>
    <m/>
    <m/>
    <n v="1"/>
    <n v="1"/>
    <n v="2"/>
    <n v="1"/>
  </r>
  <r>
    <x v="3"/>
    <x v="19"/>
    <m/>
    <m/>
    <m/>
    <m/>
    <m/>
    <n v="2"/>
    <m/>
    <m/>
    <m/>
    <m/>
    <m/>
    <n v="2"/>
    <n v="-1"/>
  </r>
  <r>
    <x v="3"/>
    <x v="32"/>
    <m/>
    <m/>
    <m/>
    <m/>
    <m/>
    <m/>
    <m/>
    <m/>
    <m/>
    <n v="1"/>
    <n v="1"/>
    <n v="2"/>
    <n v="1"/>
  </r>
  <r>
    <x v="3"/>
    <x v="27"/>
    <m/>
    <m/>
    <m/>
    <m/>
    <m/>
    <m/>
    <m/>
    <m/>
    <m/>
    <m/>
    <n v="1"/>
    <n v="1"/>
    <n v="1"/>
  </r>
  <r>
    <x v="3"/>
    <x v="28"/>
    <m/>
    <m/>
    <m/>
    <m/>
    <m/>
    <m/>
    <m/>
    <m/>
    <m/>
    <m/>
    <n v="1"/>
    <n v="1"/>
    <n v="1"/>
  </r>
  <r>
    <x v="3"/>
    <x v="10"/>
    <m/>
    <m/>
    <m/>
    <m/>
    <m/>
    <m/>
    <m/>
    <n v="1"/>
    <m/>
    <m/>
    <m/>
    <n v="1"/>
    <n v="0"/>
  </r>
  <r>
    <x v="3"/>
    <x v="30"/>
    <m/>
    <m/>
    <m/>
    <m/>
    <m/>
    <m/>
    <m/>
    <m/>
    <m/>
    <m/>
    <n v="1"/>
    <n v="1"/>
    <n v="1"/>
  </r>
  <r>
    <x v="3"/>
    <x v="26"/>
    <m/>
    <m/>
    <m/>
    <m/>
    <m/>
    <m/>
    <m/>
    <m/>
    <n v="1"/>
    <m/>
    <m/>
    <n v="1"/>
    <n v="0"/>
  </r>
  <r>
    <x v="3"/>
    <x v="20"/>
    <m/>
    <m/>
    <m/>
    <m/>
    <m/>
    <m/>
    <m/>
    <m/>
    <m/>
    <m/>
    <n v="1"/>
    <n v="1"/>
    <n v="1"/>
  </r>
  <r>
    <x v="3"/>
    <x v="16"/>
    <m/>
    <m/>
    <m/>
    <m/>
    <m/>
    <m/>
    <m/>
    <m/>
    <m/>
    <n v="1"/>
    <m/>
    <n v="1"/>
    <n v="1"/>
  </r>
  <r>
    <x v="0"/>
    <x v="33"/>
    <n v="45"/>
    <n v="6"/>
    <n v="2"/>
    <n v="3"/>
    <n v="3"/>
    <n v="5"/>
    <n v="3"/>
    <n v="9"/>
    <n v="27"/>
    <n v="44"/>
    <n v="163"/>
    <n v="310"/>
    <n v="0.45161290322580644"/>
  </r>
  <r>
    <x v="4"/>
    <x v="3"/>
    <n v="14"/>
    <n v="2"/>
    <n v="1"/>
    <n v="1"/>
    <m/>
    <n v="2"/>
    <n v="2"/>
    <n v="5"/>
    <n v="5"/>
    <n v="12"/>
    <n v="66"/>
    <n v="110"/>
    <n v="0.50909090909090904"/>
  </r>
  <r>
    <x v="4"/>
    <x v="2"/>
    <n v="5"/>
    <n v="1"/>
    <m/>
    <n v="1"/>
    <n v="1"/>
    <m/>
    <m/>
    <n v="1"/>
    <n v="6"/>
    <n v="7"/>
    <n v="20"/>
    <n v="42"/>
    <n v="0.45238095238095244"/>
  </r>
  <r>
    <x v="4"/>
    <x v="4"/>
    <n v="1"/>
    <m/>
    <m/>
    <n v="1"/>
    <m/>
    <m/>
    <m/>
    <m/>
    <n v="3"/>
    <n v="3"/>
    <n v="27"/>
    <n v="35"/>
    <n v="0.79999999999999993"/>
  </r>
  <r>
    <x v="4"/>
    <x v="7"/>
    <m/>
    <m/>
    <n v="1"/>
    <m/>
    <m/>
    <m/>
    <m/>
    <m/>
    <n v="6"/>
    <n v="4"/>
    <n v="16"/>
    <n v="27"/>
    <n v="0.70370370370370372"/>
  </r>
  <r>
    <x v="4"/>
    <x v="5"/>
    <n v="5"/>
    <m/>
    <m/>
    <m/>
    <n v="1"/>
    <n v="1"/>
    <n v="1"/>
    <m/>
    <n v="1"/>
    <n v="4"/>
    <n v="7"/>
    <n v="20"/>
    <n v="0.15000000000000002"/>
  </r>
  <r>
    <x v="4"/>
    <x v="6"/>
    <n v="6"/>
    <m/>
    <m/>
    <m/>
    <n v="1"/>
    <n v="1"/>
    <m/>
    <n v="2"/>
    <n v="2"/>
    <n v="2"/>
    <n v="4"/>
    <n v="18"/>
    <n v="-0.1111111111111111"/>
  </r>
  <r>
    <x v="4"/>
    <x v="12"/>
    <n v="4"/>
    <m/>
    <m/>
    <m/>
    <m/>
    <m/>
    <m/>
    <m/>
    <m/>
    <n v="1"/>
    <n v="4"/>
    <n v="9"/>
    <n v="0.11111111111111116"/>
  </r>
  <r>
    <x v="4"/>
    <x v="24"/>
    <n v="2"/>
    <m/>
    <m/>
    <m/>
    <m/>
    <m/>
    <m/>
    <m/>
    <n v="1"/>
    <n v="4"/>
    <n v="1"/>
    <n v="8"/>
    <n v="0.375"/>
  </r>
  <r>
    <x v="4"/>
    <x v="28"/>
    <n v="4"/>
    <m/>
    <m/>
    <m/>
    <m/>
    <m/>
    <m/>
    <m/>
    <m/>
    <n v="2"/>
    <n v="1"/>
    <n v="7"/>
    <n v="-0.14285714285714285"/>
  </r>
  <r>
    <x v="4"/>
    <x v="22"/>
    <m/>
    <n v="1"/>
    <m/>
    <m/>
    <m/>
    <m/>
    <m/>
    <m/>
    <m/>
    <n v="1"/>
    <n v="4"/>
    <n v="6"/>
    <n v="0.66666666666666674"/>
  </r>
  <r>
    <x v="4"/>
    <x v="23"/>
    <n v="1"/>
    <m/>
    <m/>
    <m/>
    <m/>
    <n v="1"/>
    <m/>
    <m/>
    <m/>
    <m/>
    <n v="3"/>
    <n v="5"/>
    <n v="0.19999999999999996"/>
  </r>
  <r>
    <x v="4"/>
    <x v="16"/>
    <n v="2"/>
    <n v="1"/>
    <m/>
    <m/>
    <m/>
    <m/>
    <m/>
    <m/>
    <m/>
    <n v="1"/>
    <n v="1"/>
    <n v="5"/>
    <n v="-0.19999999999999996"/>
  </r>
  <r>
    <x v="4"/>
    <x v="34"/>
    <m/>
    <m/>
    <m/>
    <m/>
    <m/>
    <m/>
    <m/>
    <m/>
    <n v="1"/>
    <n v="1"/>
    <n v="2"/>
    <n v="4"/>
    <n v="0.75"/>
  </r>
  <r>
    <x v="4"/>
    <x v="9"/>
    <n v="1"/>
    <m/>
    <m/>
    <m/>
    <m/>
    <m/>
    <m/>
    <n v="1"/>
    <m/>
    <m/>
    <n v="2"/>
    <n v="4"/>
    <n v="0.25"/>
  </r>
  <r>
    <x v="4"/>
    <x v="25"/>
    <m/>
    <m/>
    <m/>
    <m/>
    <m/>
    <m/>
    <m/>
    <m/>
    <n v="1"/>
    <n v="1"/>
    <n v="1"/>
    <n v="3"/>
    <n v="0.66666666666666663"/>
  </r>
  <r>
    <x v="4"/>
    <x v="14"/>
    <m/>
    <n v="1"/>
    <m/>
    <m/>
    <m/>
    <m/>
    <m/>
    <m/>
    <n v="1"/>
    <m/>
    <m/>
    <n v="2"/>
    <n v="-0.5"/>
  </r>
  <r>
    <x v="4"/>
    <x v="30"/>
    <m/>
    <m/>
    <m/>
    <m/>
    <m/>
    <m/>
    <m/>
    <m/>
    <m/>
    <m/>
    <n v="2"/>
    <n v="2"/>
    <n v="1"/>
  </r>
  <r>
    <x v="4"/>
    <x v="18"/>
    <m/>
    <m/>
    <m/>
    <m/>
    <m/>
    <m/>
    <m/>
    <m/>
    <m/>
    <n v="1"/>
    <m/>
    <n v="1"/>
    <n v="1"/>
  </r>
  <r>
    <x v="4"/>
    <x v="15"/>
    <m/>
    <m/>
    <m/>
    <m/>
    <m/>
    <m/>
    <m/>
    <m/>
    <m/>
    <m/>
    <n v="1"/>
    <n v="1"/>
    <n v="1"/>
  </r>
  <r>
    <x v="4"/>
    <x v="27"/>
    <m/>
    <m/>
    <m/>
    <m/>
    <m/>
    <m/>
    <m/>
    <m/>
    <m/>
    <m/>
    <n v="1"/>
    <n v="1"/>
    <n v="1"/>
  </r>
  <r>
    <x v="0"/>
    <x v="35"/>
    <n v="31"/>
    <n v="2"/>
    <n v="3"/>
    <n v="2"/>
    <n v="3"/>
    <n v="3"/>
    <n v="4"/>
    <n v="10"/>
    <n v="34"/>
    <n v="40"/>
    <n v="155"/>
    <n v="287"/>
    <n v="0.51219512195121952"/>
  </r>
  <r>
    <x v="5"/>
    <x v="3"/>
    <n v="6"/>
    <n v="2"/>
    <n v="1"/>
    <m/>
    <n v="1"/>
    <n v="1"/>
    <n v="3"/>
    <n v="4"/>
    <n v="11"/>
    <n v="12"/>
    <n v="57"/>
    <n v="98"/>
    <n v="0.56122448979591844"/>
  </r>
  <r>
    <x v="5"/>
    <x v="2"/>
    <n v="2"/>
    <m/>
    <n v="2"/>
    <m/>
    <n v="1"/>
    <n v="1"/>
    <n v="1"/>
    <n v="1"/>
    <n v="11"/>
    <n v="11"/>
    <n v="26"/>
    <n v="56"/>
    <n v="0.5357142857142857"/>
  </r>
  <r>
    <x v="5"/>
    <x v="7"/>
    <n v="2"/>
    <m/>
    <m/>
    <n v="1"/>
    <m/>
    <m/>
    <m/>
    <n v="1"/>
    <n v="2"/>
    <n v="3"/>
    <n v="20"/>
    <n v="29"/>
    <n v="0.68965517241379315"/>
  </r>
  <r>
    <x v="5"/>
    <x v="4"/>
    <n v="2"/>
    <m/>
    <m/>
    <m/>
    <m/>
    <n v="1"/>
    <m/>
    <n v="2"/>
    <n v="3"/>
    <n v="6"/>
    <n v="12"/>
    <n v="26"/>
    <n v="0.57692307692307687"/>
  </r>
  <r>
    <x v="5"/>
    <x v="5"/>
    <n v="2"/>
    <m/>
    <m/>
    <m/>
    <m/>
    <m/>
    <m/>
    <m/>
    <n v="2"/>
    <n v="1"/>
    <n v="11"/>
    <n v="16"/>
    <n v="0.625"/>
  </r>
  <r>
    <x v="5"/>
    <x v="12"/>
    <n v="3"/>
    <m/>
    <m/>
    <n v="1"/>
    <m/>
    <m/>
    <m/>
    <m/>
    <n v="1"/>
    <n v="1"/>
    <n v="4"/>
    <n v="10"/>
    <n v="9.9999999999999978E-2"/>
  </r>
  <r>
    <x v="5"/>
    <x v="22"/>
    <n v="3"/>
    <m/>
    <m/>
    <m/>
    <m/>
    <m/>
    <m/>
    <m/>
    <m/>
    <n v="1"/>
    <n v="2"/>
    <n v="6"/>
    <n v="0"/>
  </r>
  <r>
    <x v="5"/>
    <x v="15"/>
    <m/>
    <m/>
    <m/>
    <m/>
    <m/>
    <m/>
    <m/>
    <m/>
    <n v="1"/>
    <m/>
    <n v="4"/>
    <n v="5"/>
    <n v="0.8"/>
  </r>
  <r>
    <x v="5"/>
    <x v="6"/>
    <n v="3"/>
    <m/>
    <m/>
    <m/>
    <m/>
    <m/>
    <m/>
    <m/>
    <n v="1"/>
    <m/>
    <n v="1"/>
    <n v="5"/>
    <n v="-0.39999999999999997"/>
  </r>
  <r>
    <x v="5"/>
    <x v="24"/>
    <m/>
    <m/>
    <m/>
    <m/>
    <m/>
    <m/>
    <m/>
    <n v="1"/>
    <m/>
    <n v="2"/>
    <n v="2"/>
    <n v="5"/>
    <n v="0.8"/>
  </r>
  <r>
    <x v="5"/>
    <x v="16"/>
    <n v="5"/>
    <m/>
    <m/>
    <m/>
    <m/>
    <m/>
    <m/>
    <m/>
    <m/>
    <m/>
    <m/>
    <n v="5"/>
    <n v="-1"/>
  </r>
  <r>
    <x v="5"/>
    <x v="23"/>
    <m/>
    <m/>
    <m/>
    <m/>
    <m/>
    <m/>
    <m/>
    <m/>
    <m/>
    <m/>
    <n v="4"/>
    <n v="4"/>
    <n v="1"/>
  </r>
  <r>
    <x v="5"/>
    <x v="9"/>
    <n v="2"/>
    <m/>
    <m/>
    <m/>
    <m/>
    <m/>
    <m/>
    <m/>
    <m/>
    <m/>
    <n v="2"/>
    <n v="4"/>
    <n v="0"/>
  </r>
  <r>
    <x v="5"/>
    <x v="28"/>
    <m/>
    <m/>
    <m/>
    <m/>
    <n v="1"/>
    <m/>
    <m/>
    <n v="1"/>
    <m/>
    <n v="1"/>
    <n v="1"/>
    <n v="4"/>
    <n v="0.25"/>
  </r>
  <r>
    <x v="5"/>
    <x v="25"/>
    <m/>
    <m/>
    <m/>
    <m/>
    <m/>
    <m/>
    <m/>
    <m/>
    <n v="1"/>
    <n v="1"/>
    <n v="1"/>
    <n v="3"/>
    <n v="0.66666666666666663"/>
  </r>
  <r>
    <x v="5"/>
    <x v="13"/>
    <m/>
    <m/>
    <m/>
    <m/>
    <m/>
    <m/>
    <m/>
    <m/>
    <m/>
    <m/>
    <n v="2"/>
    <n v="2"/>
    <n v="1"/>
  </r>
  <r>
    <x v="5"/>
    <x v="34"/>
    <m/>
    <m/>
    <m/>
    <m/>
    <m/>
    <m/>
    <m/>
    <m/>
    <m/>
    <m/>
    <n v="2"/>
    <n v="2"/>
    <n v="1"/>
  </r>
  <r>
    <x v="5"/>
    <x v="26"/>
    <m/>
    <m/>
    <m/>
    <m/>
    <m/>
    <m/>
    <m/>
    <m/>
    <n v="1"/>
    <m/>
    <n v="1"/>
    <n v="2"/>
    <n v="0.5"/>
  </r>
  <r>
    <x v="5"/>
    <x v="27"/>
    <m/>
    <m/>
    <m/>
    <m/>
    <m/>
    <m/>
    <m/>
    <m/>
    <m/>
    <m/>
    <n v="1"/>
    <n v="1"/>
    <n v="1"/>
  </r>
  <r>
    <x v="5"/>
    <x v="36"/>
    <m/>
    <m/>
    <m/>
    <m/>
    <m/>
    <m/>
    <m/>
    <m/>
    <m/>
    <m/>
    <n v="1"/>
    <n v="1"/>
    <n v="1"/>
  </r>
  <r>
    <x v="5"/>
    <x v="37"/>
    <m/>
    <m/>
    <m/>
    <m/>
    <m/>
    <m/>
    <m/>
    <m/>
    <m/>
    <n v="1"/>
    <m/>
    <n v="1"/>
    <n v="1"/>
  </r>
  <r>
    <x v="5"/>
    <x v="1"/>
    <n v="1"/>
    <m/>
    <m/>
    <m/>
    <m/>
    <m/>
    <m/>
    <m/>
    <m/>
    <m/>
    <m/>
    <n v="1"/>
    <n v="-1"/>
  </r>
  <r>
    <x v="5"/>
    <x v="14"/>
    <m/>
    <m/>
    <m/>
    <m/>
    <m/>
    <m/>
    <m/>
    <m/>
    <m/>
    <m/>
    <n v="1"/>
    <n v="1"/>
    <n v="1"/>
  </r>
  <r>
    <x v="0"/>
    <x v="38"/>
    <n v="37"/>
    <n v="10"/>
    <n v="2"/>
    <n v="5"/>
    <n v="1"/>
    <n v="3"/>
    <n v="4"/>
    <n v="16"/>
    <n v="30"/>
    <n v="51"/>
    <n v="141"/>
    <n v="300"/>
    <n v="0.43333333333333335"/>
  </r>
  <r>
    <x v="6"/>
    <x v="3"/>
    <n v="14"/>
    <n v="2"/>
    <m/>
    <n v="2"/>
    <n v="1"/>
    <n v="2"/>
    <n v="2"/>
    <n v="5"/>
    <n v="11"/>
    <n v="18"/>
    <n v="53"/>
    <n v="110"/>
    <n v="0.4363636363636364"/>
  </r>
  <r>
    <x v="6"/>
    <x v="2"/>
    <n v="11"/>
    <n v="1"/>
    <m/>
    <m/>
    <m/>
    <m/>
    <n v="1"/>
    <n v="5"/>
    <n v="7"/>
    <n v="11"/>
    <n v="30"/>
    <n v="66"/>
    <n v="0.42424242424242425"/>
  </r>
  <r>
    <x v="6"/>
    <x v="7"/>
    <n v="1"/>
    <n v="1"/>
    <n v="2"/>
    <n v="1"/>
    <m/>
    <n v="1"/>
    <m/>
    <n v="3"/>
    <n v="2"/>
    <n v="4"/>
    <n v="8"/>
    <n v="23"/>
    <n v="0.2608695652173913"/>
  </r>
  <r>
    <x v="6"/>
    <x v="5"/>
    <m/>
    <m/>
    <m/>
    <m/>
    <m/>
    <m/>
    <m/>
    <m/>
    <n v="2"/>
    <n v="4"/>
    <n v="16"/>
    <n v="22"/>
    <n v="0.90909090909090906"/>
  </r>
  <r>
    <x v="6"/>
    <x v="4"/>
    <m/>
    <m/>
    <m/>
    <m/>
    <m/>
    <m/>
    <n v="1"/>
    <m/>
    <n v="3"/>
    <n v="5"/>
    <n v="8"/>
    <n v="17"/>
    <n v="0.70588235294117641"/>
  </r>
  <r>
    <x v="6"/>
    <x v="22"/>
    <n v="4"/>
    <n v="2"/>
    <m/>
    <m/>
    <m/>
    <m/>
    <m/>
    <m/>
    <n v="1"/>
    <n v="2"/>
    <n v="6"/>
    <n v="15"/>
    <n v="0.1333333333333333"/>
  </r>
  <r>
    <x v="6"/>
    <x v="6"/>
    <n v="1"/>
    <m/>
    <m/>
    <m/>
    <m/>
    <m/>
    <m/>
    <n v="1"/>
    <n v="2"/>
    <n v="2"/>
    <n v="3"/>
    <n v="9"/>
    <n v="0.44444444444444448"/>
  </r>
  <r>
    <x v="6"/>
    <x v="9"/>
    <n v="1"/>
    <n v="3"/>
    <m/>
    <m/>
    <m/>
    <m/>
    <m/>
    <m/>
    <m/>
    <n v="1"/>
    <n v="1"/>
    <n v="6"/>
    <n v="-0.33333333333333331"/>
  </r>
  <r>
    <x v="6"/>
    <x v="12"/>
    <n v="1"/>
    <m/>
    <m/>
    <m/>
    <m/>
    <m/>
    <m/>
    <n v="1"/>
    <n v="1"/>
    <m/>
    <n v="3"/>
    <n v="6"/>
    <n v="0.33333333333333337"/>
  </r>
  <r>
    <x v="6"/>
    <x v="28"/>
    <n v="2"/>
    <m/>
    <m/>
    <m/>
    <m/>
    <m/>
    <m/>
    <m/>
    <m/>
    <n v="1"/>
    <n v="2"/>
    <n v="5"/>
    <n v="0.19999999999999996"/>
  </r>
  <r>
    <x v="6"/>
    <x v="24"/>
    <n v="1"/>
    <m/>
    <m/>
    <m/>
    <m/>
    <m/>
    <m/>
    <m/>
    <m/>
    <n v="1"/>
    <n v="1"/>
    <n v="3"/>
    <n v="0.33333333333333331"/>
  </r>
  <r>
    <x v="6"/>
    <x v="15"/>
    <m/>
    <m/>
    <m/>
    <m/>
    <m/>
    <m/>
    <m/>
    <m/>
    <m/>
    <n v="1"/>
    <n v="2"/>
    <n v="3"/>
    <n v="1"/>
  </r>
  <r>
    <x v="6"/>
    <x v="13"/>
    <m/>
    <m/>
    <m/>
    <n v="2"/>
    <m/>
    <m/>
    <m/>
    <m/>
    <m/>
    <m/>
    <n v="1"/>
    <n v="3"/>
    <n v="-0.33333333333333331"/>
  </r>
  <r>
    <x v="6"/>
    <x v="23"/>
    <m/>
    <m/>
    <m/>
    <m/>
    <m/>
    <m/>
    <m/>
    <m/>
    <m/>
    <m/>
    <n v="2"/>
    <n v="2"/>
    <n v="1"/>
  </r>
  <r>
    <x v="6"/>
    <x v="26"/>
    <m/>
    <n v="1"/>
    <m/>
    <m/>
    <m/>
    <m/>
    <m/>
    <m/>
    <n v="1"/>
    <m/>
    <m/>
    <n v="2"/>
    <n v="-0.5"/>
  </r>
  <r>
    <x v="6"/>
    <x v="25"/>
    <m/>
    <m/>
    <m/>
    <m/>
    <m/>
    <m/>
    <m/>
    <m/>
    <m/>
    <m/>
    <n v="1"/>
    <n v="1"/>
    <n v="1"/>
  </r>
  <r>
    <x v="6"/>
    <x v="27"/>
    <m/>
    <m/>
    <m/>
    <m/>
    <m/>
    <m/>
    <m/>
    <n v="1"/>
    <m/>
    <m/>
    <m/>
    <n v="1"/>
    <n v="0"/>
  </r>
  <r>
    <x v="6"/>
    <x v="30"/>
    <m/>
    <m/>
    <m/>
    <m/>
    <m/>
    <m/>
    <m/>
    <m/>
    <m/>
    <m/>
    <n v="1"/>
    <n v="1"/>
    <n v="1"/>
  </r>
  <r>
    <x v="6"/>
    <x v="34"/>
    <m/>
    <m/>
    <m/>
    <m/>
    <m/>
    <m/>
    <m/>
    <m/>
    <m/>
    <n v="1"/>
    <m/>
    <n v="1"/>
    <n v="1"/>
  </r>
  <r>
    <x v="6"/>
    <x v="16"/>
    <m/>
    <m/>
    <m/>
    <m/>
    <m/>
    <m/>
    <m/>
    <m/>
    <m/>
    <m/>
    <n v="1"/>
    <n v="1"/>
    <n v="1"/>
  </r>
  <r>
    <x v="6"/>
    <x v="29"/>
    <n v="1"/>
    <m/>
    <m/>
    <m/>
    <m/>
    <m/>
    <m/>
    <m/>
    <m/>
    <m/>
    <m/>
    <n v="1"/>
    <n v="-1"/>
  </r>
  <r>
    <x v="6"/>
    <x v="10"/>
    <m/>
    <m/>
    <m/>
    <m/>
    <m/>
    <m/>
    <m/>
    <m/>
    <m/>
    <m/>
    <n v="1"/>
    <n v="1"/>
    <n v="1"/>
  </r>
  <r>
    <x v="6"/>
    <x v="14"/>
    <m/>
    <m/>
    <m/>
    <m/>
    <m/>
    <m/>
    <m/>
    <m/>
    <m/>
    <m/>
    <n v="1"/>
    <n v="1"/>
    <n v="1"/>
  </r>
  <r>
    <x v="0"/>
    <x v="39"/>
    <n v="15"/>
    <n v="4"/>
    <n v="2"/>
    <m/>
    <m/>
    <n v="3"/>
    <n v="2"/>
    <n v="6"/>
    <n v="17"/>
    <n v="30"/>
    <n v="102"/>
    <n v="181"/>
    <n v="0.58563535911602216"/>
  </r>
  <r>
    <x v="7"/>
    <x v="3"/>
    <m/>
    <n v="2"/>
    <m/>
    <m/>
    <m/>
    <n v="1"/>
    <n v="2"/>
    <m/>
    <n v="3"/>
    <n v="14"/>
    <n v="36"/>
    <n v="58"/>
    <n v="0.77586206896551713"/>
  </r>
  <r>
    <x v="7"/>
    <x v="7"/>
    <n v="4"/>
    <m/>
    <n v="1"/>
    <m/>
    <m/>
    <m/>
    <m/>
    <n v="2"/>
    <n v="1"/>
    <n v="2"/>
    <n v="18"/>
    <n v="28"/>
    <n v="0.5357142857142857"/>
  </r>
  <r>
    <x v="7"/>
    <x v="2"/>
    <n v="2"/>
    <m/>
    <m/>
    <m/>
    <m/>
    <m/>
    <m/>
    <n v="1"/>
    <n v="3"/>
    <n v="5"/>
    <n v="15"/>
    <n v="26"/>
    <n v="0.69230769230769229"/>
  </r>
  <r>
    <x v="7"/>
    <x v="4"/>
    <n v="1"/>
    <n v="1"/>
    <m/>
    <m/>
    <m/>
    <m/>
    <m/>
    <n v="1"/>
    <n v="2"/>
    <n v="2"/>
    <n v="15"/>
    <n v="22"/>
    <n v="0.68181818181818177"/>
  </r>
  <r>
    <x v="7"/>
    <x v="5"/>
    <m/>
    <m/>
    <n v="1"/>
    <m/>
    <m/>
    <m/>
    <m/>
    <m/>
    <n v="3"/>
    <n v="2"/>
    <n v="6"/>
    <n v="12"/>
    <n v="0.58333333333333326"/>
  </r>
  <r>
    <x v="7"/>
    <x v="6"/>
    <n v="5"/>
    <m/>
    <m/>
    <m/>
    <m/>
    <m/>
    <m/>
    <n v="1"/>
    <n v="1"/>
    <m/>
    <n v="2"/>
    <n v="9"/>
    <n v="-0.33333333333333337"/>
  </r>
  <r>
    <x v="7"/>
    <x v="22"/>
    <n v="1"/>
    <n v="1"/>
    <m/>
    <m/>
    <m/>
    <m/>
    <m/>
    <m/>
    <n v="2"/>
    <n v="2"/>
    <m/>
    <n v="6"/>
    <n v="0"/>
  </r>
  <r>
    <x v="7"/>
    <x v="15"/>
    <n v="1"/>
    <m/>
    <m/>
    <m/>
    <m/>
    <m/>
    <m/>
    <m/>
    <m/>
    <n v="1"/>
    <n v="3"/>
    <n v="5"/>
    <n v="0.60000000000000009"/>
  </r>
  <r>
    <x v="7"/>
    <x v="23"/>
    <m/>
    <m/>
    <m/>
    <m/>
    <m/>
    <m/>
    <m/>
    <m/>
    <n v="1"/>
    <m/>
    <n v="2"/>
    <n v="3"/>
    <n v="0.66666666666666663"/>
  </r>
  <r>
    <x v="7"/>
    <x v="16"/>
    <n v="1"/>
    <m/>
    <m/>
    <m/>
    <m/>
    <m/>
    <m/>
    <n v="1"/>
    <m/>
    <n v="1"/>
    <m/>
    <n v="3"/>
    <n v="0"/>
  </r>
  <r>
    <x v="7"/>
    <x v="13"/>
    <m/>
    <m/>
    <m/>
    <m/>
    <m/>
    <m/>
    <m/>
    <m/>
    <m/>
    <n v="1"/>
    <n v="1"/>
    <n v="2"/>
    <n v="1"/>
  </r>
  <r>
    <x v="7"/>
    <x v="24"/>
    <m/>
    <m/>
    <m/>
    <m/>
    <m/>
    <n v="1"/>
    <m/>
    <m/>
    <m/>
    <m/>
    <n v="1"/>
    <n v="2"/>
    <n v="0"/>
  </r>
  <r>
    <x v="7"/>
    <x v="10"/>
    <m/>
    <m/>
    <m/>
    <m/>
    <m/>
    <m/>
    <m/>
    <m/>
    <n v="1"/>
    <m/>
    <m/>
    <n v="1"/>
    <n v="0"/>
  </r>
  <r>
    <x v="7"/>
    <x v="11"/>
    <m/>
    <m/>
    <m/>
    <m/>
    <m/>
    <m/>
    <m/>
    <m/>
    <m/>
    <m/>
    <n v="1"/>
    <n v="1"/>
    <n v="1"/>
  </r>
  <r>
    <x v="7"/>
    <x v="34"/>
    <m/>
    <m/>
    <m/>
    <m/>
    <m/>
    <m/>
    <m/>
    <m/>
    <m/>
    <m/>
    <n v="1"/>
    <n v="1"/>
    <n v="1"/>
  </r>
  <r>
    <x v="7"/>
    <x v="25"/>
    <m/>
    <m/>
    <m/>
    <m/>
    <m/>
    <m/>
    <m/>
    <m/>
    <m/>
    <m/>
    <n v="1"/>
    <n v="1"/>
    <n v="1"/>
  </r>
  <r>
    <x v="7"/>
    <x v="12"/>
    <m/>
    <m/>
    <m/>
    <m/>
    <m/>
    <n v="1"/>
    <m/>
    <m/>
    <m/>
    <m/>
    <m/>
    <n v="1"/>
    <n v="-1"/>
  </r>
  <r>
    <x v="0"/>
    <x v="40"/>
    <n v="49"/>
    <n v="2"/>
    <n v="3"/>
    <n v="2"/>
    <m/>
    <n v="5"/>
    <n v="3"/>
    <n v="9"/>
    <n v="16"/>
    <n v="29"/>
    <n v="81"/>
    <n v="199"/>
    <n v="0.23115577889447231"/>
  </r>
  <r>
    <x v="8"/>
    <x v="3"/>
    <n v="15"/>
    <m/>
    <m/>
    <n v="1"/>
    <m/>
    <n v="2"/>
    <m/>
    <n v="6"/>
    <n v="1"/>
    <n v="9"/>
    <n v="22"/>
    <n v="56"/>
    <n v="0.23214285714285715"/>
  </r>
  <r>
    <x v="8"/>
    <x v="2"/>
    <n v="18"/>
    <n v="1"/>
    <m/>
    <m/>
    <m/>
    <m/>
    <m/>
    <n v="2"/>
    <n v="7"/>
    <n v="8"/>
    <n v="18"/>
    <n v="54"/>
    <n v="0.12962962962962959"/>
  </r>
  <r>
    <x v="8"/>
    <x v="7"/>
    <n v="6"/>
    <n v="1"/>
    <n v="2"/>
    <n v="1"/>
    <m/>
    <n v="2"/>
    <n v="2"/>
    <m/>
    <n v="2"/>
    <n v="6"/>
    <n v="18"/>
    <n v="40"/>
    <n v="0.25"/>
  </r>
  <r>
    <x v="8"/>
    <x v="4"/>
    <m/>
    <m/>
    <n v="1"/>
    <m/>
    <m/>
    <m/>
    <m/>
    <m/>
    <n v="1"/>
    <n v="2"/>
    <n v="8"/>
    <n v="12"/>
    <n v="0.75"/>
  </r>
  <r>
    <x v="8"/>
    <x v="6"/>
    <n v="5"/>
    <m/>
    <m/>
    <m/>
    <m/>
    <n v="1"/>
    <m/>
    <m/>
    <n v="2"/>
    <n v="2"/>
    <n v="2"/>
    <n v="12"/>
    <n v="-0.16666666666666669"/>
  </r>
  <r>
    <x v="8"/>
    <x v="5"/>
    <n v="2"/>
    <m/>
    <m/>
    <m/>
    <m/>
    <m/>
    <m/>
    <m/>
    <n v="1"/>
    <m/>
    <n v="4"/>
    <n v="7"/>
    <n v="0.2857142857142857"/>
  </r>
  <r>
    <x v="8"/>
    <x v="23"/>
    <n v="2"/>
    <m/>
    <m/>
    <m/>
    <m/>
    <m/>
    <m/>
    <m/>
    <m/>
    <m/>
    <n v="1"/>
    <n v="3"/>
    <n v="-0.33333333333333331"/>
  </r>
  <r>
    <x v="8"/>
    <x v="22"/>
    <n v="1"/>
    <m/>
    <m/>
    <m/>
    <m/>
    <m/>
    <m/>
    <n v="1"/>
    <n v="1"/>
    <m/>
    <m/>
    <n v="3"/>
    <n v="-0.33333333333333331"/>
  </r>
  <r>
    <x v="8"/>
    <x v="15"/>
    <m/>
    <m/>
    <m/>
    <m/>
    <m/>
    <m/>
    <m/>
    <m/>
    <m/>
    <m/>
    <n v="2"/>
    <n v="2"/>
    <n v="1"/>
  </r>
  <r>
    <x v="8"/>
    <x v="24"/>
    <m/>
    <m/>
    <m/>
    <m/>
    <m/>
    <m/>
    <m/>
    <m/>
    <m/>
    <m/>
    <n v="2"/>
    <n v="2"/>
    <n v="1"/>
  </r>
  <r>
    <x v="8"/>
    <x v="30"/>
    <m/>
    <m/>
    <m/>
    <m/>
    <m/>
    <m/>
    <m/>
    <m/>
    <m/>
    <n v="1"/>
    <n v="1"/>
    <n v="2"/>
    <n v="1"/>
  </r>
  <r>
    <x v="8"/>
    <x v="25"/>
    <m/>
    <m/>
    <m/>
    <m/>
    <m/>
    <m/>
    <m/>
    <m/>
    <n v="1"/>
    <m/>
    <n v="1"/>
    <n v="2"/>
    <n v="0.5"/>
  </r>
  <r>
    <x v="8"/>
    <x v="34"/>
    <m/>
    <m/>
    <m/>
    <m/>
    <m/>
    <m/>
    <m/>
    <m/>
    <m/>
    <m/>
    <n v="1"/>
    <n v="1"/>
    <n v="1"/>
  </r>
  <r>
    <x v="8"/>
    <x v="16"/>
    <m/>
    <m/>
    <m/>
    <m/>
    <m/>
    <m/>
    <m/>
    <m/>
    <m/>
    <n v="1"/>
    <m/>
    <n v="1"/>
    <n v="1"/>
  </r>
  <r>
    <x v="8"/>
    <x v="8"/>
    <m/>
    <m/>
    <m/>
    <m/>
    <m/>
    <m/>
    <m/>
    <m/>
    <m/>
    <m/>
    <n v="1"/>
    <n v="1"/>
    <n v="1"/>
  </r>
  <r>
    <x v="8"/>
    <x v="9"/>
    <m/>
    <m/>
    <m/>
    <m/>
    <m/>
    <m/>
    <n v="1"/>
    <m/>
    <m/>
    <m/>
    <m/>
    <n v="1"/>
    <n v="-1"/>
  </r>
  <r>
    <x v="0"/>
    <x v="41"/>
    <n v="35"/>
    <n v="6"/>
    <n v="9"/>
    <n v="3"/>
    <n v="1"/>
    <n v="4"/>
    <n v="4"/>
    <n v="7"/>
    <n v="20"/>
    <n v="43"/>
    <n v="114"/>
    <n v="246"/>
    <n v="0.38617886178861788"/>
  </r>
  <r>
    <x v="9"/>
    <x v="2"/>
    <n v="6"/>
    <m/>
    <n v="3"/>
    <m/>
    <m/>
    <n v="1"/>
    <n v="2"/>
    <n v="3"/>
    <n v="3"/>
    <n v="8"/>
    <n v="38"/>
    <n v="64"/>
    <n v="0.53125"/>
  </r>
  <r>
    <x v="9"/>
    <x v="3"/>
    <n v="7"/>
    <n v="1"/>
    <n v="1"/>
    <n v="2"/>
    <m/>
    <n v="1"/>
    <m/>
    <n v="2"/>
    <n v="6"/>
    <n v="13"/>
    <n v="27"/>
    <n v="60"/>
    <n v="0.46666666666666662"/>
  </r>
  <r>
    <x v="9"/>
    <x v="7"/>
    <n v="9"/>
    <n v="1"/>
    <n v="1"/>
    <n v="1"/>
    <m/>
    <m/>
    <n v="1"/>
    <m/>
    <n v="1"/>
    <n v="6"/>
    <n v="12"/>
    <n v="32"/>
    <n v="0.15625"/>
  </r>
  <r>
    <x v="9"/>
    <x v="22"/>
    <n v="6"/>
    <m/>
    <n v="1"/>
    <m/>
    <m/>
    <n v="1"/>
    <m/>
    <m/>
    <n v="2"/>
    <n v="2"/>
    <n v="5"/>
    <n v="17"/>
    <n v="-5.8823529411764719E-2"/>
  </r>
  <r>
    <x v="9"/>
    <x v="6"/>
    <n v="4"/>
    <m/>
    <m/>
    <m/>
    <m/>
    <m/>
    <m/>
    <m/>
    <n v="3"/>
    <n v="2"/>
    <n v="5"/>
    <n v="14"/>
    <n v="0.2142857142857143"/>
  </r>
  <r>
    <x v="9"/>
    <x v="5"/>
    <n v="1"/>
    <n v="1"/>
    <m/>
    <m/>
    <n v="1"/>
    <m/>
    <m/>
    <m/>
    <m/>
    <n v="2"/>
    <n v="8"/>
    <n v="13"/>
    <n v="0.53846153846153855"/>
  </r>
  <r>
    <x v="9"/>
    <x v="4"/>
    <m/>
    <n v="1"/>
    <m/>
    <m/>
    <m/>
    <m/>
    <m/>
    <m/>
    <n v="1"/>
    <n v="1"/>
    <n v="9"/>
    <n v="12"/>
    <n v="0.75"/>
  </r>
  <r>
    <x v="9"/>
    <x v="24"/>
    <m/>
    <n v="1"/>
    <m/>
    <m/>
    <m/>
    <m/>
    <m/>
    <m/>
    <m/>
    <n v="3"/>
    <n v="2"/>
    <n v="6"/>
    <n v="0.66666666666666674"/>
  </r>
  <r>
    <x v="9"/>
    <x v="16"/>
    <n v="2"/>
    <m/>
    <n v="2"/>
    <m/>
    <m/>
    <m/>
    <m/>
    <m/>
    <m/>
    <n v="1"/>
    <m/>
    <n v="5"/>
    <n v="-0.60000000000000009"/>
  </r>
  <r>
    <x v="9"/>
    <x v="23"/>
    <m/>
    <m/>
    <m/>
    <m/>
    <m/>
    <m/>
    <m/>
    <n v="1"/>
    <m/>
    <m/>
    <n v="3"/>
    <n v="4"/>
    <n v="0.75"/>
  </r>
  <r>
    <x v="9"/>
    <x v="15"/>
    <m/>
    <m/>
    <m/>
    <m/>
    <m/>
    <m/>
    <n v="1"/>
    <m/>
    <n v="1"/>
    <n v="1"/>
    <n v="1"/>
    <n v="4"/>
    <n v="0.25"/>
  </r>
  <r>
    <x v="9"/>
    <x v="30"/>
    <m/>
    <n v="1"/>
    <n v="1"/>
    <m/>
    <m/>
    <m/>
    <m/>
    <m/>
    <m/>
    <n v="1"/>
    <m/>
    <n v="3"/>
    <n v="-0.33333333333333331"/>
  </r>
  <r>
    <x v="9"/>
    <x v="12"/>
    <m/>
    <m/>
    <m/>
    <m/>
    <m/>
    <n v="1"/>
    <m/>
    <m/>
    <n v="1"/>
    <m/>
    <m/>
    <n v="2"/>
    <n v="-0.5"/>
  </r>
  <r>
    <x v="9"/>
    <x v="26"/>
    <m/>
    <m/>
    <m/>
    <m/>
    <m/>
    <m/>
    <m/>
    <m/>
    <m/>
    <n v="1"/>
    <n v="1"/>
    <n v="2"/>
    <n v="1"/>
  </r>
  <r>
    <x v="9"/>
    <x v="25"/>
    <m/>
    <m/>
    <m/>
    <m/>
    <m/>
    <m/>
    <m/>
    <m/>
    <n v="1"/>
    <m/>
    <n v="1"/>
    <n v="2"/>
    <n v="0.5"/>
  </r>
  <r>
    <x v="9"/>
    <x v="18"/>
    <m/>
    <m/>
    <m/>
    <m/>
    <m/>
    <m/>
    <m/>
    <m/>
    <m/>
    <n v="1"/>
    <n v="1"/>
    <n v="2"/>
    <n v="1"/>
  </r>
  <r>
    <x v="9"/>
    <x v="28"/>
    <m/>
    <m/>
    <m/>
    <m/>
    <m/>
    <m/>
    <m/>
    <m/>
    <m/>
    <m/>
    <n v="1"/>
    <n v="1"/>
    <n v="1"/>
  </r>
  <r>
    <x v="9"/>
    <x v="9"/>
    <m/>
    <m/>
    <m/>
    <m/>
    <m/>
    <m/>
    <m/>
    <m/>
    <n v="1"/>
    <m/>
    <m/>
    <n v="1"/>
    <n v="0"/>
  </r>
  <r>
    <x v="9"/>
    <x v="19"/>
    <m/>
    <m/>
    <m/>
    <m/>
    <m/>
    <m/>
    <m/>
    <n v="1"/>
    <m/>
    <m/>
    <m/>
    <n v="1"/>
    <n v="0"/>
  </r>
  <r>
    <x v="9"/>
    <x v="27"/>
    <m/>
    <m/>
    <m/>
    <m/>
    <m/>
    <m/>
    <m/>
    <m/>
    <m/>
    <n v="1"/>
    <m/>
    <n v="1"/>
    <n v="1"/>
  </r>
  <r>
    <x v="0"/>
    <x v="42"/>
    <n v="29"/>
    <n v="6"/>
    <n v="1"/>
    <n v="2"/>
    <m/>
    <n v="5"/>
    <n v="2"/>
    <n v="9"/>
    <n v="32"/>
    <n v="34"/>
    <n v="117"/>
    <n v="237"/>
    <n v="0.4472573839662447"/>
  </r>
  <r>
    <x v="10"/>
    <x v="3"/>
    <n v="7"/>
    <m/>
    <m/>
    <n v="1"/>
    <m/>
    <n v="2"/>
    <m/>
    <n v="2"/>
    <n v="6"/>
    <n v="11"/>
    <n v="44"/>
    <n v="73"/>
    <n v="0.61643835616438358"/>
  </r>
  <r>
    <x v="10"/>
    <x v="2"/>
    <n v="5"/>
    <m/>
    <m/>
    <m/>
    <m/>
    <m/>
    <m/>
    <n v="4"/>
    <n v="10"/>
    <n v="8"/>
    <n v="13"/>
    <n v="40"/>
    <n v="0.4"/>
  </r>
  <r>
    <x v="10"/>
    <x v="4"/>
    <n v="1"/>
    <n v="1"/>
    <m/>
    <m/>
    <m/>
    <m/>
    <m/>
    <m/>
    <n v="1"/>
    <n v="5"/>
    <n v="19"/>
    <n v="27"/>
    <n v="0.81481481481481477"/>
  </r>
  <r>
    <x v="10"/>
    <x v="6"/>
    <n v="8"/>
    <n v="2"/>
    <m/>
    <m/>
    <m/>
    <m/>
    <m/>
    <m/>
    <n v="3"/>
    <n v="1"/>
    <n v="9"/>
    <n v="23"/>
    <n v="0"/>
  </r>
  <r>
    <x v="10"/>
    <x v="7"/>
    <n v="3"/>
    <m/>
    <m/>
    <m/>
    <m/>
    <m/>
    <n v="1"/>
    <n v="1"/>
    <n v="3"/>
    <m/>
    <n v="6"/>
    <n v="14"/>
    <n v="0.14285714285714285"/>
  </r>
  <r>
    <x v="10"/>
    <x v="5"/>
    <m/>
    <n v="1"/>
    <m/>
    <m/>
    <m/>
    <n v="1"/>
    <m/>
    <m/>
    <n v="1"/>
    <n v="2"/>
    <n v="8"/>
    <n v="13"/>
    <n v="0.61538461538461542"/>
  </r>
  <r>
    <x v="10"/>
    <x v="22"/>
    <n v="2"/>
    <n v="2"/>
    <m/>
    <n v="1"/>
    <m/>
    <m/>
    <n v="1"/>
    <m/>
    <n v="2"/>
    <m/>
    <n v="2"/>
    <n v="10"/>
    <n v="-0.39999999999999997"/>
  </r>
  <r>
    <x v="10"/>
    <x v="9"/>
    <n v="1"/>
    <m/>
    <m/>
    <m/>
    <m/>
    <m/>
    <m/>
    <n v="1"/>
    <m/>
    <m/>
    <n v="4"/>
    <n v="6"/>
    <n v="0.5"/>
  </r>
  <r>
    <x v="10"/>
    <x v="28"/>
    <m/>
    <m/>
    <m/>
    <m/>
    <m/>
    <n v="1"/>
    <m/>
    <m/>
    <m/>
    <n v="1"/>
    <n v="4"/>
    <n v="6"/>
    <n v="0.66666666666666674"/>
  </r>
  <r>
    <x v="10"/>
    <x v="15"/>
    <m/>
    <m/>
    <m/>
    <m/>
    <m/>
    <m/>
    <m/>
    <m/>
    <n v="2"/>
    <n v="2"/>
    <n v="2"/>
    <n v="6"/>
    <n v="0.66666666666666663"/>
  </r>
  <r>
    <x v="10"/>
    <x v="25"/>
    <m/>
    <m/>
    <m/>
    <m/>
    <m/>
    <m/>
    <m/>
    <m/>
    <n v="1"/>
    <n v="2"/>
    <n v="2"/>
    <n v="5"/>
    <n v="0.8"/>
  </r>
  <r>
    <x v="10"/>
    <x v="30"/>
    <m/>
    <m/>
    <m/>
    <m/>
    <m/>
    <m/>
    <m/>
    <m/>
    <m/>
    <m/>
    <n v="3"/>
    <n v="3"/>
    <n v="1"/>
  </r>
  <r>
    <x v="10"/>
    <x v="24"/>
    <n v="1"/>
    <m/>
    <m/>
    <m/>
    <m/>
    <m/>
    <m/>
    <m/>
    <n v="2"/>
    <m/>
    <m/>
    <n v="3"/>
    <n v="-0.33333333333333331"/>
  </r>
  <r>
    <x v="10"/>
    <x v="12"/>
    <m/>
    <m/>
    <n v="1"/>
    <m/>
    <m/>
    <n v="1"/>
    <m/>
    <m/>
    <m/>
    <m/>
    <m/>
    <n v="2"/>
    <n v="-1"/>
  </r>
  <r>
    <x v="10"/>
    <x v="18"/>
    <n v="1"/>
    <m/>
    <m/>
    <m/>
    <m/>
    <m/>
    <m/>
    <m/>
    <m/>
    <m/>
    <n v="1"/>
    <n v="2"/>
    <n v="0"/>
  </r>
  <r>
    <x v="10"/>
    <x v="16"/>
    <m/>
    <m/>
    <m/>
    <m/>
    <m/>
    <m/>
    <m/>
    <m/>
    <m/>
    <n v="1"/>
    <m/>
    <n v="1"/>
    <n v="1"/>
  </r>
  <r>
    <x v="10"/>
    <x v="34"/>
    <m/>
    <m/>
    <m/>
    <m/>
    <m/>
    <m/>
    <m/>
    <m/>
    <n v="1"/>
    <m/>
    <m/>
    <n v="1"/>
    <n v="0"/>
  </r>
  <r>
    <x v="10"/>
    <x v="20"/>
    <m/>
    <m/>
    <m/>
    <m/>
    <m/>
    <m/>
    <m/>
    <m/>
    <m/>
    <n v="1"/>
    <m/>
    <n v="1"/>
    <n v="1"/>
  </r>
  <r>
    <x v="10"/>
    <x v="23"/>
    <m/>
    <m/>
    <m/>
    <m/>
    <m/>
    <m/>
    <m/>
    <n v="1"/>
    <m/>
    <m/>
    <m/>
    <n v="1"/>
    <n v="0"/>
  </r>
  <r>
    <x v="0"/>
    <x v="43"/>
    <n v="28"/>
    <n v="3"/>
    <n v="1"/>
    <n v="3"/>
    <m/>
    <n v="1"/>
    <m/>
    <n v="7"/>
    <n v="24"/>
    <n v="29"/>
    <n v="96"/>
    <n v="192"/>
    <n v="0.46354166666666663"/>
  </r>
  <r>
    <x v="11"/>
    <x v="3"/>
    <n v="8"/>
    <n v="2"/>
    <n v="1"/>
    <n v="2"/>
    <m/>
    <m/>
    <m/>
    <n v="3"/>
    <n v="7"/>
    <n v="9"/>
    <n v="32"/>
    <n v="64"/>
    <n v="0.4375"/>
  </r>
  <r>
    <x v="11"/>
    <x v="2"/>
    <n v="3"/>
    <m/>
    <m/>
    <m/>
    <m/>
    <m/>
    <m/>
    <m/>
    <n v="5"/>
    <n v="5"/>
    <n v="21"/>
    <n v="34"/>
    <n v="0.67647058823529405"/>
  </r>
  <r>
    <x v="11"/>
    <x v="22"/>
    <n v="3"/>
    <m/>
    <m/>
    <m/>
    <m/>
    <n v="1"/>
    <m/>
    <n v="2"/>
    <n v="3"/>
    <n v="2"/>
    <n v="12"/>
    <n v="23"/>
    <n v="0.43478260869565222"/>
  </r>
  <r>
    <x v="11"/>
    <x v="6"/>
    <n v="12"/>
    <m/>
    <m/>
    <n v="1"/>
    <m/>
    <m/>
    <m/>
    <m/>
    <n v="1"/>
    <n v="2"/>
    <n v="5"/>
    <n v="21"/>
    <n v="-0.28571428571428575"/>
  </r>
  <r>
    <x v="11"/>
    <x v="7"/>
    <m/>
    <n v="1"/>
    <m/>
    <m/>
    <m/>
    <m/>
    <m/>
    <m/>
    <n v="2"/>
    <n v="3"/>
    <n v="7"/>
    <n v="13"/>
    <n v="0.69230769230769229"/>
  </r>
  <r>
    <x v="11"/>
    <x v="4"/>
    <m/>
    <m/>
    <m/>
    <m/>
    <m/>
    <m/>
    <m/>
    <n v="1"/>
    <n v="1"/>
    <n v="3"/>
    <n v="5"/>
    <n v="10"/>
    <n v="0.8"/>
  </r>
  <r>
    <x v="11"/>
    <x v="5"/>
    <m/>
    <m/>
    <m/>
    <m/>
    <m/>
    <m/>
    <m/>
    <m/>
    <m/>
    <n v="1"/>
    <n v="5"/>
    <n v="6"/>
    <n v="1"/>
  </r>
  <r>
    <x v="11"/>
    <x v="28"/>
    <n v="1"/>
    <m/>
    <m/>
    <m/>
    <m/>
    <m/>
    <m/>
    <m/>
    <n v="1"/>
    <n v="2"/>
    <n v="1"/>
    <n v="5"/>
    <n v="0.39999999999999997"/>
  </r>
  <r>
    <x v="11"/>
    <x v="16"/>
    <m/>
    <m/>
    <m/>
    <m/>
    <m/>
    <m/>
    <m/>
    <n v="1"/>
    <m/>
    <n v="1"/>
    <n v="2"/>
    <n v="4"/>
    <n v="0.75"/>
  </r>
  <r>
    <x v="11"/>
    <x v="23"/>
    <m/>
    <m/>
    <m/>
    <m/>
    <m/>
    <m/>
    <m/>
    <m/>
    <m/>
    <m/>
    <n v="3"/>
    <n v="3"/>
    <n v="1"/>
  </r>
  <r>
    <x v="11"/>
    <x v="25"/>
    <m/>
    <m/>
    <m/>
    <m/>
    <m/>
    <m/>
    <m/>
    <m/>
    <n v="3"/>
    <m/>
    <m/>
    <n v="3"/>
    <n v="0"/>
  </r>
  <r>
    <x v="11"/>
    <x v="8"/>
    <n v="1"/>
    <m/>
    <m/>
    <m/>
    <m/>
    <m/>
    <m/>
    <m/>
    <n v="1"/>
    <m/>
    <m/>
    <n v="2"/>
    <n v="-0.5"/>
  </r>
  <r>
    <x v="11"/>
    <x v="12"/>
    <m/>
    <m/>
    <m/>
    <m/>
    <m/>
    <m/>
    <m/>
    <m/>
    <m/>
    <m/>
    <n v="1"/>
    <n v="1"/>
    <n v="1"/>
  </r>
  <r>
    <x v="11"/>
    <x v="34"/>
    <m/>
    <m/>
    <m/>
    <m/>
    <m/>
    <m/>
    <m/>
    <m/>
    <m/>
    <n v="1"/>
    <m/>
    <n v="1"/>
    <n v="1"/>
  </r>
  <r>
    <x v="11"/>
    <x v="24"/>
    <m/>
    <m/>
    <m/>
    <m/>
    <m/>
    <m/>
    <m/>
    <m/>
    <m/>
    <m/>
    <n v="1"/>
    <n v="1"/>
    <n v="1"/>
  </r>
  <r>
    <x v="11"/>
    <x v="15"/>
    <m/>
    <m/>
    <m/>
    <m/>
    <m/>
    <m/>
    <m/>
    <m/>
    <m/>
    <m/>
    <n v="1"/>
    <n v="1"/>
    <n v="1"/>
  </r>
  <r>
    <x v="12"/>
    <x v="44"/>
    <m/>
    <m/>
    <m/>
    <m/>
    <m/>
    <m/>
    <m/>
    <m/>
    <m/>
    <m/>
    <m/>
    <m/>
    <n v="105.44178777614921"/>
  </r>
  <r>
    <x v="0"/>
    <x v="45"/>
    <n v="37"/>
    <n v="3"/>
    <n v="7"/>
    <n v="4"/>
    <n v="8"/>
    <n v="5"/>
    <n v="7"/>
    <n v="8"/>
    <n v="22"/>
    <n v="35"/>
    <n v="154"/>
    <n v="290"/>
    <n v="0.40689655172413791"/>
  </r>
  <r>
    <x v="13"/>
    <x v="3"/>
    <n v="13"/>
    <m/>
    <n v="1"/>
    <n v="2"/>
    <n v="2"/>
    <n v="2"/>
    <n v="3"/>
    <n v="2"/>
    <n v="7"/>
    <n v="10"/>
    <n v="38"/>
    <n v="80"/>
    <n v="0.3125"/>
  </r>
  <r>
    <x v="13"/>
    <x v="46"/>
    <n v="8"/>
    <n v="2"/>
    <n v="2"/>
    <n v="1"/>
    <n v="2"/>
    <n v="1"/>
    <m/>
    <n v="3"/>
    <n v="2"/>
    <n v="7"/>
    <n v="23"/>
    <n v="51"/>
    <n v="0.27450980392156865"/>
  </r>
  <r>
    <x v="13"/>
    <x v="1"/>
    <m/>
    <m/>
    <n v="1"/>
    <m/>
    <m/>
    <m/>
    <n v="1"/>
    <m/>
    <n v="5"/>
    <n v="3"/>
    <n v="19"/>
    <n v="29"/>
    <n v="0.68965517241379304"/>
  </r>
  <r>
    <x v="13"/>
    <x v="4"/>
    <n v="1"/>
    <m/>
    <m/>
    <m/>
    <n v="1"/>
    <m/>
    <m/>
    <n v="1"/>
    <n v="1"/>
    <n v="4"/>
    <n v="20"/>
    <n v="28"/>
    <n v="0.7857142857142857"/>
  </r>
  <r>
    <x v="13"/>
    <x v="7"/>
    <n v="4"/>
    <m/>
    <n v="1"/>
    <m/>
    <m/>
    <m/>
    <n v="1"/>
    <m/>
    <n v="1"/>
    <n v="2"/>
    <n v="13"/>
    <n v="22"/>
    <n v="0.40909090909090906"/>
  </r>
  <r>
    <x v="13"/>
    <x v="6"/>
    <n v="7"/>
    <n v="1"/>
    <m/>
    <m/>
    <m/>
    <m/>
    <n v="1"/>
    <m/>
    <n v="2"/>
    <n v="2"/>
    <n v="4"/>
    <n v="17"/>
    <n v="-0.1764705882352941"/>
  </r>
  <r>
    <x v="13"/>
    <x v="5"/>
    <n v="1"/>
    <m/>
    <m/>
    <m/>
    <n v="1"/>
    <m/>
    <m/>
    <n v="1"/>
    <m/>
    <n v="1"/>
    <n v="11"/>
    <n v="15"/>
    <n v="0.66666666666666674"/>
  </r>
  <r>
    <x v="13"/>
    <x v="47"/>
    <n v="1"/>
    <m/>
    <n v="2"/>
    <m/>
    <m/>
    <m/>
    <m/>
    <n v="1"/>
    <n v="1"/>
    <n v="2"/>
    <n v="6"/>
    <n v="13"/>
    <n v="0.38461538461538464"/>
  </r>
  <r>
    <x v="13"/>
    <x v="9"/>
    <n v="1"/>
    <m/>
    <m/>
    <m/>
    <n v="1"/>
    <n v="1"/>
    <m/>
    <m/>
    <m/>
    <n v="1"/>
    <n v="1"/>
    <n v="5"/>
    <n v="-0.19999999999999996"/>
  </r>
  <r>
    <x v="13"/>
    <x v="15"/>
    <m/>
    <m/>
    <m/>
    <n v="1"/>
    <m/>
    <m/>
    <m/>
    <m/>
    <m/>
    <m/>
    <n v="3"/>
    <n v="4"/>
    <n v="0.5"/>
  </r>
  <r>
    <x v="13"/>
    <x v="13"/>
    <m/>
    <m/>
    <m/>
    <m/>
    <n v="1"/>
    <n v="1"/>
    <m/>
    <m/>
    <m/>
    <m/>
    <n v="2"/>
    <n v="4"/>
    <n v="0"/>
  </r>
  <r>
    <x v="13"/>
    <x v="24"/>
    <m/>
    <m/>
    <m/>
    <m/>
    <m/>
    <m/>
    <m/>
    <m/>
    <n v="1"/>
    <m/>
    <n v="2"/>
    <n v="3"/>
    <n v="0.66666666666666663"/>
  </r>
  <r>
    <x v="13"/>
    <x v="12"/>
    <m/>
    <m/>
    <m/>
    <m/>
    <m/>
    <m/>
    <m/>
    <m/>
    <m/>
    <n v="1"/>
    <n v="2"/>
    <n v="3"/>
    <n v="1"/>
  </r>
  <r>
    <x v="13"/>
    <x v="16"/>
    <n v="1"/>
    <m/>
    <m/>
    <m/>
    <m/>
    <m/>
    <m/>
    <m/>
    <m/>
    <n v="1"/>
    <n v="1"/>
    <n v="3"/>
    <n v="0.33333333333333331"/>
  </r>
  <r>
    <x v="13"/>
    <x v="25"/>
    <m/>
    <m/>
    <m/>
    <m/>
    <m/>
    <m/>
    <m/>
    <m/>
    <m/>
    <m/>
    <n v="2"/>
    <n v="2"/>
    <n v="1"/>
  </r>
  <r>
    <x v="13"/>
    <x v="18"/>
    <m/>
    <m/>
    <m/>
    <m/>
    <m/>
    <m/>
    <m/>
    <m/>
    <n v="1"/>
    <m/>
    <n v="1"/>
    <n v="2"/>
    <n v="0.5"/>
  </r>
  <r>
    <x v="13"/>
    <x v="26"/>
    <m/>
    <m/>
    <m/>
    <m/>
    <m/>
    <m/>
    <m/>
    <m/>
    <m/>
    <m/>
    <n v="2"/>
    <n v="2"/>
    <n v="1"/>
  </r>
  <r>
    <x v="13"/>
    <x v="48"/>
    <m/>
    <m/>
    <m/>
    <m/>
    <m/>
    <m/>
    <n v="1"/>
    <m/>
    <n v="1"/>
    <m/>
    <m/>
    <n v="2"/>
    <n v="-0.5"/>
  </r>
  <r>
    <x v="13"/>
    <x v="23"/>
    <m/>
    <m/>
    <m/>
    <m/>
    <m/>
    <m/>
    <m/>
    <m/>
    <m/>
    <n v="1"/>
    <m/>
    <n v="1"/>
    <n v="1"/>
  </r>
  <r>
    <x v="13"/>
    <x v="28"/>
    <m/>
    <m/>
    <m/>
    <m/>
    <m/>
    <m/>
    <m/>
    <m/>
    <m/>
    <m/>
    <n v="1"/>
    <n v="1"/>
    <n v="1"/>
  </r>
  <r>
    <x v="13"/>
    <x v="30"/>
    <m/>
    <m/>
    <m/>
    <m/>
    <m/>
    <m/>
    <m/>
    <m/>
    <m/>
    <m/>
    <n v="1"/>
    <n v="1"/>
    <n v="1"/>
  </r>
  <r>
    <x v="13"/>
    <x v="36"/>
    <m/>
    <m/>
    <m/>
    <m/>
    <m/>
    <m/>
    <m/>
    <m/>
    <m/>
    <m/>
    <n v="1"/>
    <n v="1"/>
    <n v="1"/>
  </r>
  <r>
    <x v="13"/>
    <x v="17"/>
    <m/>
    <m/>
    <m/>
    <m/>
    <m/>
    <m/>
    <m/>
    <m/>
    <m/>
    <m/>
    <n v="1"/>
    <n v="1"/>
    <n v="1"/>
  </r>
  <r>
    <x v="0"/>
    <x v="0"/>
    <n v="48"/>
    <n v="9"/>
    <n v="10"/>
    <n v="5"/>
    <n v="5"/>
    <n v="11"/>
    <n v="14"/>
    <n v="22"/>
    <n v="45"/>
    <n v="56"/>
    <n v="205"/>
    <n v="430"/>
    <n v="0.36976744186046512"/>
  </r>
  <r>
    <x v="14"/>
    <x v="1"/>
    <n v="8"/>
    <n v="2"/>
    <n v="1"/>
    <n v="2"/>
    <m/>
    <n v="3"/>
    <n v="7"/>
    <n v="10"/>
    <n v="21"/>
    <n v="17"/>
    <n v="79"/>
    <n v="150"/>
    <n v="0.48666666666666669"/>
  </r>
  <r>
    <x v="14"/>
    <x v="3"/>
    <n v="10"/>
    <n v="2"/>
    <n v="2"/>
    <m/>
    <m/>
    <n v="1"/>
    <m/>
    <n v="4"/>
    <n v="11"/>
    <n v="11"/>
    <n v="39"/>
    <n v="80"/>
    <n v="0.4375"/>
  </r>
  <r>
    <x v="14"/>
    <x v="46"/>
    <n v="9"/>
    <n v="1"/>
    <n v="6"/>
    <m/>
    <m/>
    <n v="1"/>
    <m/>
    <n v="1"/>
    <n v="1"/>
    <n v="6"/>
    <n v="27"/>
    <n v="52"/>
    <n v="0.30769230769230765"/>
  </r>
  <r>
    <x v="14"/>
    <x v="4"/>
    <n v="4"/>
    <n v="1"/>
    <m/>
    <n v="1"/>
    <n v="1"/>
    <n v="3"/>
    <m/>
    <n v="2"/>
    <n v="1"/>
    <n v="2"/>
    <n v="18"/>
    <n v="33"/>
    <n v="0.30303030303030304"/>
  </r>
  <r>
    <x v="14"/>
    <x v="5"/>
    <n v="4"/>
    <n v="1"/>
    <n v="1"/>
    <n v="2"/>
    <n v="1"/>
    <m/>
    <n v="1"/>
    <n v="1"/>
    <m/>
    <n v="2"/>
    <n v="10"/>
    <n v="23"/>
    <n v="8.6956521739130432E-2"/>
  </r>
  <r>
    <x v="14"/>
    <x v="6"/>
    <n v="6"/>
    <n v="1"/>
    <m/>
    <m/>
    <m/>
    <n v="1"/>
    <n v="3"/>
    <n v="2"/>
    <m/>
    <n v="2"/>
    <n v="8"/>
    <n v="23"/>
    <n v="-4.3478260869565244E-2"/>
  </r>
  <r>
    <x v="14"/>
    <x v="7"/>
    <n v="1"/>
    <n v="1"/>
    <m/>
    <m/>
    <n v="2"/>
    <n v="1"/>
    <m/>
    <n v="1"/>
    <n v="4"/>
    <n v="3"/>
    <n v="8"/>
    <n v="21"/>
    <n v="0.28571428571428575"/>
  </r>
  <r>
    <x v="14"/>
    <x v="24"/>
    <n v="1"/>
    <m/>
    <m/>
    <m/>
    <m/>
    <m/>
    <n v="1"/>
    <m/>
    <m/>
    <n v="4"/>
    <n v="2"/>
    <n v="8"/>
    <n v="0.5"/>
  </r>
  <r>
    <x v="14"/>
    <x v="12"/>
    <m/>
    <m/>
    <m/>
    <m/>
    <m/>
    <m/>
    <n v="1"/>
    <m/>
    <n v="1"/>
    <n v="3"/>
    <n v="2"/>
    <n v="7"/>
    <n v="0.5714285714285714"/>
  </r>
  <r>
    <x v="14"/>
    <x v="15"/>
    <m/>
    <m/>
    <m/>
    <m/>
    <m/>
    <n v="1"/>
    <m/>
    <m/>
    <m/>
    <n v="2"/>
    <n v="3"/>
    <n v="6"/>
    <n v="0.66666666666666674"/>
  </r>
  <r>
    <x v="14"/>
    <x v="47"/>
    <n v="2"/>
    <m/>
    <m/>
    <m/>
    <m/>
    <m/>
    <m/>
    <m/>
    <m/>
    <n v="1"/>
    <n v="2"/>
    <n v="5"/>
    <n v="0.19999999999999996"/>
  </r>
  <r>
    <x v="14"/>
    <x v="9"/>
    <n v="3"/>
    <m/>
    <m/>
    <m/>
    <m/>
    <m/>
    <m/>
    <n v="1"/>
    <m/>
    <n v="1"/>
    <m/>
    <n v="5"/>
    <n v="-0.39999999999999997"/>
  </r>
  <r>
    <x v="14"/>
    <x v="18"/>
    <m/>
    <m/>
    <m/>
    <m/>
    <n v="1"/>
    <m/>
    <m/>
    <m/>
    <n v="1"/>
    <n v="2"/>
    <m/>
    <n v="4"/>
    <n v="0.25"/>
  </r>
  <r>
    <x v="14"/>
    <x v="28"/>
    <m/>
    <m/>
    <m/>
    <m/>
    <m/>
    <m/>
    <n v="1"/>
    <m/>
    <n v="1"/>
    <m/>
    <n v="1"/>
    <n v="3"/>
    <n v="0"/>
  </r>
  <r>
    <x v="14"/>
    <x v="27"/>
    <m/>
    <m/>
    <m/>
    <m/>
    <m/>
    <m/>
    <m/>
    <m/>
    <m/>
    <m/>
    <n v="2"/>
    <n v="2"/>
    <n v="1"/>
  </r>
  <r>
    <x v="14"/>
    <x v="16"/>
    <m/>
    <m/>
    <m/>
    <m/>
    <m/>
    <m/>
    <m/>
    <m/>
    <m/>
    <m/>
    <n v="2"/>
    <n v="2"/>
    <n v="1"/>
  </r>
  <r>
    <x v="14"/>
    <x v="14"/>
    <m/>
    <m/>
    <m/>
    <m/>
    <m/>
    <m/>
    <m/>
    <m/>
    <n v="1"/>
    <m/>
    <m/>
    <n v="1"/>
    <n v="0"/>
  </r>
  <r>
    <x v="14"/>
    <x v="20"/>
    <m/>
    <m/>
    <m/>
    <m/>
    <m/>
    <m/>
    <m/>
    <m/>
    <n v="1"/>
    <m/>
    <m/>
    <n v="1"/>
    <n v="0"/>
  </r>
  <r>
    <x v="14"/>
    <x v="13"/>
    <m/>
    <m/>
    <m/>
    <m/>
    <m/>
    <m/>
    <m/>
    <m/>
    <n v="1"/>
    <m/>
    <m/>
    <n v="1"/>
    <n v="0"/>
  </r>
  <r>
    <x v="14"/>
    <x v="23"/>
    <m/>
    <m/>
    <m/>
    <m/>
    <m/>
    <m/>
    <m/>
    <m/>
    <n v="1"/>
    <m/>
    <m/>
    <n v="1"/>
    <n v="0"/>
  </r>
  <r>
    <x v="14"/>
    <x v="26"/>
    <m/>
    <m/>
    <m/>
    <m/>
    <m/>
    <m/>
    <m/>
    <m/>
    <m/>
    <m/>
    <n v="1"/>
    <n v="1"/>
    <n v="1"/>
  </r>
  <r>
    <x v="14"/>
    <x v="30"/>
    <m/>
    <m/>
    <m/>
    <m/>
    <m/>
    <m/>
    <m/>
    <m/>
    <m/>
    <m/>
    <n v="1"/>
    <n v="1"/>
    <n v="1"/>
  </r>
  <r>
    <x v="0"/>
    <x v="49"/>
    <n v="43"/>
    <n v="15"/>
    <n v="7"/>
    <n v="3"/>
    <n v="4"/>
    <n v="8"/>
    <n v="12"/>
    <n v="29"/>
    <n v="55"/>
    <n v="71"/>
    <n v="204"/>
    <n v="451"/>
    <n v="0.40576496674057649"/>
  </r>
  <r>
    <x v="15"/>
    <x v="3"/>
    <n v="11"/>
    <m/>
    <n v="3"/>
    <m/>
    <n v="1"/>
    <n v="2"/>
    <m/>
    <n v="15"/>
    <n v="15"/>
    <n v="24"/>
    <n v="89"/>
    <n v="160"/>
    <n v="0.60000000000000009"/>
  </r>
  <r>
    <x v="15"/>
    <x v="46"/>
    <n v="8"/>
    <n v="2"/>
    <n v="1"/>
    <n v="1"/>
    <m/>
    <n v="3"/>
    <n v="2"/>
    <m/>
    <n v="9"/>
    <n v="9"/>
    <n v="19"/>
    <n v="54"/>
    <n v="0.20370370370370366"/>
  </r>
  <r>
    <x v="15"/>
    <x v="6"/>
    <n v="9"/>
    <n v="3"/>
    <n v="1"/>
    <m/>
    <m/>
    <n v="1"/>
    <n v="2"/>
    <n v="1"/>
    <n v="4"/>
    <n v="5"/>
    <n v="20"/>
    <n v="46"/>
    <n v="0.19565217391304346"/>
  </r>
  <r>
    <x v="15"/>
    <x v="4"/>
    <n v="1"/>
    <n v="2"/>
    <m/>
    <m/>
    <m/>
    <m/>
    <n v="1"/>
    <n v="2"/>
    <n v="2"/>
    <n v="9"/>
    <n v="18"/>
    <n v="35"/>
    <n v="0.65714285714285714"/>
  </r>
  <r>
    <x v="15"/>
    <x v="5"/>
    <n v="1"/>
    <n v="1"/>
    <n v="2"/>
    <n v="1"/>
    <m/>
    <m/>
    <n v="2"/>
    <m/>
    <n v="4"/>
    <n v="4"/>
    <n v="16"/>
    <n v="31"/>
    <n v="0.41935483870967738"/>
  </r>
  <r>
    <x v="15"/>
    <x v="7"/>
    <n v="2"/>
    <m/>
    <m/>
    <m/>
    <n v="1"/>
    <n v="1"/>
    <n v="1"/>
    <n v="4"/>
    <n v="8"/>
    <n v="7"/>
    <n v="6"/>
    <n v="30"/>
    <n v="0.26666666666666672"/>
  </r>
  <r>
    <x v="15"/>
    <x v="12"/>
    <m/>
    <n v="1"/>
    <m/>
    <n v="1"/>
    <m/>
    <m/>
    <m/>
    <m/>
    <n v="4"/>
    <n v="4"/>
    <n v="4"/>
    <n v="14"/>
    <n v="0.42857142857142855"/>
  </r>
  <r>
    <x v="15"/>
    <x v="47"/>
    <n v="6"/>
    <m/>
    <m/>
    <m/>
    <m/>
    <m/>
    <n v="1"/>
    <m/>
    <n v="1"/>
    <n v="2"/>
    <n v="3"/>
    <n v="13"/>
    <n v="-0.1538461538461538"/>
  </r>
  <r>
    <x v="15"/>
    <x v="9"/>
    <m/>
    <n v="2"/>
    <m/>
    <m/>
    <n v="1"/>
    <m/>
    <m/>
    <n v="2"/>
    <n v="1"/>
    <n v="3"/>
    <n v="3"/>
    <n v="12"/>
    <n v="0.25"/>
  </r>
  <r>
    <x v="15"/>
    <x v="15"/>
    <n v="1"/>
    <m/>
    <m/>
    <m/>
    <m/>
    <m/>
    <m/>
    <m/>
    <m/>
    <n v="2"/>
    <n v="9"/>
    <n v="12"/>
    <n v="0.83333333333333326"/>
  </r>
  <r>
    <x v="15"/>
    <x v="10"/>
    <n v="1"/>
    <m/>
    <m/>
    <m/>
    <n v="1"/>
    <m/>
    <m/>
    <n v="3"/>
    <m/>
    <m/>
    <m/>
    <n v="5"/>
    <n v="-0.4"/>
  </r>
  <r>
    <x v="15"/>
    <x v="23"/>
    <m/>
    <m/>
    <m/>
    <m/>
    <m/>
    <n v="1"/>
    <m/>
    <n v="1"/>
    <n v="1"/>
    <m/>
    <n v="2"/>
    <n v="5"/>
    <n v="0.2"/>
  </r>
  <r>
    <x v="15"/>
    <x v="16"/>
    <n v="2"/>
    <m/>
    <m/>
    <m/>
    <m/>
    <m/>
    <m/>
    <m/>
    <n v="1"/>
    <n v="1"/>
    <n v="1"/>
    <n v="5"/>
    <n v="0"/>
  </r>
  <r>
    <x v="15"/>
    <x v="14"/>
    <m/>
    <m/>
    <m/>
    <m/>
    <m/>
    <m/>
    <n v="2"/>
    <n v="1"/>
    <m/>
    <m/>
    <n v="1"/>
    <n v="4"/>
    <n v="-0.25"/>
  </r>
  <r>
    <x v="15"/>
    <x v="24"/>
    <m/>
    <n v="2"/>
    <m/>
    <m/>
    <m/>
    <m/>
    <m/>
    <m/>
    <m/>
    <m/>
    <n v="2"/>
    <n v="4"/>
    <n v="0"/>
  </r>
  <r>
    <x v="15"/>
    <x v="18"/>
    <m/>
    <m/>
    <m/>
    <m/>
    <m/>
    <m/>
    <m/>
    <m/>
    <n v="1"/>
    <m/>
    <n v="2"/>
    <n v="3"/>
    <n v="0.66666666666666663"/>
  </r>
  <r>
    <x v="15"/>
    <x v="19"/>
    <m/>
    <n v="1"/>
    <m/>
    <m/>
    <m/>
    <m/>
    <n v="1"/>
    <m/>
    <m/>
    <m/>
    <n v="1"/>
    <n v="3"/>
    <n v="-0.33333333333333331"/>
  </r>
  <r>
    <x v="15"/>
    <x v="30"/>
    <m/>
    <m/>
    <m/>
    <m/>
    <m/>
    <m/>
    <m/>
    <m/>
    <n v="1"/>
    <m/>
    <n v="2"/>
    <n v="3"/>
    <n v="0.66666666666666663"/>
  </r>
  <r>
    <x v="15"/>
    <x v="28"/>
    <n v="1"/>
    <m/>
    <m/>
    <m/>
    <m/>
    <m/>
    <m/>
    <m/>
    <m/>
    <m/>
    <n v="1"/>
    <n v="2"/>
    <n v="0"/>
  </r>
  <r>
    <x v="15"/>
    <x v="34"/>
    <m/>
    <m/>
    <m/>
    <m/>
    <m/>
    <m/>
    <m/>
    <m/>
    <n v="1"/>
    <n v="1"/>
    <m/>
    <n v="2"/>
    <n v="0.5"/>
  </r>
  <r>
    <x v="15"/>
    <x v="27"/>
    <m/>
    <m/>
    <m/>
    <m/>
    <m/>
    <m/>
    <m/>
    <m/>
    <n v="1"/>
    <m/>
    <n v="1"/>
    <n v="2"/>
    <n v="0.5"/>
  </r>
  <r>
    <x v="15"/>
    <x v="26"/>
    <m/>
    <m/>
    <m/>
    <m/>
    <m/>
    <m/>
    <m/>
    <m/>
    <m/>
    <m/>
    <n v="2"/>
    <n v="2"/>
    <n v="1"/>
  </r>
  <r>
    <x v="15"/>
    <x v="25"/>
    <m/>
    <n v="1"/>
    <m/>
    <m/>
    <m/>
    <m/>
    <m/>
    <m/>
    <m/>
    <m/>
    <n v="1"/>
    <n v="2"/>
    <n v="0"/>
  </r>
  <r>
    <x v="15"/>
    <x v="13"/>
    <m/>
    <m/>
    <m/>
    <m/>
    <m/>
    <m/>
    <m/>
    <m/>
    <m/>
    <m/>
    <n v="1"/>
    <n v="1"/>
    <n v="1"/>
  </r>
  <r>
    <x v="15"/>
    <x v="20"/>
    <m/>
    <m/>
    <m/>
    <m/>
    <m/>
    <m/>
    <m/>
    <m/>
    <n v="1"/>
    <m/>
    <m/>
    <n v="1"/>
    <n v="0"/>
  </r>
  <r>
    <x v="0"/>
    <x v="31"/>
    <n v="30"/>
    <n v="11"/>
    <n v="15"/>
    <n v="8"/>
    <n v="4"/>
    <n v="17"/>
    <n v="20"/>
    <n v="44"/>
    <n v="87"/>
    <n v="131"/>
    <n v="271"/>
    <n v="638"/>
    <n v="0.46551724137931028"/>
  </r>
  <r>
    <x v="16"/>
    <x v="3"/>
    <n v="13"/>
    <n v="1"/>
    <n v="4"/>
    <n v="4"/>
    <n v="2"/>
    <n v="5"/>
    <n v="3"/>
    <n v="10"/>
    <n v="17"/>
    <n v="22"/>
    <n v="69"/>
    <n v="150"/>
    <n v="0.39333333333333331"/>
  </r>
  <r>
    <x v="16"/>
    <x v="5"/>
    <n v="4"/>
    <n v="2"/>
    <n v="1"/>
    <n v="1"/>
    <n v="1"/>
    <m/>
    <n v="3"/>
    <n v="5"/>
    <n v="12"/>
    <n v="28"/>
    <n v="32"/>
    <n v="89"/>
    <n v="0.5393258426966292"/>
  </r>
  <r>
    <x v="16"/>
    <x v="46"/>
    <n v="2"/>
    <n v="1"/>
    <n v="1"/>
    <n v="1"/>
    <m/>
    <n v="4"/>
    <n v="4"/>
    <n v="3"/>
    <n v="6"/>
    <n v="14"/>
    <n v="43"/>
    <n v="79"/>
    <n v="0.55696202531645567"/>
  </r>
  <r>
    <x v="16"/>
    <x v="4"/>
    <n v="2"/>
    <n v="2"/>
    <n v="2"/>
    <n v="1"/>
    <m/>
    <n v="2"/>
    <n v="3"/>
    <n v="3"/>
    <n v="7"/>
    <n v="23"/>
    <n v="33"/>
    <n v="78"/>
    <n v="0.5641025641025641"/>
  </r>
  <r>
    <x v="16"/>
    <x v="7"/>
    <n v="3"/>
    <m/>
    <n v="1"/>
    <m/>
    <m/>
    <m/>
    <m/>
    <n v="1"/>
    <n v="10"/>
    <n v="8"/>
    <n v="20"/>
    <n v="43"/>
    <n v="0.55813953488372103"/>
  </r>
  <r>
    <x v="16"/>
    <x v="12"/>
    <m/>
    <n v="2"/>
    <m/>
    <m/>
    <n v="1"/>
    <n v="1"/>
    <n v="2"/>
    <n v="3"/>
    <n v="5"/>
    <n v="4"/>
    <n v="12"/>
    <n v="30"/>
    <n v="0.33333333333333331"/>
  </r>
  <r>
    <x v="16"/>
    <x v="6"/>
    <m/>
    <m/>
    <m/>
    <m/>
    <m/>
    <n v="1"/>
    <m/>
    <n v="2"/>
    <n v="11"/>
    <n v="4"/>
    <n v="8"/>
    <n v="26"/>
    <n v="0.42307692307692313"/>
  </r>
  <r>
    <x v="16"/>
    <x v="23"/>
    <m/>
    <m/>
    <n v="2"/>
    <m/>
    <m/>
    <m/>
    <m/>
    <n v="2"/>
    <n v="4"/>
    <n v="5"/>
    <n v="7"/>
    <n v="20"/>
    <n v="0.5"/>
  </r>
  <r>
    <x v="16"/>
    <x v="47"/>
    <n v="1"/>
    <m/>
    <m/>
    <m/>
    <m/>
    <n v="1"/>
    <m/>
    <n v="3"/>
    <n v="2"/>
    <n v="5"/>
    <n v="7"/>
    <n v="19"/>
    <n v="0.52631578947368418"/>
  </r>
  <r>
    <x v="16"/>
    <x v="24"/>
    <n v="1"/>
    <m/>
    <m/>
    <m/>
    <m/>
    <n v="1"/>
    <m/>
    <n v="1"/>
    <n v="3"/>
    <n v="4"/>
    <n v="8"/>
    <n v="18"/>
    <n v="0.55555555555555558"/>
  </r>
  <r>
    <x v="16"/>
    <x v="15"/>
    <m/>
    <m/>
    <m/>
    <m/>
    <m/>
    <m/>
    <m/>
    <n v="1"/>
    <n v="2"/>
    <n v="6"/>
    <n v="5"/>
    <n v="14"/>
    <n v="0.7857142857142857"/>
  </r>
  <r>
    <x v="16"/>
    <x v="50"/>
    <m/>
    <m/>
    <n v="1"/>
    <m/>
    <m/>
    <m/>
    <n v="2"/>
    <n v="2"/>
    <m/>
    <m/>
    <n v="4"/>
    <n v="9"/>
    <n v="0.1111111111111111"/>
  </r>
  <r>
    <x v="16"/>
    <x v="9"/>
    <n v="1"/>
    <n v="1"/>
    <m/>
    <m/>
    <m/>
    <m/>
    <m/>
    <m/>
    <n v="3"/>
    <n v="2"/>
    <n v="2"/>
    <n v="9"/>
    <n v="0.22222222222222221"/>
  </r>
  <r>
    <x v="16"/>
    <x v="10"/>
    <m/>
    <m/>
    <m/>
    <m/>
    <m/>
    <m/>
    <m/>
    <n v="5"/>
    <n v="1"/>
    <n v="1"/>
    <n v="1"/>
    <n v="8"/>
    <n v="0.25"/>
  </r>
  <r>
    <x v="16"/>
    <x v="25"/>
    <n v="1"/>
    <m/>
    <m/>
    <m/>
    <m/>
    <m/>
    <m/>
    <n v="1"/>
    <n v="1"/>
    <n v="1"/>
    <n v="3"/>
    <n v="7"/>
    <n v="0.42857142857142855"/>
  </r>
  <r>
    <x v="16"/>
    <x v="18"/>
    <n v="1"/>
    <m/>
    <m/>
    <m/>
    <m/>
    <n v="1"/>
    <m/>
    <n v="1"/>
    <m/>
    <n v="1"/>
    <n v="2"/>
    <n v="6"/>
    <n v="0.16666666666666669"/>
  </r>
  <r>
    <x v="16"/>
    <x v="20"/>
    <m/>
    <m/>
    <n v="2"/>
    <m/>
    <m/>
    <m/>
    <n v="1"/>
    <m/>
    <n v="1"/>
    <m/>
    <n v="2"/>
    <n v="6"/>
    <n v="-0.16666666666666669"/>
  </r>
  <r>
    <x v="16"/>
    <x v="16"/>
    <m/>
    <m/>
    <n v="1"/>
    <m/>
    <m/>
    <m/>
    <n v="1"/>
    <m/>
    <m/>
    <m/>
    <n v="3"/>
    <n v="5"/>
    <n v="0.19999999999999996"/>
  </r>
  <r>
    <x v="16"/>
    <x v="26"/>
    <m/>
    <n v="1"/>
    <m/>
    <m/>
    <m/>
    <m/>
    <n v="1"/>
    <m/>
    <n v="1"/>
    <m/>
    <n v="2"/>
    <n v="5"/>
    <n v="0"/>
  </r>
  <r>
    <x v="16"/>
    <x v="34"/>
    <m/>
    <m/>
    <m/>
    <n v="1"/>
    <m/>
    <m/>
    <m/>
    <m/>
    <m/>
    <n v="1"/>
    <n v="2"/>
    <n v="4"/>
    <n v="0.5"/>
  </r>
  <r>
    <x v="16"/>
    <x v="30"/>
    <m/>
    <n v="1"/>
    <m/>
    <m/>
    <m/>
    <n v="1"/>
    <m/>
    <m/>
    <m/>
    <m/>
    <n v="1"/>
    <n v="3"/>
    <n v="-0.33333333333333331"/>
  </r>
  <r>
    <x v="16"/>
    <x v="13"/>
    <n v="1"/>
    <m/>
    <m/>
    <m/>
    <m/>
    <m/>
    <m/>
    <m/>
    <m/>
    <n v="1"/>
    <n v="1"/>
    <n v="3"/>
    <n v="0.33333333333333331"/>
  </r>
  <r>
    <x v="16"/>
    <x v="32"/>
    <m/>
    <m/>
    <m/>
    <m/>
    <m/>
    <m/>
    <m/>
    <m/>
    <m/>
    <m/>
    <n v="2"/>
    <n v="2"/>
    <n v="1"/>
  </r>
  <r>
    <x v="16"/>
    <x v="17"/>
    <m/>
    <m/>
    <m/>
    <m/>
    <m/>
    <m/>
    <m/>
    <m/>
    <m/>
    <n v="1"/>
    <n v="1"/>
    <n v="2"/>
    <n v="1"/>
  </r>
  <r>
    <x v="16"/>
    <x v="27"/>
    <m/>
    <m/>
    <m/>
    <m/>
    <m/>
    <m/>
    <m/>
    <m/>
    <n v="1"/>
    <m/>
    <m/>
    <n v="1"/>
    <n v="0"/>
  </r>
  <r>
    <x v="16"/>
    <x v="36"/>
    <m/>
    <m/>
    <m/>
    <m/>
    <m/>
    <m/>
    <m/>
    <m/>
    <m/>
    <m/>
    <n v="1"/>
    <n v="1"/>
    <n v="1"/>
  </r>
  <r>
    <x v="16"/>
    <x v="19"/>
    <m/>
    <m/>
    <m/>
    <m/>
    <m/>
    <m/>
    <m/>
    <n v="1"/>
    <m/>
    <m/>
    <m/>
    <n v="1"/>
    <n v="0"/>
  </r>
  <r>
    <x v="0"/>
    <x v="51"/>
    <n v="25"/>
    <n v="9"/>
    <n v="7"/>
    <n v="7"/>
    <n v="3"/>
    <n v="16"/>
    <n v="18"/>
    <n v="32"/>
    <n v="78"/>
    <n v="111"/>
    <n v="273"/>
    <n v="579"/>
    <n v="0.5164075993091537"/>
  </r>
  <r>
    <x v="17"/>
    <x v="3"/>
    <n v="6"/>
    <m/>
    <n v="3"/>
    <n v="2"/>
    <m/>
    <n v="2"/>
    <n v="4"/>
    <n v="6"/>
    <n v="23"/>
    <n v="23"/>
    <n v="90"/>
    <n v="159"/>
    <n v="0.60377358490566035"/>
  </r>
  <r>
    <x v="17"/>
    <x v="4"/>
    <n v="4"/>
    <m/>
    <m/>
    <n v="2"/>
    <n v="1"/>
    <n v="3"/>
    <n v="4"/>
    <n v="4"/>
    <n v="7"/>
    <n v="22"/>
    <n v="36"/>
    <n v="83"/>
    <n v="0.53012048192771088"/>
  </r>
  <r>
    <x v="17"/>
    <x v="46"/>
    <n v="6"/>
    <m/>
    <m/>
    <m/>
    <m/>
    <n v="2"/>
    <m/>
    <n v="4"/>
    <n v="11"/>
    <n v="20"/>
    <n v="36"/>
    <n v="79"/>
    <n v="0.60759493670886078"/>
  </r>
  <r>
    <x v="17"/>
    <x v="5"/>
    <n v="1"/>
    <n v="4"/>
    <n v="1"/>
    <n v="1"/>
    <m/>
    <n v="2"/>
    <n v="4"/>
    <n v="4"/>
    <n v="6"/>
    <n v="12"/>
    <n v="23"/>
    <n v="58"/>
    <n v="0.37931034482758619"/>
  </r>
  <r>
    <x v="17"/>
    <x v="6"/>
    <m/>
    <m/>
    <m/>
    <n v="2"/>
    <m/>
    <m/>
    <n v="1"/>
    <n v="1"/>
    <n v="6"/>
    <n v="8"/>
    <n v="18"/>
    <n v="36"/>
    <n v="0.63888888888888884"/>
  </r>
  <r>
    <x v="17"/>
    <x v="23"/>
    <m/>
    <n v="1"/>
    <m/>
    <m/>
    <m/>
    <m/>
    <m/>
    <n v="5"/>
    <n v="3"/>
    <n v="7"/>
    <n v="9"/>
    <n v="25"/>
    <n v="0.6"/>
  </r>
  <r>
    <x v="17"/>
    <x v="9"/>
    <n v="1"/>
    <n v="1"/>
    <m/>
    <m/>
    <n v="1"/>
    <m/>
    <n v="1"/>
    <n v="1"/>
    <n v="3"/>
    <n v="1"/>
    <n v="10"/>
    <n v="19"/>
    <n v="0.36842105263157898"/>
  </r>
  <r>
    <x v="17"/>
    <x v="15"/>
    <m/>
    <m/>
    <n v="1"/>
    <m/>
    <n v="1"/>
    <m/>
    <n v="1"/>
    <n v="2"/>
    <n v="2"/>
    <n v="2"/>
    <n v="9"/>
    <n v="18"/>
    <n v="0.44444444444444453"/>
  </r>
  <r>
    <x v="17"/>
    <x v="47"/>
    <n v="1"/>
    <n v="1"/>
    <n v="1"/>
    <m/>
    <m/>
    <n v="2"/>
    <m/>
    <m/>
    <n v="2"/>
    <n v="4"/>
    <n v="4"/>
    <n v="15"/>
    <n v="0.2"/>
  </r>
  <r>
    <x v="17"/>
    <x v="24"/>
    <n v="3"/>
    <m/>
    <m/>
    <m/>
    <m/>
    <m/>
    <m/>
    <n v="2"/>
    <n v="1"/>
    <n v="2"/>
    <n v="6"/>
    <n v="14"/>
    <n v="0.3571428571428571"/>
  </r>
  <r>
    <x v="17"/>
    <x v="10"/>
    <m/>
    <n v="1"/>
    <m/>
    <m/>
    <m/>
    <n v="2"/>
    <n v="1"/>
    <n v="1"/>
    <n v="1"/>
    <n v="2"/>
    <n v="3"/>
    <n v="11"/>
    <n v="9.0909090909090884E-2"/>
  </r>
  <r>
    <x v="17"/>
    <x v="7"/>
    <n v="1"/>
    <m/>
    <n v="1"/>
    <m/>
    <m/>
    <m/>
    <m/>
    <m/>
    <n v="1"/>
    <n v="1"/>
    <n v="5"/>
    <n v="9"/>
    <n v="0.44444444444444442"/>
  </r>
  <r>
    <x v="17"/>
    <x v="25"/>
    <n v="1"/>
    <m/>
    <m/>
    <m/>
    <m/>
    <m/>
    <m/>
    <m/>
    <n v="1"/>
    <n v="1"/>
    <n v="4"/>
    <n v="7"/>
    <n v="0.5714285714285714"/>
  </r>
  <r>
    <x v="17"/>
    <x v="12"/>
    <m/>
    <m/>
    <m/>
    <m/>
    <m/>
    <m/>
    <n v="1"/>
    <n v="1"/>
    <m/>
    <n v="1"/>
    <n v="4"/>
    <n v="7"/>
    <n v="0.5714285714285714"/>
  </r>
  <r>
    <x v="17"/>
    <x v="16"/>
    <m/>
    <m/>
    <m/>
    <m/>
    <m/>
    <n v="2"/>
    <m/>
    <m/>
    <n v="2"/>
    <n v="1"/>
    <n v="1"/>
    <n v="6"/>
    <n v="0"/>
  </r>
  <r>
    <x v="17"/>
    <x v="18"/>
    <m/>
    <m/>
    <m/>
    <m/>
    <m/>
    <n v="1"/>
    <m/>
    <m/>
    <n v="2"/>
    <m/>
    <n v="2"/>
    <n v="5"/>
    <n v="0.2"/>
  </r>
  <r>
    <x v="17"/>
    <x v="26"/>
    <m/>
    <m/>
    <m/>
    <m/>
    <m/>
    <m/>
    <m/>
    <m/>
    <n v="1"/>
    <n v="1"/>
    <n v="3"/>
    <n v="5"/>
    <n v="0.8"/>
  </r>
  <r>
    <x v="17"/>
    <x v="34"/>
    <m/>
    <m/>
    <m/>
    <m/>
    <m/>
    <m/>
    <m/>
    <m/>
    <n v="2"/>
    <n v="1"/>
    <n v="1"/>
    <n v="4"/>
    <n v="0.5"/>
  </r>
  <r>
    <x v="17"/>
    <x v="14"/>
    <m/>
    <n v="1"/>
    <m/>
    <m/>
    <m/>
    <m/>
    <m/>
    <n v="1"/>
    <n v="1"/>
    <m/>
    <n v="1"/>
    <n v="4"/>
    <n v="0"/>
  </r>
  <r>
    <x v="17"/>
    <x v="13"/>
    <m/>
    <m/>
    <m/>
    <m/>
    <m/>
    <m/>
    <m/>
    <m/>
    <n v="2"/>
    <n v="1"/>
    <n v="1"/>
    <n v="4"/>
    <n v="0.5"/>
  </r>
  <r>
    <x v="17"/>
    <x v="50"/>
    <m/>
    <m/>
    <m/>
    <m/>
    <m/>
    <m/>
    <m/>
    <m/>
    <m/>
    <m/>
    <n v="3"/>
    <n v="3"/>
    <n v="1"/>
  </r>
  <r>
    <x v="17"/>
    <x v="30"/>
    <n v="1"/>
    <m/>
    <m/>
    <m/>
    <m/>
    <m/>
    <m/>
    <m/>
    <m/>
    <m/>
    <n v="2"/>
    <n v="3"/>
    <n v="0.33333333333333331"/>
  </r>
  <r>
    <x v="17"/>
    <x v="17"/>
    <m/>
    <m/>
    <m/>
    <m/>
    <m/>
    <m/>
    <n v="1"/>
    <m/>
    <m/>
    <m/>
    <n v="1"/>
    <n v="2"/>
    <n v="0"/>
  </r>
  <r>
    <x v="17"/>
    <x v="19"/>
    <m/>
    <m/>
    <m/>
    <m/>
    <m/>
    <m/>
    <m/>
    <m/>
    <m/>
    <m/>
    <n v="1"/>
    <n v="1"/>
    <n v="1"/>
  </r>
  <r>
    <x v="17"/>
    <x v="20"/>
    <m/>
    <m/>
    <m/>
    <m/>
    <m/>
    <m/>
    <m/>
    <m/>
    <n v="1"/>
    <m/>
    <m/>
    <n v="1"/>
    <n v="0"/>
  </r>
  <r>
    <x v="17"/>
    <x v="32"/>
    <m/>
    <m/>
    <m/>
    <m/>
    <m/>
    <m/>
    <m/>
    <m/>
    <m/>
    <n v="1"/>
    <m/>
    <n v="1"/>
    <n v="1"/>
  </r>
  <r>
    <x v="0"/>
    <x v="52"/>
    <n v="22"/>
    <n v="3"/>
    <n v="4"/>
    <n v="7"/>
    <n v="4"/>
    <n v="12"/>
    <n v="12"/>
    <n v="25"/>
    <n v="83"/>
    <n v="92"/>
    <n v="258"/>
    <n v="522"/>
    <n v="0.54789272030651337"/>
  </r>
  <r>
    <x v="18"/>
    <x v="4"/>
    <n v="1"/>
    <m/>
    <m/>
    <m/>
    <n v="1"/>
    <n v="1"/>
    <n v="2"/>
    <n v="4"/>
    <n v="18"/>
    <n v="22"/>
    <n v="65"/>
    <n v="114"/>
    <n v="0.7192982456140351"/>
  </r>
  <r>
    <x v="18"/>
    <x v="46"/>
    <n v="13"/>
    <m/>
    <n v="1"/>
    <n v="2"/>
    <m/>
    <n v="3"/>
    <m/>
    <n v="4"/>
    <n v="12"/>
    <n v="18"/>
    <n v="54"/>
    <n v="107"/>
    <n v="0.49532710280373826"/>
  </r>
  <r>
    <x v="18"/>
    <x v="3"/>
    <n v="3"/>
    <m/>
    <n v="2"/>
    <m/>
    <n v="2"/>
    <n v="3"/>
    <n v="1"/>
    <n v="3"/>
    <n v="10"/>
    <n v="6"/>
    <n v="55"/>
    <n v="85"/>
    <n v="0.58823529411764708"/>
  </r>
  <r>
    <x v="18"/>
    <x v="9"/>
    <n v="2"/>
    <m/>
    <m/>
    <n v="1"/>
    <m/>
    <m/>
    <n v="2"/>
    <n v="7"/>
    <n v="14"/>
    <n v="8"/>
    <n v="12"/>
    <n v="46"/>
    <n v="0.32608695652173914"/>
  </r>
  <r>
    <x v="18"/>
    <x v="6"/>
    <n v="2"/>
    <m/>
    <m/>
    <n v="1"/>
    <m/>
    <n v="1"/>
    <n v="1"/>
    <n v="3"/>
    <n v="7"/>
    <n v="11"/>
    <n v="10"/>
    <n v="36"/>
    <n v="0.44444444444444448"/>
  </r>
  <r>
    <x v="18"/>
    <x v="5"/>
    <m/>
    <m/>
    <m/>
    <m/>
    <m/>
    <n v="2"/>
    <m/>
    <n v="2"/>
    <n v="3"/>
    <n v="11"/>
    <n v="14"/>
    <n v="32"/>
    <n v="0.71875"/>
  </r>
  <r>
    <x v="18"/>
    <x v="47"/>
    <m/>
    <n v="1"/>
    <m/>
    <n v="1"/>
    <n v="1"/>
    <n v="1"/>
    <n v="1"/>
    <m/>
    <n v="2"/>
    <n v="2"/>
    <n v="10"/>
    <n v="19"/>
    <n v="0.36842105263157893"/>
  </r>
  <r>
    <x v="18"/>
    <x v="23"/>
    <m/>
    <m/>
    <m/>
    <m/>
    <m/>
    <m/>
    <n v="1"/>
    <n v="1"/>
    <n v="4"/>
    <n v="2"/>
    <n v="5"/>
    <n v="13"/>
    <n v="0.46153846153846151"/>
  </r>
  <r>
    <x v="18"/>
    <x v="24"/>
    <m/>
    <m/>
    <n v="1"/>
    <n v="1"/>
    <m/>
    <m/>
    <n v="2"/>
    <n v="1"/>
    <n v="2"/>
    <n v="1"/>
    <n v="2"/>
    <n v="10"/>
    <n v="-0.10000000000000003"/>
  </r>
  <r>
    <x v="18"/>
    <x v="30"/>
    <m/>
    <n v="1"/>
    <m/>
    <m/>
    <m/>
    <m/>
    <m/>
    <m/>
    <n v="2"/>
    <n v="1"/>
    <n v="3"/>
    <n v="7"/>
    <n v="0.42857142857142855"/>
  </r>
  <r>
    <x v="18"/>
    <x v="16"/>
    <m/>
    <m/>
    <m/>
    <m/>
    <m/>
    <n v="1"/>
    <m/>
    <m/>
    <n v="1"/>
    <m/>
    <n v="5"/>
    <n v="7"/>
    <n v="0.5714285714285714"/>
  </r>
  <r>
    <x v="18"/>
    <x v="25"/>
    <m/>
    <m/>
    <m/>
    <m/>
    <m/>
    <m/>
    <n v="1"/>
    <m/>
    <m/>
    <n v="1"/>
    <n v="5"/>
    <n v="7"/>
    <n v="0.71428571428571419"/>
  </r>
  <r>
    <x v="18"/>
    <x v="12"/>
    <m/>
    <n v="1"/>
    <m/>
    <m/>
    <m/>
    <m/>
    <m/>
    <m/>
    <m/>
    <m/>
    <n v="5"/>
    <n v="6"/>
    <n v="0.66666666666666674"/>
  </r>
  <r>
    <x v="18"/>
    <x v="50"/>
    <m/>
    <m/>
    <m/>
    <n v="1"/>
    <m/>
    <m/>
    <m/>
    <m/>
    <n v="1"/>
    <n v="1"/>
    <n v="3"/>
    <n v="6"/>
    <n v="0.5"/>
  </r>
  <r>
    <x v="18"/>
    <x v="15"/>
    <m/>
    <m/>
    <m/>
    <m/>
    <m/>
    <m/>
    <m/>
    <m/>
    <m/>
    <n v="3"/>
    <n v="3"/>
    <n v="6"/>
    <n v="1"/>
  </r>
  <r>
    <x v="18"/>
    <x v="10"/>
    <m/>
    <m/>
    <m/>
    <m/>
    <m/>
    <m/>
    <m/>
    <m/>
    <n v="1"/>
    <n v="1"/>
    <n v="2"/>
    <n v="4"/>
    <n v="0.75"/>
  </r>
  <r>
    <x v="18"/>
    <x v="27"/>
    <n v="1"/>
    <m/>
    <m/>
    <m/>
    <m/>
    <m/>
    <m/>
    <m/>
    <n v="1"/>
    <n v="1"/>
    <n v="1"/>
    <n v="4"/>
    <n v="0.25"/>
  </r>
  <r>
    <x v="18"/>
    <x v="20"/>
    <m/>
    <m/>
    <m/>
    <m/>
    <m/>
    <m/>
    <m/>
    <m/>
    <n v="1"/>
    <m/>
    <n v="2"/>
    <n v="3"/>
    <n v="0.66666666666666663"/>
  </r>
  <r>
    <x v="18"/>
    <x v="13"/>
    <m/>
    <m/>
    <m/>
    <m/>
    <m/>
    <m/>
    <m/>
    <m/>
    <n v="1"/>
    <n v="1"/>
    <m/>
    <n v="2"/>
    <n v="0.5"/>
  </r>
  <r>
    <x v="18"/>
    <x v="18"/>
    <m/>
    <m/>
    <m/>
    <m/>
    <m/>
    <m/>
    <n v="1"/>
    <m/>
    <m/>
    <m/>
    <n v="1"/>
    <n v="2"/>
    <n v="0"/>
  </r>
  <r>
    <x v="18"/>
    <x v="53"/>
    <m/>
    <m/>
    <m/>
    <m/>
    <m/>
    <m/>
    <m/>
    <m/>
    <m/>
    <n v="2"/>
    <m/>
    <n v="2"/>
    <n v="1"/>
  </r>
  <r>
    <x v="18"/>
    <x v="34"/>
    <m/>
    <m/>
    <m/>
    <m/>
    <m/>
    <m/>
    <m/>
    <m/>
    <n v="1"/>
    <m/>
    <n v="1"/>
    <n v="2"/>
    <n v="0.5"/>
  </r>
  <r>
    <x v="18"/>
    <x v="14"/>
    <m/>
    <m/>
    <m/>
    <m/>
    <m/>
    <m/>
    <m/>
    <m/>
    <n v="1"/>
    <m/>
    <m/>
    <n v="1"/>
    <n v="0"/>
  </r>
  <r>
    <x v="18"/>
    <x v="19"/>
    <m/>
    <m/>
    <m/>
    <m/>
    <m/>
    <m/>
    <m/>
    <m/>
    <n v="1"/>
    <m/>
    <m/>
    <n v="1"/>
    <n v="0"/>
  </r>
  <r>
    <x v="0"/>
    <x v="38"/>
    <n v="19"/>
    <n v="6"/>
    <n v="6"/>
    <n v="6"/>
    <n v="8"/>
    <n v="18"/>
    <n v="10"/>
    <n v="28"/>
    <n v="58"/>
    <n v="96"/>
    <n v="217"/>
    <n v="472"/>
    <n v="0.50847457627118642"/>
  </r>
  <r>
    <x v="19"/>
    <x v="5"/>
    <n v="6"/>
    <m/>
    <n v="1"/>
    <n v="2"/>
    <m/>
    <n v="1"/>
    <n v="3"/>
    <n v="6"/>
    <n v="11"/>
    <n v="16"/>
    <n v="46"/>
    <n v="92"/>
    <n v="0.53260869565217395"/>
  </r>
  <r>
    <x v="19"/>
    <x v="4"/>
    <n v="2"/>
    <m/>
    <m/>
    <n v="1"/>
    <m/>
    <m/>
    <n v="3"/>
    <n v="4"/>
    <n v="10"/>
    <n v="23"/>
    <n v="42"/>
    <n v="85"/>
    <n v="0.69411764705882351"/>
  </r>
  <r>
    <x v="19"/>
    <x v="46"/>
    <n v="1"/>
    <n v="1"/>
    <m/>
    <m/>
    <n v="1"/>
    <m/>
    <n v="1"/>
    <n v="7"/>
    <n v="7"/>
    <n v="15"/>
    <n v="42"/>
    <n v="75"/>
    <n v="0.70666666666666667"/>
  </r>
  <r>
    <x v="19"/>
    <x v="3"/>
    <n v="2"/>
    <n v="2"/>
    <n v="4"/>
    <n v="1"/>
    <n v="3"/>
    <n v="4"/>
    <n v="1"/>
    <n v="1"/>
    <n v="2"/>
    <n v="8"/>
    <n v="13"/>
    <n v="41"/>
    <n v="9.7560975609756129E-2"/>
  </r>
  <r>
    <x v="19"/>
    <x v="6"/>
    <n v="5"/>
    <m/>
    <m/>
    <n v="1"/>
    <n v="1"/>
    <n v="2"/>
    <n v="1"/>
    <n v="2"/>
    <n v="7"/>
    <n v="6"/>
    <n v="12"/>
    <n v="37"/>
    <n v="0.21621621621621623"/>
  </r>
  <r>
    <x v="19"/>
    <x v="24"/>
    <n v="1"/>
    <m/>
    <m/>
    <n v="1"/>
    <m/>
    <n v="1"/>
    <m/>
    <n v="2"/>
    <n v="2"/>
    <n v="4"/>
    <n v="8"/>
    <n v="19"/>
    <n v="0.47368421052631576"/>
  </r>
  <r>
    <x v="19"/>
    <x v="10"/>
    <m/>
    <m/>
    <m/>
    <m/>
    <n v="1"/>
    <n v="1"/>
    <m/>
    <m/>
    <n v="9"/>
    <n v="4"/>
    <n v="2"/>
    <n v="17"/>
    <n v="0.23529411764705885"/>
  </r>
  <r>
    <x v="19"/>
    <x v="23"/>
    <m/>
    <m/>
    <m/>
    <m/>
    <m/>
    <n v="1"/>
    <n v="1"/>
    <m/>
    <n v="4"/>
    <n v="1"/>
    <n v="7"/>
    <n v="14"/>
    <n v="0.42857142857142855"/>
  </r>
  <r>
    <x v="19"/>
    <x v="9"/>
    <m/>
    <n v="2"/>
    <m/>
    <m/>
    <m/>
    <n v="1"/>
    <m/>
    <n v="1"/>
    <n v="2"/>
    <n v="2"/>
    <n v="5"/>
    <n v="13"/>
    <n v="0.30769230769230765"/>
  </r>
  <r>
    <x v="19"/>
    <x v="47"/>
    <m/>
    <n v="1"/>
    <m/>
    <m/>
    <m/>
    <n v="1"/>
    <m/>
    <m/>
    <n v="1"/>
    <n v="3"/>
    <n v="7"/>
    <n v="13"/>
    <n v="0.61538461538461542"/>
  </r>
  <r>
    <x v="19"/>
    <x v="16"/>
    <m/>
    <m/>
    <n v="1"/>
    <m/>
    <n v="1"/>
    <m/>
    <m/>
    <m/>
    <n v="1"/>
    <n v="4"/>
    <n v="4"/>
    <n v="11"/>
    <n v="0.54545454545454541"/>
  </r>
  <r>
    <x v="19"/>
    <x v="15"/>
    <m/>
    <m/>
    <m/>
    <m/>
    <m/>
    <n v="1"/>
    <m/>
    <n v="1"/>
    <m/>
    <n v="1"/>
    <n v="6"/>
    <n v="9"/>
    <n v="0.66666666666666674"/>
  </r>
  <r>
    <x v="19"/>
    <x v="18"/>
    <m/>
    <m/>
    <m/>
    <m/>
    <m/>
    <m/>
    <m/>
    <m/>
    <m/>
    <n v="3"/>
    <n v="5"/>
    <n v="8"/>
    <n v="1"/>
  </r>
  <r>
    <x v="19"/>
    <x v="12"/>
    <n v="1"/>
    <m/>
    <m/>
    <m/>
    <m/>
    <m/>
    <m/>
    <m/>
    <m/>
    <n v="2"/>
    <n v="3"/>
    <n v="6"/>
    <n v="0.66666666666666674"/>
  </r>
  <r>
    <x v="19"/>
    <x v="13"/>
    <n v="1"/>
    <m/>
    <m/>
    <m/>
    <m/>
    <m/>
    <m/>
    <m/>
    <m/>
    <m/>
    <n v="4"/>
    <n v="5"/>
    <n v="0.60000000000000009"/>
  </r>
  <r>
    <x v="19"/>
    <x v="25"/>
    <m/>
    <m/>
    <m/>
    <m/>
    <m/>
    <n v="1"/>
    <m/>
    <n v="1"/>
    <m/>
    <m/>
    <n v="3"/>
    <n v="5"/>
    <n v="0.39999999999999997"/>
  </r>
  <r>
    <x v="19"/>
    <x v="30"/>
    <m/>
    <m/>
    <m/>
    <m/>
    <m/>
    <n v="2"/>
    <m/>
    <m/>
    <n v="1"/>
    <m/>
    <n v="1"/>
    <n v="4"/>
    <n v="-0.25"/>
  </r>
  <r>
    <x v="19"/>
    <x v="20"/>
    <m/>
    <m/>
    <m/>
    <m/>
    <n v="1"/>
    <m/>
    <m/>
    <n v="2"/>
    <m/>
    <m/>
    <m/>
    <n v="3"/>
    <n v="-0.33333333333333331"/>
  </r>
  <r>
    <x v="19"/>
    <x v="27"/>
    <m/>
    <m/>
    <m/>
    <m/>
    <m/>
    <m/>
    <m/>
    <m/>
    <m/>
    <m/>
    <n v="3"/>
    <n v="3"/>
    <n v="1"/>
  </r>
  <r>
    <x v="19"/>
    <x v="26"/>
    <m/>
    <m/>
    <m/>
    <m/>
    <m/>
    <n v="1"/>
    <m/>
    <m/>
    <m/>
    <n v="1"/>
    <n v="1"/>
    <n v="3"/>
    <n v="0.33333333333333331"/>
  </r>
  <r>
    <x v="19"/>
    <x v="50"/>
    <m/>
    <m/>
    <m/>
    <m/>
    <m/>
    <m/>
    <m/>
    <m/>
    <n v="1"/>
    <m/>
    <n v="1"/>
    <n v="2"/>
    <n v="0.5"/>
  </r>
  <r>
    <x v="19"/>
    <x v="34"/>
    <m/>
    <m/>
    <m/>
    <m/>
    <m/>
    <m/>
    <m/>
    <m/>
    <m/>
    <m/>
    <n v="2"/>
    <n v="2"/>
    <n v="1"/>
  </r>
  <r>
    <x v="19"/>
    <x v="48"/>
    <m/>
    <m/>
    <m/>
    <m/>
    <m/>
    <m/>
    <m/>
    <n v="1"/>
    <m/>
    <m/>
    <m/>
    <n v="1"/>
    <n v="0"/>
  </r>
  <r>
    <x v="19"/>
    <x v="32"/>
    <m/>
    <m/>
    <m/>
    <m/>
    <m/>
    <m/>
    <m/>
    <m/>
    <m/>
    <n v="1"/>
    <m/>
    <n v="1"/>
    <n v="1"/>
  </r>
  <r>
    <x v="19"/>
    <x v="17"/>
    <m/>
    <m/>
    <m/>
    <m/>
    <m/>
    <m/>
    <m/>
    <m/>
    <m/>
    <n v="1"/>
    <m/>
    <n v="1"/>
    <n v="1"/>
  </r>
  <r>
    <x v="19"/>
    <x v="14"/>
    <m/>
    <m/>
    <m/>
    <m/>
    <m/>
    <m/>
    <m/>
    <m/>
    <m/>
    <n v="1"/>
    <m/>
    <n v="1"/>
    <n v="1"/>
  </r>
  <r>
    <x v="19"/>
    <x v="19"/>
    <m/>
    <m/>
    <m/>
    <m/>
    <m/>
    <n v="1"/>
    <m/>
    <m/>
    <m/>
    <m/>
    <m/>
    <n v="1"/>
    <n v="-1"/>
  </r>
  <r>
    <x v="20"/>
    <x v="54"/>
    <n v="17"/>
    <n v="10"/>
    <n v="3"/>
    <n v="4"/>
    <n v="2"/>
    <n v="6"/>
    <n v="5"/>
    <n v="15"/>
    <n v="33"/>
    <n v="67"/>
    <n v="137"/>
    <n v="299"/>
    <n v="0.52508361204013376"/>
  </r>
  <r>
    <x v="20"/>
    <x v="46"/>
    <n v="2"/>
    <n v="1"/>
    <m/>
    <n v="3"/>
    <m/>
    <n v="3"/>
    <m/>
    <m/>
    <n v="8"/>
    <n v="9"/>
    <n v="44"/>
    <n v="70"/>
    <n v="0.62857142857142856"/>
  </r>
  <r>
    <x v="20"/>
    <x v="4"/>
    <n v="1"/>
    <m/>
    <m/>
    <m/>
    <m/>
    <n v="2"/>
    <m/>
    <n v="4"/>
    <n v="10"/>
    <n v="11"/>
    <n v="17"/>
    <n v="45"/>
    <n v="0.55555555555555558"/>
  </r>
  <r>
    <x v="20"/>
    <x v="5"/>
    <m/>
    <n v="1"/>
    <n v="1"/>
    <n v="1"/>
    <m/>
    <m/>
    <m/>
    <n v="3"/>
    <n v="4"/>
    <n v="15"/>
    <n v="19"/>
    <n v="44"/>
    <n v="0.70454545454545459"/>
  </r>
  <r>
    <x v="20"/>
    <x v="3"/>
    <n v="5"/>
    <n v="3"/>
    <n v="2"/>
    <m/>
    <n v="1"/>
    <m/>
    <n v="1"/>
    <n v="4"/>
    <n v="2"/>
    <n v="8"/>
    <n v="16"/>
    <n v="42"/>
    <n v="0.2857142857142857"/>
  </r>
  <r>
    <x v="20"/>
    <x v="6"/>
    <n v="2"/>
    <m/>
    <m/>
    <m/>
    <m/>
    <m/>
    <n v="2"/>
    <n v="1"/>
    <n v="3"/>
    <n v="5"/>
    <n v="6"/>
    <n v="19"/>
    <n v="0.36842105263157898"/>
  </r>
  <r>
    <x v="20"/>
    <x v="23"/>
    <n v="1"/>
    <m/>
    <m/>
    <m/>
    <m/>
    <m/>
    <n v="1"/>
    <m/>
    <n v="1"/>
    <n v="4"/>
    <n v="7"/>
    <n v="14"/>
    <n v="0.64285714285714279"/>
  </r>
  <r>
    <x v="20"/>
    <x v="47"/>
    <n v="5"/>
    <m/>
    <m/>
    <m/>
    <m/>
    <m/>
    <m/>
    <n v="1"/>
    <n v="1"/>
    <n v="2"/>
    <n v="2"/>
    <n v="11"/>
    <n v="-9.0909090909090884E-2"/>
  </r>
  <r>
    <x v="20"/>
    <x v="13"/>
    <m/>
    <m/>
    <m/>
    <m/>
    <m/>
    <m/>
    <n v="1"/>
    <n v="1"/>
    <n v="1"/>
    <n v="1"/>
    <n v="3"/>
    <n v="7"/>
    <n v="0.42857142857142855"/>
  </r>
  <r>
    <x v="20"/>
    <x v="9"/>
    <m/>
    <n v="2"/>
    <m/>
    <m/>
    <m/>
    <m/>
    <m/>
    <m/>
    <m/>
    <n v="1"/>
    <n v="3"/>
    <n v="6"/>
    <n v="0.33333333333333331"/>
  </r>
  <r>
    <x v="20"/>
    <x v="15"/>
    <m/>
    <m/>
    <m/>
    <m/>
    <m/>
    <m/>
    <m/>
    <n v="1"/>
    <m/>
    <n v="1"/>
    <n v="3"/>
    <n v="5"/>
    <n v="0.8"/>
  </r>
  <r>
    <x v="20"/>
    <x v="12"/>
    <m/>
    <n v="1"/>
    <m/>
    <m/>
    <m/>
    <m/>
    <m/>
    <m/>
    <m/>
    <m/>
    <n v="3"/>
    <n v="4"/>
    <n v="0.5"/>
  </r>
  <r>
    <x v="20"/>
    <x v="25"/>
    <m/>
    <m/>
    <m/>
    <m/>
    <m/>
    <m/>
    <m/>
    <m/>
    <n v="1"/>
    <m/>
    <n v="3"/>
    <n v="4"/>
    <n v="0.75"/>
  </r>
  <r>
    <x v="20"/>
    <x v="16"/>
    <n v="1"/>
    <m/>
    <m/>
    <m/>
    <m/>
    <m/>
    <m/>
    <m/>
    <m/>
    <n v="2"/>
    <n v="1"/>
    <n v="4"/>
    <n v="0.5"/>
  </r>
  <r>
    <x v="20"/>
    <x v="10"/>
    <m/>
    <m/>
    <m/>
    <m/>
    <m/>
    <m/>
    <m/>
    <m/>
    <m/>
    <n v="3"/>
    <n v="1"/>
    <n v="4"/>
    <n v="1"/>
  </r>
  <r>
    <x v="20"/>
    <x v="34"/>
    <m/>
    <n v="1"/>
    <m/>
    <m/>
    <m/>
    <m/>
    <m/>
    <m/>
    <m/>
    <n v="2"/>
    <m/>
    <n v="3"/>
    <n v="0.33333333333333331"/>
  </r>
  <r>
    <x v="20"/>
    <x v="18"/>
    <m/>
    <m/>
    <m/>
    <m/>
    <m/>
    <m/>
    <m/>
    <m/>
    <m/>
    <n v="2"/>
    <n v="1"/>
    <n v="3"/>
    <n v="1"/>
  </r>
  <r>
    <x v="20"/>
    <x v="19"/>
    <m/>
    <n v="1"/>
    <m/>
    <m/>
    <n v="1"/>
    <m/>
    <m/>
    <m/>
    <m/>
    <m/>
    <n v="1"/>
    <n v="3"/>
    <n v="-0.33333333333333331"/>
  </r>
  <r>
    <x v="20"/>
    <x v="50"/>
    <m/>
    <m/>
    <m/>
    <m/>
    <m/>
    <n v="1"/>
    <m/>
    <m/>
    <n v="2"/>
    <m/>
    <m/>
    <n v="3"/>
    <n v="-0.33333333333333331"/>
  </r>
  <r>
    <x v="20"/>
    <x v="32"/>
    <m/>
    <m/>
    <m/>
    <m/>
    <m/>
    <m/>
    <m/>
    <m/>
    <m/>
    <m/>
    <n v="2"/>
    <n v="2"/>
    <n v="1"/>
  </r>
  <r>
    <x v="20"/>
    <x v="26"/>
    <m/>
    <m/>
    <m/>
    <m/>
    <m/>
    <m/>
    <m/>
    <m/>
    <m/>
    <m/>
    <n v="2"/>
    <n v="2"/>
    <n v="1"/>
  </r>
  <r>
    <x v="20"/>
    <x v="11"/>
    <m/>
    <m/>
    <m/>
    <m/>
    <m/>
    <m/>
    <m/>
    <m/>
    <m/>
    <m/>
    <n v="1"/>
    <n v="1"/>
    <n v="1"/>
  </r>
  <r>
    <x v="20"/>
    <x v="24"/>
    <m/>
    <m/>
    <m/>
    <m/>
    <m/>
    <m/>
    <m/>
    <m/>
    <m/>
    <n v="1"/>
    <m/>
    <n v="1"/>
    <n v="1"/>
  </r>
  <r>
    <x v="20"/>
    <x v="36"/>
    <m/>
    <m/>
    <m/>
    <m/>
    <m/>
    <m/>
    <m/>
    <m/>
    <m/>
    <m/>
    <n v="1"/>
    <n v="1"/>
    <n v="1"/>
  </r>
  <r>
    <x v="20"/>
    <x v="30"/>
    <m/>
    <m/>
    <m/>
    <m/>
    <m/>
    <m/>
    <m/>
    <m/>
    <m/>
    <m/>
    <n v="1"/>
    <n v="1"/>
    <n v="1"/>
  </r>
  <r>
    <x v="21"/>
    <x v="55"/>
    <n v="27"/>
    <n v="5"/>
    <n v="6"/>
    <n v="8"/>
    <n v="4"/>
    <n v="12"/>
    <n v="6"/>
    <n v="17"/>
    <n v="54"/>
    <n v="66"/>
    <n v="160"/>
    <n v="365"/>
    <n v="0.43287671232876712"/>
  </r>
  <r>
    <x v="21"/>
    <x v="46"/>
    <n v="7"/>
    <n v="1"/>
    <n v="1"/>
    <n v="1"/>
    <n v="2"/>
    <n v="2"/>
    <n v="3"/>
    <n v="3"/>
    <n v="9"/>
    <n v="18"/>
    <n v="43"/>
    <n v="90"/>
    <n v="0.48888888888888893"/>
  </r>
  <r>
    <x v="21"/>
    <x v="4"/>
    <m/>
    <m/>
    <m/>
    <n v="1"/>
    <m/>
    <n v="1"/>
    <n v="1"/>
    <n v="2"/>
    <n v="14"/>
    <n v="16"/>
    <n v="30"/>
    <n v="65"/>
    <n v="0.66153846153846163"/>
  </r>
  <r>
    <x v="21"/>
    <x v="5"/>
    <n v="3"/>
    <m/>
    <m/>
    <n v="2"/>
    <m/>
    <m/>
    <n v="1"/>
    <n v="4"/>
    <n v="8"/>
    <n v="10"/>
    <n v="24"/>
    <n v="52"/>
    <n v="0.53846153846153844"/>
  </r>
  <r>
    <x v="21"/>
    <x v="3"/>
    <n v="7"/>
    <n v="2"/>
    <n v="1"/>
    <n v="3"/>
    <n v="1"/>
    <n v="5"/>
    <n v="1"/>
    <n v="2"/>
    <n v="6"/>
    <n v="6"/>
    <n v="18"/>
    <n v="52"/>
    <n v="7.6923076923076927E-2"/>
  </r>
  <r>
    <x v="21"/>
    <x v="6"/>
    <n v="5"/>
    <n v="1"/>
    <n v="2"/>
    <m/>
    <n v="1"/>
    <n v="1"/>
    <m/>
    <n v="2"/>
    <n v="2"/>
    <n v="6"/>
    <n v="11"/>
    <n v="31"/>
    <n v="0.22580645161290319"/>
  </r>
  <r>
    <x v="21"/>
    <x v="47"/>
    <m/>
    <n v="1"/>
    <n v="1"/>
    <n v="1"/>
    <m/>
    <n v="1"/>
    <m/>
    <m/>
    <n v="3"/>
    <n v="1"/>
    <n v="5"/>
    <n v="13"/>
    <n v="0.15384615384615385"/>
  </r>
  <r>
    <x v="21"/>
    <x v="15"/>
    <m/>
    <m/>
    <m/>
    <m/>
    <m/>
    <m/>
    <m/>
    <n v="1"/>
    <n v="2"/>
    <n v="1"/>
    <n v="5"/>
    <n v="9"/>
    <n v="0.66666666666666663"/>
  </r>
  <r>
    <x v="21"/>
    <x v="23"/>
    <n v="1"/>
    <m/>
    <m/>
    <m/>
    <m/>
    <m/>
    <m/>
    <m/>
    <n v="2"/>
    <m/>
    <n v="4"/>
    <n v="7"/>
    <n v="0.42857142857142855"/>
  </r>
  <r>
    <x v="21"/>
    <x v="25"/>
    <m/>
    <m/>
    <n v="1"/>
    <m/>
    <m/>
    <n v="1"/>
    <m/>
    <m/>
    <n v="2"/>
    <m/>
    <n v="2"/>
    <n v="6"/>
    <n v="0"/>
  </r>
  <r>
    <x v="21"/>
    <x v="24"/>
    <n v="1"/>
    <m/>
    <m/>
    <m/>
    <m/>
    <m/>
    <m/>
    <m/>
    <m/>
    <n v="1"/>
    <n v="4"/>
    <n v="6"/>
    <n v="0.66666666666666674"/>
  </r>
  <r>
    <x v="21"/>
    <x v="9"/>
    <n v="1"/>
    <m/>
    <m/>
    <m/>
    <m/>
    <m/>
    <m/>
    <m/>
    <n v="2"/>
    <m/>
    <n v="3"/>
    <n v="6"/>
    <n v="0.33333333333333337"/>
  </r>
  <r>
    <x v="21"/>
    <x v="12"/>
    <m/>
    <m/>
    <m/>
    <m/>
    <m/>
    <m/>
    <m/>
    <n v="1"/>
    <m/>
    <n v="1"/>
    <n v="3"/>
    <n v="5"/>
    <n v="0.8"/>
  </r>
  <r>
    <x v="21"/>
    <x v="26"/>
    <m/>
    <m/>
    <m/>
    <m/>
    <m/>
    <n v="1"/>
    <m/>
    <m/>
    <m/>
    <n v="2"/>
    <n v="2"/>
    <n v="5"/>
    <n v="0.60000000000000009"/>
  </r>
  <r>
    <x v="21"/>
    <x v="10"/>
    <n v="1"/>
    <m/>
    <m/>
    <m/>
    <m/>
    <m/>
    <m/>
    <m/>
    <m/>
    <n v="1"/>
    <n v="2"/>
    <n v="4"/>
    <n v="0.5"/>
  </r>
  <r>
    <x v="21"/>
    <x v="16"/>
    <n v="1"/>
    <m/>
    <m/>
    <m/>
    <m/>
    <m/>
    <m/>
    <m/>
    <n v="3"/>
    <m/>
    <m/>
    <n v="4"/>
    <n v="-0.25"/>
  </r>
  <r>
    <x v="21"/>
    <x v="50"/>
    <m/>
    <m/>
    <m/>
    <m/>
    <m/>
    <m/>
    <m/>
    <m/>
    <n v="1"/>
    <n v="1"/>
    <m/>
    <n v="2"/>
    <n v="0.5"/>
  </r>
  <r>
    <x v="21"/>
    <x v="13"/>
    <m/>
    <m/>
    <m/>
    <m/>
    <m/>
    <m/>
    <m/>
    <m/>
    <m/>
    <m/>
    <n v="2"/>
    <n v="2"/>
    <n v="1"/>
  </r>
  <r>
    <x v="21"/>
    <x v="32"/>
    <m/>
    <m/>
    <m/>
    <m/>
    <m/>
    <m/>
    <m/>
    <m/>
    <m/>
    <n v="1"/>
    <m/>
    <n v="1"/>
    <n v="1"/>
  </r>
  <r>
    <x v="21"/>
    <x v="19"/>
    <m/>
    <m/>
    <m/>
    <m/>
    <m/>
    <m/>
    <m/>
    <m/>
    <m/>
    <m/>
    <n v="1"/>
    <n v="1"/>
    <n v="1"/>
  </r>
  <r>
    <x v="21"/>
    <x v="36"/>
    <m/>
    <m/>
    <m/>
    <m/>
    <m/>
    <m/>
    <m/>
    <n v="1"/>
    <m/>
    <m/>
    <m/>
    <n v="1"/>
    <n v="0"/>
  </r>
  <r>
    <x v="21"/>
    <x v="56"/>
    <m/>
    <m/>
    <m/>
    <m/>
    <m/>
    <m/>
    <m/>
    <m/>
    <m/>
    <m/>
    <n v="1"/>
    <n v="1"/>
    <n v="1"/>
  </r>
  <r>
    <x v="21"/>
    <x v="20"/>
    <m/>
    <m/>
    <m/>
    <m/>
    <m/>
    <m/>
    <m/>
    <m/>
    <m/>
    <n v="1"/>
    <m/>
    <n v="1"/>
    <n v="1"/>
  </r>
  <r>
    <x v="21"/>
    <x v="34"/>
    <m/>
    <m/>
    <m/>
    <m/>
    <m/>
    <m/>
    <m/>
    <n v="1"/>
    <m/>
    <m/>
    <m/>
    <n v="1"/>
    <n v="0"/>
  </r>
  <r>
    <x v="22"/>
    <x v="41"/>
    <n v="43"/>
    <n v="13"/>
    <n v="8"/>
    <n v="4"/>
    <n v="7"/>
    <n v="17"/>
    <n v="14"/>
    <n v="29"/>
    <n v="73"/>
    <n v="115"/>
    <n v="227"/>
    <n v="550"/>
    <n v="0.42909090909090908"/>
  </r>
  <r>
    <x v="22"/>
    <x v="5"/>
    <n v="4"/>
    <n v="5"/>
    <n v="1"/>
    <n v="2"/>
    <n v="2"/>
    <n v="2"/>
    <n v="3"/>
    <n v="3"/>
    <n v="17"/>
    <n v="31"/>
    <n v="52"/>
    <n v="122"/>
    <n v="0.52459016393442615"/>
  </r>
  <r>
    <x v="22"/>
    <x v="46"/>
    <n v="11"/>
    <n v="6"/>
    <n v="1"/>
    <m/>
    <n v="2"/>
    <n v="4"/>
    <n v="1"/>
    <n v="7"/>
    <n v="11"/>
    <n v="18"/>
    <n v="52"/>
    <n v="113"/>
    <n v="0.39823008849557517"/>
  </r>
  <r>
    <x v="22"/>
    <x v="4"/>
    <n v="3"/>
    <m/>
    <m/>
    <m/>
    <n v="1"/>
    <n v="2"/>
    <n v="1"/>
    <n v="8"/>
    <n v="11"/>
    <n v="16"/>
    <n v="29"/>
    <n v="71"/>
    <n v="0.53521126760563387"/>
  </r>
  <r>
    <x v="22"/>
    <x v="6"/>
    <n v="10"/>
    <n v="1"/>
    <n v="1"/>
    <m/>
    <n v="1"/>
    <n v="3"/>
    <n v="3"/>
    <n v="1"/>
    <n v="5"/>
    <n v="7"/>
    <n v="23"/>
    <n v="55"/>
    <n v="0.19999999999999996"/>
  </r>
  <r>
    <x v="22"/>
    <x v="3"/>
    <n v="3"/>
    <m/>
    <n v="4"/>
    <n v="1"/>
    <m/>
    <m/>
    <n v="3"/>
    <n v="2"/>
    <n v="9"/>
    <n v="5"/>
    <n v="18"/>
    <n v="45"/>
    <n v="0.26666666666666661"/>
  </r>
  <r>
    <x v="22"/>
    <x v="47"/>
    <n v="6"/>
    <m/>
    <m/>
    <n v="1"/>
    <m/>
    <n v="1"/>
    <m/>
    <m/>
    <n v="4"/>
    <n v="10"/>
    <n v="5"/>
    <n v="27"/>
    <n v="0.2592592592592593"/>
  </r>
  <r>
    <x v="22"/>
    <x v="24"/>
    <n v="2"/>
    <m/>
    <m/>
    <m/>
    <m/>
    <m/>
    <m/>
    <m/>
    <n v="3"/>
    <n v="6"/>
    <n v="8"/>
    <n v="19"/>
    <n v="0.63157894736842102"/>
  </r>
  <r>
    <x v="22"/>
    <x v="23"/>
    <m/>
    <n v="1"/>
    <m/>
    <m/>
    <n v="1"/>
    <n v="1"/>
    <m/>
    <n v="2"/>
    <n v="3"/>
    <n v="1"/>
    <n v="4"/>
    <n v="13"/>
    <n v="0.15384615384615385"/>
  </r>
  <r>
    <x v="22"/>
    <x v="9"/>
    <n v="1"/>
    <m/>
    <m/>
    <m/>
    <m/>
    <n v="1"/>
    <m/>
    <n v="1"/>
    <n v="2"/>
    <n v="3"/>
    <n v="4"/>
    <n v="12"/>
    <n v="0.41666666666666674"/>
  </r>
  <r>
    <x v="22"/>
    <x v="12"/>
    <m/>
    <m/>
    <m/>
    <m/>
    <m/>
    <m/>
    <m/>
    <n v="1"/>
    <n v="1"/>
    <n v="1"/>
    <n v="5"/>
    <n v="8"/>
    <n v="0.75"/>
  </r>
  <r>
    <x v="22"/>
    <x v="30"/>
    <n v="1"/>
    <m/>
    <n v="1"/>
    <m/>
    <m/>
    <m/>
    <m/>
    <m/>
    <m/>
    <n v="1"/>
    <n v="4"/>
    <n v="7"/>
    <n v="0.4285714285714286"/>
  </r>
  <r>
    <x v="22"/>
    <x v="50"/>
    <m/>
    <m/>
    <m/>
    <m/>
    <m/>
    <m/>
    <m/>
    <n v="1"/>
    <m/>
    <n v="2"/>
    <n v="4"/>
    <n v="7"/>
    <n v="0.8571428571428571"/>
  </r>
  <r>
    <x v="22"/>
    <x v="26"/>
    <m/>
    <m/>
    <m/>
    <m/>
    <m/>
    <m/>
    <m/>
    <n v="1"/>
    <n v="1"/>
    <n v="4"/>
    <n v="1"/>
    <n v="7"/>
    <n v="0.7142857142857143"/>
  </r>
  <r>
    <x v="22"/>
    <x v="15"/>
    <m/>
    <m/>
    <m/>
    <m/>
    <m/>
    <m/>
    <m/>
    <m/>
    <m/>
    <n v="3"/>
    <n v="3"/>
    <n v="6"/>
    <n v="1"/>
  </r>
  <r>
    <x v="22"/>
    <x v="10"/>
    <m/>
    <m/>
    <m/>
    <m/>
    <m/>
    <n v="1"/>
    <n v="1"/>
    <m/>
    <n v="1"/>
    <n v="2"/>
    <m/>
    <n v="5"/>
    <n v="0"/>
  </r>
  <r>
    <x v="22"/>
    <x v="27"/>
    <m/>
    <m/>
    <m/>
    <m/>
    <m/>
    <m/>
    <n v="1"/>
    <m/>
    <m/>
    <n v="1"/>
    <n v="3"/>
    <n v="5"/>
    <n v="0.60000000000000009"/>
  </r>
  <r>
    <x v="22"/>
    <x v="34"/>
    <m/>
    <m/>
    <m/>
    <m/>
    <m/>
    <m/>
    <m/>
    <n v="1"/>
    <n v="1"/>
    <n v="1"/>
    <n v="2"/>
    <n v="5"/>
    <n v="0.6"/>
  </r>
  <r>
    <x v="22"/>
    <x v="25"/>
    <m/>
    <m/>
    <m/>
    <m/>
    <m/>
    <m/>
    <m/>
    <m/>
    <n v="2"/>
    <m/>
    <n v="2"/>
    <n v="4"/>
    <n v="0.5"/>
  </r>
  <r>
    <x v="22"/>
    <x v="13"/>
    <m/>
    <m/>
    <m/>
    <m/>
    <m/>
    <m/>
    <m/>
    <n v="1"/>
    <m/>
    <n v="1"/>
    <n v="2"/>
    <n v="4"/>
    <n v="0.75"/>
  </r>
  <r>
    <x v="22"/>
    <x v="16"/>
    <n v="2"/>
    <m/>
    <m/>
    <m/>
    <m/>
    <m/>
    <m/>
    <m/>
    <n v="1"/>
    <n v="1"/>
    <m/>
    <n v="4"/>
    <n v="-0.25"/>
  </r>
  <r>
    <x v="22"/>
    <x v="18"/>
    <m/>
    <m/>
    <m/>
    <m/>
    <m/>
    <m/>
    <n v="1"/>
    <m/>
    <n v="1"/>
    <m/>
    <n v="2"/>
    <n v="4"/>
    <n v="0.25"/>
  </r>
  <r>
    <x v="22"/>
    <x v="17"/>
    <m/>
    <m/>
    <m/>
    <m/>
    <m/>
    <n v="1"/>
    <m/>
    <m/>
    <m/>
    <m/>
    <n v="1"/>
    <n v="2"/>
    <n v="0"/>
  </r>
  <r>
    <x v="22"/>
    <x v="36"/>
    <m/>
    <m/>
    <m/>
    <m/>
    <m/>
    <m/>
    <m/>
    <m/>
    <m/>
    <n v="1"/>
    <n v="1"/>
    <n v="2"/>
    <n v="1"/>
  </r>
  <r>
    <x v="22"/>
    <x v="56"/>
    <m/>
    <m/>
    <m/>
    <m/>
    <m/>
    <m/>
    <m/>
    <m/>
    <m/>
    <m/>
    <n v="1"/>
    <n v="1"/>
    <n v="1"/>
  </r>
  <r>
    <x v="22"/>
    <x v="14"/>
    <m/>
    <m/>
    <m/>
    <m/>
    <m/>
    <m/>
    <m/>
    <m/>
    <m/>
    <m/>
    <n v="1"/>
    <n v="1"/>
    <n v="1"/>
  </r>
  <r>
    <x v="22"/>
    <x v="19"/>
    <m/>
    <m/>
    <m/>
    <m/>
    <m/>
    <n v="1"/>
    <m/>
    <m/>
    <m/>
    <m/>
    <m/>
    <n v="1"/>
    <n v="-1"/>
  </r>
  <r>
    <x v="23"/>
    <x v="42"/>
    <n v="27"/>
    <n v="8"/>
    <n v="3"/>
    <n v="13"/>
    <n v="5"/>
    <n v="23"/>
    <n v="18"/>
    <n v="34"/>
    <n v="62"/>
    <n v="108"/>
    <n v="230"/>
    <n v="531"/>
    <n v="0.45386064030131823"/>
  </r>
  <r>
    <x v="23"/>
    <x v="46"/>
    <n v="5"/>
    <n v="2"/>
    <m/>
    <n v="4"/>
    <m/>
    <n v="7"/>
    <n v="3"/>
    <n v="8"/>
    <n v="13"/>
    <n v="24"/>
    <n v="68"/>
    <n v="134"/>
    <n v="0.52985074626865669"/>
  </r>
  <r>
    <x v="23"/>
    <x v="4"/>
    <n v="3"/>
    <m/>
    <m/>
    <n v="1"/>
    <m/>
    <n v="1"/>
    <n v="1"/>
    <n v="5"/>
    <n v="8"/>
    <n v="16"/>
    <n v="44"/>
    <n v="79"/>
    <n v="0.68354430379746844"/>
  </r>
  <r>
    <x v="23"/>
    <x v="5"/>
    <n v="2"/>
    <n v="2"/>
    <n v="1"/>
    <n v="2"/>
    <n v="1"/>
    <n v="3"/>
    <n v="1"/>
    <n v="4"/>
    <n v="12"/>
    <n v="13"/>
    <n v="28"/>
    <n v="69"/>
    <n v="0.42028985507246375"/>
  </r>
  <r>
    <x v="23"/>
    <x v="6"/>
    <n v="4"/>
    <m/>
    <m/>
    <m/>
    <m/>
    <n v="3"/>
    <n v="2"/>
    <n v="2"/>
    <n v="3"/>
    <n v="8"/>
    <n v="25"/>
    <n v="47"/>
    <n v="0.5106382978723405"/>
  </r>
  <r>
    <x v="23"/>
    <x v="3"/>
    <n v="3"/>
    <n v="1"/>
    <m/>
    <m/>
    <n v="2"/>
    <n v="4"/>
    <n v="2"/>
    <n v="4"/>
    <n v="1"/>
    <n v="14"/>
    <n v="13"/>
    <n v="44"/>
    <n v="0.34090909090909094"/>
  </r>
  <r>
    <x v="23"/>
    <x v="47"/>
    <n v="5"/>
    <n v="1"/>
    <n v="1"/>
    <n v="2"/>
    <n v="1"/>
    <n v="1"/>
    <n v="2"/>
    <n v="1"/>
    <n v="5"/>
    <n v="5"/>
    <n v="3"/>
    <n v="27"/>
    <n v="-0.18518518518518517"/>
  </r>
  <r>
    <x v="23"/>
    <x v="23"/>
    <m/>
    <n v="2"/>
    <m/>
    <n v="2"/>
    <m/>
    <m/>
    <n v="3"/>
    <n v="1"/>
    <n v="2"/>
    <n v="3"/>
    <n v="7"/>
    <n v="20"/>
    <n v="0.15000000000000002"/>
  </r>
  <r>
    <x v="23"/>
    <x v="20"/>
    <m/>
    <m/>
    <m/>
    <n v="1"/>
    <n v="1"/>
    <m/>
    <m/>
    <m/>
    <n v="6"/>
    <n v="5"/>
    <n v="5"/>
    <n v="18"/>
    <n v="0.44444444444444448"/>
  </r>
  <r>
    <x v="23"/>
    <x v="15"/>
    <m/>
    <m/>
    <m/>
    <m/>
    <m/>
    <n v="1"/>
    <m/>
    <m/>
    <n v="3"/>
    <n v="4"/>
    <n v="4"/>
    <n v="12"/>
    <n v="0.58333333333333326"/>
  </r>
  <r>
    <x v="23"/>
    <x v="16"/>
    <n v="3"/>
    <m/>
    <m/>
    <m/>
    <m/>
    <m/>
    <n v="1"/>
    <n v="2"/>
    <m/>
    <n v="2"/>
    <n v="2"/>
    <n v="10"/>
    <n v="0"/>
  </r>
  <r>
    <x v="23"/>
    <x v="9"/>
    <m/>
    <m/>
    <m/>
    <m/>
    <m/>
    <m/>
    <n v="2"/>
    <m/>
    <m/>
    <m/>
    <n v="7"/>
    <n v="9"/>
    <n v="0.55555555555555558"/>
  </r>
  <r>
    <x v="23"/>
    <x v="12"/>
    <n v="1"/>
    <m/>
    <m/>
    <m/>
    <m/>
    <m/>
    <n v="1"/>
    <m/>
    <n v="2"/>
    <m/>
    <n v="5"/>
    <n v="9"/>
    <n v="0.33333333333333337"/>
  </r>
  <r>
    <x v="23"/>
    <x v="24"/>
    <m/>
    <m/>
    <m/>
    <n v="1"/>
    <m/>
    <m/>
    <m/>
    <n v="1"/>
    <n v="1"/>
    <n v="1"/>
    <n v="4"/>
    <n v="8"/>
    <n v="0.5"/>
  </r>
  <r>
    <x v="23"/>
    <x v="10"/>
    <m/>
    <m/>
    <m/>
    <m/>
    <m/>
    <m/>
    <m/>
    <n v="3"/>
    <n v="2"/>
    <n v="1"/>
    <n v="2"/>
    <n v="8"/>
    <n v="0.375"/>
  </r>
  <r>
    <x v="23"/>
    <x v="26"/>
    <m/>
    <m/>
    <m/>
    <m/>
    <m/>
    <n v="1"/>
    <m/>
    <m/>
    <n v="1"/>
    <n v="2"/>
    <n v="3"/>
    <n v="7"/>
    <n v="0.5714285714285714"/>
  </r>
  <r>
    <x v="23"/>
    <x v="18"/>
    <m/>
    <m/>
    <m/>
    <m/>
    <m/>
    <m/>
    <m/>
    <n v="1"/>
    <n v="1"/>
    <n v="1"/>
    <n v="3"/>
    <n v="6"/>
    <n v="0.66666666666666663"/>
  </r>
  <r>
    <x v="23"/>
    <x v="34"/>
    <m/>
    <m/>
    <n v="1"/>
    <m/>
    <m/>
    <m/>
    <m/>
    <n v="1"/>
    <n v="1"/>
    <n v="1"/>
    <n v="2"/>
    <n v="6"/>
    <n v="0.33333333333333337"/>
  </r>
  <r>
    <x v="23"/>
    <x v="30"/>
    <n v="1"/>
    <m/>
    <m/>
    <m/>
    <m/>
    <m/>
    <m/>
    <n v="1"/>
    <m/>
    <n v="1"/>
    <n v="1"/>
    <n v="4"/>
    <n v="0.25"/>
  </r>
  <r>
    <x v="23"/>
    <x v="50"/>
    <m/>
    <m/>
    <m/>
    <m/>
    <m/>
    <n v="1"/>
    <m/>
    <m/>
    <m/>
    <n v="2"/>
    <m/>
    <n v="3"/>
    <n v="0.33333333333333331"/>
  </r>
  <r>
    <x v="23"/>
    <x v="25"/>
    <m/>
    <m/>
    <m/>
    <m/>
    <m/>
    <m/>
    <m/>
    <m/>
    <m/>
    <n v="3"/>
    <m/>
    <n v="3"/>
    <n v="1"/>
  </r>
  <r>
    <x v="23"/>
    <x v="17"/>
    <m/>
    <m/>
    <m/>
    <m/>
    <m/>
    <m/>
    <m/>
    <m/>
    <m/>
    <n v="1"/>
    <n v="1"/>
    <n v="2"/>
    <n v="1"/>
  </r>
  <r>
    <x v="23"/>
    <x v="27"/>
    <m/>
    <m/>
    <m/>
    <m/>
    <m/>
    <m/>
    <m/>
    <m/>
    <m/>
    <n v="1"/>
    <n v="1"/>
    <n v="2"/>
    <n v="1"/>
  </r>
  <r>
    <x v="23"/>
    <x v="32"/>
    <m/>
    <m/>
    <m/>
    <m/>
    <m/>
    <n v="1"/>
    <m/>
    <m/>
    <m/>
    <m/>
    <m/>
    <n v="1"/>
    <n v="-1"/>
  </r>
  <r>
    <x v="23"/>
    <x v="14"/>
    <m/>
    <m/>
    <m/>
    <m/>
    <m/>
    <m/>
    <m/>
    <m/>
    <m/>
    <m/>
    <n v="1"/>
    <n v="1"/>
    <n v="1"/>
  </r>
  <r>
    <x v="23"/>
    <x v="19"/>
    <m/>
    <m/>
    <m/>
    <m/>
    <m/>
    <m/>
    <m/>
    <m/>
    <m/>
    <m/>
    <n v="1"/>
    <n v="1"/>
    <n v="1"/>
  </r>
  <r>
    <x v="23"/>
    <x v="13"/>
    <m/>
    <m/>
    <m/>
    <m/>
    <m/>
    <m/>
    <m/>
    <m/>
    <n v="1"/>
    <m/>
    <m/>
    <n v="1"/>
    <n v="0"/>
  </r>
  <r>
    <x v="24"/>
    <x v="57"/>
    <n v="30"/>
    <n v="2"/>
    <n v="2"/>
    <n v="8"/>
    <n v="2"/>
    <n v="4"/>
    <n v="7"/>
    <n v="12"/>
    <n v="60"/>
    <n v="87"/>
    <n v="167"/>
    <n v="381"/>
    <n v="0.52230971128608916"/>
  </r>
  <r>
    <x v="24"/>
    <x v="46"/>
    <n v="6"/>
    <m/>
    <m/>
    <n v="2"/>
    <n v="1"/>
    <n v="2"/>
    <n v="1"/>
    <n v="4"/>
    <n v="16"/>
    <n v="15"/>
    <n v="44"/>
    <n v="91"/>
    <n v="0.51648351648351654"/>
  </r>
  <r>
    <x v="24"/>
    <x v="5"/>
    <n v="4"/>
    <m/>
    <n v="1"/>
    <n v="1"/>
    <m/>
    <m/>
    <m/>
    <m/>
    <n v="6"/>
    <n v="10"/>
    <n v="32"/>
    <n v="54"/>
    <n v="0.66666666666666674"/>
  </r>
  <r>
    <x v="24"/>
    <x v="4"/>
    <m/>
    <n v="1"/>
    <m/>
    <m/>
    <m/>
    <m/>
    <n v="1"/>
    <n v="4"/>
    <n v="8"/>
    <n v="14"/>
    <n v="26"/>
    <n v="54"/>
    <n v="0.70370370370370372"/>
  </r>
  <r>
    <x v="24"/>
    <x v="3"/>
    <n v="9"/>
    <m/>
    <m/>
    <n v="3"/>
    <m/>
    <m/>
    <n v="3"/>
    <n v="1"/>
    <n v="5"/>
    <n v="8"/>
    <n v="8"/>
    <n v="37"/>
    <n v="2.7027027027027029E-2"/>
  </r>
  <r>
    <x v="24"/>
    <x v="6"/>
    <n v="1"/>
    <m/>
    <n v="1"/>
    <m/>
    <m/>
    <m/>
    <m/>
    <m/>
    <n v="8"/>
    <n v="13"/>
    <n v="12"/>
    <n v="35"/>
    <n v="0.65714285714285714"/>
  </r>
  <r>
    <x v="24"/>
    <x v="47"/>
    <n v="4"/>
    <m/>
    <m/>
    <n v="1"/>
    <m/>
    <m/>
    <n v="1"/>
    <n v="1"/>
    <n v="2"/>
    <n v="7"/>
    <n v="8"/>
    <n v="24"/>
    <n v="0.375"/>
  </r>
  <r>
    <x v="24"/>
    <x v="9"/>
    <n v="2"/>
    <n v="1"/>
    <m/>
    <m/>
    <m/>
    <m/>
    <m/>
    <m/>
    <n v="1"/>
    <n v="5"/>
    <n v="4"/>
    <n v="13"/>
    <n v="0.46153846153846151"/>
  </r>
  <r>
    <x v="24"/>
    <x v="15"/>
    <m/>
    <m/>
    <m/>
    <m/>
    <m/>
    <m/>
    <n v="1"/>
    <m/>
    <n v="2"/>
    <n v="3"/>
    <n v="3"/>
    <n v="9"/>
    <n v="0.55555555555555558"/>
  </r>
  <r>
    <x v="24"/>
    <x v="24"/>
    <n v="1"/>
    <m/>
    <m/>
    <m/>
    <m/>
    <m/>
    <m/>
    <m/>
    <n v="1"/>
    <n v="2"/>
    <n v="4"/>
    <n v="8"/>
    <n v="0.625"/>
  </r>
  <r>
    <x v="24"/>
    <x v="23"/>
    <m/>
    <m/>
    <m/>
    <m/>
    <m/>
    <m/>
    <m/>
    <n v="1"/>
    <n v="3"/>
    <n v="2"/>
    <n v="2"/>
    <n v="8"/>
    <n v="0.5"/>
  </r>
  <r>
    <x v="24"/>
    <x v="12"/>
    <m/>
    <m/>
    <m/>
    <m/>
    <m/>
    <n v="1"/>
    <m/>
    <m/>
    <m/>
    <m/>
    <n v="5"/>
    <n v="6"/>
    <n v="0.66666666666666674"/>
  </r>
  <r>
    <x v="24"/>
    <x v="25"/>
    <n v="1"/>
    <m/>
    <m/>
    <m/>
    <m/>
    <m/>
    <m/>
    <m/>
    <n v="1"/>
    <n v="1"/>
    <n v="3"/>
    <n v="6"/>
    <n v="0.5"/>
  </r>
  <r>
    <x v="24"/>
    <x v="18"/>
    <m/>
    <m/>
    <m/>
    <m/>
    <m/>
    <m/>
    <m/>
    <m/>
    <m/>
    <n v="3"/>
    <n v="3"/>
    <n v="6"/>
    <n v="1"/>
  </r>
  <r>
    <x v="24"/>
    <x v="34"/>
    <m/>
    <m/>
    <m/>
    <m/>
    <m/>
    <m/>
    <m/>
    <m/>
    <n v="1"/>
    <n v="1"/>
    <n v="2"/>
    <n v="4"/>
    <n v="0.75"/>
  </r>
  <r>
    <x v="24"/>
    <x v="16"/>
    <m/>
    <m/>
    <m/>
    <m/>
    <n v="1"/>
    <m/>
    <m/>
    <m/>
    <n v="1"/>
    <m/>
    <n v="2"/>
    <n v="4"/>
    <n v="0.25"/>
  </r>
  <r>
    <x v="24"/>
    <x v="10"/>
    <m/>
    <m/>
    <m/>
    <m/>
    <m/>
    <m/>
    <m/>
    <m/>
    <n v="4"/>
    <m/>
    <m/>
    <n v="4"/>
    <n v="0"/>
  </r>
  <r>
    <x v="24"/>
    <x v="26"/>
    <m/>
    <m/>
    <m/>
    <m/>
    <m/>
    <m/>
    <m/>
    <n v="1"/>
    <n v="1"/>
    <n v="1"/>
    <n v="1"/>
    <n v="4"/>
    <n v="0.5"/>
  </r>
  <r>
    <x v="24"/>
    <x v="13"/>
    <m/>
    <m/>
    <m/>
    <m/>
    <m/>
    <n v="1"/>
    <m/>
    <m/>
    <m/>
    <n v="1"/>
    <n v="1"/>
    <n v="3"/>
    <n v="0.33333333333333331"/>
  </r>
  <r>
    <x v="24"/>
    <x v="30"/>
    <m/>
    <m/>
    <m/>
    <m/>
    <m/>
    <m/>
    <m/>
    <m/>
    <m/>
    <m/>
    <n v="3"/>
    <n v="3"/>
    <n v="1"/>
  </r>
  <r>
    <x v="24"/>
    <x v="50"/>
    <m/>
    <m/>
    <m/>
    <m/>
    <m/>
    <m/>
    <m/>
    <m/>
    <m/>
    <m/>
    <n v="2"/>
    <n v="2"/>
    <n v="1"/>
  </r>
  <r>
    <x v="24"/>
    <x v="27"/>
    <n v="1"/>
    <m/>
    <m/>
    <m/>
    <m/>
    <m/>
    <m/>
    <m/>
    <m/>
    <m/>
    <n v="1"/>
    <n v="2"/>
    <n v="0"/>
  </r>
  <r>
    <x v="24"/>
    <x v="11"/>
    <m/>
    <m/>
    <m/>
    <m/>
    <m/>
    <m/>
    <m/>
    <m/>
    <m/>
    <m/>
    <n v="1"/>
    <n v="1"/>
    <n v="1"/>
  </r>
  <r>
    <x v="24"/>
    <x v="36"/>
    <n v="1"/>
    <m/>
    <m/>
    <m/>
    <m/>
    <m/>
    <m/>
    <m/>
    <m/>
    <m/>
    <m/>
    <n v="1"/>
    <n v="-1"/>
  </r>
  <r>
    <x v="24"/>
    <x v="20"/>
    <m/>
    <m/>
    <m/>
    <m/>
    <m/>
    <m/>
    <m/>
    <m/>
    <m/>
    <n v="1"/>
    <m/>
    <n v="1"/>
    <n v="1"/>
  </r>
  <r>
    <x v="24"/>
    <x v="48"/>
    <m/>
    <m/>
    <m/>
    <n v="1"/>
    <m/>
    <m/>
    <m/>
    <m/>
    <m/>
    <m/>
    <m/>
    <n v="1"/>
    <n v="-1"/>
  </r>
  <r>
    <x v="0"/>
    <x v="58"/>
    <n v="18"/>
    <n v="10"/>
    <n v="10"/>
    <n v="10"/>
    <n v="4"/>
    <n v="12"/>
    <n v="8"/>
    <n v="23"/>
    <n v="57"/>
    <n v="105"/>
    <n v="230"/>
    <n v="487"/>
    <n v="0.54004106776180705"/>
  </r>
  <r>
    <x v="25"/>
    <x v="46"/>
    <n v="6"/>
    <n v="2"/>
    <n v="2"/>
    <n v="3"/>
    <n v="1"/>
    <n v="6"/>
    <n v="2"/>
    <n v="8"/>
    <n v="14"/>
    <n v="37"/>
    <n v="61"/>
    <n v="142"/>
    <n v="0.53521126760563376"/>
  </r>
  <r>
    <x v="25"/>
    <x v="4"/>
    <m/>
    <m/>
    <m/>
    <m/>
    <m/>
    <m/>
    <m/>
    <n v="3"/>
    <n v="9"/>
    <n v="17"/>
    <n v="43"/>
    <n v="72"/>
    <n v="0.83333333333333337"/>
  </r>
  <r>
    <x v="25"/>
    <x v="3"/>
    <n v="4"/>
    <n v="2"/>
    <n v="1"/>
    <n v="4"/>
    <n v="1"/>
    <n v="4"/>
    <n v="3"/>
    <n v="2"/>
    <n v="9"/>
    <n v="12"/>
    <n v="28"/>
    <n v="70"/>
    <n v="0.3"/>
  </r>
  <r>
    <x v="25"/>
    <x v="5"/>
    <n v="1"/>
    <n v="1"/>
    <n v="2"/>
    <m/>
    <n v="1"/>
    <m/>
    <n v="1"/>
    <n v="2"/>
    <n v="4"/>
    <n v="11"/>
    <n v="21"/>
    <n v="44"/>
    <n v="0.59090909090909094"/>
  </r>
  <r>
    <x v="25"/>
    <x v="30"/>
    <m/>
    <n v="1"/>
    <n v="3"/>
    <m/>
    <m/>
    <n v="1"/>
    <m/>
    <n v="2"/>
    <n v="3"/>
    <n v="6"/>
    <n v="15"/>
    <n v="31"/>
    <n v="0.5161290322580645"/>
  </r>
  <r>
    <x v="25"/>
    <x v="6"/>
    <n v="2"/>
    <n v="1"/>
    <m/>
    <n v="1"/>
    <m/>
    <m/>
    <m/>
    <n v="1"/>
    <n v="5"/>
    <n v="6"/>
    <n v="11"/>
    <n v="27"/>
    <n v="0.48148148148148151"/>
  </r>
  <r>
    <x v="25"/>
    <x v="47"/>
    <n v="3"/>
    <n v="1"/>
    <m/>
    <m/>
    <m/>
    <m/>
    <m/>
    <m/>
    <n v="2"/>
    <n v="2"/>
    <n v="9"/>
    <n v="17"/>
    <n v="0.41176470588235298"/>
  </r>
  <r>
    <x v="25"/>
    <x v="12"/>
    <m/>
    <n v="1"/>
    <m/>
    <m/>
    <m/>
    <m/>
    <m/>
    <n v="1"/>
    <n v="1"/>
    <n v="1"/>
    <n v="9"/>
    <n v="13"/>
    <n v="0.69230769230769229"/>
  </r>
  <r>
    <x v="25"/>
    <x v="15"/>
    <m/>
    <m/>
    <m/>
    <m/>
    <m/>
    <m/>
    <m/>
    <m/>
    <n v="1"/>
    <n v="2"/>
    <n v="8"/>
    <n v="11"/>
    <n v="0.90909090909090906"/>
  </r>
  <r>
    <x v="25"/>
    <x v="9"/>
    <m/>
    <n v="1"/>
    <n v="1"/>
    <n v="1"/>
    <m/>
    <m/>
    <n v="1"/>
    <m/>
    <m/>
    <n v="3"/>
    <n v="3"/>
    <n v="10"/>
    <n v="0.19999999999999996"/>
  </r>
  <r>
    <x v="25"/>
    <x v="23"/>
    <n v="1"/>
    <m/>
    <n v="1"/>
    <m/>
    <m/>
    <m/>
    <m/>
    <n v="1"/>
    <n v="1"/>
    <n v="1"/>
    <n v="4"/>
    <n v="9"/>
    <n v="0.33333333333333337"/>
  </r>
  <r>
    <x v="25"/>
    <x v="24"/>
    <m/>
    <m/>
    <m/>
    <m/>
    <n v="1"/>
    <m/>
    <n v="1"/>
    <m/>
    <n v="2"/>
    <n v="1"/>
    <n v="4"/>
    <n v="9"/>
    <n v="0.33333333333333337"/>
  </r>
  <r>
    <x v="25"/>
    <x v="16"/>
    <n v="1"/>
    <m/>
    <m/>
    <n v="1"/>
    <m/>
    <m/>
    <m/>
    <n v="1"/>
    <n v="1"/>
    <n v="2"/>
    <n v="2"/>
    <n v="8"/>
    <n v="0.25"/>
  </r>
  <r>
    <x v="25"/>
    <x v="10"/>
    <m/>
    <m/>
    <m/>
    <m/>
    <m/>
    <m/>
    <m/>
    <n v="1"/>
    <n v="3"/>
    <m/>
    <n v="1"/>
    <n v="5"/>
    <n v="0.2"/>
  </r>
  <r>
    <x v="25"/>
    <x v="26"/>
    <m/>
    <m/>
    <m/>
    <m/>
    <m/>
    <m/>
    <m/>
    <m/>
    <m/>
    <n v="1"/>
    <n v="4"/>
    <n v="5"/>
    <n v="1"/>
  </r>
  <r>
    <x v="25"/>
    <x v="13"/>
    <m/>
    <m/>
    <m/>
    <m/>
    <m/>
    <m/>
    <m/>
    <n v="1"/>
    <n v="1"/>
    <n v="1"/>
    <n v="1"/>
    <n v="4"/>
    <n v="0.5"/>
  </r>
  <r>
    <x v="25"/>
    <x v="25"/>
    <m/>
    <m/>
    <m/>
    <m/>
    <m/>
    <m/>
    <m/>
    <m/>
    <m/>
    <m/>
    <n v="2"/>
    <n v="2"/>
    <n v="1"/>
  </r>
  <r>
    <x v="25"/>
    <x v="34"/>
    <m/>
    <m/>
    <m/>
    <m/>
    <m/>
    <n v="1"/>
    <m/>
    <m/>
    <m/>
    <m/>
    <n v="1"/>
    <n v="2"/>
    <n v="0"/>
  </r>
  <r>
    <x v="25"/>
    <x v="50"/>
    <m/>
    <m/>
    <m/>
    <m/>
    <m/>
    <m/>
    <m/>
    <m/>
    <m/>
    <m/>
    <n v="1"/>
    <n v="1"/>
    <n v="1"/>
  </r>
  <r>
    <x v="25"/>
    <x v="14"/>
    <m/>
    <m/>
    <m/>
    <m/>
    <m/>
    <m/>
    <m/>
    <m/>
    <m/>
    <n v="1"/>
    <m/>
    <n v="1"/>
    <n v="1"/>
  </r>
  <r>
    <x v="25"/>
    <x v="48"/>
    <m/>
    <m/>
    <m/>
    <m/>
    <m/>
    <m/>
    <m/>
    <m/>
    <n v="1"/>
    <m/>
    <m/>
    <n v="1"/>
    <n v="0"/>
  </r>
  <r>
    <x v="25"/>
    <x v="36"/>
    <m/>
    <m/>
    <m/>
    <m/>
    <m/>
    <m/>
    <m/>
    <m/>
    <m/>
    <m/>
    <n v="1"/>
    <n v="1"/>
    <n v="1"/>
  </r>
  <r>
    <x v="25"/>
    <x v="19"/>
    <m/>
    <m/>
    <m/>
    <m/>
    <m/>
    <m/>
    <m/>
    <m/>
    <m/>
    <m/>
    <n v="1"/>
    <n v="1"/>
    <n v="1"/>
  </r>
  <r>
    <x v="25"/>
    <x v="18"/>
    <m/>
    <m/>
    <m/>
    <m/>
    <m/>
    <m/>
    <m/>
    <m/>
    <m/>
    <n v="1"/>
    <m/>
    <n v="1"/>
    <n v="1"/>
  </r>
  <r>
    <x v="26"/>
    <x v="59"/>
    <n v="20"/>
    <n v="4"/>
    <n v="7"/>
    <n v="10"/>
    <n v="6"/>
    <n v="18"/>
    <n v="10"/>
    <n v="30"/>
    <n v="74"/>
    <n v="103"/>
    <n v="251"/>
    <n v="533"/>
    <n v="0.52345215759849906"/>
  </r>
  <r>
    <x v="26"/>
    <x v="46"/>
    <n v="3"/>
    <n v="3"/>
    <n v="3"/>
    <n v="3"/>
    <m/>
    <n v="8"/>
    <n v="3"/>
    <n v="5"/>
    <n v="18"/>
    <n v="30"/>
    <n v="65"/>
    <n v="141"/>
    <n v="0.51063829787234039"/>
  </r>
  <r>
    <x v="26"/>
    <x v="4"/>
    <m/>
    <m/>
    <m/>
    <n v="1"/>
    <m/>
    <n v="2"/>
    <n v="1"/>
    <n v="3"/>
    <n v="15"/>
    <n v="17"/>
    <n v="46"/>
    <n v="85"/>
    <n v="0.69411764705882351"/>
  </r>
  <r>
    <x v="26"/>
    <x v="5"/>
    <n v="3"/>
    <m/>
    <m/>
    <n v="1"/>
    <m/>
    <m/>
    <n v="2"/>
    <n v="1"/>
    <n v="7"/>
    <n v="18"/>
    <n v="37"/>
    <n v="69"/>
    <n v="0.71014492753623193"/>
  </r>
  <r>
    <x v="26"/>
    <x v="6"/>
    <n v="4"/>
    <n v="1"/>
    <m/>
    <n v="1"/>
    <n v="2"/>
    <n v="5"/>
    <n v="2"/>
    <n v="6"/>
    <n v="8"/>
    <n v="4"/>
    <n v="25"/>
    <n v="58"/>
    <n v="0.24137931034482757"/>
  </r>
  <r>
    <x v="26"/>
    <x v="3"/>
    <n v="2"/>
    <m/>
    <m/>
    <n v="1"/>
    <n v="3"/>
    <m/>
    <m/>
    <n v="3"/>
    <n v="5"/>
    <n v="5"/>
    <n v="26"/>
    <n v="45"/>
    <n v="0.55555555555555558"/>
  </r>
  <r>
    <x v="26"/>
    <x v="30"/>
    <n v="1"/>
    <m/>
    <m/>
    <n v="1"/>
    <m/>
    <m/>
    <m/>
    <n v="2"/>
    <n v="2"/>
    <n v="3"/>
    <n v="8"/>
    <n v="17"/>
    <n v="0.52941176470588236"/>
  </r>
  <r>
    <x v="26"/>
    <x v="23"/>
    <n v="1"/>
    <m/>
    <n v="2"/>
    <m/>
    <m/>
    <n v="1"/>
    <m/>
    <n v="1"/>
    <n v="3"/>
    <n v="1"/>
    <n v="6"/>
    <n v="15"/>
    <n v="0.2"/>
  </r>
  <r>
    <x v="26"/>
    <x v="12"/>
    <m/>
    <m/>
    <m/>
    <m/>
    <m/>
    <m/>
    <m/>
    <m/>
    <n v="1"/>
    <n v="2"/>
    <n v="7"/>
    <n v="10"/>
    <n v="0.9"/>
  </r>
  <r>
    <x v="26"/>
    <x v="9"/>
    <m/>
    <m/>
    <m/>
    <m/>
    <m/>
    <n v="1"/>
    <m/>
    <n v="2"/>
    <n v="1"/>
    <n v="3"/>
    <n v="3"/>
    <n v="10"/>
    <n v="0.5"/>
  </r>
  <r>
    <x v="26"/>
    <x v="15"/>
    <n v="1"/>
    <m/>
    <m/>
    <m/>
    <m/>
    <m/>
    <m/>
    <m/>
    <m/>
    <n v="3"/>
    <n v="6"/>
    <n v="10"/>
    <n v="0.8"/>
  </r>
  <r>
    <x v="26"/>
    <x v="47"/>
    <m/>
    <m/>
    <m/>
    <m/>
    <n v="1"/>
    <m/>
    <n v="1"/>
    <n v="2"/>
    <n v="2"/>
    <n v="1"/>
    <n v="2"/>
    <n v="9"/>
    <n v="0.1111111111111111"/>
  </r>
  <r>
    <x v="26"/>
    <x v="24"/>
    <m/>
    <m/>
    <m/>
    <m/>
    <m/>
    <n v="1"/>
    <m/>
    <m/>
    <n v="3"/>
    <n v="3"/>
    <n v="2"/>
    <n v="9"/>
    <n v="0.44444444444444448"/>
  </r>
  <r>
    <x v="26"/>
    <x v="34"/>
    <m/>
    <m/>
    <m/>
    <m/>
    <m/>
    <m/>
    <m/>
    <m/>
    <n v="1"/>
    <n v="3"/>
    <n v="2"/>
    <n v="6"/>
    <n v="0.83333333333333337"/>
  </r>
  <r>
    <x v="26"/>
    <x v="10"/>
    <m/>
    <m/>
    <n v="1"/>
    <m/>
    <m/>
    <m/>
    <m/>
    <m/>
    <n v="3"/>
    <n v="1"/>
    <n v="1"/>
    <n v="6"/>
    <n v="0.16666666666666666"/>
  </r>
  <r>
    <x v="26"/>
    <x v="14"/>
    <n v="2"/>
    <m/>
    <m/>
    <m/>
    <m/>
    <m/>
    <n v="1"/>
    <m/>
    <m/>
    <n v="1"/>
    <n v="2"/>
    <n v="6"/>
    <n v="0"/>
  </r>
  <r>
    <x v="26"/>
    <x v="26"/>
    <m/>
    <m/>
    <m/>
    <m/>
    <m/>
    <m/>
    <m/>
    <n v="1"/>
    <m/>
    <n v="2"/>
    <n v="2"/>
    <n v="5"/>
    <n v="0.8"/>
  </r>
  <r>
    <x v="26"/>
    <x v="50"/>
    <n v="1"/>
    <m/>
    <m/>
    <m/>
    <m/>
    <m/>
    <m/>
    <m/>
    <n v="3"/>
    <m/>
    <n v="1"/>
    <n v="5"/>
    <n v="0"/>
  </r>
  <r>
    <x v="26"/>
    <x v="16"/>
    <n v="2"/>
    <m/>
    <m/>
    <m/>
    <m/>
    <m/>
    <m/>
    <n v="2"/>
    <m/>
    <m/>
    <n v="1"/>
    <n v="5"/>
    <n v="-0.2"/>
  </r>
  <r>
    <x v="26"/>
    <x v="18"/>
    <m/>
    <m/>
    <m/>
    <m/>
    <m/>
    <m/>
    <m/>
    <n v="1"/>
    <m/>
    <n v="1"/>
    <n v="3"/>
    <n v="5"/>
    <n v="0.8"/>
  </r>
  <r>
    <x v="26"/>
    <x v="25"/>
    <m/>
    <m/>
    <m/>
    <m/>
    <m/>
    <m/>
    <m/>
    <n v="1"/>
    <m/>
    <n v="2"/>
    <n v="1"/>
    <n v="4"/>
    <n v="0.75"/>
  </r>
  <r>
    <x v="26"/>
    <x v="19"/>
    <m/>
    <m/>
    <n v="1"/>
    <n v="1"/>
    <m/>
    <m/>
    <m/>
    <m/>
    <m/>
    <m/>
    <n v="1"/>
    <n v="3"/>
    <n v="-0.33333333333333331"/>
  </r>
  <r>
    <x v="26"/>
    <x v="17"/>
    <m/>
    <m/>
    <m/>
    <m/>
    <m/>
    <m/>
    <m/>
    <m/>
    <n v="2"/>
    <m/>
    <m/>
    <n v="2"/>
    <n v="0"/>
  </r>
  <r>
    <x v="26"/>
    <x v="11"/>
    <m/>
    <m/>
    <m/>
    <m/>
    <m/>
    <m/>
    <m/>
    <m/>
    <m/>
    <n v="1"/>
    <n v="1"/>
    <n v="2"/>
    <n v="1"/>
  </r>
  <r>
    <x v="26"/>
    <x v="27"/>
    <m/>
    <m/>
    <m/>
    <m/>
    <m/>
    <m/>
    <m/>
    <m/>
    <m/>
    <m/>
    <n v="2"/>
    <n v="2"/>
    <n v="1"/>
  </r>
  <r>
    <x v="26"/>
    <x v="60"/>
    <m/>
    <m/>
    <m/>
    <n v="1"/>
    <m/>
    <m/>
    <m/>
    <m/>
    <m/>
    <m/>
    <m/>
    <n v="1"/>
    <n v="-1"/>
  </r>
  <r>
    <x v="26"/>
    <x v="20"/>
    <m/>
    <m/>
    <m/>
    <m/>
    <m/>
    <m/>
    <m/>
    <m/>
    <m/>
    <m/>
    <n v="1"/>
    <n v="1"/>
    <n v="1"/>
  </r>
  <r>
    <x v="26"/>
    <x v="53"/>
    <m/>
    <m/>
    <m/>
    <m/>
    <m/>
    <m/>
    <m/>
    <m/>
    <m/>
    <n v="1"/>
    <m/>
    <n v="1"/>
    <n v="1"/>
  </r>
  <r>
    <x v="26"/>
    <x v="13"/>
    <m/>
    <m/>
    <m/>
    <m/>
    <m/>
    <m/>
    <m/>
    <m/>
    <m/>
    <n v="1"/>
    <m/>
    <n v="1"/>
    <n v="1"/>
  </r>
  <r>
    <x v="27"/>
    <x v="49"/>
    <n v="23"/>
    <n v="6"/>
    <n v="3"/>
    <n v="5"/>
    <n v="5"/>
    <n v="13"/>
    <n v="10"/>
    <n v="32"/>
    <n v="86"/>
    <n v="102"/>
    <n v="349"/>
    <n v="634"/>
    <n v="0.60883280757097791"/>
  </r>
  <r>
    <x v="27"/>
    <x v="46"/>
    <n v="5"/>
    <n v="3"/>
    <n v="2"/>
    <n v="2"/>
    <m/>
    <n v="4"/>
    <n v="2"/>
    <n v="4"/>
    <n v="20"/>
    <n v="28"/>
    <n v="99"/>
    <n v="169"/>
    <n v="0.6449704142011834"/>
  </r>
  <r>
    <x v="27"/>
    <x v="4"/>
    <n v="2"/>
    <m/>
    <m/>
    <m/>
    <m/>
    <n v="2"/>
    <m/>
    <n v="10"/>
    <n v="14"/>
    <n v="11"/>
    <n v="48"/>
    <n v="87"/>
    <n v="0.63218390804597702"/>
  </r>
  <r>
    <x v="27"/>
    <x v="3"/>
    <n v="8"/>
    <m/>
    <n v="1"/>
    <n v="1"/>
    <m/>
    <n v="1"/>
    <m/>
    <n v="3"/>
    <n v="7"/>
    <n v="11"/>
    <n v="42"/>
    <n v="74"/>
    <n v="0.56756756756756754"/>
  </r>
  <r>
    <x v="27"/>
    <x v="5"/>
    <m/>
    <n v="1"/>
    <m/>
    <m/>
    <n v="4"/>
    <n v="1"/>
    <n v="2"/>
    <n v="4"/>
    <n v="7"/>
    <n v="15"/>
    <n v="34"/>
    <n v="68"/>
    <n v="0.6029411764705882"/>
  </r>
  <r>
    <x v="27"/>
    <x v="6"/>
    <n v="2"/>
    <m/>
    <m/>
    <m/>
    <n v="1"/>
    <n v="3"/>
    <n v="2"/>
    <n v="4"/>
    <n v="9"/>
    <n v="7"/>
    <n v="37"/>
    <n v="65"/>
    <n v="0.55384615384615388"/>
  </r>
  <r>
    <x v="27"/>
    <x v="47"/>
    <n v="2"/>
    <n v="1"/>
    <m/>
    <m/>
    <m/>
    <m/>
    <m/>
    <n v="2"/>
    <n v="7"/>
    <n v="5"/>
    <n v="7"/>
    <n v="24"/>
    <n v="0.375"/>
  </r>
  <r>
    <x v="27"/>
    <x v="26"/>
    <m/>
    <m/>
    <m/>
    <m/>
    <m/>
    <m/>
    <n v="2"/>
    <n v="1"/>
    <n v="5"/>
    <n v="8"/>
    <n v="5"/>
    <n v="21"/>
    <n v="0.52380952380952384"/>
  </r>
  <r>
    <x v="27"/>
    <x v="23"/>
    <m/>
    <m/>
    <m/>
    <n v="1"/>
    <m/>
    <n v="1"/>
    <m/>
    <n v="2"/>
    <n v="2"/>
    <n v="3"/>
    <n v="8"/>
    <n v="17"/>
    <n v="0.52941176470588236"/>
  </r>
  <r>
    <x v="27"/>
    <x v="15"/>
    <m/>
    <m/>
    <m/>
    <m/>
    <m/>
    <m/>
    <m/>
    <m/>
    <m/>
    <n v="3"/>
    <n v="11"/>
    <n v="14"/>
    <n v="1"/>
  </r>
  <r>
    <x v="27"/>
    <x v="34"/>
    <m/>
    <n v="1"/>
    <m/>
    <m/>
    <m/>
    <m/>
    <m/>
    <n v="2"/>
    <n v="2"/>
    <n v="3"/>
    <n v="4"/>
    <n v="12"/>
    <n v="0.5"/>
  </r>
  <r>
    <x v="27"/>
    <x v="30"/>
    <m/>
    <m/>
    <m/>
    <m/>
    <m/>
    <m/>
    <n v="1"/>
    <m/>
    <m/>
    <n v="1"/>
    <n v="10"/>
    <n v="12"/>
    <n v="0.83333333333333326"/>
  </r>
  <r>
    <x v="27"/>
    <x v="12"/>
    <n v="1"/>
    <m/>
    <m/>
    <m/>
    <m/>
    <m/>
    <m/>
    <m/>
    <n v="1"/>
    <n v="2"/>
    <n v="7"/>
    <n v="11"/>
    <n v="0.72727272727272729"/>
  </r>
  <r>
    <x v="27"/>
    <x v="16"/>
    <m/>
    <m/>
    <m/>
    <m/>
    <m/>
    <m/>
    <m/>
    <m/>
    <n v="4"/>
    <n v="2"/>
    <n v="5"/>
    <n v="11"/>
    <n v="0.63636363636363635"/>
  </r>
  <r>
    <x v="27"/>
    <x v="18"/>
    <n v="1"/>
    <m/>
    <m/>
    <m/>
    <m/>
    <m/>
    <m/>
    <m/>
    <n v="1"/>
    <n v="1"/>
    <n v="8"/>
    <n v="11"/>
    <n v="0.72727272727272729"/>
  </r>
  <r>
    <x v="27"/>
    <x v="9"/>
    <n v="1"/>
    <m/>
    <m/>
    <n v="1"/>
    <m/>
    <m/>
    <m/>
    <m/>
    <m/>
    <n v="1"/>
    <n v="5"/>
    <n v="8"/>
    <n v="0.5"/>
  </r>
  <r>
    <x v="27"/>
    <x v="50"/>
    <m/>
    <m/>
    <m/>
    <m/>
    <m/>
    <m/>
    <m/>
    <m/>
    <n v="1"/>
    <m/>
    <n v="6"/>
    <n v="7"/>
    <n v="0.8571428571428571"/>
  </r>
  <r>
    <x v="27"/>
    <x v="10"/>
    <m/>
    <m/>
    <m/>
    <m/>
    <m/>
    <m/>
    <m/>
    <m/>
    <n v="2"/>
    <m/>
    <n v="4"/>
    <n v="6"/>
    <n v="0.66666666666666663"/>
  </r>
  <r>
    <x v="27"/>
    <x v="24"/>
    <m/>
    <m/>
    <m/>
    <m/>
    <m/>
    <m/>
    <m/>
    <m/>
    <n v="3"/>
    <n v="1"/>
    <n v="1"/>
    <n v="5"/>
    <n v="0.4"/>
  </r>
  <r>
    <x v="27"/>
    <x v="25"/>
    <m/>
    <m/>
    <m/>
    <m/>
    <m/>
    <m/>
    <m/>
    <m/>
    <m/>
    <m/>
    <n v="4"/>
    <n v="4"/>
    <n v="1"/>
  </r>
  <r>
    <x v="27"/>
    <x v="13"/>
    <m/>
    <m/>
    <m/>
    <m/>
    <m/>
    <m/>
    <n v="1"/>
    <m/>
    <m/>
    <m/>
    <n v="1"/>
    <n v="2"/>
    <n v="0"/>
  </r>
  <r>
    <x v="27"/>
    <x v="11"/>
    <m/>
    <m/>
    <m/>
    <m/>
    <m/>
    <m/>
    <m/>
    <m/>
    <m/>
    <m/>
    <n v="2"/>
    <n v="2"/>
    <n v="1"/>
  </r>
  <r>
    <x v="27"/>
    <x v="14"/>
    <n v="1"/>
    <m/>
    <m/>
    <m/>
    <m/>
    <m/>
    <m/>
    <m/>
    <m/>
    <m/>
    <m/>
    <n v="1"/>
    <n v="-1"/>
  </r>
  <r>
    <x v="27"/>
    <x v="56"/>
    <m/>
    <m/>
    <m/>
    <m/>
    <m/>
    <m/>
    <m/>
    <m/>
    <n v="1"/>
    <m/>
    <m/>
    <n v="1"/>
    <n v="0"/>
  </r>
  <r>
    <x v="27"/>
    <x v="17"/>
    <m/>
    <m/>
    <m/>
    <m/>
    <m/>
    <n v="1"/>
    <m/>
    <m/>
    <m/>
    <m/>
    <m/>
    <n v="1"/>
    <n v="-1"/>
  </r>
  <r>
    <x v="27"/>
    <x v="27"/>
    <m/>
    <m/>
    <m/>
    <m/>
    <m/>
    <m/>
    <m/>
    <m/>
    <m/>
    <m/>
    <n v="1"/>
    <n v="1"/>
    <n v="1"/>
  </r>
  <r>
    <x v="28"/>
    <x v="31"/>
    <n v="13"/>
    <n v="4"/>
    <n v="4"/>
    <n v="4"/>
    <n v="2"/>
    <n v="12"/>
    <n v="5"/>
    <n v="13"/>
    <n v="58"/>
    <n v="84"/>
    <n v="214"/>
    <n v="413"/>
    <n v="0.61501210653753025"/>
  </r>
  <r>
    <x v="28"/>
    <x v="46"/>
    <n v="3"/>
    <m/>
    <n v="1"/>
    <n v="1"/>
    <m/>
    <n v="5"/>
    <n v="1"/>
    <n v="2"/>
    <n v="10"/>
    <n v="17"/>
    <n v="39"/>
    <n v="79"/>
    <n v="0.569620253164557"/>
  </r>
  <r>
    <x v="28"/>
    <x v="4"/>
    <m/>
    <m/>
    <m/>
    <m/>
    <m/>
    <n v="1"/>
    <m/>
    <n v="1"/>
    <n v="6"/>
    <n v="16"/>
    <n v="50"/>
    <n v="74"/>
    <n v="0.8783783783783784"/>
  </r>
  <r>
    <x v="28"/>
    <x v="5"/>
    <n v="3"/>
    <n v="1"/>
    <n v="1"/>
    <m/>
    <m/>
    <n v="2"/>
    <n v="1"/>
    <n v="2"/>
    <n v="12"/>
    <n v="11"/>
    <n v="28"/>
    <n v="61"/>
    <n v="0.50819672131147542"/>
  </r>
  <r>
    <x v="28"/>
    <x v="6"/>
    <n v="1"/>
    <m/>
    <m/>
    <n v="2"/>
    <n v="1"/>
    <n v="1"/>
    <m/>
    <n v="2"/>
    <n v="10"/>
    <n v="13"/>
    <n v="29"/>
    <n v="59"/>
    <n v="0.6271186440677966"/>
  </r>
  <r>
    <x v="28"/>
    <x v="3"/>
    <n v="6"/>
    <n v="1"/>
    <n v="1"/>
    <m/>
    <n v="1"/>
    <n v="1"/>
    <n v="1"/>
    <m/>
    <n v="4"/>
    <n v="10"/>
    <n v="23"/>
    <n v="48"/>
    <n v="0.45833333333333337"/>
  </r>
  <r>
    <x v="28"/>
    <x v="16"/>
    <m/>
    <m/>
    <n v="1"/>
    <n v="1"/>
    <m/>
    <m/>
    <m/>
    <m/>
    <n v="2"/>
    <n v="3"/>
    <n v="3"/>
    <n v="10"/>
    <n v="0.39999999999999997"/>
  </r>
  <r>
    <x v="28"/>
    <x v="47"/>
    <m/>
    <m/>
    <m/>
    <m/>
    <m/>
    <m/>
    <n v="1"/>
    <n v="3"/>
    <n v="3"/>
    <n v="1"/>
    <n v="1"/>
    <n v="9"/>
    <n v="0.1111111111111111"/>
  </r>
  <r>
    <x v="28"/>
    <x v="23"/>
    <m/>
    <m/>
    <m/>
    <m/>
    <m/>
    <m/>
    <m/>
    <m/>
    <n v="3"/>
    <n v="3"/>
    <n v="3"/>
    <n v="9"/>
    <n v="0.66666666666666663"/>
  </r>
  <r>
    <x v="28"/>
    <x v="12"/>
    <m/>
    <m/>
    <m/>
    <m/>
    <m/>
    <n v="1"/>
    <m/>
    <m/>
    <n v="1"/>
    <n v="1"/>
    <n v="6"/>
    <n v="9"/>
    <n v="0.66666666666666674"/>
  </r>
  <r>
    <x v="28"/>
    <x v="24"/>
    <m/>
    <m/>
    <m/>
    <m/>
    <m/>
    <m/>
    <m/>
    <m/>
    <n v="3"/>
    <n v="1"/>
    <n v="4"/>
    <n v="8"/>
    <n v="0.625"/>
  </r>
  <r>
    <x v="28"/>
    <x v="15"/>
    <m/>
    <m/>
    <m/>
    <m/>
    <m/>
    <n v="1"/>
    <m/>
    <m/>
    <m/>
    <n v="1"/>
    <n v="5"/>
    <n v="7"/>
    <n v="0.71428571428571419"/>
  </r>
  <r>
    <x v="28"/>
    <x v="50"/>
    <m/>
    <m/>
    <m/>
    <m/>
    <m/>
    <m/>
    <m/>
    <n v="1"/>
    <n v="2"/>
    <n v="1"/>
    <n v="2"/>
    <n v="6"/>
    <n v="0.5"/>
  </r>
  <r>
    <x v="28"/>
    <x v="18"/>
    <m/>
    <n v="1"/>
    <m/>
    <m/>
    <m/>
    <m/>
    <m/>
    <m/>
    <m/>
    <m/>
    <n v="3"/>
    <n v="4"/>
    <n v="0.5"/>
  </r>
  <r>
    <x v="28"/>
    <x v="10"/>
    <m/>
    <m/>
    <m/>
    <m/>
    <m/>
    <m/>
    <m/>
    <n v="1"/>
    <n v="1"/>
    <m/>
    <n v="2"/>
    <n v="4"/>
    <n v="0.5"/>
  </r>
  <r>
    <x v="28"/>
    <x v="25"/>
    <m/>
    <m/>
    <m/>
    <m/>
    <m/>
    <m/>
    <n v="1"/>
    <m/>
    <m/>
    <n v="1"/>
    <n v="2"/>
    <n v="4"/>
    <n v="0.5"/>
  </r>
  <r>
    <x v="28"/>
    <x v="9"/>
    <m/>
    <m/>
    <m/>
    <m/>
    <m/>
    <m/>
    <m/>
    <m/>
    <m/>
    <n v="1"/>
    <n v="3"/>
    <n v="4"/>
    <n v="1"/>
  </r>
  <r>
    <x v="28"/>
    <x v="30"/>
    <m/>
    <m/>
    <m/>
    <m/>
    <m/>
    <m/>
    <m/>
    <m/>
    <m/>
    <n v="1"/>
    <n v="3"/>
    <n v="4"/>
    <n v="1"/>
  </r>
  <r>
    <x v="28"/>
    <x v="34"/>
    <m/>
    <m/>
    <m/>
    <m/>
    <m/>
    <m/>
    <m/>
    <m/>
    <m/>
    <n v="1"/>
    <n v="2"/>
    <n v="3"/>
    <n v="1"/>
  </r>
  <r>
    <x v="28"/>
    <x v="26"/>
    <m/>
    <n v="1"/>
    <m/>
    <m/>
    <m/>
    <m/>
    <m/>
    <n v="1"/>
    <m/>
    <m/>
    <n v="1"/>
    <n v="3"/>
    <n v="0"/>
  </r>
  <r>
    <x v="28"/>
    <x v="17"/>
    <m/>
    <m/>
    <m/>
    <m/>
    <m/>
    <m/>
    <m/>
    <m/>
    <m/>
    <n v="2"/>
    <m/>
    <n v="2"/>
    <n v="1"/>
  </r>
  <r>
    <x v="28"/>
    <x v="13"/>
    <m/>
    <m/>
    <m/>
    <m/>
    <m/>
    <m/>
    <m/>
    <m/>
    <m/>
    <m/>
    <n v="2"/>
    <n v="2"/>
    <n v="1"/>
  </r>
  <r>
    <x v="28"/>
    <x v="27"/>
    <m/>
    <m/>
    <m/>
    <m/>
    <m/>
    <m/>
    <m/>
    <m/>
    <m/>
    <m/>
    <n v="1"/>
    <n v="1"/>
    <n v="1"/>
  </r>
  <r>
    <x v="28"/>
    <x v="14"/>
    <m/>
    <m/>
    <m/>
    <m/>
    <m/>
    <m/>
    <m/>
    <m/>
    <n v="1"/>
    <m/>
    <m/>
    <n v="1"/>
    <n v="0"/>
  </r>
  <r>
    <x v="28"/>
    <x v="20"/>
    <m/>
    <m/>
    <m/>
    <m/>
    <m/>
    <m/>
    <m/>
    <m/>
    <m/>
    <m/>
    <n v="1"/>
    <n v="1"/>
    <n v="1"/>
  </r>
  <r>
    <x v="28"/>
    <x v="48"/>
    <m/>
    <m/>
    <m/>
    <m/>
    <m/>
    <m/>
    <m/>
    <m/>
    <m/>
    <m/>
    <n v="1"/>
    <n v="1"/>
    <n v="1"/>
  </r>
  <r>
    <x v="29"/>
    <x v="51"/>
    <n v="16"/>
    <n v="3"/>
    <n v="7"/>
    <n v="6"/>
    <n v="7"/>
    <n v="11"/>
    <n v="7"/>
    <n v="23"/>
    <n v="52"/>
    <n v="66"/>
    <n v="206"/>
    <n v="404"/>
    <n v="0.53217821782178221"/>
  </r>
  <r>
    <x v="29"/>
    <x v="46"/>
    <n v="8"/>
    <n v="1"/>
    <n v="2"/>
    <m/>
    <n v="1"/>
    <n v="3"/>
    <n v="2"/>
    <n v="3"/>
    <n v="4"/>
    <n v="6"/>
    <n v="39"/>
    <n v="69"/>
    <n v="0.40579710144927539"/>
  </r>
  <r>
    <x v="29"/>
    <x v="5"/>
    <n v="1"/>
    <m/>
    <m/>
    <m/>
    <n v="2"/>
    <n v="2"/>
    <n v="1"/>
    <n v="2"/>
    <n v="8"/>
    <n v="13"/>
    <n v="29"/>
    <n v="58"/>
    <n v="0.62068965517241381"/>
  </r>
  <r>
    <x v="29"/>
    <x v="4"/>
    <m/>
    <m/>
    <n v="1"/>
    <m/>
    <m/>
    <n v="2"/>
    <m/>
    <n v="1"/>
    <n v="14"/>
    <n v="10"/>
    <n v="29"/>
    <n v="57"/>
    <n v="0.63157894736842102"/>
  </r>
  <r>
    <x v="29"/>
    <x v="3"/>
    <n v="5"/>
    <n v="1"/>
    <n v="1"/>
    <n v="2"/>
    <m/>
    <m/>
    <m/>
    <n v="5"/>
    <n v="4"/>
    <n v="4"/>
    <n v="29"/>
    <n v="51"/>
    <n v="0.47058823529411764"/>
  </r>
  <r>
    <x v="29"/>
    <x v="23"/>
    <m/>
    <m/>
    <n v="1"/>
    <m/>
    <n v="2"/>
    <m/>
    <m/>
    <n v="3"/>
    <n v="5"/>
    <n v="3"/>
    <n v="10"/>
    <n v="24"/>
    <n v="0.41666666666666663"/>
  </r>
  <r>
    <x v="29"/>
    <x v="9"/>
    <m/>
    <m/>
    <m/>
    <n v="1"/>
    <m/>
    <m/>
    <n v="2"/>
    <n v="3"/>
    <n v="2"/>
    <n v="6"/>
    <n v="9"/>
    <n v="23"/>
    <n v="0.52173913043478259"/>
  </r>
  <r>
    <x v="29"/>
    <x v="6"/>
    <n v="1"/>
    <n v="1"/>
    <m/>
    <m/>
    <n v="1"/>
    <n v="1"/>
    <m/>
    <m/>
    <n v="4"/>
    <n v="3"/>
    <n v="9"/>
    <n v="20"/>
    <n v="0.39999999999999997"/>
  </r>
  <r>
    <x v="29"/>
    <x v="47"/>
    <m/>
    <m/>
    <m/>
    <n v="1"/>
    <m/>
    <m/>
    <m/>
    <n v="2"/>
    <n v="1"/>
    <n v="7"/>
    <n v="7"/>
    <n v="18"/>
    <n v="0.72222222222222221"/>
  </r>
  <r>
    <x v="29"/>
    <x v="15"/>
    <m/>
    <m/>
    <m/>
    <m/>
    <m/>
    <m/>
    <m/>
    <m/>
    <m/>
    <n v="2"/>
    <n v="8"/>
    <n v="10"/>
    <n v="1"/>
  </r>
  <r>
    <x v="29"/>
    <x v="10"/>
    <m/>
    <m/>
    <m/>
    <m/>
    <m/>
    <n v="2"/>
    <m/>
    <m/>
    <n v="1"/>
    <n v="2"/>
    <n v="4"/>
    <n v="9"/>
    <n v="0.44444444444444442"/>
  </r>
  <r>
    <x v="29"/>
    <x v="30"/>
    <m/>
    <m/>
    <m/>
    <n v="1"/>
    <m/>
    <m/>
    <m/>
    <m/>
    <n v="2"/>
    <n v="2"/>
    <n v="3"/>
    <n v="8"/>
    <n v="0.5"/>
  </r>
  <r>
    <x v="29"/>
    <x v="16"/>
    <n v="1"/>
    <m/>
    <m/>
    <m/>
    <n v="1"/>
    <m/>
    <m/>
    <n v="1"/>
    <m/>
    <n v="1"/>
    <n v="4"/>
    <n v="8"/>
    <n v="0.375"/>
  </r>
  <r>
    <x v="29"/>
    <x v="12"/>
    <m/>
    <m/>
    <m/>
    <n v="1"/>
    <m/>
    <m/>
    <m/>
    <m/>
    <n v="1"/>
    <n v="1"/>
    <n v="4"/>
    <n v="7"/>
    <n v="0.5714285714285714"/>
  </r>
  <r>
    <x v="29"/>
    <x v="24"/>
    <m/>
    <m/>
    <n v="1"/>
    <m/>
    <m/>
    <m/>
    <m/>
    <n v="1"/>
    <n v="1"/>
    <n v="1"/>
    <n v="3"/>
    <n v="7"/>
    <n v="0.42857142857142855"/>
  </r>
  <r>
    <x v="29"/>
    <x v="13"/>
    <m/>
    <m/>
    <m/>
    <m/>
    <m/>
    <m/>
    <m/>
    <m/>
    <n v="1"/>
    <n v="1"/>
    <n v="3"/>
    <n v="5"/>
    <n v="0.8"/>
  </r>
  <r>
    <x v="29"/>
    <x v="50"/>
    <m/>
    <m/>
    <m/>
    <m/>
    <m/>
    <m/>
    <m/>
    <n v="1"/>
    <m/>
    <n v="2"/>
    <n v="2"/>
    <n v="5"/>
    <n v="0.8"/>
  </r>
  <r>
    <x v="29"/>
    <x v="34"/>
    <m/>
    <m/>
    <n v="1"/>
    <m/>
    <m/>
    <n v="1"/>
    <n v="2"/>
    <m/>
    <m/>
    <m/>
    <n v="1"/>
    <n v="5"/>
    <n v="-0.60000000000000009"/>
  </r>
  <r>
    <x v="29"/>
    <x v="17"/>
    <m/>
    <m/>
    <m/>
    <m/>
    <m/>
    <m/>
    <m/>
    <m/>
    <n v="2"/>
    <m/>
    <n v="1"/>
    <n v="3"/>
    <n v="0.33333333333333331"/>
  </r>
  <r>
    <x v="29"/>
    <x v="18"/>
    <m/>
    <m/>
    <m/>
    <m/>
    <m/>
    <m/>
    <m/>
    <n v="1"/>
    <m/>
    <n v="1"/>
    <n v="1"/>
    <n v="3"/>
    <n v="0.66666666666666663"/>
  </r>
  <r>
    <x v="29"/>
    <x v="27"/>
    <m/>
    <m/>
    <m/>
    <m/>
    <m/>
    <m/>
    <m/>
    <m/>
    <m/>
    <m/>
    <n v="3"/>
    <n v="3"/>
    <n v="1"/>
  </r>
  <r>
    <x v="29"/>
    <x v="26"/>
    <m/>
    <m/>
    <m/>
    <m/>
    <m/>
    <m/>
    <m/>
    <m/>
    <n v="1"/>
    <m/>
    <n v="1"/>
    <n v="2"/>
    <n v="0.5"/>
  </r>
  <r>
    <x v="29"/>
    <x v="19"/>
    <m/>
    <m/>
    <m/>
    <m/>
    <m/>
    <m/>
    <m/>
    <m/>
    <m/>
    <m/>
    <n v="2"/>
    <n v="2"/>
    <n v="1"/>
  </r>
  <r>
    <x v="29"/>
    <x v="20"/>
    <m/>
    <m/>
    <m/>
    <m/>
    <m/>
    <m/>
    <m/>
    <m/>
    <m/>
    <m/>
    <n v="2"/>
    <n v="2"/>
    <n v="1"/>
  </r>
  <r>
    <x v="29"/>
    <x v="25"/>
    <m/>
    <m/>
    <m/>
    <m/>
    <m/>
    <m/>
    <m/>
    <m/>
    <n v="1"/>
    <n v="1"/>
    <m/>
    <n v="2"/>
    <n v="0.5"/>
  </r>
  <r>
    <x v="29"/>
    <x v="53"/>
    <m/>
    <m/>
    <m/>
    <m/>
    <m/>
    <m/>
    <m/>
    <m/>
    <m/>
    <m/>
    <n v="1"/>
    <n v="1"/>
    <n v="1"/>
  </r>
  <r>
    <x v="29"/>
    <x v="11"/>
    <m/>
    <m/>
    <m/>
    <m/>
    <m/>
    <m/>
    <m/>
    <m/>
    <m/>
    <m/>
    <n v="1"/>
    <n v="1"/>
    <n v="1"/>
  </r>
  <r>
    <x v="29"/>
    <x v="48"/>
    <m/>
    <m/>
    <m/>
    <m/>
    <m/>
    <m/>
    <m/>
    <m/>
    <m/>
    <m/>
    <n v="1"/>
    <n v="1"/>
    <n v="1"/>
  </r>
  <r>
    <x v="30"/>
    <x v="52"/>
    <n v="18"/>
    <n v="2"/>
    <n v="5"/>
    <n v="2"/>
    <n v="5"/>
    <n v="6"/>
    <n v="3"/>
    <n v="10"/>
    <n v="30"/>
    <n v="45"/>
    <n v="128"/>
    <n v="254"/>
    <n v="0.51968503937007871"/>
  </r>
  <r>
    <x v="30"/>
    <x v="3"/>
    <n v="10"/>
    <m/>
    <n v="1"/>
    <m/>
    <n v="2"/>
    <n v="1"/>
    <m/>
    <n v="1"/>
    <n v="3"/>
    <n v="9"/>
    <n v="20"/>
    <n v="47"/>
    <n v="0.31914893617021278"/>
  </r>
  <r>
    <x v="30"/>
    <x v="5"/>
    <n v="1"/>
    <n v="1"/>
    <n v="2"/>
    <m/>
    <n v="1"/>
    <n v="3"/>
    <n v="3"/>
    <n v="1"/>
    <n v="1"/>
    <n v="5"/>
    <n v="12"/>
    <n v="30"/>
    <n v="0.2"/>
  </r>
  <r>
    <x v="30"/>
    <x v="4"/>
    <n v="1"/>
    <m/>
    <m/>
    <n v="1"/>
    <m/>
    <m/>
    <m/>
    <n v="2"/>
    <n v="3"/>
    <n v="6"/>
    <n v="17"/>
    <n v="30"/>
    <n v="0.70000000000000007"/>
  </r>
  <r>
    <x v="30"/>
    <x v="6"/>
    <n v="2"/>
    <m/>
    <m/>
    <n v="1"/>
    <m/>
    <m/>
    <m/>
    <n v="1"/>
    <n v="4"/>
    <n v="3"/>
    <n v="18"/>
    <n v="29"/>
    <n v="0.62068965517241381"/>
  </r>
  <r>
    <x v="30"/>
    <x v="46"/>
    <m/>
    <m/>
    <m/>
    <m/>
    <n v="1"/>
    <n v="1"/>
    <m/>
    <m/>
    <n v="5"/>
    <n v="6"/>
    <n v="13"/>
    <n v="26"/>
    <n v="0.65384615384615374"/>
  </r>
  <r>
    <x v="30"/>
    <x v="47"/>
    <n v="1"/>
    <m/>
    <m/>
    <m/>
    <m/>
    <m/>
    <m/>
    <n v="1"/>
    <n v="3"/>
    <n v="6"/>
    <n v="7"/>
    <n v="18"/>
    <n v="0.66666666666666663"/>
  </r>
  <r>
    <x v="30"/>
    <x v="9"/>
    <n v="1"/>
    <m/>
    <m/>
    <m/>
    <n v="1"/>
    <m/>
    <m/>
    <m/>
    <n v="4"/>
    <n v="2"/>
    <n v="4"/>
    <n v="12"/>
    <n v="0.33333333333333337"/>
  </r>
  <r>
    <x v="30"/>
    <x v="15"/>
    <m/>
    <m/>
    <m/>
    <m/>
    <m/>
    <m/>
    <m/>
    <n v="2"/>
    <n v="1"/>
    <n v="2"/>
    <n v="6"/>
    <n v="11"/>
    <n v="0.72727272727272729"/>
  </r>
  <r>
    <x v="30"/>
    <x v="23"/>
    <n v="1"/>
    <m/>
    <n v="1"/>
    <m/>
    <m/>
    <n v="1"/>
    <m/>
    <m/>
    <m/>
    <n v="2"/>
    <n v="4"/>
    <n v="9"/>
    <n v="0.33333333333333331"/>
  </r>
  <r>
    <x v="30"/>
    <x v="24"/>
    <m/>
    <m/>
    <m/>
    <m/>
    <m/>
    <m/>
    <m/>
    <m/>
    <n v="2"/>
    <m/>
    <n v="5"/>
    <n v="7"/>
    <n v="0.7142857142857143"/>
  </r>
  <r>
    <x v="30"/>
    <x v="26"/>
    <m/>
    <m/>
    <m/>
    <m/>
    <m/>
    <m/>
    <m/>
    <m/>
    <n v="1"/>
    <m/>
    <n v="5"/>
    <n v="6"/>
    <n v="0.83333333333333337"/>
  </r>
  <r>
    <x v="30"/>
    <x v="34"/>
    <m/>
    <m/>
    <n v="1"/>
    <m/>
    <m/>
    <m/>
    <m/>
    <m/>
    <m/>
    <m/>
    <n v="4"/>
    <n v="5"/>
    <n v="0.60000000000000009"/>
  </r>
  <r>
    <x v="30"/>
    <x v="10"/>
    <m/>
    <n v="1"/>
    <m/>
    <m/>
    <m/>
    <m/>
    <m/>
    <m/>
    <n v="1"/>
    <m/>
    <n v="2"/>
    <n v="4"/>
    <n v="0.25"/>
  </r>
  <r>
    <x v="30"/>
    <x v="16"/>
    <m/>
    <m/>
    <m/>
    <m/>
    <m/>
    <m/>
    <m/>
    <n v="1"/>
    <m/>
    <m/>
    <n v="3"/>
    <n v="4"/>
    <n v="0.75"/>
  </r>
  <r>
    <x v="30"/>
    <x v="18"/>
    <m/>
    <m/>
    <m/>
    <m/>
    <m/>
    <m/>
    <m/>
    <m/>
    <m/>
    <n v="1"/>
    <n v="2"/>
    <n v="3"/>
    <n v="1"/>
  </r>
  <r>
    <x v="30"/>
    <x v="12"/>
    <m/>
    <m/>
    <m/>
    <m/>
    <m/>
    <m/>
    <m/>
    <m/>
    <n v="1"/>
    <m/>
    <n v="1"/>
    <n v="2"/>
    <n v="0.5"/>
  </r>
  <r>
    <x v="30"/>
    <x v="19"/>
    <m/>
    <m/>
    <m/>
    <m/>
    <m/>
    <m/>
    <m/>
    <m/>
    <n v="1"/>
    <m/>
    <n v="1"/>
    <n v="2"/>
    <n v="0.5"/>
  </r>
  <r>
    <x v="30"/>
    <x v="30"/>
    <m/>
    <m/>
    <m/>
    <m/>
    <m/>
    <m/>
    <m/>
    <m/>
    <m/>
    <n v="1"/>
    <n v="1"/>
    <n v="2"/>
    <n v="1"/>
  </r>
  <r>
    <x v="30"/>
    <x v="11"/>
    <m/>
    <m/>
    <m/>
    <m/>
    <m/>
    <m/>
    <m/>
    <m/>
    <m/>
    <m/>
    <n v="1"/>
    <n v="1"/>
    <n v="1"/>
  </r>
  <r>
    <x v="30"/>
    <x v="50"/>
    <n v="1"/>
    <m/>
    <m/>
    <m/>
    <m/>
    <m/>
    <m/>
    <m/>
    <m/>
    <m/>
    <m/>
    <n v="1"/>
    <n v="-1"/>
  </r>
  <r>
    <x v="30"/>
    <x v="32"/>
    <m/>
    <m/>
    <m/>
    <m/>
    <m/>
    <m/>
    <m/>
    <m/>
    <m/>
    <n v="1"/>
    <m/>
    <n v="1"/>
    <n v="1"/>
  </r>
  <r>
    <x v="30"/>
    <x v="13"/>
    <m/>
    <m/>
    <m/>
    <m/>
    <m/>
    <m/>
    <m/>
    <m/>
    <m/>
    <n v="1"/>
    <m/>
    <n v="1"/>
    <n v="1"/>
  </r>
  <r>
    <x v="30"/>
    <x v="14"/>
    <m/>
    <m/>
    <m/>
    <m/>
    <m/>
    <m/>
    <m/>
    <n v="1"/>
    <m/>
    <m/>
    <m/>
    <n v="1"/>
    <n v="0"/>
  </r>
  <r>
    <x v="30"/>
    <x v="27"/>
    <m/>
    <m/>
    <m/>
    <m/>
    <m/>
    <m/>
    <m/>
    <m/>
    <m/>
    <m/>
    <n v="1"/>
    <n v="1"/>
    <n v="1"/>
  </r>
  <r>
    <x v="30"/>
    <x v="48"/>
    <m/>
    <m/>
    <m/>
    <m/>
    <m/>
    <m/>
    <m/>
    <m/>
    <m/>
    <m/>
    <n v="1"/>
    <n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83B627-C83C-4A15-AE7A-4A61A58E307A}" name="TablaDinámica1" cacheId="5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9">
  <location ref="AG3:BB26" firstHeaderRow="1" firstDataRow="2" firstDataCol="1"/>
  <pivotFields count="5">
    <pivotField axis="axisRow" numFmtId="170" showAll="0">
      <items count="23">
        <item x="0"/>
        <item x="1"/>
        <item x="2"/>
        <item x="3"/>
        <item x="4"/>
        <item x="5"/>
        <item x="6"/>
        <item x="7"/>
        <item x="8"/>
        <item x="9"/>
        <item x="10"/>
        <item x="11"/>
        <item x="12"/>
        <item x="13"/>
        <item x="14"/>
        <item x="15"/>
        <item x="16"/>
        <item x="17"/>
        <item x="18"/>
        <item x="19"/>
        <item x="20"/>
        <item x="21"/>
        <item t="default"/>
      </items>
    </pivotField>
    <pivotField axis="axisCol" showAll="0" sortType="descending">
      <items count="25">
        <item x="0"/>
        <item x="1"/>
        <item x="2"/>
        <item x="3"/>
        <item m="1" x="21"/>
        <item m="1" x="22"/>
        <item x="6"/>
        <item x="7"/>
        <item x="8"/>
        <item x="9"/>
        <item x="10"/>
        <item x="11"/>
        <item x="12"/>
        <item x="13"/>
        <item m="1" x="23"/>
        <item x="14"/>
        <item x="15"/>
        <item x="16"/>
        <item x="17"/>
        <item x="4"/>
        <item x="5"/>
        <item x="18"/>
        <item x="19"/>
        <item x="20"/>
        <item t="default"/>
      </items>
      <autoSortScope>
        <pivotArea dataOnly="0" outline="0" fieldPosition="0">
          <references count="1">
            <reference field="4294967294" count="1" selected="0">
              <x v="0"/>
            </reference>
          </references>
        </pivotArea>
      </autoSortScope>
    </pivotField>
    <pivotField dataField="1" showAll="0"/>
    <pivotField axis="axisRow" showAll="0">
      <items count="15">
        <item x="0"/>
        <item x="1"/>
        <item x="2"/>
        <item x="3"/>
        <item x="4"/>
        <item x="5"/>
        <item x="6"/>
        <item x="7"/>
        <item x="8"/>
        <item x="9"/>
        <item x="10"/>
        <item x="11"/>
        <item x="12"/>
        <item x="13"/>
        <item t="default"/>
      </items>
    </pivotField>
    <pivotField axis="axisRow" showAll="0">
      <items count="5">
        <item h="1" x="0"/>
        <item h="1" x="1"/>
        <item x="2"/>
        <item h="1" x="3"/>
        <item t="default"/>
      </items>
    </pivotField>
  </pivotFields>
  <rowFields count="3">
    <field x="4"/>
    <field x="3"/>
    <field x="0"/>
  </rowFields>
  <rowItems count="22">
    <i>
      <x v="2"/>
    </i>
    <i r="1">
      <x v="1"/>
    </i>
    <i r="2">
      <x v="12"/>
    </i>
    <i r="1">
      <x v="2"/>
    </i>
    <i r="2">
      <x v="13"/>
    </i>
    <i r="1">
      <x v="3"/>
    </i>
    <i r="2">
      <x v="14"/>
    </i>
    <i r="1">
      <x v="4"/>
    </i>
    <i r="2">
      <x v="15"/>
    </i>
    <i r="1">
      <x v="5"/>
    </i>
    <i r="2">
      <x v="16"/>
    </i>
    <i r="1">
      <x v="6"/>
    </i>
    <i r="2">
      <x v="17"/>
    </i>
    <i r="1">
      <x v="7"/>
    </i>
    <i r="2">
      <x v="18"/>
    </i>
    <i r="1">
      <x v="8"/>
    </i>
    <i r="2">
      <x v="19"/>
    </i>
    <i r="1">
      <x v="9"/>
    </i>
    <i r="2">
      <x v="20"/>
    </i>
    <i r="1">
      <x v="10"/>
    </i>
    <i r="2">
      <x v="21"/>
    </i>
    <i t="grand">
      <x/>
    </i>
  </rowItems>
  <colFields count="1">
    <field x="1"/>
  </colFields>
  <colItems count="21">
    <i>
      <x v="19"/>
    </i>
    <i>
      <x v="3"/>
    </i>
    <i>
      <x v="1"/>
    </i>
    <i>
      <x v="9"/>
    </i>
    <i>
      <x v="21"/>
    </i>
    <i>
      <x/>
    </i>
    <i>
      <x v="20"/>
    </i>
    <i>
      <x v="6"/>
    </i>
    <i>
      <x v="17"/>
    </i>
    <i>
      <x v="13"/>
    </i>
    <i>
      <x v="7"/>
    </i>
    <i>
      <x v="16"/>
    </i>
    <i>
      <x v="15"/>
    </i>
    <i>
      <x v="18"/>
    </i>
    <i>
      <x v="12"/>
    </i>
    <i>
      <x v="22"/>
    </i>
    <i>
      <x v="2"/>
    </i>
    <i>
      <x v="23"/>
    </i>
    <i>
      <x v="10"/>
    </i>
    <i>
      <x v="11"/>
    </i>
    <i t="grand">
      <x/>
    </i>
  </colItems>
  <dataFields count="1">
    <dataField name="Suma de Nº peticions" fld="2" baseField="1" baseItem="1"/>
  </dataFields>
  <formats count="10">
    <format dxfId="34">
      <pivotArea collapsedLevelsAreSubtotals="1" fieldPosition="0">
        <references count="1">
          <reference field="1" count="0"/>
        </references>
      </pivotArea>
    </format>
    <format dxfId="35">
      <pivotArea type="all" dataOnly="0" outline="0" fieldPosition="0"/>
    </format>
    <format dxfId="36">
      <pivotArea outline="0" collapsedLevelsAreSubtotals="1" fieldPosition="0"/>
    </format>
    <format dxfId="37">
      <pivotArea type="origin" dataOnly="0" labelOnly="1" outline="0" fieldPosition="0"/>
    </format>
    <format dxfId="38">
      <pivotArea field="1" type="button" dataOnly="0" labelOnly="1" outline="0" axis="axisCol" fieldPosition="0"/>
    </format>
    <format dxfId="39">
      <pivotArea type="topRight" dataOnly="0" labelOnly="1" outline="0" fieldPosition="0"/>
    </format>
    <format dxfId="40">
      <pivotArea dataOnly="0" labelOnly="1" grandRow="1" outline="0" fieldPosition="0"/>
    </format>
    <format dxfId="41">
      <pivotArea dataOnly="0" labelOnly="1" fieldPosition="0">
        <references count="1">
          <reference field="1" count="0"/>
        </references>
      </pivotArea>
    </format>
    <format dxfId="42">
      <pivotArea dataOnly="0" labelOnly="1" grandCol="1" outline="0" fieldPosition="0"/>
    </format>
    <format dxfId="43">
      <pivotArea outline="0" fieldPosition="0">
        <references count="1">
          <reference field="4294967294" count="1">
            <x v="0"/>
          </reference>
        </references>
      </pivotArea>
    </format>
  </formats>
  <chartFormats count="67">
    <chartFormat chart="4" format="212" series="1">
      <pivotArea type="data" outline="0" fieldPosition="0">
        <references count="2">
          <reference field="4294967294" count="1" selected="0">
            <x v="0"/>
          </reference>
          <reference field="1" count="1" selected="0">
            <x v="3"/>
          </reference>
        </references>
      </pivotArea>
    </chartFormat>
    <chartFormat chart="4" format="213">
      <pivotArea type="data" outline="0" fieldPosition="0">
        <references count="5">
          <reference field="4294967294" count="1" selected="0">
            <x v="0"/>
          </reference>
          <reference field="0" count="1" selected="0">
            <x v="15"/>
          </reference>
          <reference field="1" count="1" selected="0">
            <x v="3"/>
          </reference>
          <reference field="3" count="1" selected="0">
            <x v="4"/>
          </reference>
          <reference field="4" count="1" selected="0">
            <x v="2"/>
          </reference>
        </references>
      </pivotArea>
    </chartFormat>
    <chartFormat chart="4" format="214" series="1">
      <pivotArea type="data" outline="0" fieldPosition="0">
        <references count="2">
          <reference field="4294967294" count="1" selected="0">
            <x v="0"/>
          </reference>
          <reference field="1" count="1" selected="0">
            <x v="4"/>
          </reference>
        </references>
      </pivotArea>
    </chartFormat>
    <chartFormat chart="4" format="215">
      <pivotArea type="data" outline="0" fieldPosition="0">
        <references count="5">
          <reference field="4294967294" count="1" selected="0">
            <x v="0"/>
          </reference>
          <reference field="0" count="1" selected="0">
            <x v="15"/>
          </reference>
          <reference field="1" count="1" selected="0">
            <x v="4"/>
          </reference>
          <reference field="3" count="1" selected="0">
            <x v="4"/>
          </reference>
          <reference field="4" count="1" selected="0">
            <x v="2"/>
          </reference>
        </references>
      </pivotArea>
    </chartFormat>
    <chartFormat chart="4" format="216" series="1">
      <pivotArea type="data" outline="0" fieldPosition="0">
        <references count="2">
          <reference field="4294967294" count="1" selected="0">
            <x v="0"/>
          </reference>
          <reference field="1" count="1" selected="0">
            <x v="19"/>
          </reference>
        </references>
      </pivotArea>
    </chartFormat>
    <chartFormat chart="4" format="217">
      <pivotArea type="data" outline="0" fieldPosition="0">
        <references count="5">
          <reference field="4294967294" count="1" selected="0">
            <x v="0"/>
          </reference>
          <reference field="0" count="1" selected="0">
            <x v="15"/>
          </reference>
          <reference field="1" count="1" selected="0">
            <x v="19"/>
          </reference>
          <reference field="3" count="1" selected="0">
            <x v="4"/>
          </reference>
          <reference field="4" count="1" selected="0">
            <x v="2"/>
          </reference>
        </references>
      </pivotArea>
    </chartFormat>
    <chartFormat chart="4" format="218">
      <pivotArea type="data" outline="0" fieldPosition="0">
        <references count="5">
          <reference field="4294967294" count="1" selected="0">
            <x v="0"/>
          </reference>
          <reference field="0" count="1" selected="0">
            <x v="16"/>
          </reference>
          <reference field="1" count="1" selected="0">
            <x v="19"/>
          </reference>
          <reference field="3" count="1" selected="0">
            <x v="5"/>
          </reference>
          <reference field="4" count="1" selected="0">
            <x v="2"/>
          </reference>
        </references>
      </pivotArea>
    </chartFormat>
    <chartFormat chart="4" format="219">
      <pivotArea type="data" outline="0" fieldPosition="0">
        <references count="5">
          <reference field="4294967294" count="1" selected="0">
            <x v="0"/>
          </reference>
          <reference field="0" count="1" selected="0">
            <x v="17"/>
          </reference>
          <reference field="1" count="1" selected="0">
            <x v="19"/>
          </reference>
          <reference field="3" count="1" selected="0">
            <x v="6"/>
          </reference>
          <reference field="4" count="1" selected="0">
            <x v="2"/>
          </reference>
        </references>
      </pivotArea>
    </chartFormat>
    <chartFormat chart="4" format="220" series="1">
      <pivotArea type="data" outline="0" fieldPosition="0">
        <references count="2">
          <reference field="4294967294" count="1" selected="0">
            <x v="0"/>
          </reference>
          <reference field="1" count="1" selected="0">
            <x v="14"/>
          </reference>
        </references>
      </pivotArea>
    </chartFormat>
    <chartFormat chart="4" format="221">
      <pivotArea type="data" outline="0" fieldPosition="0">
        <references count="5">
          <reference field="4294967294" count="1" selected="0">
            <x v="0"/>
          </reference>
          <reference field="0" count="1" selected="0">
            <x v="15"/>
          </reference>
          <reference field="1" count="1" selected="0">
            <x v="14"/>
          </reference>
          <reference field="3" count="1" selected="0">
            <x v="4"/>
          </reference>
          <reference field="4" count="1" selected="0">
            <x v="2"/>
          </reference>
        </references>
      </pivotArea>
    </chartFormat>
    <chartFormat chart="4" format="222">
      <pivotArea type="data" outline="0" fieldPosition="0">
        <references count="5">
          <reference field="4294967294" count="1" selected="0">
            <x v="0"/>
          </reference>
          <reference field="0" count="1" selected="0">
            <x v="16"/>
          </reference>
          <reference field="1" count="1" selected="0">
            <x v="14"/>
          </reference>
          <reference field="3" count="1" selected="0">
            <x v="5"/>
          </reference>
          <reference field="4" count="1" selected="0">
            <x v="2"/>
          </reference>
        </references>
      </pivotArea>
    </chartFormat>
    <chartFormat chart="4" format="223">
      <pivotArea type="data" outline="0" fieldPosition="0">
        <references count="5">
          <reference field="4294967294" count="1" selected="0">
            <x v="0"/>
          </reference>
          <reference field="0" count="1" selected="0">
            <x v="17"/>
          </reference>
          <reference field="1" count="1" selected="0">
            <x v="14"/>
          </reference>
          <reference field="3" count="1" selected="0">
            <x v="6"/>
          </reference>
          <reference field="4" count="1" selected="0">
            <x v="2"/>
          </reference>
        </references>
      </pivotArea>
    </chartFormat>
    <chartFormat chart="4" format="224" series="1">
      <pivotArea type="data" outline="0" fieldPosition="0">
        <references count="2">
          <reference field="4294967294" count="1" selected="0">
            <x v="0"/>
          </reference>
          <reference field="1" count="1" selected="0">
            <x v="1"/>
          </reference>
        </references>
      </pivotArea>
    </chartFormat>
    <chartFormat chart="4" format="225">
      <pivotArea type="data" outline="0" fieldPosition="0">
        <references count="5">
          <reference field="4294967294" count="1" selected="0">
            <x v="0"/>
          </reference>
          <reference field="0" count="1" selected="0">
            <x v="15"/>
          </reference>
          <reference field="1" count="1" selected="0">
            <x v="1"/>
          </reference>
          <reference field="3" count="1" selected="0">
            <x v="4"/>
          </reference>
          <reference field="4" count="1" selected="0">
            <x v="2"/>
          </reference>
        </references>
      </pivotArea>
    </chartFormat>
    <chartFormat chart="4" format="226">
      <pivotArea type="data" outline="0" fieldPosition="0">
        <references count="5">
          <reference field="4294967294" count="1" selected="0">
            <x v="0"/>
          </reference>
          <reference field="0" count="1" selected="0">
            <x v="16"/>
          </reference>
          <reference field="1" count="1" selected="0">
            <x v="1"/>
          </reference>
          <reference field="3" count="1" selected="0">
            <x v="5"/>
          </reference>
          <reference field="4" count="1" selected="0">
            <x v="2"/>
          </reference>
        </references>
      </pivotArea>
    </chartFormat>
    <chartFormat chart="4" format="227" series="1">
      <pivotArea type="data" outline="0" fieldPosition="0">
        <references count="2">
          <reference field="4294967294" count="1" selected="0">
            <x v="0"/>
          </reference>
          <reference field="1" count="1" selected="0">
            <x v="9"/>
          </reference>
        </references>
      </pivotArea>
    </chartFormat>
    <chartFormat chart="4" format="228">
      <pivotArea type="data" outline="0" fieldPosition="0">
        <references count="5">
          <reference field="4294967294" count="1" selected="0">
            <x v="0"/>
          </reference>
          <reference field="0" count="1" selected="0">
            <x v="15"/>
          </reference>
          <reference field="1" count="1" selected="0">
            <x v="9"/>
          </reference>
          <reference field="3" count="1" selected="0">
            <x v="4"/>
          </reference>
          <reference field="4" count="1" selected="0">
            <x v="2"/>
          </reference>
        </references>
      </pivotArea>
    </chartFormat>
    <chartFormat chart="4" format="229">
      <pivotArea type="data" outline="0" fieldPosition="0">
        <references count="5">
          <reference field="4294967294" count="1" selected="0">
            <x v="0"/>
          </reference>
          <reference field="0" count="1" selected="0">
            <x v="16"/>
          </reference>
          <reference field="1" count="1" selected="0">
            <x v="9"/>
          </reference>
          <reference field="3" count="1" selected="0">
            <x v="5"/>
          </reference>
          <reference field="4" count="1" selected="0">
            <x v="2"/>
          </reference>
        </references>
      </pivotArea>
    </chartFormat>
    <chartFormat chart="4" format="230">
      <pivotArea type="data" outline="0" fieldPosition="0">
        <references count="5">
          <reference field="4294967294" count="1" selected="0">
            <x v="0"/>
          </reference>
          <reference field="0" count="1" selected="0">
            <x v="17"/>
          </reference>
          <reference field="1" count="1" selected="0">
            <x v="9"/>
          </reference>
          <reference field="3" count="1" selected="0">
            <x v="6"/>
          </reference>
          <reference field="4" count="1" selected="0">
            <x v="2"/>
          </reference>
        </references>
      </pivotArea>
    </chartFormat>
    <chartFormat chart="4" format="231" series="1">
      <pivotArea type="data" outline="0" fieldPosition="0">
        <references count="2">
          <reference field="4294967294" count="1" selected="0">
            <x v="0"/>
          </reference>
          <reference field="1" count="1" selected="0">
            <x v="0"/>
          </reference>
        </references>
      </pivotArea>
    </chartFormat>
    <chartFormat chart="4" format="232">
      <pivotArea type="data" outline="0" fieldPosition="0">
        <references count="5">
          <reference field="4294967294" count="1" selected="0">
            <x v="0"/>
          </reference>
          <reference field="0" count="1" selected="0">
            <x v="15"/>
          </reference>
          <reference field="1" count="1" selected="0">
            <x v="0"/>
          </reference>
          <reference field="3" count="1" selected="0">
            <x v="4"/>
          </reference>
          <reference field="4" count="1" selected="0">
            <x v="2"/>
          </reference>
        </references>
      </pivotArea>
    </chartFormat>
    <chartFormat chart="4" format="233" series="1">
      <pivotArea type="data" outline="0" fieldPosition="0">
        <references count="2">
          <reference field="4294967294" count="1" selected="0">
            <x v="0"/>
          </reference>
          <reference field="1" count="1" selected="0">
            <x v="21"/>
          </reference>
        </references>
      </pivotArea>
    </chartFormat>
    <chartFormat chart="4" format="234" series="1">
      <pivotArea type="data" outline="0" fieldPosition="0">
        <references count="2">
          <reference field="4294967294" count="1" selected="0">
            <x v="0"/>
          </reference>
          <reference field="1" count="1" selected="0">
            <x v="5"/>
          </reference>
        </references>
      </pivotArea>
    </chartFormat>
    <chartFormat chart="4" format="235">
      <pivotArea type="data" outline="0" fieldPosition="0">
        <references count="5">
          <reference field="4294967294" count="1" selected="0">
            <x v="0"/>
          </reference>
          <reference field="0" count="1" selected="0">
            <x v="15"/>
          </reference>
          <reference field="1" count="1" selected="0">
            <x v="5"/>
          </reference>
          <reference field="3" count="1" selected="0">
            <x v="4"/>
          </reference>
          <reference field="4" count="1" selected="0">
            <x v="2"/>
          </reference>
        </references>
      </pivotArea>
    </chartFormat>
    <chartFormat chart="4" format="236" series="1">
      <pivotArea type="data" outline="0" fieldPosition="0">
        <references count="2">
          <reference field="4294967294" count="1" selected="0">
            <x v="0"/>
          </reference>
          <reference field="1" count="1" selected="0">
            <x v="6"/>
          </reference>
        </references>
      </pivotArea>
    </chartFormat>
    <chartFormat chart="4" format="237" series="1">
      <pivotArea type="data" outline="0" fieldPosition="0">
        <references count="2">
          <reference field="4294967294" count="1" selected="0">
            <x v="0"/>
          </reference>
          <reference field="1" count="1" selected="0">
            <x v="20"/>
          </reference>
        </references>
      </pivotArea>
    </chartFormat>
    <chartFormat chart="4" format="238" series="1">
      <pivotArea type="data" outline="0" fieldPosition="0">
        <references count="2">
          <reference field="4294967294" count="1" selected="0">
            <x v="0"/>
          </reference>
          <reference field="1" count="1" selected="0">
            <x v="13"/>
          </reference>
        </references>
      </pivotArea>
    </chartFormat>
    <chartFormat chart="4" format="239" series="1">
      <pivotArea type="data" outline="0" fieldPosition="0">
        <references count="2">
          <reference field="4294967294" count="1" selected="0">
            <x v="0"/>
          </reference>
          <reference field="1" count="1" selected="0">
            <x v="7"/>
          </reference>
        </references>
      </pivotArea>
    </chartFormat>
    <chartFormat chart="4" format="240" series="1">
      <pivotArea type="data" outline="0" fieldPosition="0">
        <references count="2">
          <reference field="4294967294" count="1" selected="0">
            <x v="0"/>
          </reference>
          <reference field="1" count="1" selected="0">
            <x v="15"/>
          </reference>
        </references>
      </pivotArea>
    </chartFormat>
    <chartFormat chart="4" format="241" series="1">
      <pivotArea type="data" outline="0" fieldPosition="0">
        <references count="2">
          <reference field="4294967294" count="1" selected="0">
            <x v="0"/>
          </reference>
          <reference field="1" count="1" selected="0">
            <x v="18"/>
          </reference>
        </references>
      </pivotArea>
    </chartFormat>
    <chartFormat chart="4" format="242" series="1">
      <pivotArea type="data" outline="0" fieldPosition="0">
        <references count="2">
          <reference field="4294967294" count="1" selected="0">
            <x v="0"/>
          </reference>
          <reference field="1" count="1" selected="0">
            <x v="17"/>
          </reference>
        </references>
      </pivotArea>
    </chartFormat>
    <chartFormat chart="4" format="243" series="1">
      <pivotArea type="data" outline="0" fieldPosition="0">
        <references count="2">
          <reference field="4294967294" count="1" selected="0">
            <x v="0"/>
          </reference>
          <reference field="1" count="1" selected="0">
            <x v="12"/>
          </reference>
        </references>
      </pivotArea>
    </chartFormat>
    <chartFormat chart="4" format="244" series="1">
      <pivotArea type="data" outline="0" fieldPosition="0">
        <references count="2">
          <reference field="4294967294" count="1" selected="0">
            <x v="0"/>
          </reference>
          <reference field="1" count="1" selected="0">
            <x v="10"/>
          </reference>
        </references>
      </pivotArea>
    </chartFormat>
    <chartFormat chart="4" format="245" series="1">
      <pivotArea type="data" outline="0" fieldPosition="0">
        <references count="2">
          <reference field="4294967294" count="1" selected="0">
            <x v="0"/>
          </reference>
          <reference field="1" count="1" selected="0">
            <x v="16"/>
          </reference>
        </references>
      </pivotArea>
    </chartFormat>
    <chartFormat chart="4" format="252">
      <pivotArea type="data" outline="0" fieldPosition="0">
        <references count="5">
          <reference field="4294967294" count="1" selected="0">
            <x v="0"/>
          </reference>
          <reference field="0" count="1" selected="0">
            <x v="17"/>
          </reference>
          <reference field="1" count="1" selected="0">
            <x v="1"/>
          </reference>
          <reference field="3" count="1" selected="0">
            <x v="6"/>
          </reference>
          <reference field="4" count="1" selected="0">
            <x v="2"/>
          </reference>
        </references>
      </pivotArea>
    </chartFormat>
    <chartFormat chart="4" format="253">
      <pivotArea type="data" outline="0" fieldPosition="0">
        <references count="5">
          <reference field="4294967294" count="1" selected="0">
            <x v="0"/>
          </reference>
          <reference field="0" count="1" selected="0">
            <x v="16"/>
          </reference>
          <reference field="1" count="1" selected="0">
            <x v="0"/>
          </reference>
          <reference field="3" count="1" selected="0">
            <x v="5"/>
          </reference>
          <reference field="4" count="1" selected="0">
            <x v="2"/>
          </reference>
        </references>
      </pivotArea>
    </chartFormat>
    <chartFormat chart="4" format="254">
      <pivotArea type="data" outline="0" fieldPosition="0">
        <references count="5">
          <reference field="4294967294" count="1" selected="0">
            <x v="0"/>
          </reference>
          <reference field="0" count="1" selected="0">
            <x v="15"/>
          </reference>
          <reference field="1" count="1" selected="0">
            <x v="21"/>
          </reference>
          <reference field="3" count="1" selected="0">
            <x v="4"/>
          </reference>
          <reference field="4" count="1" selected="0">
            <x v="2"/>
          </reference>
        </references>
      </pivotArea>
    </chartFormat>
    <chartFormat chart="4" format="255">
      <pivotArea type="data" outline="0" fieldPosition="0">
        <references count="5">
          <reference field="4294967294" count="1" selected="0">
            <x v="0"/>
          </reference>
          <reference field="0" count="1" selected="0">
            <x v="16"/>
          </reference>
          <reference field="1" count="1" selected="0">
            <x v="21"/>
          </reference>
          <reference field="3" count="1" selected="0">
            <x v="5"/>
          </reference>
          <reference field="4" count="1" selected="0">
            <x v="2"/>
          </reference>
        </references>
      </pivotArea>
    </chartFormat>
    <chartFormat chart="4" format="256">
      <pivotArea type="data" outline="0" fieldPosition="0">
        <references count="5">
          <reference field="4294967294" count="1" selected="0">
            <x v="0"/>
          </reference>
          <reference field="0" count="1" selected="0">
            <x v="17"/>
          </reference>
          <reference field="1" count="1" selected="0">
            <x v="21"/>
          </reference>
          <reference field="3" count="1" selected="0">
            <x v="6"/>
          </reference>
          <reference field="4" count="1" selected="0">
            <x v="2"/>
          </reference>
        </references>
      </pivotArea>
    </chartFormat>
    <chartFormat chart="4" format="257">
      <pivotArea type="data" outline="0" fieldPosition="0">
        <references count="5">
          <reference field="4294967294" count="1" selected="0">
            <x v="0"/>
          </reference>
          <reference field="0" count="1" selected="0">
            <x v="15"/>
          </reference>
          <reference field="1" count="1" selected="0">
            <x v="13"/>
          </reference>
          <reference field="3" count="1" selected="0">
            <x v="4"/>
          </reference>
          <reference field="4" count="1" selected="0">
            <x v="2"/>
          </reference>
        </references>
      </pivotArea>
    </chartFormat>
    <chartFormat chart="4" format="262" series="1">
      <pivotArea type="data" outline="0" fieldPosition="0">
        <references count="2">
          <reference field="4294967294" count="1" selected="0">
            <x v="0"/>
          </reference>
          <reference field="1" count="1" selected="0">
            <x v="22"/>
          </reference>
        </references>
      </pivotArea>
    </chartFormat>
    <chartFormat chart="4" format="263" series="1">
      <pivotArea type="data" outline="0" fieldPosition="0">
        <references count="2">
          <reference field="4294967294" count="1" selected="0">
            <x v="0"/>
          </reference>
          <reference field="1" count="1" selected="0">
            <x v="11"/>
          </reference>
        </references>
      </pivotArea>
    </chartFormat>
    <chartFormat chart="4" format="264">
      <pivotArea type="data" outline="0" fieldPosition="0">
        <references count="5">
          <reference field="4294967294" count="1" selected="0">
            <x v="0"/>
          </reference>
          <reference field="0" count="1" selected="0">
            <x v="18"/>
          </reference>
          <reference field="1" count="1" selected="0">
            <x v="1"/>
          </reference>
          <reference field="3" count="1" selected="0">
            <x v="7"/>
          </reference>
          <reference field="4" count="1" selected="0">
            <x v="2"/>
          </reference>
        </references>
      </pivotArea>
    </chartFormat>
    <chartFormat chart="4" format="265">
      <pivotArea type="data" outline="0" fieldPosition="0">
        <references count="5">
          <reference field="4294967294" count="1" selected="0">
            <x v="0"/>
          </reference>
          <reference field="0" count="1" selected="0">
            <x v="18"/>
          </reference>
          <reference field="1" count="1" selected="0">
            <x v="9"/>
          </reference>
          <reference field="3" count="1" selected="0">
            <x v="7"/>
          </reference>
          <reference field="4" count="1" selected="0">
            <x v="2"/>
          </reference>
        </references>
      </pivotArea>
    </chartFormat>
    <chartFormat chart="4" format="266">
      <pivotArea type="data" outline="0" fieldPosition="0">
        <references count="5">
          <reference field="4294967294" count="1" selected="0">
            <x v="0"/>
          </reference>
          <reference field="0" count="1" selected="0">
            <x v="18"/>
          </reference>
          <reference field="1" count="1" selected="0">
            <x v="0"/>
          </reference>
          <reference field="3" count="1" selected="0">
            <x v="7"/>
          </reference>
          <reference field="4" count="1" selected="0">
            <x v="2"/>
          </reference>
        </references>
      </pivotArea>
    </chartFormat>
    <chartFormat chart="4" format="267">
      <pivotArea type="data" outline="0" fieldPosition="0">
        <references count="5">
          <reference field="4294967294" count="1" selected="0">
            <x v="0"/>
          </reference>
          <reference field="0" count="1" selected="0">
            <x v="18"/>
          </reference>
          <reference field="1" count="1" selected="0">
            <x v="21"/>
          </reference>
          <reference field="3" count="1" selected="0">
            <x v="7"/>
          </reference>
          <reference field="4" count="1" selected="0">
            <x v="2"/>
          </reference>
        </references>
      </pivotArea>
    </chartFormat>
    <chartFormat chart="4" format="268">
      <pivotArea type="data" outline="0" fieldPosition="0">
        <references count="5">
          <reference field="4294967294" count="1" selected="0">
            <x v="0"/>
          </reference>
          <reference field="0" count="1" selected="0">
            <x v="15"/>
          </reference>
          <reference field="1" count="1" selected="0">
            <x v="20"/>
          </reference>
          <reference field="3" count="1" selected="0">
            <x v="4"/>
          </reference>
          <reference field="4" count="1" selected="0">
            <x v="2"/>
          </reference>
        </references>
      </pivotArea>
    </chartFormat>
    <chartFormat chart="4" format="269">
      <pivotArea type="data" outline="0" fieldPosition="0">
        <references count="5">
          <reference field="4294967294" count="1" selected="0">
            <x v="0"/>
          </reference>
          <reference field="0" count="1" selected="0">
            <x v="15"/>
          </reference>
          <reference field="1" count="1" selected="0">
            <x v="7"/>
          </reference>
          <reference field="3" count="1" selected="0">
            <x v="4"/>
          </reference>
          <reference field="4" count="1" selected="0">
            <x v="2"/>
          </reference>
        </references>
      </pivotArea>
    </chartFormat>
    <chartFormat chart="4" format="270" series="1">
      <pivotArea type="data" outline="0" fieldPosition="0">
        <references count="2">
          <reference field="4294967294" count="1" selected="0">
            <x v="0"/>
          </reference>
          <reference field="1" count="1" selected="0">
            <x v="23"/>
          </reference>
        </references>
      </pivotArea>
    </chartFormat>
    <chartFormat chart="4" format="271">
      <pivotArea type="data" outline="0" fieldPosition="0">
        <references count="5">
          <reference field="4294967294" count="1" selected="0">
            <x v="0"/>
          </reference>
          <reference field="0" count="1" selected="0">
            <x v="19"/>
          </reference>
          <reference field="1" count="1" selected="0">
            <x v="19"/>
          </reference>
          <reference field="3" count="1" selected="0">
            <x v="8"/>
          </reference>
          <reference field="4" count="1" selected="0">
            <x v="2"/>
          </reference>
        </references>
      </pivotArea>
    </chartFormat>
    <chartFormat chart="4" format="272">
      <pivotArea type="data" outline="0" fieldPosition="0">
        <references count="5">
          <reference field="4294967294" count="1" selected="0">
            <x v="0"/>
          </reference>
          <reference field="0" count="1" selected="0">
            <x v="19"/>
          </reference>
          <reference field="1" count="1" selected="0">
            <x v="3"/>
          </reference>
          <reference field="3" count="1" selected="0">
            <x v="8"/>
          </reference>
          <reference field="4" count="1" selected="0">
            <x v="2"/>
          </reference>
        </references>
      </pivotArea>
    </chartFormat>
    <chartFormat chart="4" format="273">
      <pivotArea type="data" outline="0" fieldPosition="0">
        <references count="5">
          <reference field="4294967294" count="1" selected="0">
            <x v="0"/>
          </reference>
          <reference field="0" count="1" selected="0">
            <x v="17"/>
          </reference>
          <reference field="1" count="1" selected="0">
            <x v="0"/>
          </reference>
          <reference field="3" count="1" selected="0">
            <x v="6"/>
          </reference>
          <reference field="4" count="1" selected="0">
            <x v="2"/>
          </reference>
        </references>
      </pivotArea>
    </chartFormat>
    <chartFormat chart="4" format="274">
      <pivotArea type="data" outline="0" fieldPosition="0">
        <references count="5">
          <reference field="4294967294" count="1" selected="0">
            <x v="0"/>
          </reference>
          <reference field="0" count="1" selected="0">
            <x v="19"/>
          </reference>
          <reference field="1" count="1" selected="0">
            <x v="0"/>
          </reference>
          <reference field="3" count="1" selected="0">
            <x v="8"/>
          </reference>
          <reference field="4" count="1" selected="0">
            <x v="2"/>
          </reference>
        </references>
      </pivotArea>
    </chartFormat>
    <chartFormat chart="4" format="275">
      <pivotArea type="data" outline="0" fieldPosition="0">
        <references count="5">
          <reference field="4294967294" count="1" selected="0">
            <x v="0"/>
          </reference>
          <reference field="0" count="1" selected="0">
            <x v="15"/>
          </reference>
          <reference field="1" count="1" selected="0">
            <x v="17"/>
          </reference>
          <reference field="3" count="1" selected="0">
            <x v="4"/>
          </reference>
          <reference field="4" count="1" selected="0">
            <x v="2"/>
          </reference>
        </references>
      </pivotArea>
    </chartFormat>
    <chartFormat chart="4" format="276">
      <pivotArea type="data" outline="0" fieldPosition="0">
        <references count="5">
          <reference field="4294967294" count="1" selected="0">
            <x v="0"/>
          </reference>
          <reference field="0" count="1" selected="0">
            <x v="20"/>
          </reference>
          <reference field="1" count="1" selected="0">
            <x v="1"/>
          </reference>
          <reference field="3" count="1" selected="0">
            <x v="9"/>
          </reference>
          <reference field="4" count="1" selected="0">
            <x v="2"/>
          </reference>
        </references>
      </pivotArea>
    </chartFormat>
    <chartFormat chart="4" format="277">
      <pivotArea type="data" outline="0" fieldPosition="0">
        <references count="5">
          <reference field="4294967294" count="1" selected="0">
            <x v="0"/>
          </reference>
          <reference field="0" count="1" selected="0">
            <x v="20"/>
          </reference>
          <reference field="1" count="1" selected="0">
            <x v="9"/>
          </reference>
          <reference field="3" count="1" selected="0">
            <x v="9"/>
          </reference>
          <reference field="4" count="1" selected="0">
            <x v="2"/>
          </reference>
        </references>
      </pivotArea>
    </chartFormat>
    <chartFormat chart="4" format="278">
      <pivotArea type="data" outline="0" fieldPosition="0">
        <references count="5">
          <reference field="4294967294" count="1" selected="0">
            <x v="0"/>
          </reference>
          <reference field="0" count="1" selected="0">
            <x v="20"/>
          </reference>
          <reference field="1" count="1" selected="0">
            <x v="21"/>
          </reference>
          <reference field="3" count="1" selected="0">
            <x v="9"/>
          </reference>
          <reference field="4" count="1" selected="0">
            <x v="2"/>
          </reference>
        </references>
      </pivotArea>
    </chartFormat>
    <chartFormat chart="4" format="279">
      <pivotArea type="data" outline="0" fieldPosition="0">
        <references count="5">
          <reference field="4294967294" count="1" selected="0">
            <x v="0"/>
          </reference>
          <reference field="0" count="1" selected="0">
            <x v="20"/>
          </reference>
          <reference field="1" count="1" selected="0">
            <x v="0"/>
          </reference>
          <reference field="3" count="1" selected="0">
            <x v="9"/>
          </reference>
          <reference field="4" count="1" selected="0">
            <x v="2"/>
          </reference>
        </references>
      </pivotArea>
    </chartFormat>
    <chartFormat chart="4" format="280">
      <pivotArea type="data" outline="0" fieldPosition="0">
        <references count="5">
          <reference field="4294967294" count="1" selected="0">
            <x v="0"/>
          </reference>
          <reference field="0" count="1" selected="0">
            <x v="20"/>
          </reference>
          <reference field="1" count="1" selected="0">
            <x v="20"/>
          </reference>
          <reference field="3" count="1" selected="0">
            <x v="9"/>
          </reference>
          <reference field="4" count="1" selected="0">
            <x v="2"/>
          </reference>
        </references>
      </pivotArea>
    </chartFormat>
    <chartFormat chart="4" format="281">
      <pivotArea type="data" outline="0" fieldPosition="0">
        <references count="5">
          <reference field="4294967294" count="1" selected="0">
            <x v="0"/>
          </reference>
          <reference field="0" count="1" selected="0">
            <x v="20"/>
          </reference>
          <reference field="1" count="1" selected="0">
            <x v="6"/>
          </reference>
          <reference field="3" count="1" selected="0">
            <x v="9"/>
          </reference>
          <reference field="4" count="1" selected="0">
            <x v="2"/>
          </reference>
        </references>
      </pivotArea>
    </chartFormat>
    <chartFormat chart="4" format="282" series="1">
      <pivotArea type="data" outline="0" fieldPosition="0">
        <references count="2">
          <reference field="4294967294" count="1" selected="0">
            <x v="0"/>
          </reference>
          <reference field="1" count="1" selected="0">
            <x v="2"/>
          </reference>
        </references>
      </pivotArea>
    </chartFormat>
    <chartFormat chart="4" format="283">
      <pivotArea type="data" outline="0" fieldPosition="0">
        <references count="5">
          <reference field="4294967294" count="1" selected="0">
            <x v="0"/>
          </reference>
          <reference field="0" count="1" selected="0">
            <x v="21"/>
          </reference>
          <reference field="1" count="1" selected="0">
            <x v="19"/>
          </reference>
          <reference field="3" count="1" selected="0">
            <x v="10"/>
          </reference>
          <reference field="4" count="1" selected="0">
            <x v="2"/>
          </reference>
        </references>
      </pivotArea>
    </chartFormat>
    <chartFormat chart="4" format="284">
      <pivotArea type="data" outline="0" fieldPosition="0">
        <references count="5">
          <reference field="4294967294" count="1" selected="0">
            <x v="0"/>
          </reference>
          <reference field="0" count="1" selected="0">
            <x v="21"/>
          </reference>
          <reference field="1" count="1" selected="0">
            <x v="1"/>
          </reference>
          <reference field="3" count="1" selected="0">
            <x v="10"/>
          </reference>
          <reference field="4" count="1" selected="0">
            <x v="2"/>
          </reference>
        </references>
      </pivotArea>
    </chartFormat>
    <chartFormat chart="4" format="285">
      <pivotArea type="data" outline="0" fieldPosition="0">
        <references count="5">
          <reference field="4294967294" count="1" selected="0">
            <x v="0"/>
          </reference>
          <reference field="0" count="1" selected="0">
            <x v="21"/>
          </reference>
          <reference field="1" count="1" selected="0">
            <x v="9"/>
          </reference>
          <reference field="3" count="1" selected="0">
            <x v="10"/>
          </reference>
          <reference field="4" count="1" selected="0">
            <x v="2"/>
          </reference>
        </references>
      </pivotArea>
    </chartFormat>
    <chartFormat chart="4" format="286">
      <pivotArea type="data" outline="0" fieldPosition="0">
        <references count="5">
          <reference field="4294967294" count="1" selected="0">
            <x v="0"/>
          </reference>
          <reference field="0" count="1" selected="0">
            <x v="21"/>
          </reference>
          <reference field="1" count="1" selected="0">
            <x v="0"/>
          </reference>
          <reference field="3" count="1" selected="0">
            <x v="10"/>
          </reference>
          <reference field="4" count="1" selected="0">
            <x v="2"/>
          </reference>
        </references>
      </pivotArea>
    </chartFormat>
    <chartFormat chart="4" format="287">
      <pivotArea type="data" outline="0" fieldPosition="0">
        <references count="5">
          <reference field="4294967294" count="1" selected="0">
            <x v="0"/>
          </reference>
          <reference field="0" count="1" selected="0">
            <x v="21"/>
          </reference>
          <reference field="1" count="1" selected="0">
            <x v="20"/>
          </reference>
          <reference field="3" count="1" selected="0">
            <x v="10"/>
          </reference>
          <reference field="4" count="1" selected="0">
            <x v="2"/>
          </reference>
        </references>
      </pivotArea>
    </chartFormat>
    <chartFormat chart="4" format="288">
      <pivotArea type="data" outline="0" fieldPosition="0">
        <references count="5">
          <reference field="4294967294" count="1" selected="0">
            <x v="0"/>
          </reference>
          <reference field="0" count="1" selected="0">
            <x v="21"/>
          </reference>
          <reference field="1" count="1" selected="0">
            <x v="6"/>
          </reference>
          <reference field="3" count="1" selected="0">
            <x v="1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205235-03AF-449B-AB2C-0A70246D9649}" name="TablaDinámica15" cacheId="55"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0">
  <location ref="C118:E134" firstHeaderRow="1" firstDataRow="2" firstDataCol="1"/>
  <pivotFields count="16">
    <pivotField axis="axisRow" multipleItemSelectionAllowed="1" showAll="0">
      <items count="32">
        <item h="1" x="0"/>
        <item h="1" x="12"/>
        <item x="1"/>
        <item x="2"/>
        <item x="3"/>
        <item x="4"/>
        <item x="5"/>
        <item x="6"/>
        <item x="7"/>
        <item x="8"/>
        <item x="9"/>
        <item x="10"/>
        <item x="11"/>
        <item x="13"/>
        <item x="14"/>
        <item x="15"/>
        <item h="1" x="16"/>
        <item h="1" x="17"/>
        <item h="1" x="18"/>
        <item h="1" x="19"/>
        <item h="1" x="20"/>
        <item h="1" x="21"/>
        <item h="1" x="22"/>
        <item h="1" x="23"/>
        <item h="1" x="24"/>
        <item h="1" x="25"/>
        <item h="1" x="26"/>
        <item h="1" x="27"/>
        <item h="1" x="28"/>
        <item h="1" x="29"/>
        <item h="1" x="30"/>
        <item t="default"/>
      </items>
    </pivotField>
    <pivotField axis="axisCol" showAll="0">
      <items count="68">
        <item h="1" x="31"/>
        <item h="1" x="38"/>
        <item h="1" x="41"/>
        <item h="1" x="42"/>
        <item h="1" x="1"/>
        <item h="1" x="39"/>
        <item h="1" x="27"/>
        <item h="1" x="28"/>
        <item h="1" x="19"/>
        <item h="1" x="32"/>
        <item h="1" x="43"/>
        <item h="1" x="11"/>
        <item h="1" x="22"/>
        <item h="1" x="5"/>
        <item h="1" x="4"/>
        <item h="1" x="30"/>
        <item h="1" x="48"/>
        <item h="1" x="6"/>
        <item h="1" x="10"/>
        <item h="1" x="29"/>
        <item h="1" x="26"/>
        <item h="1" x="18"/>
        <item h="1" x="24"/>
        <item h="1" x="0"/>
        <item h="1" x="8"/>
        <item h="1" x="20"/>
        <item h="1" x="36"/>
        <item h="1" x="45"/>
        <item h="1" x="15"/>
        <item h="1" x="13"/>
        <item h="1" x="17"/>
        <item h="1" x="2"/>
        <item h="1" x="3"/>
        <item h="1" x="35"/>
        <item h="1" x="33"/>
        <item h="1" x="21"/>
        <item h="1" x="34"/>
        <item h="1" x="12"/>
        <item h="1" x="16"/>
        <item h="1" x="40"/>
        <item h="1" x="37"/>
        <item h="1" x="25"/>
        <item h="1" x="7"/>
        <item x="9"/>
        <item h="1" x="14"/>
        <item h="1" x="23"/>
        <item h="1" x="44"/>
        <item h="1" x="46"/>
        <item h="1" x="47"/>
        <item h="1" x="49"/>
        <item h="1" x="50"/>
        <item h="1" x="51"/>
        <item h="1" x="52"/>
        <item h="1" x="53"/>
        <item h="1" x="54"/>
        <item h="1" x="55"/>
        <item h="1" x="56"/>
        <item h="1" x="57"/>
        <item h="1" x="58"/>
        <item h="1" x="59"/>
        <item h="1" x="60"/>
        <item h="1" m="1" x="61"/>
        <item h="1" m="1" x="62"/>
        <item h="1" m="1" x="63"/>
        <item h="1" m="1" x="64"/>
        <item h="1" m="1" x="65"/>
        <item h="1" m="1" x="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6">
        <item x="0"/>
        <item x="1"/>
        <item x="2"/>
        <item x="3"/>
        <item x="4"/>
        <item t="default"/>
      </items>
    </pivotField>
  </pivotFields>
  <rowFields count="2">
    <field x="15"/>
    <field x="0"/>
  </rowFields>
  <rowItems count="15">
    <i>
      <x v="2"/>
    </i>
    <i r="1">
      <x v="2"/>
    </i>
    <i r="1">
      <x v="3"/>
    </i>
    <i r="1">
      <x v="4"/>
    </i>
    <i r="1">
      <x v="5"/>
    </i>
    <i r="1">
      <x v="6"/>
    </i>
    <i r="1">
      <x v="7"/>
    </i>
    <i r="1">
      <x v="9"/>
    </i>
    <i r="1">
      <x v="10"/>
    </i>
    <i r="1">
      <x v="11"/>
    </i>
    <i>
      <x v="3"/>
    </i>
    <i r="1">
      <x v="13"/>
    </i>
    <i r="1">
      <x v="14"/>
    </i>
    <i r="1">
      <x v="15"/>
    </i>
    <i t="grand">
      <x/>
    </i>
  </rowItems>
  <colFields count="1">
    <field x="1"/>
  </colFields>
  <colItems count="2">
    <i>
      <x v="43"/>
    </i>
    <i t="grand">
      <x/>
    </i>
  </colItems>
  <dataFields count="1">
    <dataField name="NPS " fld="14" baseField="0" baseItem="0" numFmtId="9"/>
  </dataFields>
  <formats count="3">
    <format dxfId="31">
      <pivotArea outline="0" collapsedLevelsAreSubtotals="1" fieldPosition="0">
        <references count="1">
          <reference field="4294967294" count="1" selected="0">
            <x v="0"/>
          </reference>
        </references>
      </pivotArea>
    </format>
    <format dxfId="32">
      <pivotArea dataOnly="0" labelOnly="1" fieldPosition="0">
        <references count="1">
          <reference field="0" count="13">
            <x v="2"/>
            <x v="3"/>
            <x v="4"/>
            <x v="5"/>
            <x v="6"/>
            <x v="7"/>
            <x v="8"/>
            <x v="9"/>
            <x v="10"/>
            <x v="11"/>
            <x v="12"/>
            <x v="13"/>
            <x v="14"/>
          </reference>
        </references>
      </pivotArea>
    </format>
    <format dxfId="33">
      <pivotArea dataOnly="0" labelOnly="1" fieldPosition="0">
        <references count="1">
          <reference field="0" count="1">
            <x v="15"/>
          </reference>
        </references>
      </pivotArea>
    </format>
  </formats>
  <chartFormats count="88">
    <chartFormat chart="1" format="29" series="1">
      <pivotArea type="data" outline="0" fieldPosition="0">
        <references count="2">
          <reference field="4294967294" count="1" selected="0">
            <x v="0"/>
          </reference>
          <reference field="0" count="1" selected="0">
            <x v="2"/>
          </reference>
        </references>
      </pivotArea>
    </chartFormat>
    <chartFormat chart="1" format="31" series="1">
      <pivotArea type="data" outline="0" fieldPosition="0">
        <references count="2">
          <reference field="4294967294" count="1" selected="0">
            <x v="0"/>
          </reference>
          <reference field="0" count="1" selected="0">
            <x v="3"/>
          </reference>
        </references>
      </pivotArea>
    </chartFormat>
    <chartFormat chart="1" format="33" series="1">
      <pivotArea type="data" outline="0" fieldPosition="0">
        <references count="2">
          <reference field="4294967294" count="1" selected="0">
            <x v="0"/>
          </reference>
          <reference field="0" count="1" selected="0">
            <x v="4"/>
          </reference>
        </references>
      </pivotArea>
    </chartFormat>
    <chartFormat chart="1" format="35" series="1">
      <pivotArea type="data" outline="0" fieldPosition="0">
        <references count="2">
          <reference field="4294967294" count="1" selected="0">
            <x v="0"/>
          </reference>
          <reference field="0" count="1" selected="0">
            <x v="5"/>
          </reference>
        </references>
      </pivotArea>
    </chartFormat>
    <chartFormat chart="1" format="37" series="1">
      <pivotArea type="data" outline="0" fieldPosition="0">
        <references count="2">
          <reference field="4294967294" count="1" selected="0">
            <x v="0"/>
          </reference>
          <reference field="0" count="1" selected="0">
            <x v="6"/>
          </reference>
        </references>
      </pivotArea>
    </chartFormat>
    <chartFormat chart="1" format="39" series="1">
      <pivotArea type="data" outline="0" fieldPosition="0">
        <references count="2">
          <reference field="4294967294" count="1" selected="0">
            <x v="0"/>
          </reference>
          <reference field="0" count="1" selected="0">
            <x v="7"/>
          </reference>
        </references>
      </pivotArea>
    </chartFormat>
    <chartFormat chart="1" format="41" series="1">
      <pivotArea type="data" outline="0" fieldPosition="0">
        <references count="2">
          <reference field="4294967294" count="1" selected="0">
            <x v="0"/>
          </reference>
          <reference field="0" count="1" selected="0">
            <x v="8"/>
          </reference>
        </references>
      </pivotArea>
    </chartFormat>
    <chartFormat chart="1" format="43" series="1">
      <pivotArea type="data" outline="0" fieldPosition="0">
        <references count="2">
          <reference field="4294967294" count="1" selected="0">
            <x v="0"/>
          </reference>
          <reference field="0" count="1" selected="0">
            <x v="9"/>
          </reference>
        </references>
      </pivotArea>
    </chartFormat>
    <chartFormat chart="1" format="45" series="1">
      <pivotArea type="data" outline="0" fieldPosition="0">
        <references count="2">
          <reference field="4294967294" count="1" selected="0">
            <x v="0"/>
          </reference>
          <reference field="0" count="1" selected="0">
            <x v="10"/>
          </reference>
        </references>
      </pivotArea>
    </chartFormat>
    <chartFormat chart="1" format="47" series="1">
      <pivotArea type="data" outline="0" fieldPosition="0">
        <references count="2">
          <reference field="4294967294" count="1" selected="0">
            <x v="0"/>
          </reference>
          <reference field="0" count="1" selected="0">
            <x v="11"/>
          </reference>
        </references>
      </pivotArea>
    </chartFormat>
    <chartFormat chart="1" format="49" series="1">
      <pivotArea type="data" outline="0" fieldPosition="0">
        <references count="2">
          <reference field="4294967294" count="1" selected="0">
            <x v="0"/>
          </reference>
          <reference field="0" count="1" selected="0">
            <x v="12"/>
          </reference>
        </references>
      </pivotArea>
    </chartFormat>
    <chartFormat chart="1" format="51" series="1">
      <pivotArea type="data" outline="0" fieldPosition="0">
        <references count="2">
          <reference field="4294967294" count="1" selected="0">
            <x v="0"/>
          </reference>
          <reference field="0" count="1" selected="0">
            <x v="13"/>
          </reference>
        </references>
      </pivotArea>
    </chartFormat>
    <chartFormat chart="1" format="53" series="1">
      <pivotArea type="data" outline="0" fieldPosition="0">
        <references count="2">
          <reference field="4294967294" count="1" selected="0">
            <x v="0"/>
          </reference>
          <reference field="0" count="1" selected="0">
            <x v="14"/>
          </reference>
        </references>
      </pivotArea>
    </chartFormat>
    <chartFormat chart="1" format="55" series="1">
      <pivotArea type="data" outline="0" fieldPosition="0">
        <references count="2">
          <reference field="4294967294" count="1" selected="0">
            <x v="0"/>
          </reference>
          <reference field="0" count="1" selected="0">
            <x v="15"/>
          </reference>
        </references>
      </pivotArea>
    </chartFormat>
    <chartFormat chart="3" format="1" series="1">
      <pivotArea type="data" outline="0" fieldPosition="0">
        <references count="2">
          <reference field="4294967294" count="1" selected="0">
            <x v="0"/>
          </reference>
          <reference field="0" count="1" selected="0">
            <x v="2"/>
          </reference>
        </references>
      </pivotArea>
    </chartFormat>
    <chartFormat chart="3" format="3" series="1">
      <pivotArea type="data" outline="0" fieldPosition="0">
        <references count="2">
          <reference field="4294967294" count="1" selected="0">
            <x v="0"/>
          </reference>
          <reference field="0" count="1" selected="0">
            <x v="3"/>
          </reference>
        </references>
      </pivotArea>
    </chartFormat>
    <chartFormat chart="3" format="5" series="1">
      <pivotArea type="data" outline="0" fieldPosition="0">
        <references count="2">
          <reference field="4294967294" count="1" selected="0">
            <x v="0"/>
          </reference>
          <reference field="0" count="1" selected="0">
            <x v="4"/>
          </reference>
        </references>
      </pivotArea>
    </chartFormat>
    <chartFormat chart="3" format="7" series="1">
      <pivotArea type="data" outline="0" fieldPosition="0">
        <references count="2">
          <reference field="4294967294" count="1" selected="0">
            <x v="0"/>
          </reference>
          <reference field="0" count="1" selected="0">
            <x v="5"/>
          </reference>
        </references>
      </pivotArea>
    </chartFormat>
    <chartFormat chart="3" format="9" series="1">
      <pivotArea type="data" outline="0" fieldPosition="0">
        <references count="2">
          <reference field="4294967294" count="1" selected="0">
            <x v="0"/>
          </reference>
          <reference field="0" count="1" selected="0">
            <x v="6"/>
          </reference>
        </references>
      </pivotArea>
    </chartFormat>
    <chartFormat chart="3" format="11" series="1">
      <pivotArea type="data" outline="0" fieldPosition="0">
        <references count="2">
          <reference field="4294967294" count="1" selected="0">
            <x v="0"/>
          </reference>
          <reference field="0" count="1" selected="0">
            <x v="7"/>
          </reference>
        </references>
      </pivotArea>
    </chartFormat>
    <chartFormat chart="3" format="13" series="1">
      <pivotArea type="data" outline="0" fieldPosition="0">
        <references count="2">
          <reference field="4294967294" count="1" selected="0">
            <x v="0"/>
          </reference>
          <reference field="0" count="1" selected="0">
            <x v="8"/>
          </reference>
        </references>
      </pivotArea>
    </chartFormat>
    <chartFormat chart="3" format="15" series="1">
      <pivotArea type="data" outline="0" fieldPosition="0">
        <references count="2">
          <reference field="4294967294" count="1" selected="0">
            <x v="0"/>
          </reference>
          <reference field="0" count="1" selected="0">
            <x v="9"/>
          </reference>
        </references>
      </pivotArea>
    </chartFormat>
    <chartFormat chart="3" format="17" series="1">
      <pivotArea type="data" outline="0" fieldPosition="0">
        <references count="2">
          <reference field="4294967294" count="1" selected="0">
            <x v="0"/>
          </reference>
          <reference field="0" count="1" selected="0">
            <x v="10"/>
          </reference>
        </references>
      </pivotArea>
    </chartFormat>
    <chartFormat chart="3" format="19" series="1">
      <pivotArea type="data" outline="0" fieldPosition="0">
        <references count="2">
          <reference field="4294967294" count="1" selected="0">
            <x v="0"/>
          </reference>
          <reference field="0" count="1" selected="0">
            <x v="11"/>
          </reference>
        </references>
      </pivotArea>
    </chartFormat>
    <chartFormat chart="3" format="21" series="1">
      <pivotArea type="data" outline="0" fieldPosition="0">
        <references count="2">
          <reference field="4294967294" count="1" selected="0">
            <x v="0"/>
          </reference>
          <reference field="0" count="1" selected="0">
            <x v="12"/>
          </reference>
        </references>
      </pivotArea>
    </chartFormat>
    <chartFormat chart="3" format="23" series="1">
      <pivotArea type="data" outline="0" fieldPosition="0">
        <references count="2">
          <reference field="4294967294" count="1" selected="0">
            <x v="0"/>
          </reference>
          <reference field="0" count="1" selected="0">
            <x v="13"/>
          </reference>
        </references>
      </pivotArea>
    </chartFormat>
    <chartFormat chart="3" format="25" series="1">
      <pivotArea type="data" outline="0" fieldPosition="0">
        <references count="2">
          <reference field="4294967294" count="1" selected="0">
            <x v="0"/>
          </reference>
          <reference field="0" count="1" selected="0">
            <x v="14"/>
          </reference>
        </references>
      </pivotArea>
    </chartFormat>
    <chartFormat chart="3" format="27" series="1">
      <pivotArea type="data" outline="0" fieldPosition="0">
        <references count="2">
          <reference field="4294967294" count="1" selected="0">
            <x v="0"/>
          </reference>
          <reference field="0" count="1" selected="0">
            <x v="15"/>
          </reference>
        </references>
      </pivotArea>
    </chartFormat>
    <chartFormat chart="4" format="29" series="1">
      <pivotArea type="data" outline="0" fieldPosition="0">
        <references count="2">
          <reference field="4294967294" count="1" selected="0">
            <x v="0"/>
          </reference>
          <reference field="0" count="1" selected="0">
            <x v="2"/>
          </reference>
        </references>
      </pivotArea>
    </chartFormat>
    <chartFormat chart="4" format="31" series="1">
      <pivotArea type="data" outline="0" fieldPosition="0">
        <references count="2">
          <reference field="4294967294" count="1" selected="0">
            <x v="0"/>
          </reference>
          <reference field="0" count="1" selected="0">
            <x v="3"/>
          </reference>
        </references>
      </pivotArea>
    </chartFormat>
    <chartFormat chart="4" format="33" series="1">
      <pivotArea type="data" outline="0" fieldPosition="0">
        <references count="2">
          <reference field="4294967294" count="1" selected="0">
            <x v="0"/>
          </reference>
          <reference field="0" count="1" selected="0">
            <x v="4"/>
          </reference>
        </references>
      </pivotArea>
    </chartFormat>
    <chartFormat chart="4" format="35" series="1">
      <pivotArea type="data" outline="0" fieldPosition="0">
        <references count="2">
          <reference field="4294967294" count="1" selected="0">
            <x v="0"/>
          </reference>
          <reference field="0" count="1" selected="0">
            <x v="5"/>
          </reference>
        </references>
      </pivotArea>
    </chartFormat>
    <chartFormat chart="4" format="37" series="1">
      <pivotArea type="data" outline="0" fieldPosition="0">
        <references count="2">
          <reference field="4294967294" count="1" selected="0">
            <x v="0"/>
          </reference>
          <reference field="0" count="1" selected="0">
            <x v="6"/>
          </reference>
        </references>
      </pivotArea>
    </chartFormat>
    <chartFormat chart="4" format="39" series="1">
      <pivotArea type="data" outline="0" fieldPosition="0">
        <references count="2">
          <reference field="4294967294" count="1" selected="0">
            <x v="0"/>
          </reference>
          <reference field="0" count="1" selected="0">
            <x v="7"/>
          </reference>
        </references>
      </pivotArea>
    </chartFormat>
    <chartFormat chart="4" format="41" series="1">
      <pivotArea type="data" outline="0" fieldPosition="0">
        <references count="2">
          <reference field="4294967294" count="1" selected="0">
            <x v="0"/>
          </reference>
          <reference field="0" count="1" selected="0">
            <x v="8"/>
          </reference>
        </references>
      </pivotArea>
    </chartFormat>
    <chartFormat chart="4" format="43" series="1">
      <pivotArea type="data" outline="0" fieldPosition="0">
        <references count="2">
          <reference field="4294967294" count="1" selected="0">
            <x v="0"/>
          </reference>
          <reference field="0" count="1" selected="0">
            <x v="9"/>
          </reference>
        </references>
      </pivotArea>
    </chartFormat>
    <chartFormat chart="4" format="45" series="1">
      <pivotArea type="data" outline="0" fieldPosition="0">
        <references count="2">
          <reference field="4294967294" count="1" selected="0">
            <x v="0"/>
          </reference>
          <reference field="0" count="1" selected="0">
            <x v="10"/>
          </reference>
        </references>
      </pivotArea>
    </chartFormat>
    <chartFormat chart="4" format="47" series="1">
      <pivotArea type="data" outline="0" fieldPosition="0">
        <references count="2">
          <reference field="4294967294" count="1" selected="0">
            <x v="0"/>
          </reference>
          <reference field="0" count="1" selected="0">
            <x v="11"/>
          </reference>
        </references>
      </pivotArea>
    </chartFormat>
    <chartFormat chart="4" format="49" series="1">
      <pivotArea type="data" outline="0" fieldPosition="0">
        <references count="2">
          <reference field="4294967294" count="1" selected="0">
            <x v="0"/>
          </reference>
          <reference field="0" count="1" selected="0">
            <x v="12"/>
          </reference>
        </references>
      </pivotArea>
    </chartFormat>
    <chartFormat chart="4" format="51" series="1">
      <pivotArea type="data" outline="0" fieldPosition="0">
        <references count="2">
          <reference field="4294967294" count="1" selected="0">
            <x v="0"/>
          </reference>
          <reference field="0" count="1" selected="0">
            <x v="13"/>
          </reference>
        </references>
      </pivotArea>
    </chartFormat>
    <chartFormat chart="4" format="53" series="1">
      <pivotArea type="data" outline="0" fieldPosition="0">
        <references count="2">
          <reference field="4294967294" count="1" selected="0">
            <x v="0"/>
          </reference>
          <reference field="0" count="1" selected="0">
            <x v="14"/>
          </reference>
        </references>
      </pivotArea>
    </chartFormat>
    <chartFormat chart="4" format="55" series="1">
      <pivotArea type="data" outline="0" fieldPosition="0">
        <references count="2">
          <reference field="4294967294" count="1" selected="0">
            <x v="0"/>
          </reference>
          <reference field="0" count="1" selected="0">
            <x v="15"/>
          </reference>
        </references>
      </pivotArea>
    </chartFormat>
    <chartFormat chart="25" format="130" series="1">
      <pivotArea type="data" outline="0" fieldPosition="0">
        <references count="2">
          <reference field="4294967294" count="1" selected="0">
            <x v="0"/>
          </reference>
          <reference field="1" count="1" selected="0">
            <x v="4"/>
          </reference>
        </references>
      </pivotArea>
    </chartFormat>
    <chartFormat chart="25" format="131" series="1">
      <pivotArea type="data" outline="0" fieldPosition="0">
        <references count="2">
          <reference field="4294967294" count="1" selected="0">
            <x v="0"/>
          </reference>
          <reference field="1" count="1" selected="0">
            <x v="6"/>
          </reference>
        </references>
      </pivotArea>
    </chartFormat>
    <chartFormat chart="25" format="132" series="1">
      <pivotArea type="data" outline="0" fieldPosition="0">
        <references count="2">
          <reference field="4294967294" count="1" selected="0">
            <x v="0"/>
          </reference>
          <reference field="1" count="1" selected="0">
            <x v="7"/>
          </reference>
        </references>
      </pivotArea>
    </chartFormat>
    <chartFormat chart="25" format="133" series="1">
      <pivotArea type="data" outline="0" fieldPosition="0">
        <references count="2">
          <reference field="4294967294" count="1" selected="0">
            <x v="0"/>
          </reference>
          <reference field="1" count="1" selected="0">
            <x v="8"/>
          </reference>
        </references>
      </pivotArea>
    </chartFormat>
    <chartFormat chart="25" format="134" series="1">
      <pivotArea type="data" outline="0" fieldPosition="0">
        <references count="2">
          <reference field="4294967294" count="1" selected="0">
            <x v="0"/>
          </reference>
          <reference field="1" count="1" selected="0">
            <x v="9"/>
          </reference>
        </references>
      </pivotArea>
    </chartFormat>
    <chartFormat chart="25" format="135" series="1">
      <pivotArea type="data" outline="0" fieldPosition="0">
        <references count="2">
          <reference field="4294967294" count="1" selected="0">
            <x v="0"/>
          </reference>
          <reference field="1" count="1" selected="0">
            <x v="11"/>
          </reference>
        </references>
      </pivotArea>
    </chartFormat>
    <chartFormat chart="25" format="136" series="1">
      <pivotArea type="data" outline="0" fieldPosition="0">
        <references count="2">
          <reference field="4294967294" count="1" selected="0">
            <x v="0"/>
          </reference>
          <reference field="1" count="1" selected="0">
            <x v="12"/>
          </reference>
        </references>
      </pivotArea>
    </chartFormat>
    <chartFormat chart="25" format="137" series="1">
      <pivotArea type="data" outline="0" fieldPosition="0">
        <references count="2">
          <reference field="4294967294" count="1" selected="0">
            <x v="0"/>
          </reference>
          <reference field="1" count="1" selected="0">
            <x v="13"/>
          </reference>
        </references>
      </pivotArea>
    </chartFormat>
    <chartFormat chart="25" format="138" series="1">
      <pivotArea type="data" outline="0" fieldPosition="0">
        <references count="2">
          <reference field="4294967294" count="1" selected="0">
            <x v="0"/>
          </reference>
          <reference field="1" count="1" selected="0">
            <x v="14"/>
          </reference>
        </references>
      </pivotArea>
    </chartFormat>
    <chartFormat chart="25" format="139" series="1">
      <pivotArea type="data" outline="0" fieldPosition="0">
        <references count="2">
          <reference field="4294967294" count="1" selected="0">
            <x v="0"/>
          </reference>
          <reference field="1" count="1" selected="0">
            <x v="15"/>
          </reference>
        </references>
      </pivotArea>
    </chartFormat>
    <chartFormat chart="25" format="140" series="1">
      <pivotArea type="data" outline="0" fieldPosition="0">
        <references count="2">
          <reference field="4294967294" count="1" selected="0">
            <x v="0"/>
          </reference>
          <reference field="1" count="1" selected="0">
            <x v="16"/>
          </reference>
        </references>
      </pivotArea>
    </chartFormat>
    <chartFormat chart="25" format="141" series="1">
      <pivotArea type="data" outline="0" fieldPosition="0">
        <references count="2">
          <reference field="4294967294" count="1" selected="0">
            <x v="0"/>
          </reference>
          <reference field="1" count="1" selected="0">
            <x v="17"/>
          </reference>
        </references>
      </pivotArea>
    </chartFormat>
    <chartFormat chart="25" format="142" series="1">
      <pivotArea type="data" outline="0" fieldPosition="0">
        <references count="2">
          <reference field="4294967294" count="1" selected="0">
            <x v="0"/>
          </reference>
          <reference field="1" count="1" selected="0">
            <x v="18"/>
          </reference>
        </references>
      </pivotArea>
    </chartFormat>
    <chartFormat chart="25" format="143" series="1">
      <pivotArea type="data" outline="0" fieldPosition="0">
        <references count="2">
          <reference field="4294967294" count="1" selected="0">
            <x v="0"/>
          </reference>
          <reference field="1" count="1" selected="0">
            <x v="19"/>
          </reference>
        </references>
      </pivotArea>
    </chartFormat>
    <chartFormat chart="25" format="144" series="1">
      <pivotArea type="data" outline="0" fieldPosition="0">
        <references count="2">
          <reference field="4294967294" count="1" selected="0">
            <x v="0"/>
          </reference>
          <reference field="1" count="1" selected="0">
            <x v="20"/>
          </reference>
        </references>
      </pivotArea>
    </chartFormat>
    <chartFormat chart="25" format="145" series="1">
      <pivotArea type="data" outline="0" fieldPosition="0">
        <references count="2">
          <reference field="4294967294" count="1" selected="0">
            <x v="0"/>
          </reference>
          <reference field="1" count="1" selected="0">
            <x v="21"/>
          </reference>
        </references>
      </pivotArea>
    </chartFormat>
    <chartFormat chart="25" format="146" series="1">
      <pivotArea type="data" outline="0" fieldPosition="0">
        <references count="2">
          <reference field="4294967294" count="1" selected="0">
            <x v="0"/>
          </reference>
          <reference field="1" count="1" selected="0">
            <x v="22"/>
          </reference>
        </references>
      </pivotArea>
    </chartFormat>
    <chartFormat chart="25" format="147" series="1">
      <pivotArea type="data" outline="0" fieldPosition="0">
        <references count="2">
          <reference field="4294967294" count="1" selected="0">
            <x v="0"/>
          </reference>
          <reference field="1" count="1" selected="0">
            <x v="24"/>
          </reference>
        </references>
      </pivotArea>
    </chartFormat>
    <chartFormat chart="25" format="148" series="1">
      <pivotArea type="data" outline="0" fieldPosition="0">
        <references count="2">
          <reference field="4294967294" count="1" selected="0">
            <x v="0"/>
          </reference>
          <reference field="1" count="1" selected="0">
            <x v="25"/>
          </reference>
        </references>
      </pivotArea>
    </chartFormat>
    <chartFormat chart="25" format="149" series="1">
      <pivotArea type="data" outline="0" fieldPosition="0">
        <references count="2">
          <reference field="4294967294" count="1" selected="0">
            <x v="0"/>
          </reference>
          <reference field="1" count="1" selected="0">
            <x v="26"/>
          </reference>
        </references>
      </pivotArea>
    </chartFormat>
    <chartFormat chart="25" format="150" series="1">
      <pivotArea type="data" outline="0" fieldPosition="0">
        <references count="2">
          <reference field="4294967294" count="1" selected="0">
            <x v="0"/>
          </reference>
          <reference field="1" count="1" selected="0">
            <x v="28"/>
          </reference>
        </references>
      </pivotArea>
    </chartFormat>
    <chartFormat chart="25" format="151" series="1">
      <pivotArea type="data" outline="0" fieldPosition="0">
        <references count="2">
          <reference field="4294967294" count="1" selected="0">
            <x v="0"/>
          </reference>
          <reference field="1" count="1" selected="0">
            <x v="29"/>
          </reference>
        </references>
      </pivotArea>
    </chartFormat>
    <chartFormat chart="25" format="152" series="1">
      <pivotArea type="data" outline="0" fieldPosition="0">
        <references count="2">
          <reference field="4294967294" count="1" selected="0">
            <x v="0"/>
          </reference>
          <reference field="1" count="1" selected="0">
            <x v="30"/>
          </reference>
        </references>
      </pivotArea>
    </chartFormat>
    <chartFormat chart="25" format="153" series="1">
      <pivotArea type="data" outline="0" fieldPosition="0">
        <references count="2">
          <reference field="4294967294" count="1" selected="0">
            <x v="0"/>
          </reference>
          <reference field="1" count="1" selected="0">
            <x v="31"/>
          </reference>
        </references>
      </pivotArea>
    </chartFormat>
    <chartFormat chart="25" format="154" series="1">
      <pivotArea type="data" outline="0" fieldPosition="0">
        <references count="2">
          <reference field="4294967294" count="1" selected="0">
            <x v="0"/>
          </reference>
          <reference field="1" count="1" selected="0">
            <x v="32"/>
          </reference>
        </references>
      </pivotArea>
    </chartFormat>
    <chartFormat chart="25" format="155" series="1">
      <pivotArea type="data" outline="0" fieldPosition="0">
        <references count="2">
          <reference field="4294967294" count="1" selected="0">
            <x v="0"/>
          </reference>
          <reference field="1" count="1" selected="0">
            <x v="36"/>
          </reference>
        </references>
      </pivotArea>
    </chartFormat>
    <chartFormat chart="25" format="156" series="1">
      <pivotArea type="data" outline="0" fieldPosition="0">
        <references count="2">
          <reference field="4294967294" count="1" selected="0">
            <x v="0"/>
          </reference>
          <reference field="1" count="1" selected="0">
            <x v="37"/>
          </reference>
        </references>
      </pivotArea>
    </chartFormat>
    <chartFormat chart="25" format="157" series="1">
      <pivotArea type="data" outline="0" fieldPosition="0">
        <references count="2">
          <reference field="4294967294" count="1" selected="0">
            <x v="0"/>
          </reference>
          <reference field="1" count="1" selected="0">
            <x v="38"/>
          </reference>
        </references>
      </pivotArea>
    </chartFormat>
    <chartFormat chart="25" format="158" series="1">
      <pivotArea type="data" outline="0" fieldPosition="0">
        <references count="2">
          <reference field="4294967294" count="1" selected="0">
            <x v="0"/>
          </reference>
          <reference field="1" count="1" selected="0">
            <x v="40"/>
          </reference>
        </references>
      </pivotArea>
    </chartFormat>
    <chartFormat chart="25" format="159" series="1">
      <pivotArea type="data" outline="0" fieldPosition="0">
        <references count="2">
          <reference field="4294967294" count="1" selected="0">
            <x v="0"/>
          </reference>
          <reference field="1" count="1" selected="0">
            <x v="41"/>
          </reference>
        </references>
      </pivotArea>
    </chartFormat>
    <chartFormat chart="25" format="160" series="1">
      <pivotArea type="data" outline="0" fieldPosition="0">
        <references count="2">
          <reference field="4294967294" count="1" selected="0">
            <x v="0"/>
          </reference>
          <reference field="1" count="1" selected="0">
            <x v="42"/>
          </reference>
        </references>
      </pivotArea>
    </chartFormat>
    <chartFormat chart="25" format="161" series="1">
      <pivotArea type="data" outline="0" fieldPosition="0">
        <references count="2">
          <reference field="4294967294" count="1" selected="0">
            <x v="0"/>
          </reference>
          <reference field="1" count="1" selected="0">
            <x v="43"/>
          </reference>
        </references>
      </pivotArea>
    </chartFormat>
    <chartFormat chart="25" format="162" series="1">
      <pivotArea type="data" outline="0" fieldPosition="0">
        <references count="2">
          <reference field="4294967294" count="1" selected="0">
            <x v="0"/>
          </reference>
          <reference field="1" count="1" selected="0">
            <x v="44"/>
          </reference>
        </references>
      </pivotArea>
    </chartFormat>
    <chartFormat chart="25" format="163" series="1">
      <pivotArea type="data" outline="0" fieldPosition="0">
        <references count="2">
          <reference field="4294967294" count="1" selected="0">
            <x v="0"/>
          </reference>
          <reference field="1" count="1" selected="0">
            <x v="45"/>
          </reference>
        </references>
      </pivotArea>
    </chartFormat>
    <chartFormat chart="25" format="164" series="1">
      <pivotArea type="data" outline="0" fieldPosition="0">
        <references count="3">
          <reference field="4294967294" count="1" selected="0">
            <x v="0"/>
          </reference>
          <reference field="0" count="1" selected="0">
            <x v="3"/>
          </reference>
          <reference field="15" count="1" selected="0">
            <x v="2"/>
          </reference>
        </references>
      </pivotArea>
    </chartFormat>
    <chartFormat chart="25" format="165" series="1">
      <pivotArea type="data" outline="0" fieldPosition="0">
        <references count="3">
          <reference field="4294967294" count="1" selected="0">
            <x v="0"/>
          </reference>
          <reference field="0" count="1" selected="0">
            <x v="4"/>
          </reference>
          <reference field="15" count="1" selected="0">
            <x v="2"/>
          </reference>
        </references>
      </pivotArea>
    </chartFormat>
    <chartFormat chart="25" format="166" series="1">
      <pivotArea type="data" outline="0" fieldPosition="0">
        <references count="3">
          <reference field="4294967294" count="1" selected="0">
            <x v="0"/>
          </reference>
          <reference field="0" count="1" selected="0">
            <x v="5"/>
          </reference>
          <reference field="15" count="1" selected="0">
            <x v="2"/>
          </reference>
        </references>
      </pivotArea>
    </chartFormat>
    <chartFormat chart="25" format="167" series="1">
      <pivotArea type="data" outline="0" fieldPosition="0">
        <references count="3">
          <reference field="4294967294" count="1" selected="0">
            <x v="0"/>
          </reference>
          <reference field="0" count="1" selected="0">
            <x v="6"/>
          </reference>
          <reference field="15" count="1" selected="0">
            <x v="2"/>
          </reference>
        </references>
      </pivotArea>
    </chartFormat>
    <chartFormat chart="25" format="168" series="1">
      <pivotArea type="data" outline="0" fieldPosition="0">
        <references count="3">
          <reference field="4294967294" count="1" selected="0">
            <x v="0"/>
          </reference>
          <reference field="0" count="1" selected="0">
            <x v="7"/>
          </reference>
          <reference field="15" count="1" selected="0">
            <x v="2"/>
          </reference>
        </references>
      </pivotArea>
    </chartFormat>
    <chartFormat chart="25" format="169" series="1">
      <pivotArea type="data" outline="0" fieldPosition="0">
        <references count="3">
          <reference field="4294967294" count="1" selected="0">
            <x v="0"/>
          </reference>
          <reference field="0" count="1" selected="0">
            <x v="9"/>
          </reference>
          <reference field="15" count="1" selected="0">
            <x v="2"/>
          </reference>
        </references>
      </pivotArea>
    </chartFormat>
    <chartFormat chart="25" format="170" series="1">
      <pivotArea type="data" outline="0" fieldPosition="0">
        <references count="3">
          <reference field="4294967294" count="1" selected="0">
            <x v="0"/>
          </reference>
          <reference field="0" count="1" selected="0">
            <x v="10"/>
          </reference>
          <reference field="15" count="1" selected="0">
            <x v="2"/>
          </reference>
        </references>
      </pivotArea>
    </chartFormat>
    <chartFormat chart="25" format="171" series="1">
      <pivotArea type="data" outline="0" fieldPosition="0">
        <references count="3">
          <reference field="4294967294" count="1" selected="0">
            <x v="0"/>
          </reference>
          <reference field="0" count="1" selected="0">
            <x v="11"/>
          </reference>
          <reference field="15" count="1" selected="0">
            <x v="2"/>
          </reference>
        </references>
      </pivotArea>
    </chartFormat>
    <chartFormat chart="25" format="172" series="1">
      <pivotArea type="data" outline="0" fieldPosition="0">
        <references count="3">
          <reference field="4294967294" count="1" selected="0">
            <x v="0"/>
          </reference>
          <reference field="0" count="1" selected="0">
            <x v="13"/>
          </reference>
          <reference field="15" count="1" selected="0">
            <x v="3"/>
          </reference>
        </references>
      </pivotArea>
    </chartFormat>
    <chartFormat chart="25" format="173" series="1">
      <pivotArea type="data" outline="0" fieldPosition="0">
        <references count="3">
          <reference field="4294967294" count="1" selected="0">
            <x v="0"/>
          </reference>
          <reference field="0" count="1" selected="0">
            <x v="14"/>
          </reference>
          <reference field="15" count="1" selected="0">
            <x v="3"/>
          </reference>
        </references>
      </pivotArea>
    </chartFormat>
    <chartFormat chart="25" format="174" series="1">
      <pivotArea type="data" outline="0" fieldPosition="0">
        <references count="3">
          <reference field="4294967294" count="1" selected="0">
            <x v="0"/>
          </reference>
          <reference field="0" count="1" selected="0">
            <x v="15"/>
          </reference>
          <reference field="15" count="1" selected="0">
            <x v="3"/>
          </reference>
        </references>
      </pivotArea>
    </chartFormat>
    <chartFormat chart="25" format="175" series="1">
      <pivotArea type="data" outline="0" fieldPosition="0">
        <references count="3">
          <reference field="4294967294" count="1" selected="0">
            <x v="0"/>
          </reference>
          <reference field="0" count="1" selected="0">
            <x v="2"/>
          </reference>
          <reference field="1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__Mes1" xr10:uid="{55AF575D-7AA0-4FCC-8C31-B4E21A11E2C6}" sourceName="Años (Mes)">
  <pivotTables>
    <pivotTable tabId="197" name="TablaDinámica1"/>
  </pivotTables>
  <data>
    <tabular pivotCacheId="408535129" showMissing="0">
      <items count="4">
        <i x="1"/>
        <i x="2" s="1"/>
        <i x="0" nd="1"/>
        <i x="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s (Mes) 1" xr10:uid="{96E0BA4E-6B06-4C20-B203-E19B8CB1E3CD}" cache="SegmentaciónDeDatos_Años__Mes1" caption="Años (Me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338467-E7BD-4446-90B8-183812490675}" name="Tabla3162" displayName="Tabla3162" ref="G4:H8" totalsRowCount="1" totalsRowDxfId="30" headerRowBorderDxfId="29">
  <autoFilter ref="G4:H7" xr:uid="{82338467-E7BD-4446-90B8-183812490675}"/>
  <sortState xmlns:xlrd2="http://schemas.microsoft.com/office/spreadsheetml/2017/richdata2" ref="G5:H6">
    <sortCondition descending="1" ref="H4:H6"/>
  </sortState>
  <tableColumns count="2">
    <tableColumn id="1" xr3:uid="{0361736A-4A4A-40FB-9141-632F61774860}" name="Origen" totalsRowLabel="Total" dataDxfId="27" totalsRowDxfId="28"/>
    <tableColumn id="2" xr3:uid="{0A9FC9D5-3E61-4E5A-95BE-25FF3624C026}" name="Nº" totalsRowFunction="sum" dataDxfId="26"/>
  </tableColumns>
  <tableStyleInfo name="TableStyleMedium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422C98C-7B23-4E97-B739-91B1BFBB3505}" name="Tabla11723" displayName="Tabla11723" ref="C4:D92" totalsRowCount="1" headerRowDxfId="25" totalsRowDxfId="24">
  <autoFilter ref="C4:D91" xr:uid="{E422C98C-7B23-4E97-B739-91B1BFBB3505}"/>
  <sortState xmlns:xlrd2="http://schemas.microsoft.com/office/spreadsheetml/2017/richdata2" ref="C5:D69">
    <sortCondition descending="1" ref="D4:D69"/>
  </sortState>
  <tableColumns count="2">
    <tableColumn id="1" xr3:uid="{39150BEF-9F7E-4F23-9380-05AA108FAA73}" name="Organització" totalsRowLabel="Total" dataDxfId="22" totalsRowDxfId="23"/>
    <tableColumn id="2" xr3:uid="{75C7E41D-8480-4367-88CA-D469A0B03D40}" name="Nº" totalsRowFunction="sum" dataDxfId="20" totalsRowDxfId="21"/>
  </tableColumns>
  <tableStyleInfo name="TableStyleMedium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14185F8-A18E-4050-A42F-85B0EEA9AF4C}" name="Tabla4" displayName="Tabla4" ref="C5:M55" totalsRowShown="0" headerRowDxfId="19" headerRowBorderDxfId="17" tableBorderDxfId="18">
  <autoFilter ref="C5:M55" xr:uid="{A14185F8-A18E-4050-A42F-85B0EEA9AF4C}"/>
  <sortState xmlns:xlrd2="http://schemas.microsoft.com/office/spreadsheetml/2017/richdata2" ref="C6:M55">
    <sortCondition ref="C5:C55"/>
  </sortState>
  <tableColumns count="11">
    <tableColumn id="1" xr3:uid="{825F93D6-0306-4D7C-89A6-742F416A18FE}" name="Data inici" dataDxfId="16"/>
    <tableColumn id="2" xr3:uid="{9CB4F4F5-D935-4F66-BA34-7DB98C88A594}" name="Data finalització" dataDxfId="15"/>
    <tableColumn id="3" xr3:uid="{99EAF5B8-DA01-40A8-9EBF-C7DEDBC606F6}" name="Servei" dataDxfId="14"/>
    <tableColumn id="4" xr3:uid="{9672BCB1-2BA7-4136-BE06-B21EC68DDC71}" name="Títol" dataDxfId="13"/>
    <tableColumn id="5" xr3:uid="{4A2FA9A9-7E0F-4EE4-9A76-4F5813D99F3F}" name="Tipologia" dataDxfId="12"/>
    <tableColumn id="6" xr3:uid="{3D4FF297-C9DD-48FB-B82E-581D539B2E8A}" name="Incidència" dataDxfId="11"/>
    <tableColumn id="7" xr3:uid="{142C97A9-56B4-452E-B3E9-6E63CE55F0FB}" name="Intervenció" dataDxfId="10"/>
    <tableColumn id="8" xr3:uid="{9906FF18-9A4B-48BF-BE64-A4DB744F43E6}" name="Altre tipus d'informació" dataDxfId="9"/>
    <tableColumn id="9" xr3:uid="{71E7B060-4C74-48D1-BC88-0B140EC31151}" name="Comunicat internament" dataDxfId="8"/>
    <tableColumn id="10" xr3:uid="{253B9A31-76EE-42C6-BE2A-26161CF6EC3B}" name="Observacions" dataDxfId="7"/>
    <tableColumn id="11" xr3:uid="{457C9143-164D-468C-93E6-9B05F033C46A}" name="JIRA vinculat" dataDxfId="6"/>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735F1B-C039-401A-9966-CEFC1D106760}" name="Tabla6" displayName="Tabla6" ref="D5:Q8" totalsRowCount="1" headerRowDxfId="5" headerRowBorderDxfId="3" tableBorderDxfId="4">
  <autoFilter ref="D5:Q7" xr:uid="{D1735F1B-C039-401A-9966-CEFC1D106760}"/>
  <tableColumns count="14">
    <tableColumn id="1" xr3:uid="{442A2AE0-D059-41C0-93DA-7EF77F2587AB}" name="Canal de entrada" totalsRowLabel="Total" dataDxfId="1" totalsRowDxfId="2"/>
    <tableColumn id="2" xr3:uid="{4A24E3DF-97E6-4F24-B69D-3938DD2BD35D}" name="Enero" totalsRowFunction="sum"/>
    <tableColumn id="3" xr3:uid="{D2731800-ECAF-4962-9B75-4774913DF567}" name="Febrero" totalsRowFunction="sum"/>
    <tableColumn id="4" xr3:uid="{979A3926-1E7D-4407-88E0-09EADDDB68B3}" name="Marzo" totalsRowFunction="sum"/>
    <tableColumn id="5" xr3:uid="{1D5DDD5B-2DF4-45AA-B844-5C01A2ED9475}" name="Abril" totalsRowFunction="sum"/>
    <tableColumn id="6" xr3:uid="{DCD2D7EA-488A-4A1E-AB4B-9CB3D3BDD107}" name="Mayo" totalsRowFunction="sum"/>
    <tableColumn id="7" xr3:uid="{7890F7D8-0BB9-4C03-8A3C-8DA2DCEDE59C}" name="Junio" totalsRowFunction="sum"/>
    <tableColumn id="8" xr3:uid="{BFB85B49-7DF4-41D8-8728-118728856079}" name="Julio" totalsRowFunction="sum"/>
    <tableColumn id="9" xr3:uid="{AB0913E9-75F6-4AF2-9E51-0B4D27328421}" name="Agosto" totalsRowFunction="sum"/>
    <tableColumn id="10" xr3:uid="{82CFCA19-4F09-4299-B9C4-927C1541F8C3}" name="Septiembre" totalsRowFunction="sum" dataDxfId="0"/>
    <tableColumn id="11" xr3:uid="{EE5540C3-1FCE-4E15-B4D7-9A9DBEDB86DD}" name="Octubre" totalsRowFunction="sum"/>
    <tableColumn id="12" xr3:uid="{D5D4358C-CF88-4C18-9948-A3331EC23EE7}" name="Noviembre" totalsRowFunction="sum"/>
    <tableColumn id="13" xr3:uid="{C2ABB565-F53B-4646-8448-E9C1D0448D05}" name="Diciembre" totalsRowFunction="sum"/>
    <tableColumn id="14" xr3:uid="{639AD3BD-C00C-45CF-87DC-471F5E76FC68}" name="TOTAL" totalsRowFunction="sum">
      <calculatedColumnFormula>SUM(Tabla6[[#This Row],[Enero]:[Diciembre]])</calculatedColumnFormula>
    </tableColumn>
  </tableColumns>
  <tableStyleInfo name="TableStyleLight9" showFirstColumn="0" showLastColumn="1" showRowStripes="1" showColumnStripes="0"/>
</table>
</file>

<file path=xl/theme/theme1.xml><?xml version="1.0" encoding="utf-8"?>
<a:theme xmlns:a="http://schemas.openxmlformats.org/drawingml/2006/main" name="Tema de Office">
  <a:themeElements>
    <a:clrScheme name="NTT Data 2025">
      <a:dk1>
        <a:srgbClr val="000000"/>
      </a:dk1>
      <a:lt1>
        <a:srgbClr val="FFFFFF"/>
      </a:lt1>
      <a:dk2>
        <a:srgbClr val="2E404D"/>
      </a:dk2>
      <a:lt2>
        <a:srgbClr val="19A3FC"/>
      </a:lt2>
      <a:accent1>
        <a:srgbClr val="070F26"/>
      </a:accent1>
      <a:accent2>
        <a:srgbClr val="0072BC"/>
      </a:accent2>
      <a:accent3>
        <a:srgbClr val="005B96"/>
      </a:accent3>
      <a:accent4>
        <a:srgbClr val="00DFED"/>
      </a:accent4>
      <a:accent5>
        <a:srgbClr val="00CB5D"/>
      </a:accent5>
      <a:accent6>
        <a:srgbClr val="7F7F7F"/>
      </a:accent6>
      <a:hlink>
        <a:srgbClr val="19A3FC"/>
      </a:hlink>
      <a:folHlink>
        <a:srgbClr val="0072BC"/>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pivotTable" Target="../pivotTables/pivotTable1.xml"/><Relationship Id="rId4" Type="http://schemas.microsoft.com/office/2007/relationships/slicer" Target="../slicers/slicer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pivotTable" Target="../pivotTables/pivotTable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26"/>
  <sheetViews>
    <sheetView showGridLines="0" showRowColHeaders="0" zoomScale="125" zoomScaleNormal="100" workbookViewId="0">
      <selection activeCell="F21" sqref="F21"/>
    </sheetView>
  </sheetViews>
  <sheetFormatPr defaultColWidth="11.42578125" defaultRowHeight="14.45"/>
  <cols>
    <col min="2" max="2" width="3.28515625" customWidth="1"/>
    <col min="15" max="15" width="12.7109375" bestFit="1" customWidth="1"/>
  </cols>
  <sheetData>
    <row r="1" spans="1:6" ht="66" customHeight="1">
      <c r="A1" s="28" t="e" vm="1">
        <v>#VALUE!</v>
      </c>
      <c r="F1" s="240" t="s">
        <v>0</v>
      </c>
    </row>
    <row r="3" spans="1:6">
      <c r="A3" s="28"/>
    </row>
    <row r="12" spans="1:6">
      <c r="D12" s="38"/>
    </row>
    <row r="15" spans="1:6" ht="15" thickBot="1"/>
    <row r="16" spans="1:6">
      <c r="D16" s="327"/>
      <c r="E16" s="39"/>
    </row>
    <row r="17" spans="4:10">
      <c r="E17" s="40"/>
    </row>
    <row r="18" spans="4:10">
      <c r="D18" s="327"/>
      <c r="E18" s="40"/>
    </row>
    <row r="19" spans="4:10">
      <c r="E19" s="41"/>
      <c r="J19" s="148"/>
    </row>
    <row r="20" spans="4:10">
      <c r="E20" s="42"/>
      <c r="J20" s="80"/>
    </row>
    <row r="21" spans="4:10">
      <c r="E21" s="43"/>
      <c r="J21" s="80"/>
    </row>
    <row r="22" spans="4:10">
      <c r="E22" s="42"/>
      <c r="G22" s="93"/>
    </row>
    <row r="23" spans="4:10">
      <c r="E23" s="42"/>
      <c r="G23" s="93"/>
    </row>
    <row r="24" spans="4:10">
      <c r="E24" s="42"/>
      <c r="G24" s="93"/>
    </row>
    <row r="25" spans="4:10">
      <c r="E25" s="42"/>
    </row>
    <row r="26" spans="4:10" ht="15" thickBot="1">
      <c r="E26" s="44"/>
    </row>
  </sheetData>
  <hyperlinks>
    <hyperlink ref="A1" location="PortadaFoto!A1" display="PortadaFoto!A1" xr:uid="{D5FAB351-BECC-4FC5-A91D-E7B62AB9E4A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N26"/>
  <sheetViews>
    <sheetView showGridLines="0" showRowColHeaders="0" topLeftCell="A3" zoomScale="80" zoomScaleNormal="80" zoomScaleSheetLayoutView="50" workbookViewId="0">
      <selection activeCell="A3" sqref="A3"/>
    </sheetView>
  </sheetViews>
  <sheetFormatPr defaultColWidth="11.42578125" defaultRowHeight="14.45"/>
  <cols>
    <col min="1" max="1" width="7.5703125" customWidth="1"/>
    <col min="2" max="3" width="7.140625" customWidth="1"/>
    <col min="4" max="4" width="12.85546875" customWidth="1"/>
    <col min="5" max="6" width="7.140625" customWidth="1"/>
    <col min="7" max="7" width="16.85546875" customWidth="1"/>
    <col min="8" max="8" width="7.140625" customWidth="1"/>
    <col min="9" max="9" width="18" customWidth="1"/>
    <col min="10" max="10" width="28.85546875" customWidth="1"/>
    <col min="11" max="11" width="1.28515625" customWidth="1"/>
    <col min="12" max="12" width="0.85546875" customWidth="1"/>
    <col min="13" max="13" width="12" bestFit="1" customWidth="1"/>
    <col min="14" max="14" width="13.5703125" customWidth="1"/>
    <col min="15" max="15" width="3" bestFit="1" customWidth="1"/>
    <col min="16" max="16" width="2.5703125" bestFit="1" customWidth="1"/>
    <col min="17" max="17" width="22.85546875" bestFit="1" customWidth="1"/>
    <col min="18" max="18" width="37.140625" bestFit="1" customWidth="1"/>
    <col min="19" max="19" width="5" customWidth="1"/>
    <col min="20" max="20" width="4.42578125" bestFit="1" customWidth="1"/>
    <col min="21" max="21" width="5.28515625" bestFit="1" customWidth="1"/>
    <col min="22" max="22" width="5.140625" bestFit="1" customWidth="1"/>
  </cols>
  <sheetData>
    <row r="1" spans="1:14" ht="66" customHeight="1">
      <c r="A1" s="28" t="e" vm="1">
        <v>#VALUE!</v>
      </c>
    </row>
    <row r="2" spans="1:14">
      <c r="C2" s="531"/>
      <c r="D2" s="531"/>
      <c r="E2" s="531"/>
      <c r="F2" s="531"/>
      <c r="G2" s="531"/>
      <c r="I2" s="531"/>
      <c r="J2" s="531"/>
      <c r="K2" s="531"/>
      <c r="L2" s="531"/>
      <c r="M2" s="531"/>
      <c r="N2" s="531"/>
    </row>
    <row r="3" spans="1:14">
      <c r="A3" s="28" t="s">
        <v>1</v>
      </c>
    </row>
    <row r="5" spans="1:14">
      <c r="C5" s="222" t="s">
        <v>119</v>
      </c>
      <c r="D5" s="222" t="s">
        <v>142</v>
      </c>
      <c r="F5" s="222" t="s">
        <v>119</v>
      </c>
      <c r="G5" s="304" t="s">
        <v>143</v>
      </c>
    </row>
    <row r="6" spans="1:14">
      <c r="C6" t="s">
        <v>121</v>
      </c>
      <c r="D6">
        <v>5</v>
      </c>
      <c r="F6" s="18" t="s">
        <v>121</v>
      </c>
      <c r="G6">
        <v>5</v>
      </c>
    </row>
    <row r="7" spans="1:14">
      <c r="C7" t="s">
        <v>122</v>
      </c>
      <c r="D7">
        <v>2</v>
      </c>
      <c r="F7" s="18" t="s">
        <v>122</v>
      </c>
      <c r="G7">
        <v>3</v>
      </c>
    </row>
    <row r="8" spans="1:14">
      <c r="C8" t="s">
        <v>123</v>
      </c>
      <c r="D8">
        <v>1</v>
      </c>
      <c r="F8" s="18" t="s">
        <v>123</v>
      </c>
      <c r="G8">
        <v>1</v>
      </c>
    </row>
    <row r="9" spans="1:14">
      <c r="C9" t="s">
        <v>124</v>
      </c>
      <c r="D9">
        <v>3</v>
      </c>
      <c r="F9" s="18" t="s">
        <v>124</v>
      </c>
      <c r="G9">
        <v>3</v>
      </c>
    </row>
    <row r="10" spans="1:14">
      <c r="C10" t="s">
        <v>126</v>
      </c>
      <c r="D10">
        <v>4</v>
      </c>
      <c r="F10" s="18" t="s">
        <v>126</v>
      </c>
      <c r="G10">
        <v>4</v>
      </c>
    </row>
    <row r="11" spans="1:14">
      <c r="C11" t="s">
        <v>127</v>
      </c>
      <c r="D11">
        <v>2</v>
      </c>
      <c r="F11" s="18" t="s">
        <v>127</v>
      </c>
      <c r="G11">
        <v>1</v>
      </c>
    </row>
    <row r="12" spans="1:14">
      <c r="C12" t="s">
        <v>144</v>
      </c>
      <c r="D12">
        <v>8</v>
      </c>
      <c r="F12" s="18" t="s">
        <v>144</v>
      </c>
      <c r="G12">
        <v>8</v>
      </c>
    </row>
    <row r="13" spans="1:14">
      <c r="C13" t="s">
        <v>128</v>
      </c>
      <c r="D13">
        <v>2</v>
      </c>
      <c r="F13" s="18" t="s">
        <v>128</v>
      </c>
      <c r="G13">
        <v>2</v>
      </c>
    </row>
    <row r="14" spans="1:14">
      <c r="C14" t="s">
        <v>129</v>
      </c>
      <c r="D14">
        <v>16</v>
      </c>
      <c r="F14" s="18" t="s">
        <v>129</v>
      </c>
      <c r="G14">
        <v>16</v>
      </c>
    </row>
    <row r="15" spans="1:14">
      <c r="C15" t="s">
        <v>145</v>
      </c>
      <c r="D15">
        <v>4</v>
      </c>
      <c r="F15" s="18" t="s">
        <v>145</v>
      </c>
      <c r="G15">
        <v>4</v>
      </c>
    </row>
    <row r="16" spans="1:14">
      <c r="C16" t="s">
        <v>130</v>
      </c>
      <c r="D16">
        <v>4</v>
      </c>
      <c r="F16" s="18" t="s">
        <v>130</v>
      </c>
      <c r="G16">
        <v>4</v>
      </c>
    </row>
    <row r="17" spans="3:7">
      <c r="C17" t="s">
        <v>131</v>
      </c>
      <c r="D17">
        <v>2</v>
      </c>
      <c r="F17" s="18" t="s">
        <v>131</v>
      </c>
      <c r="G17">
        <v>2</v>
      </c>
    </row>
    <row r="18" spans="3:7">
      <c r="C18" t="s">
        <v>133</v>
      </c>
      <c r="D18">
        <v>4</v>
      </c>
      <c r="F18" s="18" t="s">
        <v>133</v>
      </c>
      <c r="G18">
        <v>4</v>
      </c>
    </row>
    <row r="19" spans="3:7">
      <c r="C19" t="s">
        <v>134</v>
      </c>
      <c r="D19">
        <v>19</v>
      </c>
      <c r="E19" s="1"/>
      <c r="F19" s="18" t="s">
        <v>134</v>
      </c>
      <c r="G19">
        <v>19</v>
      </c>
    </row>
    <row r="20" spans="3:7">
      <c r="C20" t="s">
        <v>135</v>
      </c>
      <c r="D20">
        <v>7</v>
      </c>
      <c r="F20" s="18" t="s">
        <v>135</v>
      </c>
      <c r="G20">
        <v>7</v>
      </c>
    </row>
    <row r="21" spans="3:7">
      <c r="C21" t="s">
        <v>136</v>
      </c>
      <c r="D21">
        <v>6</v>
      </c>
      <c r="F21" s="18" t="s">
        <v>136</v>
      </c>
      <c r="G21">
        <v>4</v>
      </c>
    </row>
    <row r="22" spans="3:7">
      <c r="C22" t="s">
        <v>138</v>
      </c>
      <c r="D22">
        <v>1</v>
      </c>
      <c r="F22" s="18" t="s">
        <v>139</v>
      </c>
      <c r="G22">
        <v>13</v>
      </c>
    </row>
    <row r="23" spans="3:7">
      <c r="C23" t="s">
        <v>139</v>
      </c>
      <c r="D23">
        <v>12</v>
      </c>
      <c r="F23" s="18" t="s">
        <v>140</v>
      </c>
      <c r="G23">
        <v>3</v>
      </c>
    </row>
    <row r="24" spans="3:7">
      <c r="C24" t="s">
        <v>140</v>
      </c>
      <c r="D24">
        <v>3</v>
      </c>
      <c r="F24" s="18" t="s">
        <v>146</v>
      </c>
      <c r="G24">
        <v>11</v>
      </c>
    </row>
    <row r="25" spans="3:7">
      <c r="C25" t="s">
        <v>146</v>
      </c>
      <c r="D25">
        <v>11</v>
      </c>
      <c r="F25" s="386" t="s">
        <v>141</v>
      </c>
      <c r="G25" s="222">
        <v>114</v>
      </c>
    </row>
    <row r="26" spans="3:7">
      <c r="C26" s="222" t="s">
        <v>141</v>
      </c>
      <c r="D26" s="222">
        <v>116</v>
      </c>
    </row>
  </sheetData>
  <mergeCells count="2">
    <mergeCell ref="C2:G2"/>
    <mergeCell ref="I2:N2"/>
  </mergeCells>
  <hyperlinks>
    <hyperlink ref="A3" location="'Atenció telefònica'!A1" display="Tornar" xr:uid="{00000000-0004-0000-1C00-000000000000}"/>
    <hyperlink ref="A1" location="'Atenció telefònica'!A1" display="'Atenció telefònica'!A1" xr:uid="{1F1B0E86-E1CB-4541-8146-583D710C5A7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1:G30"/>
  <sheetViews>
    <sheetView showGridLines="0" showRowColHeaders="0" zoomScale="80" zoomScaleNormal="80" zoomScaleSheetLayoutView="50" workbookViewId="0"/>
  </sheetViews>
  <sheetFormatPr defaultColWidth="11.42578125" defaultRowHeight="14.45"/>
  <cols>
    <col min="2" max="2" width="6.140625" bestFit="1" customWidth="1"/>
    <col min="4" max="4" width="19.28515625" bestFit="1" customWidth="1"/>
    <col min="5" max="5" width="3.28515625" bestFit="1" customWidth="1"/>
    <col min="6" max="6" width="4" customWidth="1"/>
    <col min="7" max="7" width="4.140625" customWidth="1"/>
    <col min="8" max="8" width="2.7109375" bestFit="1" customWidth="1"/>
    <col min="9" max="9" width="36.42578125" customWidth="1"/>
    <col min="10" max="10" width="53.42578125" customWidth="1"/>
    <col min="11" max="11" width="3" bestFit="1" customWidth="1"/>
    <col min="12" max="12" width="3.28515625" bestFit="1" customWidth="1"/>
    <col min="13" max="13" width="5" customWidth="1"/>
    <col min="14" max="14" width="4.42578125" bestFit="1" customWidth="1"/>
    <col min="15" max="15" width="5.28515625" bestFit="1" customWidth="1"/>
    <col min="16" max="16" width="5.140625" bestFit="1" customWidth="1"/>
  </cols>
  <sheetData>
    <row r="1" spans="1:7" ht="66" customHeight="1">
      <c r="A1" s="28" t="e" vm="1">
        <v>#VALUE!</v>
      </c>
    </row>
    <row r="2" spans="1:7">
      <c r="C2" s="531"/>
      <c r="D2" s="531"/>
      <c r="F2" s="531"/>
      <c r="G2" s="531"/>
    </row>
    <row r="3" spans="1:7">
      <c r="A3" s="28" t="s">
        <v>1</v>
      </c>
      <c r="C3" s="236" t="s">
        <v>119</v>
      </c>
      <c r="D3" s="236" t="s">
        <v>147</v>
      </c>
    </row>
    <row r="4" spans="1:7">
      <c r="C4" s="18" t="s">
        <v>121</v>
      </c>
      <c r="D4">
        <v>11</v>
      </c>
    </row>
    <row r="5" spans="1:7">
      <c r="C5" s="18" t="s">
        <v>122</v>
      </c>
      <c r="D5">
        <v>11</v>
      </c>
    </row>
    <row r="6" spans="1:7">
      <c r="C6" s="18" t="s">
        <v>123</v>
      </c>
      <c r="D6">
        <v>3</v>
      </c>
    </row>
    <row r="7" spans="1:7">
      <c r="C7" s="18" t="s">
        <v>124</v>
      </c>
      <c r="D7">
        <v>5</v>
      </c>
    </row>
    <row r="8" spans="1:7">
      <c r="C8" s="18" t="s">
        <v>125</v>
      </c>
      <c r="D8">
        <v>8</v>
      </c>
    </row>
    <row r="9" spans="1:7">
      <c r="C9" s="18" t="s">
        <v>126</v>
      </c>
      <c r="D9">
        <v>8</v>
      </c>
    </row>
    <row r="10" spans="1:7">
      <c r="C10" s="18" t="s">
        <v>127</v>
      </c>
      <c r="D10">
        <v>1</v>
      </c>
    </row>
    <row r="11" spans="1:7">
      <c r="C11" s="18" t="s">
        <v>144</v>
      </c>
      <c r="D11">
        <v>9</v>
      </c>
    </row>
    <row r="12" spans="1:7">
      <c r="C12" s="18" t="s">
        <v>148</v>
      </c>
      <c r="D12">
        <v>3</v>
      </c>
    </row>
    <row r="13" spans="1:7">
      <c r="C13" s="18" t="s">
        <v>128</v>
      </c>
      <c r="D13">
        <v>9</v>
      </c>
    </row>
    <row r="14" spans="1:7">
      <c r="C14" s="18" t="s">
        <v>129</v>
      </c>
      <c r="D14">
        <v>5</v>
      </c>
    </row>
    <row r="15" spans="1:7">
      <c r="C15" s="18" t="s">
        <v>145</v>
      </c>
      <c r="D15">
        <v>4</v>
      </c>
    </row>
    <row r="16" spans="1:7">
      <c r="C16" s="18" t="s">
        <v>130</v>
      </c>
      <c r="D16">
        <v>6</v>
      </c>
    </row>
    <row r="17" spans="3:4">
      <c r="C17" s="18" t="s">
        <v>131</v>
      </c>
      <c r="D17">
        <v>9</v>
      </c>
    </row>
    <row r="18" spans="3:4">
      <c r="C18" s="18" t="s">
        <v>132</v>
      </c>
      <c r="D18">
        <v>5</v>
      </c>
    </row>
    <row r="19" spans="3:4">
      <c r="C19" s="18" t="s">
        <v>133</v>
      </c>
      <c r="D19">
        <v>9</v>
      </c>
    </row>
    <row r="20" spans="3:4">
      <c r="C20" s="18" t="s">
        <v>134</v>
      </c>
      <c r="D20">
        <v>3</v>
      </c>
    </row>
    <row r="21" spans="3:4">
      <c r="C21" s="18" t="s">
        <v>135</v>
      </c>
      <c r="D21">
        <v>4</v>
      </c>
    </row>
    <row r="22" spans="3:4">
      <c r="C22" s="18" t="s">
        <v>136</v>
      </c>
      <c r="D22">
        <v>8</v>
      </c>
    </row>
    <row r="23" spans="3:4">
      <c r="C23" s="18" t="s">
        <v>137</v>
      </c>
      <c r="D23">
        <v>3</v>
      </c>
    </row>
    <row r="24" spans="3:4">
      <c r="C24" s="18" t="s">
        <v>138</v>
      </c>
      <c r="D24">
        <v>8</v>
      </c>
    </row>
    <row r="25" spans="3:4">
      <c r="C25" s="18" t="s">
        <v>139</v>
      </c>
      <c r="D25">
        <v>5</v>
      </c>
    </row>
    <row r="26" spans="3:4">
      <c r="C26" s="18" t="s">
        <v>140</v>
      </c>
      <c r="D26">
        <v>11</v>
      </c>
    </row>
    <row r="27" spans="3:4">
      <c r="C27" s="18" t="s">
        <v>146</v>
      </c>
      <c r="D27">
        <v>8</v>
      </c>
    </row>
    <row r="28" spans="3:4">
      <c r="C28" s="386" t="s">
        <v>141</v>
      </c>
      <c r="D28" s="222">
        <v>156</v>
      </c>
    </row>
    <row r="30" spans="3:4">
      <c r="D30" s="158"/>
    </row>
  </sheetData>
  <mergeCells count="2">
    <mergeCell ref="C2:D2"/>
    <mergeCell ref="F2:G2"/>
  </mergeCells>
  <hyperlinks>
    <hyperlink ref="A3" location="'Atenció telefònica'!A1" display="Tornar" xr:uid="{00000000-0004-0000-1D00-000000000000}"/>
    <hyperlink ref="A1" location="'Atenció telefònica'!A1" display="'Atenció telefònica'!A1" xr:uid="{9AF6456F-C08A-44ED-8C6C-D0BA0B188A2C}"/>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6">
    <tabColor theme="7" tint="0.59999389629810485"/>
  </sheetPr>
  <dimension ref="A1:G143"/>
  <sheetViews>
    <sheetView showGridLines="0" showRowColHeaders="0" zoomScale="90" zoomScaleNormal="90" workbookViewId="0"/>
  </sheetViews>
  <sheetFormatPr defaultColWidth="11.42578125" defaultRowHeight="14.45"/>
  <cols>
    <col min="2" max="2" width="4.140625" customWidth="1"/>
    <col min="4" max="4" width="2" customWidth="1"/>
    <col min="5" max="5" width="4.28515625" bestFit="1" customWidth="1"/>
    <col min="6" max="6" width="41.85546875" customWidth="1"/>
    <col min="7" max="7" width="10.140625" bestFit="1" customWidth="1"/>
    <col min="8" max="8" width="7.42578125" bestFit="1" customWidth="1"/>
    <col min="9" max="9" width="2.5703125" bestFit="1" customWidth="1"/>
    <col min="10" max="10" width="3" bestFit="1" customWidth="1"/>
    <col min="11" max="11" width="3.28515625" bestFit="1" customWidth="1"/>
    <col min="12" max="12" width="13.5703125" customWidth="1"/>
    <col min="13" max="13" width="4.42578125" bestFit="1" customWidth="1"/>
    <col min="14" max="14" width="45.85546875" customWidth="1"/>
    <col min="15" max="15" width="13.5703125" customWidth="1"/>
    <col min="19" max="19" width="80.5703125" customWidth="1"/>
    <col min="20" max="21" width="2.7109375" customWidth="1"/>
    <col min="22" max="22" width="75.85546875" customWidth="1"/>
    <col min="23" max="23" width="2.85546875" customWidth="1"/>
    <col min="24" max="24" width="2.7109375" customWidth="1"/>
    <col min="25" max="25" width="98.7109375" customWidth="1"/>
    <col min="26" max="26" width="2.85546875" customWidth="1"/>
    <col min="27" max="27" width="2.7109375" customWidth="1"/>
    <col min="28" max="28" width="68.7109375" customWidth="1"/>
    <col min="29" max="29" width="4.85546875" customWidth="1"/>
    <col min="30" max="30" width="2.7109375" customWidth="1"/>
    <col min="31" max="31" width="103" customWidth="1"/>
    <col min="32" max="32" width="2.85546875" customWidth="1"/>
  </cols>
  <sheetData>
    <row r="1" spans="1:7" ht="66" customHeight="1">
      <c r="A1" s="28" t="e" vm="1">
        <v>#VALUE!</v>
      </c>
    </row>
    <row r="3" spans="1:7">
      <c r="A3" s="28" t="s">
        <v>1</v>
      </c>
    </row>
    <row r="4" spans="1:7">
      <c r="A4" s="28"/>
    </row>
    <row r="5" spans="1:7">
      <c r="A5" s="28"/>
    </row>
    <row r="6" spans="1:7">
      <c r="A6" s="28"/>
    </row>
    <row r="7" spans="1:7">
      <c r="A7" s="28"/>
    </row>
    <row r="8" spans="1:7">
      <c r="A8" s="28"/>
    </row>
    <row r="9" spans="1:7" ht="15" thickBot="1">
      <c r="C9" s="2"/>
    </row>
    <row r="10" spans="1:7">
      <c r="C10" s="2"/>
      <c r="E10" s="534" t="s">
        <v>149</v>
      </c>
      <c r="F10" s="257" t="s">
        <v>150</v>
      </c>
      <c r="G10" s="10">
        <v>127</v>
      </c>
    </row>
    <row r="11" spans="1:7">
      <c r="C11" s="2"/>
      <c r="E11" s="535"/>
      <c r="F11" s="258" t="s">
        <v>151</v>
      </c>
      <c r="G11" s="11">
        <v>115</v>
      </c>
    </row>
    <row r="12" spans="1:7">
      <c r="C12" s="2"/>
      <c r="E12" s="535"/>
      <c r="F12" s="258" t="s">
        <v>152</v>
      </c>
      <c r="G12" s="83">
        <v>12</v>
      </c>
    </row>
    <row r="13" spans="1:7" ht="15.75" hidden="1" customHeight="1">
      <c r="E13" s="535"/>
      <c r="F13" s="258" t="s">
        <v>153</v>
      </c>
      <c r="G13" s="83">
        <v>0</v>
      </c>
    </row>
    <row r="14" spans="1:7" hidden="1">
      <c r="E14" s="535"/>
      <c r="F14" s="258" t="s">
        <v>154</v>
      </c>
      <c r="G14" s="83">
        <v>12</v>
      </c>
    </row>
    <row r="15" spans="1:7">
      <c r="E15" s="535"/>
      <c r="F15" s="258" t="s">
        <v>155</v>
      </c>
      <c r="G15" s="84">
        <v>0.90551181102362199</v>
      </c>
    </row>
    <row r="16" spans="1:7">
      <c r="E16" s="535"/>
      <c r="F16" s="258" t="s">
        <v>156</v>
      </c>
      <c r="G16" s="83">
        <v>111</v>
      </c>
    </row>
    <row r="17" spans="5:7">
      <c r="E17" s="535"/>
      <c r="F17" s="258" t="s">
        <v>157</v>
      </c>
      <c r="G17" s="84">
        <v>0.9652173913043478</v>
      </c>
    </row>
    <row r="18" spans="5:7">
      <c r="E18" s="535"/>
      <c r="F18" s="258" t="s">
        <v>113</v>
      </c>
      <c r="G18" s="85">
        <v>1.3435990338164251E-4</v>
      </c>
    </row>
    <row r="19" spans="5:7" hidden="1">
      <c r="E19" s="535"/>
      <c r="F19" s="258" t="s">
        <v>114</v>
      </c>
      <c r="G19" s="85">
        <v>2.8864734299516915E-3</v>
      </c>
    </row>
    <row r="20" spans="5:7" hidden="1">
      <c r="E20" s="535"/>
      <c r="F20" s="258" t="s">
        <v>115</v>
      </c>
      <c r="G20" s="85">
        <v>0</v>
      </c>
    </row>
    <row r="21" spans="5:7" hidden="1">
      <c r="E21" s="535"/>
      <c r="F21" s="258" t="s">
        <v>116</v>
      </c>
      <c r="G21" s="85">
        <v>2.8864734299516915E-3</v>
      </c>
    </row>
    <row r="22" spans="5:7">
      <c r="E22" s="535"/>
      <c r="F22" s="258" t="s">
        <v>117</v>
      </c>
      <c r="G22" s="85">
        <v>1.1221819645732689E-4</v>
      </c>
    </row>
    <row r="23" spans="5:7">
      <c r="E23" s="535"/>
      <c r="F23" s="258" t="s">
        <v>158</v>
      </c>
      <c r="G23" s="83">
        <v>2</v>
      </c>
    </row>
    <row r="24" spans="5:7">
      <c r="E24" s="535"/>
      <c r="F24" s="258" t="s">
        <v>159</v>
      </c>
      <c r="G24" s="83">
        <v>2</v>
      </c>
    </row>
    <row r="25" spans="5:7">
      <c r="E25" s="535"/>
      <c r="F25" s="258" t="s">
        <v>160</v>
      </c>
      <c r="G25" s="83">
        <v>0</v>
      </c>
    </row>
    <row r="26" spans="5:7" ht="15" thickBot="1">
      <c r="E26" s="535"/>
      <c r="F26" s="259" t="s">
        <v>161</v>
      </c>
      <c r="G26" s="86">
        <v>0.92125984251968507</v>
      </c>
    </row>
    <row r="27" spans="5:7">
      <c r="G27" s="15"/>
    </row>
    <row r="36" spans="3:3">
      <c r="C36" s="2"/>
    </row>
    <row r="37" spans="3:3">
      <c r="C37" s="2"/>
    </row>
    <row r="38" spans="3:3">
      <c r="C38" s="2"/>
    </row>
    <row r="39" spans="3:3">
      <c r="C39" s="2"/>
    </row>
    <row r="40" spans="3:3">
      <c r="C40" s="2"/>
    </row>
    <row r="41" spans="3:3">
      <c r="C41" s="2"/>
    </row>
    <row r="42" spans="3:3">
      <c r="C42" s="2"/>
    </row>
    <row r="117" spans="6:6">
      <c r="F117" s="17"/>
    </row>
    <row r="118" spans="6:6">
      <c r="F118" s="18"/>
    </row>
    <row r="119" spans="6:6">
      <c r="F119" s="17"/>
    </row>
    <row r="120" spans="6:6">
      <c r="F120" s="17"/>
    </row>
    <row r="121" spans="6:6">
      <c r="F121" s="18"/>
    </row>
    <row r="122" spans="6:6">
      <c r="F122" s="17"/>
    </row>
    <row r="123" spans="6:6">
      <c r="F123" s="17"/>
    </row>
    <row r="124" spans="6:6">
      <c r="F124" s="18"/>
    </row>
    <row r="125" spans="6:6">
      <c r="F125" s="17"/>
    </row>
    <row r="126" spans="6:6">
      <c r="F126" s="17"/>
    </row>
    <row r="127" spans="6:6">
      <c r="F127" s="17"/>
    </row>
    <row r="128" spans="6:6">
      <c r="F128" s="17"/>
    </row>
    <row r="129" spans="6:6">
      <c r="F129" s="18"/>
    </row>
    <row r="130" spans="6:6">
      <c r="F130" s="17"/>
    </row>
    <row r="131" spans="6:6">
      <c r="F131" s="17"/>
    </row>
    <row r="132" spans="6:6">
      <c r="F132" s="18"/>
    </row>
    <row r="133" spans="6:6">
      <c r="F133" s="17"/>
    </row>
    <row r="134" spans="6:6">
      <c r="F134" s="17"/>
    </row>
    <row r="135" spans="6:6">
      <c r="F135" s="18"/>
    </row>
    <row r="136" spans="6:6">
      <c r="F136" s="17"/>
    </row>
    <row r="137" spans="6:6">
      <c r="F137" s="17"/>
    </row>
    <row r="138" spans="6:6">
      <c r="F138" s="17"/>
    </row>
    <row r="139" spans="6:6">
      <c r="F139" s="17"/>
    </row>
    <row r="140" spans="6:6">
      <c r="F140" s="18"/>
    </row>
    <row r="141" spans="6:6">
      <c r="F141" s="17"/>
    </row>
    <row r="142" spans="6:6">
      <c r="F142" s="17"/>
    </row>
    <row r="143" spans="6:6">
      <c r="F143" s="18"/>
    </row>
  </sheetData>
  <mergeCells count="1">
    <mergeCell ref="E10:E26"/>
  </mergeCells>
  <conditionalFormatting sqref="G17">
    <cfRule type="colorScale" priority="2">
      <colorScale>
        <cfvo type="num" val="0"/>
        <cfvo type="num" val="0.7"/>
        <cfvo type="num" val="0.8"/>
        <color rgb="FFF8696B"/>
        <color rgb="FFFFEB84"/>
        <color rgb="FF63BE7B"/>
      </colorScale>
    </cfRule>
  </conditionalFormatting>
  <conditionalFormatting sqref="G26">
    <cfRule type="colorScale" priority="1">
      <colorScale>
        <cfvo type="num" val="0"/>
        <cfvo type="num" val="0.9"/>
        <cfvo type="num" val="1"/>
        <color rgb="FFF8696B"/>
        <color rgb="FFFFEB84"/>
        <color rgb="FF63BE7B"/>
      </colorScale>
    </cfRule>
  </conditionalFormatting>
  <hyperlinks>
    <hyperlink ref="A3" location="'Atenció telefònica'!A1" display="Tornar" xr:uid="{00000000-0004-0000-1E00-000000000000}"/>
    <hyperlink ref="A1" location="'Atenció telefònica'!A1" display="'Atenció telefònica'!A1" xr:uid="{F8C83092-2014-4261-9995-D3F73A592C04}"/>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4">
    <tabColor theme="7" tint="0.39997558519241921"/>
  </sheetPr>
  <dimension ref="A1:AM158"/>
  <sheetViews>
    <sheetView showGridLines="0" showRowColHeaders="0" zoomScale="50" zoomScaleNormal="50" zoomScaleSheetLayoutView="90" workbookViewId="0"/>
  </sheetViews>
  <sheetFormatPr defaultColWidth="11.42578125" defaultRowHeight="14.45"/>
  <cols>
    <col min="1" max="1" width="18.7109375" customWidth="1"/>
    <col min="3" max="3" width="3.5703125" customWidth="1"/>
    <col min="4" max="4" width="25.140625" customWidth="1"/>
    <col min="6" max="6" width="4.5703125" customWidth="1"/>
    <col min="7" max="7" width="17.42578125" customWidth="1"/>
    <col min="8" max="8" width="13.140625" style="12" bestFit="1" customWidth="1"/>
    <col min="9" max="12" width="9.85546875" bestFit="1" customWidth="1"/>
    <col min="13" max="13" width="10.28515625" bestFit="1" customWidth="1"/>
    <col min="14" max="14" width="9.85546875" bestFit="1" customWidth="1"/>
    <col min="15" max="23" width="10.28515625" bestFit="1" customWidth="1"/>
    <col min="24" max="24" width="10" bestFit="1" customWidth="1"/>
    <col min="25" max="25" width="9.85546875" bestFit="1" customWidth="1"/>
    <col min="26" max="39" width="11.5703125" bestFit="1" customWidth="1"/>
  </cols>
  <sheetData>
    <row r="1" spans="1:39" ht="66" customHeight="1">
      <c r="A1" s="28" t="e" vm="1">
        <v>#VALUE!</v>
      </c>
      <c r="E1" s="68" t="s">
        <v>162</v>
      </c>
      <c r="F1" s="68"/>
      <c r="V1" s="393"/>
      <c r="W1" s="393"/>
      <c r="X1" s="338"/>
    </row>
    <row r="2" spans="1:39" ht="15.6" customHeight="1">
      <c r="P2" s="537" t="s">
        <v>163</v>
      </c>
      <c r="Q2" s="537"/>
      <c r="R2" s="537"/>
      <c r="S2" s="537"/>
      <c r="T2" s="537"/>
      <c r="U2" s="537"/>
      <c r="V2" s="179">
        <f>AVERAGE(I7:K7,N7:R7,U7:W7,I12:J12,M12:Q12,T12:X12)</f>
        <v>187.60869565217391</v>
      </c>
      <c r="W2" s="75" t="s">
        <v>164</v>
      </c>
    </row>
    <row r="3" spans="1:39" ht="23.45" customHeight="1">
      <c r="A3" s="28" t="s">
        <v>1</v>
      </c>
      <c r="D3" s="391" t="s">
        <v>165</v>
      </c>
      <c r="E3" s="389">
        <v>4371</v>
      </c>
      <c r="F3" s="387"/>
      <c r="P3" s="537" t="s">
        <v>166</v>
      </c>
      <c r="Q3" s="537"/>
      <c r="R3" s="537"/>
      <c r="S3" s="537"/>
      <c r="T3" s="537"/>
      <c r="U3" s="537"/>
      <c r="V3" s="179">
        <f>AVERAGE(I8:K8,N8:R8,U8:W8,I13:J13,M13:Q13,T13:X13)</f>
        <v>177.17391304347825</v>
      </c>
      <c r="W3" s="75" t="s">
        <v>164</v>
      </c>
    </row>
    <row r="4" spans="1:39" ht="24" thickBot="1">
      <c r="A4" s="28"/>
      <c r="D4" s="391" t="s">
        <v>167</v>
      </c>
      <c r="E4" s="389">
        <v>4076</v>
      </c>
      <c r="G4" s="391"/>
      <c r="P4" s="331"/>
      <c r="Q4" s="331"/>
      <c r="R4" s="331"/>
      <c r="S4" s="331"/>
      <c r="T4" s="331"/>
      <c r="U4" s="331"/>
    </row>
    <row r="5" spans="1:39" ht="24" thickBot="1">
      <c r="D5" s="391"/>
      <c r="E5" s="391"/>
      <c r="F5" s="387"/>
      <c r="G5" s="30"/>
      <c r="H5" s="35"/>
      <c r="I5" s="272" t="s">
        <v>168</v>
      </c>
      <c r="J5" s="272" t="s">
        <v>169</v>
      </c>
      <c r="K5" s="272" t="s">
        <v>170</v>
      </c>
      <c r="L5" s="335" t="s">
        <v>171</v>
      </c>
      <c r="M5" s="335" t="s">
        <v>172</v>
      </c>
      <c r="N5" s="272" t="s">
        <v>173</v>
      </c>
      <c r="O5" s="272" t="s">
        <v>174</v>
      </c>
      <c r="P5" s="272" t="s">
        <v>168</v>
      </c>
      <c r="Q5" s="272" t="s">
        <v>169</v>
      </c>
      <c r="R5" s="272" t="s">
        <v>170</v>
      </c>
      <c r="S5" s="335" t="s">
        <v>171</v>
      </c>
      <c r="T5" s="335" t="s">
        <v>172</v>
      </c>
      <c r="U5" s="272" t="s">
        <v>173</v>
      </c>
      <c r="V5" s="272" t="s">
        <v>174</v>
      </c>
      <c r="W5" s="272" t="s">
        <v>168</v>
      </c>
      <c r="X5" s="161" t="s">
        <v>169</v>
      </c>
      <c r="Y5" s="161" t="s">
        <v>170</v>
      </c>
      <c r="Z5" s="162" t="s">
        <v>171</v>
      </c>
      <c r="AA5" s="162" t="s">
        <v>172</v>
      </c>
      <c r="AB5" s="161" t="s">
        <v>173</v>
      </c>
      <c r="AC5" s="161" t="s">
        <v>174</v>
      </c>
      <c r="AD5" s="161" t="s">
        <v>168</v>
      </c>
      <c r="AE5" s="161" t="s">
        <v>169</v>
      </c>
      <c r="AF5" s="161" t="s">
        <v>170</v>
      </c>
      <c r="AG5" s="162" t="s">
        <v>171</v>
      </c>
      <c r="AH5" s="162" t="s">
        <v>172</v>
      </c>
      <c r="AI5" s="161" t="s">
        <v>173</v>
      </c>
      <c r="AJ5" s="161" t="s">
        <v>174</v>
      </c>
      <c r="AK5" s="161" t="s">
        <v>168</v>
      </c>
      <c r="AL5" s="161" t="s">
        <v>169</v>
      </c>
      <c r="AM5" s="161" t="s">
        <v>170</v>
      </c>
    </row>
    <row r="6" spans="1:39" ht="15" customHeight="1" thickBot="1">
      <c r="E6" s="392"/>
      <c r="G6" s="30"/>
      <c r="H6" s="35" t="s">
        <v>175</v>
      </c>
      <c r="I6" s="305">
        <v>45931</v>
      </c>
      <c r="J6" s="273">
        <v>45932</v>
      </c>
      <c r="K6" s="273">
        <v>45933</v>
      </c>
      <c r="L6" s="336">
        <v>45934</v>
      </c>
      <c r="M6" s="336">
        <v>45935</v>
      </c>
      <c r="N6" s="273">
        <v>45936</v>
      </c>
      <c r="O6" s="273">
        <v>45937</v>
      </c>
      <c r="P6" s="273">
        <v>45938</v>
      </c>
      <c r="Q6" s="273">
        <v>45939</v>
      </c>
      <c r="R6" s="305">
        <v>45940</v>
      </c>
      <c r="S6" s="336">
        <v>45941</v>
      </c>
      <c r="T6" s="336">
        <v>45942</v>
      </c>
      <c r="U6" s="273">
        <v>45943</v>
      </c>
      <c r="V6" s="305">
        <v>45944</v>
      </c>
      <c r="W6" s="273">
        <v>45945</v>
      </c>
      <c r="X6" s="220">
        <v>45946</v>
      </c>
      <c r="Y6" s="220">
        <v>45947</v>
      </c>
      <c r="Z6" s="220">
        <v>45948</v>
      </c>
      <c r="AA6" s="220">
        <v>45949</v>
      </c>
      <c r="AB6" s="220">
        <v>45950</v>
      </c>
      <c r="AC6" s="220">
        <v>45951</v>
      </c>
      <c r="AD6" s="220">
        <v>45952</v>
      </c>
      <c r="AE6" s="220">
        <v>45953</v>
      </c>
      <c r="AF6" s="220">
        <v>45954</v>
      </c>
      <c r="AG6" s="220">
        <v>45955</v>
      </c>
      <c r="AH6" s="220">
        <v>45956</v>
      </c>
      <c r="AI6" s="220">
        <v>45957</v>
      </c>
      <c r="AJ6" s="220">
        <v>45958</v>
      </c>
      <c r="AK6" s="220">
        <v>45959</v>
      </c>
      <c r="AL6" s="220">
        <v>45960</v>
      </c>
      <c r="AM6" s="220">
        <v>45961</v>
      </c>
    </row>
    <row r="7" spans="1:39" ht="23.45">
      <c r="D7" s="390"/>
      <c r="F7" s="387"/>
      <c r="G7" s="332" t="s">
        <v>176</v>
      </c>
      <c r="H7" s="81" t="s">
        <v>177</v>
      </c>
      <c r="I7" s="204">
        <v>200</v>
      </c>
      <c r="J7" s="205">
        <v>187</v>
      </c>
      <c r="K7" s="205">
        <v>165</v>
      </c>
      <c r="L7" s="205">
        <v>8</v>
      </c>
      <c r="M7" s="205">
        <v>2</v>
      </c>
      <c r="N7" s="205">
        <v>225</v>
      </c>
      <c r="O7" s="205">
        <v>190</v>
      </c>
      <c r="P7" s="205">
        <v>197</v>
      </c>
      <c r="Q7" s="205">
        <v>164</v>
      </c>
      <c r="R7" s="205">
        <v>182</v>
      </c>
      <c r="S7" s="205">
        <v>13</v>
      </c>
      <c r="T7" s="205">
        <v>6</v>
      </c>
      <c r="U7" s="205">
        <v>191</v>
      </c>
      <c r="V7" s="205">
        <v>213</v>
      </c>
      <c r="W7" s="206">
        <v>182</v>
      </c>
      <c r="X7" s="207">
        <v>209</v>
      </c>
      <c r="Y7" s="207">
        <v>158</v>
      </c>
      <c r="Z7" s="207">
        <v>7</v>
      </c>
      <c r="AA7" s="207">
        <v>6</v>
      </c>
      <c r="AB7" s="207">
        <v>208</v>
      </c>
      <c r="AC7" s="207">
        <v>214</v>
      </c>
      <c r="AD7" s="207">
        <v>179</v>
      </c>
      <c r="AE7" s="207">
        <v>174</v>
      </c>
      <c r="AF7" s="207">
        <v>160</v>
      </c>
      <c r="AG7" s="207">
        <v>5</v>
      </c>
      <c r="AH7" s="207">
        <v>9</v>
      </c>
      <c r="AI7" s="207">
        <v>163</v>
      </c>
      <c r="AJ7" s="207">
        <v>176</v>
      </c>
      <c r="AK7" s="207">
        <v>207</v>
      </c>
      <c r="AL7" s="207">
        <v>194</v>
      </c>
      <c r="AM7" s="207">
        <v>177</v>
      </c>
    </row>
    <row r="8" spans="1:39" ht="24" thickBot="1">
      <c r="D8" s="390"/>
      <c r="F8" s="387"/>
      <c r="G8" s="333"/>
      <c r="H8" s="82" t="s">
        <v>178</v>
      </c>
      <c r="I8" s="208">
        <v>161</v>
      </c>
      <c r="J8" s="209">
        <v>185</v>
      </c>
      <c r="K8" s="209">
        <v>172</v>
      </c>
      <c r="L8" s="209"/>
      <c r="M8" s="209"/>
      <c r="N8" s="209">
        <v>184</v>
      </c>
      <c r="O8" s="209">
        <v>195</v>
      </c>
      <c r="P8" s="209">
        <v>182</v>
      </c>
      <c r="Q8" s="209">
        <v>158</v>
      </c>
      <c r="R8" s="209">
        <v>182</v>
      </c>
      <c r="S8" s="209"/>
      <c r="T8" s="209">
        <v>1</v>
      </c>
      <c r="U8" s="209">
        <v>209</v>
      </c>
      <c r="V8" s="210">
        <v>174</v>
      </c>
      <c r="W8" s="211">
        <v>175</v>
      </c>
      <c r="X8" s="207">
        <v>185</v>
      </c>
      <c r="Y8" s="212">
        <v>161</v>
      </c>
      <c r="Z8" s="212"/>
      <c r="AA8" s="212"/>
      <c r="AB8" s="212">
        <v>193</v>
      </c>
      <c r="AC8" s="212">
        <v>206</v>
      </c>
      <c r="AD8" s="207">
        <v>161</v>
      </c>
      <c r="AE8" s="207">
        <v>171</v>
      </c>
      <c r="AF8" s="212">
        <v>201</v>
      </c>
      <c r="AG8" s="212"/>
      <c r="AH8" s="212"/>
      <c r="AI8" s="212">
        <v>194</v>
      </c>
      <c r="AJ8" s="207">
        <v>166</v>
      </c>
      <c r="AK8" s="207">
        <v>165</v>
      </c>
      <c r="AL8" s="207">
        <v>158</v>
      </c>
      <c r="AM8" s="207">
        <v>137</v>
      </c>
    </row>
    <row r="9" spans="1:39" ht="15" thickBot="1">
      <c r="F9" s="338"/>
      <c r="H9"/>
      <c r="X9" s="154">
        <v>2</v>
      </c>
      <c r="Y9" s="155">
        <v>552</v>
      </c>
      <c r="Z9" s="155">
        <v>415</v>
      </c>
      <c r="AA9" s="155">
        <v>420</v>
      </c>
      <c r="AB9" s="155">
        <v>434</v>
      </c>
      <c r="AC9" s="155">
        <v>341</v>
      </c>
      <c r="AD9" s="155">
        <v>2</v>
      </c>
      <c r="AE9" s="155">
        <v>188</v>
      </c>
      <c r="AF9" s="154">
        <v>426</v>
      </c>
      <c r="AG9" s="155">
        <v>358</v>
      </c>
      <c r="AH9" s="155">
        <v>384</v>
      </c>
      <c r="AI9" s="155">
        <v>357</v>
      </c>
      <c r="AJ9" s="154">
        <v>274</v>
      </c>
      <c r="AK9" s="154">
        <v>2</v>
      </c>
      <c r="AL9" s="154">
        <v>85</v>
      </c>
      <c r="AM9" s="154"/>
    </row>
    <row r="10" spans="1:39" ht="28.5" customHeight="1" thickBot="1">
      <c r="D10" s="334"/>
      <c r="E10" s="387"/>
      <c r="F10" s="387"/>
      <c r="G10" s="30"/>
      <c r="H10" s="49"/>
      <c r="I10" s="272" t="s">
        <v>169</v>
      </c>
      <c r="J10" s="272" t="s">
        <v>170</v>
      </c>
      <c r="K10" s="335" t="s">
        <v>171</v>
      </c>
      <c r="L10" s="335" t="s">
        <v>172</v>
      </c>
      <c r="M10" s="272" t="s">
        <v>173</v>
      </c>
      <c r="N10" s="272" t="s">
        <v>174</v>
      </c>
      <c r="O10" s="272" t="s">
        <v>168</v>
      </c>
      <c r="P10" s="272" t="s">
        <v>169</v>
      </c>
      <c r="Q10" s="272" t="s">
        <v>170</v>
      </c>
      <c r="R10" s="335" t="s">
        <v>171</v>
      </c>
      <c r="S10" s="335" t="s">
        <v>172</v>
      </c>
      <c r="T10" s="272" t="s">
        <v>173</v>
      </c>
      <c r="U10" s="272" t="s">
        <v>174</v>
      </c>
      <c r="V10" s="272" t="s">
        <v>168</v>
      </c>
      <c r="W10" s="272" t="s">
        <v>169</v>
      </c>
      <c r="X10" s="272" t="s">
        <v>170</v>
      </c>
    </row>
    <row r="11" spans="1:39" ht="24" thickBot="1">
      <c r="D11" s="334"/>
      <c r="E11" s="387"/>
      <c r="F11" s="387"/>
      <c r="G11" s="30"/>
      <c r="H11" s="49"/>
      <c r="I11" s="273">
        <v>45946</v>
      </c>
      <c r="J11" s="305">
        <v>45947</v>
      </c>
      <c r="K11" s="336">
        <v>45948</v>
      </c>
      <c r="L11" s="336">
        <v>45949</v>
      </c>
      <c r="M11" s="273">
        <v>45950</v>
      </c>
      <c r="N11" s="273">
        <v>45951</v>
      </c>
      <c r="O11" s="273">
        <v>45952</v>
      </c>
      <c r="P11" s="273">
        <v>45953</v>
      </c>
      <c r="Q11" s="273">
        <v>45954</v>
      </c>
      <c r="R11" s="336">
        <v>45955</v>
      </c>
      <c r="S11" s="336">
        <v>45956</v>
      </c>
      <c r="T11" s="273">
        <v>45957</v>
      </c>
      <c r="U11" s="305">
        <v>45958</v>
      </c>
      <c r="V11" s="305">
        <v>45959</v>
      </c>
      <c r="W11" s="305">
        <v>45960</v>
      </c>
      <c r="X11" s="305">
        <v>45961</v>
      </c>
    </row>
    <row r="12" spans="1:39" ht="23.45">
      <c r="D12" s="334"/>
      <c r="E12" s="387"/>
      <c r="F12" s="387"/>
      <c r="G12" s="538" t="s">
        <v>176</v>
      </c>
      <c r="H12" s="81" t="s">
        <v>177</v>
      </c>
      <c r="I12" s="426">
        <v>209</v>
      </c>
      <c r="J12" s="426">
        <v>158</v>
      </c>
      <c r="K12" s="426">
        <v>7</v>
      </c>
      <c r="L12" s="426">
        <v>6</v>
      </c>
      <c r="M12" s="426">
        <v>208</v>
      </c>
      <c r="N12" s="426">
        <v>214</v>
      </c>
      <c r="O12" s="426">
        <v>179</v>
      </c>
      <c r="P12" s="426">
        <v>174</v>
      </c>
      <c r="Q12" s="426">
        <v>160</v>
      </c>
      <c r="R12" s="426">
        <v>5</v>
      </c>
      <c r="S12" s="426">
        <v>9</v>
      </c>
      <c r="T12" s="426">
        <v>163</v>
      </c>
      <c r="U12" s="426">
        <v>176</v>
      </c>
      <c r="V12" s="426">
        <v>207</v>
      </c>
      <c r="W12" s="426">
        <v>194</v>
      </c>
      <c r="X12" s="426">
        <v>177</v>
      </c>
    </row>
    <row r="13" spans="1:39" ht="24" thickBot="1">
      <c r="D13" s="334"/>
      <c r="F13" s="387"/>
      <c r="G13" s="539"/>
      <c r="H13" s="82" t="s">
        <v>178</v>
      </c>
      <c r="I13" s="123">
        <v>185</v>
      </c>
      <c r="J13" s="388">
        <v>161</v>
      </c>
      <c r="K13" s="388"/>
      <c r="L13" s="388"/>
      <c r="M13" s="388">
        <v>193</v>
      </c>
      <c r="N13" s="388">
        <v>206</v>
      </c>
      <c r="O13" s="123">
        <v>161</v>
      </c>
      <c r="P13" s="123">
        <v>171</v>
      </c>
      <c r="Q13" s="388">
        <v>201</v>
      </c>
      <c r="R13" s="388"/>
      <c r="S13" s="388"/>
      <c r="T13" s="388">
        <v>194</v>
      </c>
      <c r="U13" s="123">
        <v>166</v>
      </c>
      <c r="V13" s="123">
        <v>165</v>
      </c>
      <c r="W13" s="123">
        <v>158</v>
      </c>
      <c r="X13" s="123">
        <v>137</v>
      </c>
    </row>
    <row r="14" spans="1:39" ht="23.45">
      <c r="D14" s="334"/>
      <c r="E14" s="387"/>
      <c r="F14" s="387"/>
    </row>
    <row r="15" spans="1:39" ht="23.45">
      <c r="D15" s="334"/>
      <c r="E15" s="387"/>
      <c r="F15" s="387"/>
      <c r="H15"/>
    </row>
    <row r="16" spans="1:39">
      <c r="H16"/>
      <c r="Y16" s="161"/>
      <c r="Z16" s="162"/>
      <c r="AA16" s="162"/>
      <c r="AB16" s="161"/>
      <c r="AC16" s="161"/>
      <c r="AD16" s="161"/>
      <c r="AE16" s="161"/>
      <c r="AF16" s="161"/>
      <c r="AG16" s="162"/>
      <c r="AH16" s="162"/>
      <c r="AI16" s="161"/>
      <c r="AJ16" s="161"/>
      <c r="AK16" s="161"/>
      <c r="AL16" s="161"/>
      <c r="AM16" s="161"/>
    </row>
    <row r="17" spans="8:39" ht="24.75" customHeight="1">
      <c r="H17"/>
      <c r="Y17" s="220"/>
      <c r="Z17" s="220"/>
      <c r="AA17" s="220"/>
      <c r="AB17" s="220"/>
      <c r="AC17" s="220"/>
      <c r="AD17" s="220"/>
      <c r="AE17" s="220"/>
      <c r="AF17" s="220"/>
      <c r="AG17" s="220"/>
      <c r="AH17" s="220"/>
      <c r="AI17" s="220"/>
      <c r="AJ17" s="220"/>
      <c r="AK17" s="220"/>
      <c r="AL17" s="220"/>
      <c r="AM17" s="220"/>
    </row>
    <row r="18" spans="8:39">
      <c r="H18"/>
      <c r="Y18" s="207"/>
      <c r="Z18" s="207"/>
      <c r="AA18" s="207"/>
      <c r="AB18" s="207"/>
      <c r="AC18" s="207"/>
      <c r="AD18" s="207"/>
      <c r="AE18" s="207"/>
      <c r="AF18" s="207"/>
      <c r="AG18" s="207"/>
      <c r="AH18" s="207"/>
      <c r="AI18" s="207"/>
      <c r="AJ18" s="207"/>
      <c r="AK18" s="207"/>
      <c r="AL18" s="207"/>
      <c r="AM18" s="207"/>
    </row>
    <row r="19" spans="8:39">
      <c r="H19"/>
      <c r="Y19" s="212"/>
      <c r="Z19" s="212"/>
      <c r="AA19" s="212"/>
      <c r="AB19" s="212"/>
      <c r="AC19" s="212"/>
      <c r="AD19" s="207"/>
      <c r="AE19" s="207"/>
      <c r="AF19" s="212"/>
      <c r="AG19" s="212"/>
      <c r="AH19" s="212"/>
      <c r="AI19" s="212"/>
      <c r="AJ19" s="207"/>
      <c r="AK19" s="207"/>
      <c r="AL19" s="207"/>
      <c r="AM19" s="207"/>
    </row>
    <row r="20" spans="8:39" ht="15" customHeight="1">
      <c r="H20"/>
      <c r="Y20" s="154"/>
      <c r="Z20" s="154"/>
      <c r="AA20" s="154"/>
      <c r="AB20" s="154"/>
      <c r="AC20" s="154"/>
      <c r="AD20" s="154"/>
      <c r="AE20" s="154"/>
      <c r="AF20" s="154"/>
      <c r="AG20" s="154"/>
      <c r="AH20" s="154"/>
      <c r="AI20" s="154"/>
      <c r="AJ20" s="154"/>
      <c r="AK20" s="154"/>
      <c r="AL20" s="154"/>
      <c r="AM20" s="154"/>
    </row>
    <row r="21" spans="8:39">
      <c r="H21"/>
      <c r="Y21" s="155"/>
      <c r="Z21" s="155"/>
      <c r="AA21" s="155"/>
      <c r="AB21" s="155"/>
      <c r="AC21" s="155"/>
      <c r="AD21" s="155"/>
      <c r="AE21" s="155"/>
      <c r="AF21" s="154"/>
      <c r="AG21" s="155"/>
      <c r="AH21" s="155"/>
      <c r="AI21" s="155"/>
      <c r="AJ21" s="154"/>
      <c r="AK21" s="154"/>
      <c r="AL21" s="154"/>
      <c r="AM21" s="154"/>
    </row>
    <row r="22" spans="8:39">
      <c r="H22"/>
    </row>
    <row r="23" spans="8:39">
      <c r="H23"/>
      <c r="AA23" s="18"/>
    </row>
    <row r="24" spans="8:39">
      <c r="H24"/>
      <c r="AA24" s="18"/>
    </row>
    <row r="25" spans="8:39">
      <c r="H25"/>
      <c r="AA25" s="18"/>
    </row>
    <row r="26" spans="8:39">
      <c r="H26"/>
      <c r="AA26" s="18"/>
    </row>
    <row r="27" spans="8:39" ht="15" customHeight="1">
      <c r="H27"/>
      <c r="AA27" s="18"/>
    </row>
    <row r="28" spans="8:39" ht="15" customHeight="1">
      <c r="H28"/>
      <c r="AA28" s="18"/>
    </row>
    <row r="29" spans="8:39">
      <c r="H29"/>
      <c r="AA29" s="18"/>
    </row>
    <row r="30" spans="8:39" ht="15" customHeight="1">
      <c r="H30"/>
      <c r="AA30" s="18"/>
    </row>
    <row r="31" spans="8:39">
      <c r="H31"/>
      <c r="AA31" s="18"/>
    </row>
    <row r="32" spans="8:39">
      <c r="H32"/>
      <c r="AA32" s="18"/>
    </row>
    <row r="33" spans="8:8">
      <c r="H33"/>
    </row>
    <row r="96" spans="8:8">
      <c r="H96"/>
    </row>
    <row r="97" spans="4:35" ht="21">
      <c r="D97" s="536"/>
      <c r="E97" s="536"/>
      <c r="F97" s="536"/>
      <c r="G97" s="536"/>
      <c r="H97" s="536"/>
      <c r="I97" s="536"/>
      <c r="J97" s="536"/>
      <c r="K97" s="536"/>
      <c r="L97" s="536"/>
      <c r="M97" s="536"/>
      <c r="N97" s="536"/>
      <c r="O97" s="536"/>
      <c r="P97" s="536"/>
      <c r="Q97" s="536"/>
      <c r="R97" s="536"/>
      <c r="S97" s="536"/>
      <c r="T97" s="536"/>
      <c r="U97" s="536"/>
      <c r="V97" s="536"/>
      <c r="W97" s="536"/>
      <c r="X97" s="536"/>
      <c r="Y97" s="536"/>
      <c r="Z97" s="536"/>
      <c r="AA97" s="536"/>
      <c r="AB97" s="536"/>
      <c r="AC97" s="536"/>
      <c r="AD97" s="536"/>
      <c r="AE97" s="536"/>
      <c r="AF97" s="536"/>
      <c r="AG97" s="536"/>
      <c r="AH97" s="536"/>
      <c r="AI97" s="536"/>
    </row>
    <row r="99" spans="4:35">
      <c r="X99" s="18"/>
    </row>
    <row r="100" spans="4:35">
      <c r="D100" s="75"/>
    </row>
    <row r="148" spans="5:8" ht="26.1">
      <c r="E148" s="163"/>
      <c r="F148" s="163"/>
    </row>
    <row r="149" spans="5:8" ht="18.600000000000001">
      <c r="E149" s="164"/>
      <c r="F149" s="164"/>
    </row>
    <row r="150" spans="5:8" ht="18.600000000000001">
      <c r="E150" s="164"/>
      <c r="F150" s="164"/>
    </row>
    <row r="151" spans="5:8" ht="18.600000000000001">
      <c r="E151" s="164"/>
      <c r="F151" s="164"/>
    </row>
    <row r="158" spans="5:8">
      <c r="H158"/>
    </row>
  </sheetData>
  <mergeCells count="4">
    <mergeCell ref="D97:AI97"/>
    <mergeCell ref="P2:U2"/>
    <mergeCell ref="G12:G13"/>
    <mergeCell ref="P3:U3"/>
  </mergeCells>
  <hyperlinks>
    <hyperlink ref="A3" location="SU_Productivitat!A1" display="Tornar" xr:uid="{477C6CEA-D037-4914-9E6C-78EE37CD0956}"/>
    <hyperlink ref="A1" location="SU_Productivitat!A1" display="SU_Productivitat!A1" xr:uid="{9763E158-A0EE-408E-9C0A-F0FE6B0F82C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7">
    <tabColor theme="7" tint="0.59999389629810485"/>
  </sheetPr>
  <dimension ref="A1:K21"/>
  <sheetViews>
    <sheetView showFormulas="1" showGridLines="0" showRowColHeaders="0" zoomScale="70" zoomScaleNormal="70" workbookViewId="0">
      <selection activeCell="A3" sqref="A3"/>
    </sheetView>
  </sheetViews>
  <sheetFormatPr defaultColWidth="11.42578125" defaultRowHeight="14.45"/>
  <sheetData>
    <row r="1" spans="1:11" ht="66" customHeight="1">
      <c r="A1" s="28" t="e" vm="1">
        <v>#VALUE!</v>
      </c>
    </row>
    <row r="3" spans="1:11">
      <c r="A3" s="28" t="s">
        <v>1</v>
      </c>
    </row>
    <row r="7" spans="1:11" ht="26.1">
      <c r="C7" s="427"/>
      <c r="D7" s="394"/>
      <c r="E7" s="394"/>
      <c r="F7" s="394"/>
      <c r="G7" s="394"/>
      <c r="H7" s="394"/>
      <c r="I7" s="394"/>
      <c r="J7" s="540"/>
      <c r="K7" s="540"/>
    </row>
    <row r="17" spans="10:11">
      <c r="K17" t="s">
        <v>103</v>
      </c>
    </row>
    <row r="21" spans="10:11">
      <c r="J21" t="s">
        <v>103</v>
      </c>
    </row>
  </sheetData>
  <mergeCells count="1">
    <mergeCell ref="J7:K7"/>
  </mergeCells>
  <hyperlinks>
    <hyperlink ref="A3" location="Peticions!A1" display="Tornar" xr:uid="{00000000-0004-0000-2100-000000000000}"/>
    <hyperlink ref="A1" location="Peticions!A1" display="Peticions!A1" xr:uid="{BC7568C5-D645-4151-B4AE-BEB0B18E6B07}"/>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8">
    <tabColor theme="7" tint="0.79998168889431442"/>
  </sheetPr>
  <dimension ref="A1:T199"/>
  <sheetViews>
    <sheetView showGridLines="0" showRowColHeaders="0" zoomScale="70" zoomScaleNormal="70" workbookViewId="0"/>
  </sheetViews>
  <sheetFormatPr defaultColWidth="11.42578125" defaultRowHeight="14.45"/>
  <cols>
    <col min="1" max="1" width="15.42578125" customWidth="1"/>
    <col min="2" max="2" width="4.140625" customWidth="1"/>
    <col min="3" max="3" width="44.42578125" customWidth="1"/>
    <col min="4" max="4" width="8.28515625" bestFit="1" customWidth="1"/>
    <col min="5" max="5" width="4.140625" customWidth="1"/>
    <col min="6" max="6" width="0.42578125" customWidth="1"/>
    <col min="7" max="7" width="25.85546875" bestFit="1" customWidth="1"/>
    <col min="8" max="8" width="9.140625" bestFit="1" customWidth="1"/>
    <col min="9" max="9" width="4.140625" customWidth="1"/>
    <col min="10" max="10" width="36.140625" customWidth="1"/>
    <col min="11" max="11" width="7.7109375" customWidth="1"/>
    <col min="12" max="12" width="7" customWidth="1"/>
    <col min="13" max="13" width="1.85546875" bestFit="1" customWidth="1"/>
    <col min="14" max="14" width="30.28515625" customWidth="1"/>
    <col min="15" max="15" width="9.140625" customWidth="1"/>
    <col min="16" max="16" width="4.28515625" customWidth="1"/>
    <col min="17" max="17" width="25.85546875" customWidth="1"/>
    <col min="18" max="18" width="7" customWidth="1"/>
    <col min="19" max="19" width="6.85546875" customWidth="1"/>
    <col min="20" max="20" width="7" hidden="1" customWidth="1"/>
    <col min="21" max="21" width="33.7109375" bestFit="1" customWidth="1"/>
    <col min="22" max="23" width="7" customWidth="1"/>
  </cols>
  <sheetData>
    <row r="1" spans="1:16" ht="66" customHeight="1">
      <c r="A1" s="28" t="e" vm="1">
        <v>#VALUE!</v>
      </c>
    </row>
    <row r="2" spans="1:16">
      <c r="N2" s="337"/>
    </row>
    <row r="3" spans="1:16">
      <c r="C3" s="75"/>
      <c r="D3" s="75"/>
      <c r="E3" s="75"/>
      <c r="F3" s="75"/>
      <c r="G3" s="75"/>
      <c r="H3" s="75"/>
    </row>
    <row r="4" spans="1:16">
      <c r="A4" s="28" t="s">
        <v>1</v>
      </c>
      <c r="C4" s="103" t="s">
        <v>179</v>
      </c>
      <c r="D4" s="165" t="s">
        <v>180</v>
      </c>
      <c r="G4" s="103" t="s">
        <v>181</v>
      </c>
      <c r="H4" s="165" t="s">
        <v>180</v>
      </c>
    </row>
    <row r="5" spans="1:16">
      <c r="C5" s="18" t="s">
        <v>182</v>
      </c>
      <c r="D5">
        <v>21</v>
      </c>
      <c r="G5" s="18" t="s">
        <v>183</v>
      </c>
      <c r="H5">
        <v>156</v>
      </c>
    </row>
    <row r="6" spans="1:16">
      <c r="C6" s="18" t="s">
        <v>184</v>
      </c>
      <c r="D6">
        <v>15</v>
      </c>
      <c r="G6" s="18" t="s">
        <v>185</v>
      </c>
      <c r="H6">
        <v>63</v>
      </c>
    </row>
    <row r="7" spans="1:16" ht="15" thickBot="1">
      <c r="C7" s="18" t="s">
        <v>186</v>
      </c>
      <c r="D7">
        <v>10</v>
      </c>
      <c r="G7" s="18" t="s">
        <v>187</v>
      </c>
      <c r="H7">
        <v>1</v>
      </c>
    </row>
    <row r="8" spans="1:16" ht="15" thickTop="1">
      <c r="C8" s="18" t="s">
        <v>188</v>
      </c>
      <c r="D8">
        <v>9</v>
      </c>
      <c r="G8" s="278" t="s">
        <v>189</v>
      </c>
      <c r="H8">
        <f>SUBTOTAL(109,Tabla3162[Nº])</f>
        <v>220</v>
      </c>
      <c r="P8" s="188"/>
    </row>
    <row r="9" spans="1:16">
      <c r="C9" s="18" t="s">
        <v>190</v>
      </c>
      <c r="D9">
        <v>9</v>
      </c>
      <c r="E9" s="149"/>
      <c r="F9" s="103"/>
      <c r="P9" s="188"/>
    </row>
    <row r="10" spans="1:16">
      <c r="C10" s="18" t="s">
        <v>191</v>
      </c>
      <c r="D10">
        <v>8</v>
      </c>
    </row>
    <row r="11" spans="1:16">
      <c r="C11" s="18" t="s">
        <v>192</v>
      </c>
      <c r="D11">
        <v>7</v>
      </c>
    </row>
    <row r="12" spans="1:16">
      <c r="C12" s="18" t="s">
        <v>193</v>
      </c>
      <c r="D12">
        <v>6</v>
      </c>
    </row>
    <row r="13" spans="1:16">
      <c r="C13" s="18" t="s">
        <v>194</v>
      </c>
      <c r="D13">
        <v>5</v>
      </c>
    </row>
    <row r="14" spans="1:16">
      <c r="C14" s="18" t="s">
        <v>195</v>
      </c>
      <c r="D14">
        <v>4</v>
      </c>
    </row>
    <row r="15" spans="1:16">
      <c r="C15" s="18" t="s">
        <v>196</v>
      </c>
      <c r="D15">
        <v>4</v>
      </c>
    </row>
    <row r="16" spans="1:16">
      <c r="C16" s="18" t="s">
        <v>197</v>
      </c>
      <c r="D16">
        <v>4</v>
      </c>
    </row>
    <row r="17" spans="3:8">
      <c r="C17" s="18" t="s">
        <v>198</v>
      </c>
      <c r="D17">
        <v>3</v>
      </c>
    </row>
    <row r="18" spans="3:8">
      <c r="C18" s="18" t="s">
        <v>199</v>
      </c>
      <c r="D18">
        <v>3</v>
      </c>
      <c r="G18" s="235" t="s">
        <v>200</v>
      </c>
      <c r="H18" s="235" t="s">
        <v>96</v>
      </c>
    </row>
    <row r="19" spans="3:8">
      <c r="C19" s="18" t="s">
        <v>201</v>
      </c>
      <c r="D19">
        <v>3</v>
      </c>
      <c r="G19" s="5">
        <v>34</v>
      </c>
      <c r="H19" s="234">
        <v>0.76470000000000005</v>
      </c>
    </row>
    <row r="20" spans="3:8">
      <c r="C20" s="18" t="s">
        <v>202</v>
      </c>
      <c r="D20">
        <v>3</v>
      </c>
    </row>
    <row r="21" spans="3:8">
      <c r="C21" s="18" t="s">
        <v>203</v>
      </c>
      <c r="D21">
        <v>3</v>
      </c>
    </row>
    <row r="22" spans="3:8">
      <c r="C22" s="18" t="s">
        <v>204</v>
      </c>
      <c r="D22">
        <v>3</v>
      </c>
    </row>
    <row r="23" spans="3:8">
      <c r="C23" s="18" t="s">
        <v>205</v>
      </c>
      <c r="D23">
        <v>3</v>
      </c>
    </row>
    <row r="24" spans="3:8">
      <c r="C24" s="18" t="s">
        <v>206</v>
      </c>
      <c r="D24">
        <v>3</v>
      </c>
    </row>
    <row r="25" spans="3:8">
      <c r="C25" s="18" t="s">
        <v>207</v>
      </c>
      <c r="D25">
        <v>3</v>
      </c>
    </row>
    <row r="26" spans="3:8">
      <c r="C26" s="18" t="s">
        <v>208</v>
      </c>
      <c r="D26">
        <v>3</v>
      </c>
    </row>
    <row r="27" spans="3:8">
      <c r="C27" s="18" t="s">
        <v>209</v>
      </c>
      <c r="D27">
        <v>3</v>
      </c>
    </row>
    <row r="28" spans="3:8">
      <c r="C28" s="18" t="s">
        <v>210</v>
      </c>
      <c r="D28">
        <v>3</v>
      </c>
    </row>
    <row r="29" spans="3:8">
      <c r="C29" s="18" t="s">
        <v>211</v>
      </c>
      <c r="D29">
        <v>3</v>
      </c>
    </row>
    <row r="30" spans="3:8">
      <c r="C30" s="18" t="s">
        <v>212</v>
      </c>
      <c r="D30">
        <v>2</v>
      </c>
    </row>
    <row r="31" spans="3:8">
      <c r="C31" s="18" t="s">
        <v>213</v>
      </c>
      <c r="D31">
        <v>2</v>
      </c>
    </row>
    <row r="32" spans="3:8">
      <c r="C32" s="18" t="s">
        <v>214</v>
      </c>
      <c r="D32">
        <v>2</v>
      </c>
    </row>
    <row r="33" spans="3:4">
      <c r="C33" s="18" t="s">
        <v>215</v>
      </c>
      <c r="D33">
        <v>2</v>
      </c>
    </row>
    <row r="34" spans="3:4">
      <c r="C34" s="18" t="s">
        <v>216</v>
      </c>
      <c r="D34">
        <v>2</v>
      </c>
    </row>
    <row r="35" spans="3:4">
      <c r="C35" s="18" t="s">
        <v>217</v>
      </c>
      <c r="D35">
        <v>2</v>
      </c>
    </row>
    <row r="36" spans="3:4">
      <c r="C36" s="18" t="s">
        <v>218</v>
      </c>
      <c r="D36">
        <v>2</v>
      </c>
    </row>
    <row r="37" spans="3:4">
      <c r="C37" s="18" t="s">
        <v>219</v>
      </c>
      <c r="D37">
        <v>2</v>
      </c>
    </row>
    <row r="38" spans="3:4">
      <c r="C38" s="18" t="s">
        <v>220</v>
      </c>
      <c r="D38">
        <v>2</v>
      </c>
    </row>
    <row r="39" spans="3:4">
      <c r="C39" s="18" t="s">
        <v>221</v>
      </c>
      <c r="D39">
        <v>2</v>
      </c>
    </row>
    <row r="40" spans="3:4">
      <c r="C40" s="18" t="s">
        <v>222</v>
      </c>
      <c r="D40">
        <v>2</v>
      </c>
    </row>
    <row r="41" spans="3:4">
      <c r="C41" s="18" t="s">
        <v>223</v>
      </c>
      <c r="D41">
        <v>2</v>
      </c>
    </row>
    <row r="42" spans="3:4">
      <c r="C42" s="18" t="s">
        <v>224</v>
      </c>
      <c r="D42">
        <v>2</v>
      </c>
    </row>
    <row r="43" spans="3:4">
      <c r="C43" s="18" t="s">
        <v>225</v>
      </c>
      <c r="D43">
        <v>2</v>
      </c>
    </row>
    <row r="44" spans="3:4">
      <c r="C44" s="18" t="s">
        <v>226</v>
      </c>
      <c r="D44">
        <v>2</v>
      </c>
    </row>
    <row r="45" spans="3:4">
      <c r="C45" s="18" t="s">
        <v>227</v>
      </c>
      <c r="D45">
        <v>2</v>
      </c>
    </row>
    <row r="46" spans="3:4">
      <c r="C46" s="18" t="s">
        <v>228</v>
      </c>
      <c r="D46">
        <v>2</v>
      </c>
    </row>
    <row r="47" spans="3:4">
      <c r="C47" s="18" t="s">
        <v>229</v>
      </c>
      <c r="D47">
        <v>1</v>
      </c>
    </row>
    <row r="48" spans="3:4">
      <c r="C48" s="18" t="s">
        <v>230</v>
      </c>
      <c r="D48">
        <v>1</v>
      </c>
    </row>
    <row r="49" spans="3:4">
      <c r="C49" s="18" t="s">
        <v>231</v>
      </c>
      <c r="D49">
        <v>1</v>
      </c>
    </row>
    <row r="50" spans="3:4">
      <c r="C50" s="18" t="s">
        <v>232</v>
      </c>
      <c r="D50">
        <v>1</v>
      </c>
    </row>
    <row r="51" spans="3:4">
      <c r="C51" s="18" t="s">
        <v>233</v>
      </c>
      <c r="D51">
        <v>1</v>
      </c>
    </row>
    <row r="52" spans="3:4">
      <c r="C52" s="18" t="s">
        <v>234</v>
      </c>
      <c r="D52">
        <v>1</v>
      </c>
    </row>
    <row r="53" spans="3:4">
      <c r="C53" s="18" t="s">
        <v>235</v>
      </c>
      <c r="D53">
        <v>1</v>
      </c>
    </row>
    <row r="54" spans="3:4">
      <c r="C54" s="18" t="s">
        <v>236</v>
      </c>
      <c r="D54">
        <v>1</v>
      </c>
    </row>
    <row r="55" spans="3:4">
      <c r="C55" s="18" t="s">
        <v>237</v>
      </c>
      <c r="D55">
        <v>1</v>
      </c>
    </row>
    <row r="56" spans="3:4">
      <c r="C56" s="18" t="s">
        <v>238</v>
      </c>
      <c r="D56">
        <v>1</v>
      </c>
    </row>
    <row r="57" spans="3:4">
      <c r="C57" s="18" t="s">
        <v>239</v>
      </c>
      <c r="D57">
        <v>1</v>
      </c>
    </row>
    <row r="58" spans="3:4">
      <c r="C58" s="18" t="s">
        <v>240</v>
      </c>
      <c r="D58">
        <v>1</v>
      </c>
    </row>
    <row r="59" spans="3:4">
      <c r="C59" s="18" t="s">
        <v>241</v>
      </c>
      <c r="D59">
        <v>1</v>
      </c>
    </row>
    <row r="60" spans="3:4">
      <c r="C60" s="18" t="s">
        <v>242</v>
      </c>
      <c r="D60">
        <v>1</v>
      </c>
    </row>
    <row r="61" spans="3:4">
      <c r="C61" s="18" t="s">
        <v>243</v>
      </c>
      <c r="D61">
        <v>1</v>
      </c>
    </row>
    <row r="62" spans="3:4">
      <c r="C62" s="18" t="s">
        <v>244</v>
      </c>
      <c r="D62">
        <v>1</v>
      </c>
    </row>
    <row r="63" spans="3:4">
      <c r="C63" s="18" t="s">
        <v>245</v>
      </c>
      <c r="D63">
        <v>1</v>
      </c>
    </row>
    <row r="64" spans="3:4">
      <c r="C64" s="18" t="s">
        <v>246</v>
      </c>
      <c r="D64">
        <v>1</v>
      </c>
    </row>
    <row r="65" spans="3:4">
      <c r="C65" s="18" t="s">
        <v>247</v>
      </c>
      <c r="D65">
        <v>1</v>
      </c>
    </row>
    <row r="66" spans="3:4">
      <c r="C66" s="18" t="s">
        <v>248</v>
      </c>
      <c r="D66">
        <v>1</v>
      </c>
    </row>
    <row r="67" spans="3:4">
      <c r="C67" s="18" t="s">
        <v>249</v>
      </c>
      <c r="D67">
        <v>1</v>
      </c>
    </row>
    <row r="68" spans="3:4">
      <c r="C68" s="18" t="s">
        <v>250</v>
      </c>
      <c r="D68">
        <v>1</v>
      </c>
    </row>
    <row r="69" spans="3:4">
      <c r="C69" s="18" t="s">
        <v>251</v>
      </c>
      <c r="D69">
        <v>1</v>
      </c>
    </row>
    <row r="70" spans="3:4">
      <c r="C70" s="18" t="s">
        <v>252</v>
      </c>
      <c r="D70">
        <v>1</v>
      </c>
    </row>
    <row r="71" spans="3:4">
      <c r="C71" s="18" t="s">
        <v>253</v>
      </c>
      <c r="D71">
        <v>1</v>
      </c>
    </row>
    <row r="72" spans="3:4">
      <c r="C72" s="18" t="s">
        <v>254</v>
      </c>
      <c r="D72">
        <v>1</v>
      </c>
    </row>
    <row r="73" spans="3:4">
      <c r="C73" s="18" t="s">
        <v>255</v>
      </c>
      <c r="D73">
        <v>1</v>
      </c>
    </row>
    <row r="74" spans="3:4">
      <c r="C74" s="18" t="s">
        <v>256</v>
      </c>
      <c r="D74">
        <v>1</v>
      </c>
    </row>
    <row r="75" spans="3:4">
      <c r="C75" s="18" t="s">
        <v>257</v>
      </c>
      <c r="D75">
        <v>1</v>
      </c>
    </row>
    <row r="76" spans="3:4">
      <c r="C76" s="18" t="s">
        <v>258</v>
      </c>
      <c r="D76">
        <v>1</v>
      </c>
    </row>
    <row r="77" spans="3:4">
      <c r="C77" s="18" t="s">
        <v>259</v>
      </c>
      <c r="D77">
        <v>1</v>
      </c>
    </row>
    <row r="78" spans="3:4">
      <c r="C78" s="18" t="s">
        <v>260</v>
      </c>
      <c r="D78">
        <v>1</v>
      </c>
    </row>
    <row r="79" spans="3:4">
      <c r="C79" s="18" t="s">
        <v>261</v>
      </c>
      <c r="D79">
        <v>1</v>
      </c>
    </row>
    <row r="80" spans="3:4">
      <c r="C80" s="18" t="s">
        <v>262</v>
      </c>
      <c r="D80">
        <v>1</v>
      </c>
    </row>
    <row r="81" spans="3:4">
      <c r="C81" s="18" t="s">
        <v>263</v>
      </c>
      <c r="D81">
        <v>1</v>
      </c>
    </row>
    <row r="82" spans="3:4">
      <c r="C82" s="18" t="s">
        <v>264</v>
      </c>
      <c r="D82">
        <v>1</v>
      </c>
    </row>
    <row r="83" spans="3:4">
      <c r="C83" s="18" t="s">
        <v>265</v>
      </c>
      <c r="D83">
        <v>1</v>
      </c>
    </row>
    <row r="84" spans="3:4">
      <c r="C84" s="18" t="s">
        <v>266</v>
      </c>
      <c r="D84">
        <v>1</v>
      </c>
    </row>
    <row r="85" spans="3:4">
      <c r="C85" s="18" t="s">
        <v>267</v>
      </c>
      <c r="D85">
        <v>1</v>
      </c>
    </row>
    <row r="86" spans="3:4">
      <c r="C86" s="18" t="s">
        <v>268</v>
      </c>
      <c r="D86">
        <v>1</v>
      </c>
    </row>
    <row r="87" spans="3:4">
      <c r="C87" s="18" t="s">
        <v>269</v>
      </c>
      <c r="D87">
        <v>1</v>
      </c>
    </row>
    <row r="88" spans="3:4">
      <c r="C88" s="18" t="s">
        <v>270</v>
      </c>
      <c r="D88">
        <v>1</v>
      </c>
    </row>
    <row r="89" spans="3:4">
      <c r="C89" s="18" t="s">
        <v>271</v>
      </c>
      <c r="D89">
        <v>1</v>
      </c>
    </row>
    <row r="90" spans="3:4">
      <c r="C90" s="18" t="s">
        <v>272</v>
      </c>
      <c r="D90">
        <v>1</v>
      </c>
    </row>
    <row r="91" spans="3:4">
      <c r="C91" s="18" t="s">
        <v>273</v>
      </c>
      <c r="D91">
        <v>1</v>
      </c>
    </row>
    <row r="92" spans="3:4">
      <c r="C92" s="279" t="s">
        <v>189</v>
      </c>
      <c r="D92" s="279">
        <f>SUBTOTAL(109,Tabla11723[Nº])</f>
        <v>220</v>
      </c>
    </row>
    <row r="131" spans="16:17">
      <c r="P131" s="17"/>
      <c r="Q131" s="12"/>
    </row>
    <row r="132" spans="16:17">
      <c r="P132" s="17"/>
      <c r="Q132" s="12"/>
    </row>
    <row r="133" spans="16:17">
      <c r="P133" s="17"/>
      <c r="Q133" s="12"/>
    </row>
    <row r="134" spans="16:17">
      <c r="P134" s="17"/>
      <c r="Q134" s="12"/>
    </row>
    <row r="135" spans="16:17">
      <c r="P135" s="17"/>
      <c r="Q135" s="12"/>
    </row>
    <row r="136" spans="16:17">
      <c r="P136" s="17"/>
      <c r="Q136" s="12"/>
    </row>
    <row r="137" spans="16:17">
      <c r="P137" s="17"/>
      <c r="Q137" s="12"/>
    </row>
    <row r="138" spans="16:17">
      <c r="P138" s="17"/>
      <c r="Q138" s="12"/>
    </row>
    <row r="139" spans="16:17">
      <c r="P139" s="17"/>
      <c r="Q139" s="12"/>
    </row>
    <row r="140" spans="16:17">
      <c r="P140" s="17"/>
      <c r="Q140" s="12"/>
    </row>
    <row r="141" spans="16:17">
      <c r="P141" s="17"/>
      <c r="Q141" s="12"/>
    </row>
    <row r="142" spans="16:17">
      <c r="P142" s="17"/>
      <c r="Q142" s="12"/>
    </row>
    <row r="143" spans="16:17">
      <c r="P143" s="17"/>
      <c r="Q143" s="12"/>
    </row>
    <row r="144" spans="16:17">
      <c r="P144" s="17"/>
      <c r="Q144" s="12"/>
    </row>
    <row r="145" spans="16:17">
      <c r="P145" s="17"/>
      <c r="Q145" s="12"/>
    </row>
    <row r="146" spans="16:17">
      <c r="P146" s="17"/>
      <c r="Q146" s="12"/>
    </row>
    <row r="147" spans="16:17">
      <c r="P147" s="17"/>
      <c r="Q147" s="12"/>
    </row>
    <row r="148" spans="16:17">
      <c r="P148" s="17"/>
      <c r="Q148" s="12"/>
    </row>
    <row r="149" spans="16:17">
      <c r="P149" s="17"/>
      <c r="Q149" s="12"/>
    </row>
    <row r="150" spans="16:17">
      <c r="P150" s="17"/>
      <c r="Q150" s="12"/>
    </row>
    <row r="151" spans="16:17">
      <c r="P151" s="17"/>
      <c r="Q151" s="12"/>
    </row>
    <row r="152" spans="16:17">
      <c r="P152" s="17"/>
      <c r="Q152" s="12"/>
    </row>
    <row r="153" spans="16:17">
      <c r="P153" s="17"/>
      <c r="Q153" s="12"/>
    </row>
    <row r="154" spans="16:17">
      <c r="P154" s="17"/>
      <c r="Q154" s="12"/>
    </row>
    <row r="155" spans="16:17">
      <c r="P155" s="17"/>
      <c r="Q155" s="12"/>
    </row>
    <row r="156" spans="16:17">
      <c r="P156" s="17"/>
      <c r="Q156" s="12"/>
    </row>
    <row r="157" spans="16:17">
      <c r="P157" s="17"/>
      <c r="Q157" s="12"/>
    </row>
    <row r="158" spans="16:17">
      <c r="P158" s="17"/>
      <c r="Q158" s="12"/>
    </row>
    <row r="159" spans="16:17">
      <c r="P159" s="17"/>
      <c r="Q159" s="12"/>
    </row>
    <row r="160" spans="16:17">
      <c r="P160" s="17"/>
      <c r="Q160" s="12"/>
    </row>
    <row r="161" spans="16:17">
      <c r="P161" s="17"/>
      <c r="Q161" s="12"/>
    </row>
    <row r="162" spans="16:17">
      <c r="P162" s="17"/>
      <c r="Q162" s="12"/>
    </row>
    <row r="163" spans="16:17">
      <c r="P163" s="17"/>
      <c r="Q163" s="12"/>
    </row>
    <row r="164" spans="16:17">
      <c r="P164" s="17"/>
      <c r="Q164" s="12"/>
    </row>
    <row r="165" spans="16:17">
      <c r="P165" s="17"/>
      <c r="Q165" s="12"/>
    </row>
    <row r="166" spans="16:17">
      <c r="P166" s="17"/>
      <c r="Q166" s="12"/>
    </row>
    <row r="167" spans="16:17">
      <c r="P167" s="17"/>
      <c r="Q167" s="12"/>
    </row>
    <row r="168" spans="16:17">
      <c r="P168" s="17"/>
      <c r="Q168" s="12"/>
    </row>
    <row r="169" spans="16:17">
      <c r="P169" s="17"/>
      <c r="Q169" s="12"/>
    </row>
    <row r="170" spans="16:17">
      <c r="P170" s="17"/>
      <c r="Q170" s="12"/>
    </row>
    <row r="171" spans="16:17">
      <c r="P171" s="17"/>
      <c r="Q171" s="12"/>
    </row>
    <row r="172" spans="16:17">
      <c r="P172" s="17"/>
      <c r="Q172" s="12"/>
    </row>
    <row r="173" spans="16:17">
      <c r="P173" s="17"/>
      <c r="Q173" s="12"/>
    </row>
    <row r="174" spans="16:17">
      <c r="P174" s="17"/>
      <c r="Q174" s="12"/>
    </row>
    <row r="175" spans="16:17">
      <c r="P175" s="17"/>
      <c r="Q175" s="12"/>
    </row>
    <row r="176" spans="16:17">
      <c r="P176" s="17"/>
      <c r="Q176" s="12"/>
    </row>
    <row r="177" spans="16:17">
      <c r="P177" s="17"/>
      <c r="Q177" s="12"/>
    </row>
    <row r="178" spans="16:17">
      <c r="P178" s="17"/>
      <c r="Q178" s="12"/>
    </row>
    <row r="179" spans="16:17">
      <c r="P179" s="17"/>
      <c r="Q179" s="12"/>
    </row>
    <row r="180" spans="16:17">
      <c r="P180" s="17"/>
      <c r="Q180" s="12"/>
    </row>
    <row r="181" spans="16:17">
      <c r="P181" s="17"/>
      <c r="Q181" s="12"/>
    </row>
    <row r="182" spans="16:17">
      <c r="P182" s="17"/>
      <c r="Q182" s="12"/>
    </row>
    <row r="183" spans="16:17">
      <c r="P183" s="17"/>
      <c r="Q183" s="12"/>
    </row>
    <row r="184" spans="16:17">
      <c r="P184" s="17"/>
      <c r="Q184" s="12"/>
    </row>
    <row r="185" spans="16:17">
      <c r="P185" s="17"/>
      <c r="Q185" s="12"/>
    </row>
    <row r="186" spans="16:17">
      <c r="P186" s="17"/>
      <c r="Q186" s="12"/>
    </row>
    <row r="187" spans="16:17">
      <c r="P187" s="17"/>
      <c r="Q187" s="12"/>
    </row>
    <row r="188" spans="16:17">
      <c r="P188" s="17"/>
      <c r="Q188" s="12"/>
    </row>
    <row r="189" spans="16:17">
      <c r="P189" s="17"/>
      <c r="Q189" s="12"/>
    </row>
    <row r="190" spans="16:17">
      <c r="P190" s="17"/>
      <c r="Q190" s="12"/>
    </row>
    <row r="191" spans="16:17">
      <c r="P191" s="17"/>
      <c r="Q191" s="12"/>
    </row>
    <row r="192" spans="16:17">
      <c r="P192" s="17"/>
      <c r="Q192" s="12"/>
    </row>
    <row r="193" spans="16:17">
      <c r="P193" s="17"/>
      <c r="Q193" s="12"/>
    </row>
    <row r="194" spans="16:17">
      <c r="P194" s="17"/>
      <c r="Q194" s="12"/>
    </row>
    <row r="195" spans="16:17">
      <c r="P195" s="17"/>
      <c r="Q195" s="12"/>
    </row>
    <row r="196" spans="16:17">
      <c r="P196" s="17"/>
      <c r="Q196" s="12"/>
    </row>
    <row r="197" spans="16:17">
      <c r="P197" s="17"/>
      <c r="Q197" s="12"/>
    </row>
    <row r="198" spans="16:17">
      <c r="P198" s="17"/>
      <c r="Q198" s="12"/>
    </row>
    <row r="199" spans="16:17">
      <c r="P199" s="17"/>
      <c r="Q199" s="12"/>
    </row>
  </sheetData>
  <phoneticPr fontId="54" type="noConversion"/>
  <hyperlinks>
    <hyperlink ref="A4" location="Peticions!A1" display="Tornar" xr:uid="{48562E5F-D288-44EC-B200-0333A3064085}"/>
    <hyperlink ref="A1" location="Peticions!A1" display="Peticions!A1" xr:uid="{90CA9DE7-E38C-475E-9709-C2D711B2188B}"/>
  </hyperlinks>
  <pageMargins left="0.7" right="0.7" top="0.75" bottom="0.75" header="0.3" footer="0.3"/>
  <pageSetup paperSize="9" orientation="portrait" r:id="rId1"/>
  <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602F7-EA9C-402A-9F2F-BEF1BEE71472}">
  <sheetPr>
    <tabColor theme="7" tint="0.79998168889431442"/>
  </sheetPr>
  <dimension ref="A1:BB70"/>
  <sheetViews>
    <sheetView showGridLines="0" showRowColHeaders="0" zoomScale="70" zoomScaleNormal="70" workbookViewId="0">
      <selection activeCell="A3" sqref="A3"/>
    </sheetView>
  </sheetViews>
  <sheetFormatPr defaultColWidth="11.42578125" defaultRowHeight="14.45"/>
  <cols>
    <col min="1" max="1" width="18.7109375" customWidth="1"/>
    <col min="2" max="2" width="3.5703125" customWidth="1"/>
    <col min="3" max="3" width="5.85546875" customWidth="1"/>
    <col min="4" max="4" width="31.140625" bestFit="1" customWidth="1"/>
    <col min="5" max="5" width="22.42578125" bestFit="1" customWidth="1"/>
    <col min="6" max="9" width="8.28515625" bestFit="1" customWidth="1"/>
    <col min="10" max="10" width="8.28515625" style="12" bestFit="1" customWidth="1"/>
    <col min="11" max="14" width="8.28515625" bestFit="1" customWidth="1"/>
    <col min="15" max="15" width="10.140625" bestFit="1" customWidth="1"/>
    <col min="16" max="16" width="12.28515625" bestFit="1" customWidth="1"/>
    <col min="17" max="20" width="7.5703125" bestFit="1" customWidth="1"/>
    <col min="21" max="21" width="10.140625" bestFit="1" customWidth="1"/>
    <col min="22" max="22" width="12.5703125" bestFit="1" customWidth="1"/>
    <col min="23" max="23" width="5.28515625" bestFit="1" customWidth="1"/>
    <col min="24" max="24" width="14.85546875" bestFit="1" customWidth="1"/>
    <col min="25" max="25" width="11.28515625" bestFit="1" customWidth="1"/>
    <col min="26" max="26" width="9.140625" bestFit="1" customWidth="1"/>
    <col min="27" max="27" width="13.5703125" bestFit="1" customWidth="1"/>
    <col min="28" max="28" width="15.7109375" bestFit="1" customWidth="1"/>
    <col min="29" max="30" width="15.7109375" customWidth="1"/>
    <col min="31" max="31" width="27.7109375" bestFit="1" customWidth="1"/>
    <col min="32" max="32" width="6.85546875" bestFit="1" customWidth="1"/>
    <col min="33" max="33" width="24.140625" bestFit="1" customWidth="1"/>
    <col min="34" max="34" width="22.42578125" bestFit="1" customWidth="1"/>
    <col min="35" max="35" width="13.42578125" bestFit="1" customWidth="1"/>
    <col min="36" max="36" width="14.140625" bestFit="1" customWidth="1"/>
    <col min="37" max="37" width="9.5703125" bestFit="1" customWidth="1"/>
    <col min="38" max="38" width="10.42578125" bestFit="1" customWidth="1"/>
    <col min="39" max="39" width="28.7109375" bestFit="1" customWidth="1"/>
    <col min="40" max="40" width="13.7109375" bestFit="1" customWidth="1"/>
    <col min="41" max="41" width="16.5703125" bestFit="1" customWidth="1"/>
    <col min="42" max="42" width="24" bestFit="1" customWidth="1"/>
    <col min="43" max="43" width="15.28515625" bestFit="1" customWidth="1"/>
    <col min="44" max="44" width="7.42578125" bestFit="1" customWidth="1"/>
    <col min="45" max="45" width="6.5703125" bestFit="1" customWidth="1"/>
    <col min="46" max="46" width="24.140625" bestFit="1" customWidth="1"/>
    <col min="47" max="47" width="8.42578125" bestFit="1" customWidth="1"/>
    <col min="48" max="48" width="13.140625" bestFit="1" customWidth="1"/>
    <col min="49" max="50" width="15.5703125" bestFit="1" customWidth="1"/>
    <col min="51" max="51" width="25.7109375" bestFit="1" customWidth="1"/>
    <col min="52" max="52" width="11.7109375" bestFit="1" customWidth="1"/>
    <col min="53" max="53" width="4.140625" bestFit="1" customWidth="1"/>
    <col min="54" max="54" width="12.28515625" bestFit="1" customWidth="1"/>
  </cols>
  <sheetData>
    <row r="1" spans="1:54" ht="66" customHeight="1">
      <c r="A1" s="28" t="e" vm="1">
        <v>#VALUE!</v>
      </c>
    </row>
    <row r="3" spans="1:54">
      <c r="A3" s="28" t="s">
        <v>1</v>
      </c>
      <c r="J3"/>
      <c r="AG3" s="167" t="s">
        <v>274</v>
      </c>
      <c r="AH3" s="167" t="s">
        <v>275</v>
      </c>
      <c r="AI3" s="167"/>
      <c r="AJ3" s="167"/>
      <c r="AK3" s="167"/>
      <c r="AL3" s="167"/>
      <c r="AM3" s="167"/>
      <c r="AN3" s="167"/>
      <c r="AO3" s="167"/>
      <c r="AP3" s="167"/>
      <c r="AQ3" s="167"/>
      <c r="AR3" s="167"/>
      <c r="AS3" s="167"/>
      <c r="AT3" s="167"/>
      <c r="AU3" s="167"/>
      <c r="AV3" s="167"/>
      <c r="AW3" s="167"/>
      <c r="AX3" s="167"/>
      <c r="AY3" s="167"/>
      <c r="AZ3" s="167"/>
      <c r="BA3" s="167"/>
      <c r="BB3" s="167"/>
    </row>
    <row r="4" spans="1:54">
      <c r="J4"/>
      <c r="AG4" s="167" t="s">
        <v>276</v>
      </c>
      <c r="AH4" s="167" t="s">
        <v>185</v>
      </c>
      <c r="AI4" s="167" t="s">
        <v>183</v>
      </c>
      <c r="AJ4" s="167" t="s">
        <v>187</v>
      </c>
      <c r="AK4" s="167" t="s">
        <v>277</v>
      </c>
      <c r="AL4" s="167" t="s">
        <v>182</v>
      </c>
      <c r="AM4" s="167" t="s">
        <v>278</v>
      </c>
      <c r="AN4" s="167" t="s">
        <v>279</v>
      </c>
      <c r="AO4" s="167" t="s">
        <v>280</v>
      </c>
      <c r="AP4" s="167" t="s">
        <v>281</v>
      </c>
      <c r="AQ4" s="167" t="s">
        <v>282</v>
      </c>
      <c r="AR4" s="167" t="s">
        <v>283</v>
      </c>
      <c r="AS4" s="167" t="s">
        <v>284</v>
      </c>
      <c r="AT4" s="167" t="s">
        <v>285</v>
      </c>
      <c r="AU4" s="167" t="s">
        <v>286</v>
      </c>
      <c r="AV4" s="167" t="s">
        <v>287</v>
      </c>
      <c r="AW4" s="167" t="s">
        <v>288</v>
      </c>
      <c r="AX4" s="167" t="s">
        <v>289</v>
      </c>
      <c r="AY4" s="167" t="s">
        <v>290</v>
      </c>
      <c r="AZ4" s="167" t="s">
        <v>291</v>
      </c>
      <c r="BA4" s="167" t="s">
        <v>292</v>
      </c>
      <c r="BB4" s="167" t="s">
        <v>141</v>
      </c>
    </row>
    <row r="5" spans="1:54">
      <c r="J5"/>
      <c r="AG5" s="274" t="s">
        <v>293</v>
      </c>
      <c r="AH5" s="167">
        <v>20131</v>
      </c>
      <c r="AI5" s="167">
        <v>17104</v>
      </c>
      <c r="AJ5" s="167">
        <v>2412</v>
      </c>
      <c r="AK5" s="167">
        <v>1801</v>
      </c>
      <c r="AL5" s="167">
        <v>838</v>
      </c>
      <c r="AM5" s="167">
        <v>831</v>
      </c>
      <c r="AN5" s="167">
        <v>163</v>
      </c>
      <c r="AO5" s="167">
        <v>47</v>
      </c>
      <c r="AP5" s="167">
        <v>27</v>
      </c>
      <c r="AQ5" s="167">
        <v>15</v>
      </c>
      <c r="AR5" s="167">
        <v>14</v>
      </c>
      <c r="AS5" s="167">
        <v>10</v>
      </c>
      <c r="AT5" s="167">
        <v>6</v>
      </c>
      <c r="AU5" s="167">
        <v>2</v>
      </c>
      <c r="AV5" s="167">
        <v>2</v>
      </c>
      <c r="AW5" s="167">
        <v>1</v>
      </c>
      <c r="AX5" s="167">
        <v>1</v>
      </c>
      <c r="AY5" s="167">
        <v>1</v>
      </c>
      <c r="AZ5" s="167">
        <v>1</v>
      </c>
      <c r="BA5" s="167">
        <v>1</v>
      </c>
      <c r="BB5" s="167">
        <v>43408</v>
      </c>
    </row>
    <row r="6" spans="1:54">
      <c r="J6"/>
      <c r="AG6" s="182" t="s">
        <v>294</v>
      </c>
      <c r="AH6" s="167">
        <v>2287</v>
      </c>
      <c r="AI6" s="167">
        <v>1730</v>
      </c>
      <c r="AJ6" s="167">
        <v>284</v>
      </c>
      <c r="AK6" s="167">
        <v>255</v>
      </c>
      <c r="AL6" s="167"/>
      <c r="AM6" s="167">
        <v>108</v>
      </c>
      <c r="AN6" s="167">
        <v>25</v>
      </c>
      <c r="AO6" s="167">
        <v>12</v>
      </c>
      <c r="AP6" s="167"/>
      <c r="AQ6" s="167"/>
      <c r="AR6" s="167">
        <v>1</v>
      </c>
      <c r="AS6" s="167"/>
      <c r="AT6" s="167">
        <v>1</v>
      </c>
      <c r="AU6" s="167"/>
      <c r="AV6" s="167"/>
      <c r="AW6" s="167"/>
      <c r="AX6" s="167"/>
      <c r="AY6" s="167"/>
      <c r="AZ6" s="167"/>
      <c r="BA6" s="167"/>
      <c r="BB6" s="167">
        <v>4703</v>
      </c>
    </row>
    <row r="7" spans="1:54">
      <c r="J7"/>
      <c r="AG7" s="275">
        <v>45658</v>
      </c>
      <c r="AH7" s="167">
        <v>2287</v>
      </c>
      <c r="AI7" s="167">
        <v>1730</v>
      </c>
      <c r="AJ7" s="167">
        <v>284</v>
      </c>
      <c r="AK7" s="167">
        <v>255</v>
      </c>
      <c r="AL7" s="167"/>
      <c r="AM7" s="167">
        <v>108</v>
      </c>
      <c r="AN7" s="167">
        <v>25</v>
      </c>
      <c r="AO7" s="167">
        <v>12</v>
      </c>
      <c r="AP7" s="167"/>
      <c r="AQ7" s="167"/>
      <c r="AR7" s="167">
        <v>1</v>
      </c>
      <c r="AS7" s="167"/>
      <c r="AT7" s="167">
        <v>1</v>
      </c>
      <c r="AU7" s="167"/>
      <c r="AV7" s="167"/>
      <c r="AW7" s="167"/>
      <c r="AX7" s="167"/>
      <c r="AY7" s="167"/>
      <c r="AZ7" s="167"/>
      <c r="BA7" s="167"/>
      <c r="BB7" s="167">
        <v>4703</v>
      </c>
    </row>
    <row r="8" spans="1:54">
      <c r="J8"/>
      <c r="AG8" s="182" t="s">
        <v>295</v>
      </c>
      <c r="AH8" s="167">
        <v>2310</v>
      </c>
      <c r="AI8" s="167">
        <v>1673</v>
      </c>
      <c r="AJ8" s="167">
        <v>271</v>
      </c>
      <c r="AK8" s="167">
        <v>232</v>
      </c>
      <c r="AL8" s="167"/>
      <c r="AM8" s="167">
        <v>144</v>
      </c>
      <c r="AN8" s="167">
        <v>8</v>
      </c>
      <c r="AO8" s="167">
        <v>19</v>
      </c>
      <c r="AP8" s="167"/>
      <c r="AQ8" s="167">
        <v>1</v>
      </c>
      <c r="AR8" s="167">
        <v>3</v>
      </c>
      <c r="AS8" s="167"/>
      <c r="AT8" s="167"/>
      <c r="AU8" s="167"/>
      <c r="AV8" s="167">
        <v>1</v>
      </c>
      <c r="AW8" s="167"/>
      <c r="AX8" s="167"/>
      <c r="AY8" s="167"/>
      <c r="AZ8" s="167">
        <v>1</v>
      </c>
      <c r="BA8" s="167"/>
      <c r="BB8" s="167">
        <v>4663</v>
      </c>
    </row>
    <row r="9" spans="1:54">
      <c r="J9"/>
      <c r="AG9" s="275">
        <v>45689</v>
      </c>
      <c r="AH9" s="167">
        <v>2310</v>
      </c>
      <c r="AI9" s="167">
        <v>1673</v>
      </c>
      <c r="AJ9" s="167">
        <v>271</v>
      </c>
      <c r="AK9" s="167">
        <v>232</v>
      </c>
      <c r="AL9" s="167"/>
      <c r="AM9" s="167">
        <v>144</v>
      </c>
      <c r="AN9" s="167">
        <v>8</v>
      </c>
      <c r="AO9" s="167">
        <v>19</v>
      </c>
      <c r="AP9" s="167"/>
      <c r="AQ9" s="167">
        <v>1</v>
      </c>
      <c r="AR9" s="167">
        <v>3</v>
      </c>
      <c r="AS9" s="167"/>
      <c r="AT9" s="167"/>
      <c r="AU9" s="167"/>
      <c r="AV9" s="167">
        <v>1</v>
      </c>
      <c r="AW9" s="167"/>
      <c r="AX9" s="167"/>
      <c r="AY9" s="167"/>
      <c r="AZ9" s="167">
        <v>1</v>
      </c>
      <c r="BA9" s="167"/>
      <c r="BB9" s="167">
        <v>4663</v>
      </c>
    </row>
    <row r="10" spans="1:54">
      <c r="C10" s="75"/>
      <c r="J10"/>
      <c r="AG10" s="182" t="s">
        <v>296</v>
      </c>
      <c r="AH10" s="167">
        <v>2460</v>
      </c>
      <c r="AI10" s="167">
        <v>1768</v>
      </c>
      <c r="AJ10" s="167">
        <v>249</v>
      </c>
      <c r="AK10" s="167">
        <v>278</v>
      </c>
      <c r="AL10" s="167"/>
      <c r="AM10" s="167">
        <v>159</v>
      </c>
      <c r="AN10" s="167">
        <v>27</v>
      </c>
      <c r="AO10" s="167">
        <v>7</v>
      </c>
      <c r="AP10" s="167"/>
      <c r="AQ10" s="167"/>
      <c r="AR10" s="167">
        <v>1</v>
      </c>
      <c r="AS10" s="167"/>
      <c r="AT10" s="167">
        <v>2</v>
      </c>
      <c r="AU10" s="167"/>
      <c r="AV10" s="167"/>
      <c r="AW10" s="167"/>
      <c r="AX10" s="167"/>
      <c r="AY10" s="167"/>
      <c r="AZ10" s="167"/>
      <c r="BA10" s="167"/>
      <c r="BB10" s="167">
        <v>4951</v>
      </c>
    </row>
    <row r="11" spans="1:54">
      <c r="J11"/>
      <c r="AG11" s="275">
        <v>45717</v>
      </c>
      <c r="AH11" s="167">
        <v>2460</v>
      </c>
      <c r="AI11" s="167">
        <v>1768</v>
      </c>
      <c r="AJ11" s="167">
        <v>249</v>
      </c>
      <c r="AK11" s="167">
        <v>278</v>
      </c>
      <c r="AL11" s="167"/>
      <c r="AM11" s="167">
        <v>159</v>
      </c>
      <c r="AN11" s="167">
        <v>27</v>
      </c>
      <c r="AO11" s="167">
        <v>7</v>
      </c>
      <c r="AP11" s="167"/>
      <c r="AQ11" s="167"/>
      <c r="AR11" s="167">
        <v>1</v>
      </c>
      <c r="AS11" s="167"/>
      <c r="AT11" s="167">
        <v>2</v>
      </c>
      <c r="AU11" s="167"/>
      <c r="AV11" s="167"/>
      <c r="AW11" s="167"/>
      <c r="AX11" s="167"/>
      <c r="AY11" s="167"/>
      <c r="AZ11" s="167"/>
      <c r="BA11" s="167"/>
      <c r="BB11" s="167">
        <v>4951</v>
      </c>
    </row>
    <row r="12" spans="1:54">
      <c r="J12"/>
      <c r="AG12" s="182" t="s">
        <v>297</v>
      </c>
      <c r="AH12" s="167">
        <v>1182</v>
      </c>
      <c r="AI12" s="167">
        <v>2384</v>
      </c>
      <c r="AJ12" s="167">
        <v>304</v>
      </c>
      <c r="AK12" s="167">
        <v>217</v>
      </c>
      <c r="AL12" s="167"/>
      <c r="AM12" s="167">
        <v>119</v>
      </c>
      <c r="AN12" s="167">
        <v>5</v>
      </c>
      <c r="AO12" s="167">
        <v>9</v>
      </c>
      <c r="AP12" s="167"/>
      <c r="AQ12" s="167"/>
      <c r="AR12" s="167">
        <v>1</v>
      </c>
      <c r="AS12" s="167"/>
      <c r="AT12" s="167"/>
      <c r="AU12" s="167"/>
      <c r="AV12" s="167">
        <v>1</v>
      </c>
      <c r="AW12" s="167"/>
      <c r="AX12" s="167"/>
      <c r="AY12" s="167"/>
      <c r="AZ12" s="167"/>
      <c r="BA12" s="167"/>
      <c r="BB12" s="167">
        <v>4222</v>
      </c>
    </row>
    <row r="13" spans="1:54">
      <c r="J13"/>
      <c r="AG13" s="275">
        <v>45748</v>
      </c>
      <c r="AH13" s="167">
        <v>1182</v>
      </c>
      <c r="AI13" s="167">
        <v>2384</v>
      </c>
      <c r="AJ13" s="167">
        <v>304</v>
      </c>
      <c r="AK13" s="167">
        <v>217</v>
      </c>
      <c r="AL13" s="167"/>
      <c r="AM13" s="167">
        <v>119</v>
      </c>
      <c r="AN13" s="167">
        <v>5</v>
      </c>
      <c r="AO13" s="167">
        <v>9</v>
      </c>
      <c r="AP13" s="167"/>
      <c r="AQ13" s="167"/>
      <c r="AR13" s="167">
        <v>1</v>
      </c>
      <c r="AS13" s="167"/>
      <c r="AT13" s="167"/>
      <c r="AU13" s="167"/>
      <c r="AV13" s="167">
        <v>1</v>
      </c>
      <c r="AW13" s="167"/>
      <c r="AX13" s="167"/>
      <c r="AY13" s="167"/>
      <c r="AZ13" s="167"/>
      <c r="BA13" s="167"/>
      <c r="BB13" s="167">
        <v>4222</v>
      </c>
    </row>
    <row r="14" spans="1:54">
      <c r="J14"/>
      <c r="AG14" s="182" t="s">
        <v>298</v>
      </c>
      <c r="AH14" s="167">
        <v>1627</v>
      </c>
      <c r="AI14" s="167">
        <v>2630</v>
      </c>
      <c r="AJ14" s="167">
        <v>213</v>
      </c>
      <c r="AK14" s="167">
        <v>269</v>
      </c>
      <c r="AL14" s="167"/>
      <c r="AM14" s="167">
        <v>181</v>
      </c>
      <c r="AN14" s="167"/>
      <c r="AO14" s="167"/>
      <c r="AP14" s="167"/>
      <c r="AQ14" s="167"/>
      <c r="AR14" s="167">
        <v>1</v>
      </c>
      <c r="AS14" s="167"/>
      <c r="AT14" s="167">
        <v>2</v>
      </c>
      <c r="AU14" s="167"/>
      <c r="AV14" s="167"/>
      <c r="AW14" s="167"/>
      <c r="AX14" s="167"/>
      <c r="AY14" s="167"/>
      <c r="AZ14" s="167"/>
      <c r="BA14" s="167"/>
      <c r="BB14" s="167">
        <v>4923</v>
      </c>
    </row>
    <row r="15" spans="1:54">
      <c r="J15"/>
      <c r="AG15" s="275">
        <v>45778</v>
      </c>
      <c r="AH15" s="167">
        <v>1627</v>
      </c>
      <c r="AI15" s="167">
        <v>2630</v>
      </c>
      <c r="AJ15" s="167">
        <v>213</v>
      </c>
      <c r="AK15" s="167">
        <v>269</v>
      </c>
      <c r="AL15" s="167"/>
      <c r="AM15" s="167">
        <v>181</v>
      </c>
      <c r="AN15" s="167"/>
      <c r="AO15" s="167"/>
      <c r="AP15" s="167"/>
      <c r="AQ15" s="167"/>
      <c r="AR15" s="167">
        <v>1</v>
      </c>
      <c r="AS15" s="167"/>
      <c r="AT15" s="167">
        <v>2</v>
      </c>
      <c r="AU15" s="167"/>
      <c r="AV15" s="167"/>
      <c r="AW15" s="167"/>
      <c r="AX15" s="167"/>
      <c r="AY15" s="167"/>
      <c r="AZ15" s="167"/>
      <c r="BA15" s="167"/>
      <c r="BB15" s="167">
        <v>4923</v>
      </c>
    </row>
    <row r="16" spans="1:54">
      <c r="J16"/>
      <c r="AG16" s="182" t="s">
        <v>299</v>
      </c>
      <c r="AH16" s="167">
        <v>2104</v>
      </c>
      <c r="AI16" s="167">
        <v>1716</v>
      </c>
      <c r="AJ16" s="167">
        <v>223</v>
      </c>
      <c r="AK16" s="167">
        <v>231</v>
      </c>
      <c r="AL16" s="167">
        <v>85</v>
      </c>
      <c r="AM16" s="167">
        <v>120</v>
      </c>
      <c r="AN16" s="167">
        <v>12</v>
      </c>
      <c r="AO16" s="167"/>
      <c r="AP16" s="167">
        <v>2</v>
      </c>
      <c r="AQ16" s="167">
        <v>8</v>
      </c>
      <c r="AR16" s="167"/>
      <c r="AS16" s="167">
        <v>1</v>
      </c>
      <c r="AT16" s="167">
        <v>1</v>
      </c>
      <c r="AU16" s="167">
        <v>2</v>
      </c>
      <c r="AV16" s="167"/>
      <c r="AW16" s="167"/>
      <c r="AX16" s="167"/>
      <c r="AY16" s="167"/>
      <c r="AZ16" s="167"/>
      <c r="BA16" s="167"/>
      <c r="BB16" s="167">
        <v>4505</v>
      </c>
    </row>
    <row r="17" spans="10:54">
      <c r="J17"/>
      <c r="AG17" s="275">
        <v>45809</v>
      </c>
      <c r="AH17" s="167">
        <v>2104</v>
      </c>
      <c r="AI17" s="167">
        <v>1716</v>
      </c>
      <c r="AJ17" s="167">
        <v>223</v>
      </c>
      <c r="AK17" s="167">
        <v>231</v>
      </c>
      <c r="AL17" s="167">
        <v>85</v>
      </c>
      <c r="AM17" s="167">
        <v>120</v>
      </c>
      <c r="AN17" s="167">
        <v>12</v>
      </c>
      <c r="AO17" s="167"/>
      <c r="AP17" s="167">
        <v>2</v>
      </c>
      <c r="AQ17" s="167">
        <v>8</v>
      </c>
      <c r="AR17" s="167"/>
      <c r="AS17" s="167">
        <v>1</v>
      </c>
      <c r="AT17" s="167">
        <v>1</v>
      </c>
      <c r="AU17" s="167">
        <v>2</v>
      </c>
      <c r="AV17" s="167"/>
      <c r="AW17" s="167"/>
      <c r="AX17" s="167"/>
      <c r="AY17" s="167"/>
      <c r="AZ17" s="167"/>
      <c r="BA17" s="167"/>
      <c r="BB17" s="167">
        <v>4505</v>
      </c>
    </row>
    <row r="18" spans="10:54">
      <c r="J18"/>
      <c r="AG18" s="182" t="s">
        <v>300</v>
      </c>
      <c r="AH18" s="167">
        <v>2435</v>
      </c>
      <c r="AI18" s="167">
        <v>1572</v>
      </c>
      <c r="AJ18" s="167">
        <v>188</v>
      </c>
      <c r="AK18" s="167">
        <v>98</v>
      </c>
      <c r="AL18" s="167">
        <v>508</v>
      </c>
      <c r="AM18" s="167"/>
      <c r="AN18" s="167">
        <v>22</v>
      </c>
      <c r="AO18" s="167"/>
      <c r="AP18" s="167">
        <v>9</v>
      </c>
      <c r="AQ18" s="167">
        <v>3</v>
      </c>
      <c r="AR18" s="167">
        <v>5</v>
      </c>
      <c r="AS18" s="167">
        <v>1</v>
      </c>
      <c r="AT18" s="167"/>
      <c r="AU18" s="167"/>
      <c r="AV18" s="167"/>
      <c r="AW18" s="167">
        <v>1</v>
      </c>
      <c r="AX18" s="167"/>
      <c r="AY18" s="167"/>
      <c r="AZ18" s="167"/>
      <c r="BA18" s="167">
        <v>1</v>
      </c>
      <c r="BB18" s="167">
        <v>4843</v>
      </c>
    </row>
    <row r="19" spans="10:54">
      <c r="J19"/>
      <c r="AG19" s="275">
        <v>45839</v>
      </c>
      <c r="AH19" s="167">
        <v>2435</v>
      </c>
      <c r="AI19" s="167">
        <v>1572</v>
      </c>
      <c r="AJ19" s="167">
        <v>188</v>
      </c>
      <c r="AK19" s="167">
        <v>98</v>
      </c>
      <c r="AL19" s="167">
        <v>508</v>
      </c>
      <c r="AM19" s="167"/>
      <c r="AN19" s="167">
        <v>22</v>
      </c>
      <c r="AO19" s="167"/>
      <c r="AP19" s="167">
        <v>9</v>
      </c>
      <c r="AQ19" s="167">
        <v>3</v>
      </c>
      <c r="AR19" s="167">
        <v>5</v>
      </c>
      <c r="AS19" s="167">
        <v>1</v>
      </c>
      <c r="AT19" s="167"/>
      <c r="AU19" s="167"/>
      <c r="AV19" s="167"/>
      <c r="AW19" s="167">
        <v>1</v>
      </c>
      <c r="AX19" s="167"/>
      <c r="AY19" s="167"/>
      <c r="AZ19" s="167"/>
      <c r="BA19" s="167">
        <v>1</v>
      </c>
      <c r="BB19" s="167">
        <v>4843</v>
      </c>
    </row>
    <row r="20" spans="10:54">
      <c r="J20"/>
      <c r="AG20" s="182" t="s">
        <v>301</v>
      </c>
      <c r="AH20" s="167">
        <v>1184</v>
      </c>
      <c r="AI20" s="167">
        <v>769</v>
      </c>
      <c r="AJ20" s="167">
        <v>206</v>
      </c>
      <c r="AK20" s="167">
        <v>47</v>
      </c>
      <c r="AL20" s="167">
        <v>244</v>
      </c>
      <c r="AM20" s="167"/>
      <c r="AN20" s="167">
        <v>6</v>
      </c>
      <c r="AO20" s="167"/>
      <c r="AP20" s="167">
        <v>6</v>
      </c>
      <c r="AQ20" s="167">
        <v>2</v>
      </c>
      <c r="AR20" s="167"/>
      <c r="AS20" s="167">
        <v>2</v>
      </c>
      <c r="AT20" s="167"/>
      <c r="AU20" s="167"/>
      <c r="AV20" s="167"/>
      <c r="AW20" s="167"/>
      <c r="AX20" s="167"/>
      <c r="AY20" s="167">
        <v>1</v>
      </c>
      <c r="AZ20" s="167"/>
      <c r="BA20" s="167"/>
      <c r="BB20" s="167">
        <v>2467</v>
      </c>
    </row>
    <row r="21" spans="10:54">
      <c r="J21"/>
      <c r="AG21" s="275">
        <v>45870</v>
      </c>
      <c r="AH21" s="167">
        <v>1184</v>
      </c>
      <c r="AI21" s="167">
        <v>769</v>
      </c>
      <c r="AJ21" s="167">
        <v>206</v>
      </c>
      <c r="AK21" s="167">
        <v>47</v>
      </c>
      <c r="AL21" s="167">
        <v>244</v>
      </c>
      <c r="AM21" s="167"/>
      <c r="AN21" s="167">
        <v>6</v>
      </c>
      <c r="AO21" s="167"/>
      <c r="AP21" s="167">
        <v>6</v>
      </c>
      <c r="AQ21" s="167">
        <v>2</v>
      </c>
      <c r="AR21" s="167"/>
      <c r="AS21" s="167">
        <v>2</v>
      </c>
      <c r="AT21" s="167"/>
      <c r="AU21" s="167"/>
      <c r="AV21" s="167"/>
      <c r="AW21" s="167"/>
      <c r="AX21" s="167"/>
      <c r="AY21" s="167">
        <v>1</v>
      </c>
      <c r="AZ21" s="167"/>
      <c r="BA21" s="167"/>
      <c r="BB21" s="167">
        <v>2467</v>
      </c>
    </row>
    <row r="22" spans="10:54">
      <c r="J22"/>
      <c r="AG22" s="182" t="s">
        <v>302</v>
      </c>
      <c r="AH22" s="167">
        <v>2130</v>
      </c>
      <c r="AI22" s="167">
        <v>1362</v>
      </c>
      <c r="AJ22" s="167">
        <v>161</v>
      </c>
      <c r="AK22" s="167">
        <v>73</v>
      </c>
      <c r="AL22" s="167">
        <v>1</v>
      </c>
      <c r="AM22" s="167"/>
      <c r="AN22" s="167">
        <v>26</v>
      </c>
      <c r="AO22" s="167"/>
      <c r="AP22" s="167">
        <v>4</v>
      </c>
      <c r="AQ22" s="167"/>
      <c r="AR22" s="167">
        <v>1</v>
      </c>
      <c r="AS22" s="167">
        <v>2</v>
      </c>
      <c r="AT22" s="167"/>
      <c r="AU22" s="167"/>
      <c r="AV22" s="167"/>
      <c r="AW22" s="167"/>
      <c r="AX22" s="167"/>
      <c r="AY22" s="167"/>
      <c r="AZ22" s="167"/>
      <c r="BA22" s="167"/>
      <c r="BB22" s="167">
        <v>3760</v>
      </c>
    </row>
    <row r="23" spans="10:54">
      <c r="J23"/>
      <c r="AG23" s="275">
        <v>45901</v>
      </c>
      <c r="AH23" s="167">
        <v>2130</v>
      </c>
      <c r="AI23" s="167">
        <v>1362</v>
      </c>
      <c r="AJ23" s="167">
        <v>161</v>
      </c>
      <c r="AK23" s="167">
        <v>73</v>
      </c>
      <c r="AL23" s="167">
        <v>1</v>
      </c>
      <c r="AM23" s="167"/>
      <c r="AN23" s="167">
        <v>26</v>
      </c>
      <c r="AO23" s="167"/>
      <c r="AP23" s="167">
        <v>4</v>
      </c>
      <c r="AQ23" s="167"/>
      <c r="AR23" s="167">
        <v>1</v>
      </c>
      <c r="AS23" s="167">
        <v>2</v>
      </c>
      <c r="AT23" s="167"/>
      <c r="AU23" s="167"/>
      <c r="AV23" s="167"/>
      <c r="AW23" s="167"/>
      <c r="AX23" s="167"/>
      <c r="AY23" s="167"/>
      <c r="AZ23" s="167"/>
      <c r="BA23" s="167"/>
      <c r="BB23" s="167">
        <v>3760</v>
      </c>
    </row>
    <row r="24" spans="10:54">
      <c r="J24"/>
      <c r="AG24" s="182" t="s">
        <v>303</v>
      </c>
      <c r="AH24" s="167">
        <v>2412</v>
      </c>
      <c r="AI24" s="167">
        <v>1500</v>
      </c>
      <c r="AJ24" s="167">
        <v>313</v>
      </c>
      <c r="AK24" s="167">
        <v>101</v>
      </c>
      <c r="AL24" s="167"/>
      <c r="AM24" s="167"/>
      <c r="AN24" s="167">
        <v>32</v>
      </c>
      <c r="AO24" s="167"/>
      <c r="AP24" s="167">
        <v>6</v>
      </c>
      <c r="AQ24" s="167">
        <v>1</v>
      </c>
      <c r="AR24" s="167">
        <v>1</v>
      </c>
      <c r="AS24" s="167">
        <v>4</v>
      </c>
      <c r="AT24" s="167"/>
      <c r="AU24" s="167"/>
      <c r="AV24" s="167"/>
      <c r="AW24" s="167"/>
      <c r="AX24" s="167">
        <v>1</v>
      </c>
      <c r="AY24" s="167"/>
      <c r="AZ24" s="167"/>
      <c r="BA24" s="167"/>
      <c r="BB24" s="167">
        <v>4371</v>
      </c>
    </row>
    <row r="25" spans="10:54">
      <c r="J25"/>
      <c r="AG25" s="275">
        <v>45931</v>
      </c>
      <c r="AH25" s="167">
        <v>2412</v>
      </c>
      <c r="AI25" s="167">
        <v>1500</v>
      </c>
      <c r="AJ25" s="167">
        <v>313</v>
      </c>
      <c r="AK25" s="167">
        <v>101</v>
      </c>
      <c r="AL25" s="167"/>
      <c r="AM25" s="167"/>
      <c r="AN25" s="167">
        <v>32</v>
      </c>
      <c r="AO25" s="167"/>
      <c r="AP25" s="167">
        <v>6</v>
      </c>
      <c r="AQ25" s="167">
        <v>1</v>
      </c>
      <c r="AR25" s="167">
        <v>1</v>
      </c>
      <c r="AS25" s="167">
        <v>4</v>
      </c>
      <c r="AT25" s="167"/>
      <c r="AU25" s="167"/>
      <c r="AV25" s="167"/>
      <c r="AW25" s="167"/>
      <c r="AX25" s="167">
        <v>1</v>
      </c>
      <c r="AY25" s="167"/>
      <c r="AZ25" s="167"/>
      <c r="BA25" s="167"/>
      <c r="BB25" s="167">
        <v>4371</v>
      </c>
    </row>
    <row r="26" spans="10:54">
      <c r="J26"/>
      <c r="AG26" s="274" t="s">
        <v>141</v>
      </c>
      <c r="AH26" s="167">
        <v>20131</v>
      </c>
      <c r="AI26" s="167">
        <v>17104</v>
      </c>
      <c r="AJ26" s="167">
        <v>2412</v>
      </c>
      <c r="AK26" s="167">
        <v>1801</v>
      </c>
      <c r="AL26" s="167">
        <v>838</v>
      </c>
      <c r="AM26" s="167">
        <v>831</v>
      </c>
      <c r="AN26" s="167">
        <v>163</v>
      </c>
      <c r="AO26" s="167">
        <v>47</v>
      </c>
      <c r="AP26" s="167">
        <v>27</v>
      </c>
      <c r="AQ26" s="167">
        <v>15</v>
      </c>
      <c r="AR26" s="167">
        <v>14</v>
      </c>
      <c r="AS26" s="167">
        <v>10</v>
      </c>
      <c r="AT26" s="167">
        <v>6</v>
      </c>
      <c r="AU26" s="167">
        <v>2</v>
      </c>
      <c r="AV26" s="167">
        <v>2</v>
      </c>
      <c r="AW26" s="167">
        <v>1</v>
      </c>
      <c r="AX26" s="167">
        <v>1</v>
      </c>
      <c r="AY26" s="167">
        <v>1</v>
      </c>
      <c r="AZ26" s="167">
        <v>1</v>
      </c>
      <c r="BA26" s="167">
        <v>1</v>
      </c>
      <c r="BB26" s="167">
        <v>43408</v>
      </c>
    </row>
    <row r="27" spans="10:54">
      <c r="J27"/>
    </row>
    <row r="28" spans="10:54">
      <c r="J28"/>
    </row>
    <row r="30" spans="10:54">
      <c r="J30"/>
    </row>
    <row r="31" spans="10:54">
      <c r="J31"/>
    </row>
    <row r="32" spans="10:54">
      <c r="J32"/>
    </row>
    <row r="33" spans="10:10" ht="14.45" customHeight="1">
      <c r="J33"/>
    </row>
    <row r="34" spans="10:10" ht="14.45" customHeight="1">
      <c r="J34"/>
    </row>
    <row r="35" spans="10:10">
      <c r="J35"/>
    </row>
    <row r="36" spans="10:10">
      <c r="J36"/>
    </row>
    <row r="37" spans="10:10">
      <c r="J37"/>
    </row>
    <row r="38" spans="10:10">
      <c r="J38"/>
    </row>
    <row r="39" spans="10:10">
      <c r="J39"/>
    </row>
    <row r="40" spans="10:10">
      <c r="J40"/>
    </row>
    <row r="41" spans="10:10">
      <c r="J41"/>
    </row>
    <row r="42" spans="10:10">
      <c r="J42"/>
    </row>
    <row r="43" spans="10:10">
      <c r="J43"/>
    </row>
    <row r="44" spans="10:10">
      <c r="J44"/>
    </row>
    <row r="45" spans="10:10">
      <c r="J45"/>
    </row>
    <row r="46" spans="10:10">
      <c r="J46"/>
    </row>
    <row r="47" spans="10:10">
      <c r="J47"/>
    </row>
    <row r="48" spans="10:10">
      <c r="J48"/>
    </row>
    <row r="49" spans="4:10">
      <c r="J49"/>
    </row>
    <row r="50" spans="4:10">
      <c r="J50"/>
    </row>
    <row r="51" spans="4:10">
      <c r="J51"/>
    </row>
    <row r="52" spans="4:10">
      <c r="J52"/>
    </row>
    <row r="53" spans="4:10">
      <c r="J53"/>
    </row>
    <row r="54" spans="4:10">
      <c r="J54"/>
    </row>
    <row r="55" spans="4:10" ht="28.5">
      <c r="D55" s="277"/>
    </row>
    <row r="56" spans="4:10">
      <c r="J56"/>
    </row>
    <row r="57" spans="4:10">
      <c r="J57"/>
    </row>
    <row r="58" spans="4:10">
      <c r="J58"/>
    </row>
    <row r="59" spans="4:10">
      <c r="J59"/>
    </row>
    <row r="60" spans="4:10">
      <c r="J60"/>
    </row>
    <row r="61" spans="4:10">
      <c r="J61"/>
    </row>
    <row r="62" spans="4:10">
      <c r="J62"/>
    </row>
    <row r="63" spans="4:10">
      <c r="J63"/>
    </row>
    <row r="64" spans="4:10">
      <c r="J64"/>
    </row>
    <row r="65" spans="10:10">
      <c r="J65"/>
    </row>
    <row r="66" spans="10:10">
      <c r="J66"/>
    </row>
    <row r="67" spans="10:10">
      <c r="J67"/>
    </row>
    <row r="68" spans="10:10">
      <c r="J68"/>
    </row>
    <row r="69" spans="10:10">
      <c r="J69"/>
    </row>
    <row r="70" spans="10:10">
      <c r="J70"/>
    </row>
  </sheetData>
  <hyperlinks>
    <hyperlink ref="A3" location="Peticions!A1" display="Tornar" xr:uid="{EFCB411D-3264-4A62-84F5-D55E28F33E8E}"/>
    <hyperlink ref="A1" location="Peticions!A1" display="Peticions!A1" xr:uid="{79561F9B-3512-4039-AE5A-89058BC63198}"/>
  </hyperlink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theme="7" tint="0.39997558519241921"/>
  </sheetPr>
  <dimension ref="A1:M151"/>
  <sheetViews>
    <sheetView showGridLines="0" showRowColHeaders="0" zoomScale="55" zoomScaleNormal="70" workbookViewId="0">
      <selection activeCell="A3" sqref="A3"/>
    </sheetView>
  </sheetViews>
  <sheetFormatPr defaultColWidth="11.42578125" defaultRowHeight="14.45"/>
  <cols>
    <col min="2" max="2" width="2.7109375" customWidth="1"/>
    <col min="4" max="4" width="2" customWidth="1"/>
    <col min="5" max="5" width="4.28515625" bestFit="1" customWidth="1"/>
    <col min="6" max="6" width="24.42578125" customWidth="1"/>
    <col min="7" max="7" width="11.7109375" customWidth="1"/>
    <col min="8" max="8" width="39.7109375" customWidth="1"/>
    <col min="9" max="9" width="5.28515625" bestFit="1" customWidth="1"/>
    <col min="10" max="10" width="21.140625" bestFit="1" customWidth="1"/>
    <col min="11" max="11" width="6.140625" customWidth="1"/>
    <col min="12" max="12" width="20.5703125" customWidth="1"/>
    <col min="13" max="13" width="4.42578125" bestFit="1" customWidth="1"/>
    <col min="14" max="14" width="26.140625" bestFit="1" customWidth="1"/>
    <col min="15" max="15" width="28.28515625" customWidth="1"/>
  </cols>
  <sheetData>
    <row r="1" spans="1:12" ht="66" customHeight="1">
      <c r="A1" s="28" t="e" vm="1">
        <v>#VALUE!</v>
      </c>
    </row>
    <row r="3" spans="1:12">
      <c r="A3" s="28" t="s">
        <v>1</v>
      </c>
    </row>
    <row r="4" spans="1:12">
      <c r="C4" s="2"/>
    </row>
    <row r="5" spans="1:12" ht="15" thickBot="1">
      <c r="C5" s="2"/>
    </row>
    <row r="6" spans="1:12">
      <c r="C6" s="2"/>
      <c r="F6" s="541"/>
      <c r="G6" s="542"/>
      <c r="H6" s="59" t="s">
        <v>304</v>
      </c>
      <c r="I6" s="60">
        <v>64</v>
      </c>
    </row>
    <row r="7" spans="1:12" ht="15" thickBot="1">
      <c r="C7" s="2"/>
      <c r="F7" s="541"/>
      <c r="G7" s="542"/>
      <c r="H7" s="66" t="s">
        <v>305</v>
      </c>
      <c r="I7" s="67">
        <v>3</v>
      </c>
      <c r="L7" s="27"/>
    </row>
    <row r="8" spans="1:12" ht="15" thickBot="1">
      <c r="C8" s="2"/>
      <c r="L8" s="54" t="s">
        <v>306</v>
      </c>
    </row>
    <row r="9" spans="1:12" ht="29.1">
      <c r="C9" s="2"/>
      <c r="F9" s="543" t="s">
        <v>307</v>
      </c>
      <c r="G9" s="546">
        <f>I7</f>
        <v>3</v>
      </c>
      <c r="H9" s="549" t="s">
        <v>308</v>
      </c>
      <c r="I9" s="551">
        <v>1</v>
      </c>
      <c r="J9" s="55" t="s">
        <v>309</v>
      </c>
      <c r="K9" s="56">
        <v>1</v>
      </c>
      <c r="L9" s="72" t="s">
        <v>310</v>
      </c>
    </row>
    <row r="10" spans="1:12" ht="29.1">
      <c r="C10" s="2"/>
      <c r="F10" s="544"/>
      <c r="G10" s="547"/>
      <c r="H10" s="550"/>
      <c r="I10" s="552"/>
      <c r="J10" s="308" t="s">
        <v>311</v>
      </c>
      <c r="K10" s="309">
        <v>0</v>
      </c>
      <c r="L10" s="326"/>
    </row>
    <row r="11" spans="1:12" ht="44.1" thickBot="1">
      <c r="C11" s="2"/>
      <c r="F11" s="544"/>
      <c r="G11" s="547"/>
      <c r="H11" s="57" t="s">
        <v>312</v>
      </c>
      <c r="I11" s="58">
        <v>0</v>
      </c>
      <c r="J11" s="306" t="s">
        <v>313</v>
      </c>
      <c r="K11" s="307">
        <v>0</v>
      </c>
    </row>
    <row r="12" spans="1:12">
      <c r="C12" s="2"/>
      <c r="F12" s="544"/>
      <c r="G12" s="547"/>
      <c r="H12" s="57" t="s">
        <v>314</v>
      </c>
      <c r="I12" s="58">
        <v>1</v>
      </c>
      <c r="J12" s="53"/>
      <c r="K12" s="53"/>
      <c r="L12" s="72"/>
    </row>
    <row r="13" spans="1:12" ht="15" thickBot="1">
      <c r="C13" s="2"/>
      <c r="F13" s="545"/>
      <c r="G13" s="548"/>
      <c r="H13" s="46" t="s">
        <v>315</v>
      </c>
      <c r="I13" s="65">
        <v>1</v>
      </c>
      <c r="J13" s="87"/>
      <c r="K13" s="53"/>
    </row>
    <row r="14" spans="1:12">
      <c r="C14" s="2"/>
    </row>
    <row r="15" spans="1:12">
      <c r="C15" s="2"/>
    </row>
    <row r="16" spans="1:12">
      <c r="C16" s="2"/>
    </row>
    <row r="17" spans="3:11">
      <c r="C17" s="2"/>
    </row>
    <row r="18" spans="3:11">
      <c r="C18" s="2"/>
    </row>
    <row r="19" spans="3:11">
      <c r="C19" s="2"/>
    </row>
    <row r="20" spans="3:11">
      <c r="C20" s="2"/>
    </row>
    <row r="21" spans="3:11">
      <c r="C21" s="2"/>
    </row>
    <row r="22" spans="3:11" ht="29.45" customHeight="1">
      <c r="C22" s="2"/>
      <c r="E22" s="221"/>
    </row>
    <row r="23" spans="3:11">
      <c r="C23" s="2"/>
    </row>
    <row r="24" spans="3:11">
      <c r="C24" s="2"/>
    </row>
    <row r="25" spans="3:11">
      <c r="C25" s="2"/>
    </row>
    <row r="26" spans="3:11">
      <c r="C26" s="2"/>
      <c r="J26" s="8"/>
      <c r="K26" s="158"/>
    </row>
    <row r="28" spans="3:11" ht="29.25" customHeight="1"/>
    <row r="34" spans="8:13" ht="21">
      <c r="H34" s="68"/>
      <c r="M34" s="68"/>
    </row>
    <row r="125" spans="6:6">
      <c r="F125" s="17"/>
    </row>
    <row r="126" spans="6:6">
      <c r="F126" s="18"/>
    </row>
    <row r="127" spans="6:6">
      <c r="F127" s="17"/>
    </row>
    <row r="128" spans="6:6">
      <c r="F128" s="17"/>
    </row>
    <row r="129" spans="6:6">
      <c r="F129" s="18"/>
    </row>
    <row r="130" spans="6:6">
      <c r="F130" s="17"/>
    </row>
    <row r="131" spans="6:6">
      <c r="F131" s="17"/>
    </row>
    <row r="132" spans="6:6">
      <c r="F132" s="18"/>
    </row>
    <row r="133" spans="6:6">
      <c r="F133" s="17"/>
    </row>
    <row r="134" spans="6:6">
      <c r="F134" s="17"/>
    </row>
    <row r="135" spans="6:6">
      <c r="F135" s="17"/>
    </row>
    <row r="136" spans="6:6">
      <c r="F136" s="17"/>
    </row>
    <row r="137" spans="6:6">
      <c r="F137" s="18"/>
    </row>
    <row r="138" spans="6:6">
      <c r="F138" s="17"/>
    </row>
    <row r="139" spans="6:6">
      <c r="F139" s="17"/>
    </row>
    <row r="140" spans="6:6">
      <c r="F140" s="18"/>
    </row>
    <row r="141" spans="6:6">
      <c r="F141" s="17"/>
    </row>
    <row r="142" spans="6:6">
      <c r="F142" s="17"/>
    </row>
    <row r="143" spans="6:6">
      <c r="F143" s="18"/>
    </row>
    <row r="144" spans="6:6">
      <c r="F144" s="17"/>
    </row>
    <row r="145" spans="6:6">
      <c r="F145" s="17"/>
    </row>
    <row r="146" spans="6:6">
      <c r="F146" s="17"/>
    </row>
    <row r="147" spans="6:6">
      <c r="F147" s="17"/>
    </row>
    <row r="148" spans="6:6">
      <c r="F148" s="18"/>
    </row>
    <row r="149" spans="6:6">
      <c r="F149" s="17"/>
    </row>
    <row r="150" spans="6:6">
      <c r="F150" s="17"/>
    </row>
    <row r="151" spans="6:6">
      <c r="F151" s="18"/>
    </row>
  </sheetData>
  <mergeCells count="5">
    <mergeCell ref="F6:G7"/>
    <mergeCell ref="F9:F13"/>
    <mergeCell ref="G9:G13"/>
    <mergeCell ref="H9:H10"/>
    <mergeCell ref="I9:I10"/>
  </mergeCells>
  <hyperlinks>
    <hyperlink ref="A3" location="SU_Productivitat!A1" display="Tornar" xr:uid="{00000000-0004-0000-1F00-000000000000}"/>
    <hyperlink ref="A1" location="SU_Productivitat!A1" display="SU_Productivitat!A1" xr:uid="{612D74B4-88B4-46FC-8479-61F09F80BBFB}"/>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79">
    <tabColor theme="7" tint="0.39997558519241921"/>
  </sheetPr>
  <dimension ref="A1:V61"/>
  <sheetViews>
    <sheetView showGridLines="0" showRowColHeaders="0" zoomScale="70" zoomScaleNormal="70" workbookViewId="0">
      <selection activeCell="A3" sqref="A3"/>
    </sheetView>
  </sheetViews>
  <sheetFormatPr defaultColWidth="11.42578125" defaultRowHeight="14.45"/>
  <cols>
    <col min="1" max="1" width="18.7109375" customWidth="1"/>
    <col min="3" max="3" width="3.5703125" customWidth="1"/>
    <col min="4" max="4" width="10.5703125" customWidth="1"/>
    <col min="5" max="5" width="23.42578125" customWidth="1"/>
    <col min="6" max="20" width="7.140625" bestFit="1" customWidth="1"/>
    <col min="21" max="21" width="7.28515625" bestFit="1" customWidth="1"/>
  </cols>
  <sheetData>
    <row r="1" spans="1:22" ht="66" customHeight="1">
      <c r="A1" s="28" t="e" vm="1">
        <v>#VALUE!</v>
      </c>
    </row>
    <row r="3" spans="1:22">
      <c r="A3" s="28" t="s">
        <v>1</v>
      </c>
    </row>
    <row r="5" spans="1:22">
      <c r="C5" s="169" t="s">
        <v>316</v>
      </c>
    </row>
    <row r="12" spans="1:22">
      <c r="D12" s="15"/>
    </row>
    <row r="13" spans="1:22">
      <c r="D13" s="16"/>
      <c r="V13" s="27"/>
    </row>
    <row r="14" spans="1:22" ht="15" customHeight="1"/>
    <row r="20" spans="2:22">
      <c r="D20" s="22"/>
    </row>
    <row r="21" spans="2:22">
      <c r="D21" s="23"/>
    </row>
    <row r="22" spans="2:22" ht="15" customHeight="1">
      <c r="D22" s="24"/>
      <c r="S22" s="135"/>
      <c r="V22" s="135"/>
    </row>
    <row r="23" spans="2:22">
      <c r="D23" s="24"/>
      <c r="S23" s="135"/>
      <c r="V23" s="135"/>
    </row>
    <row r="24" spans="2:22">
      <c r="D24" s="22"/>
    </row>
    <row r="25" spans="2:22">
      <c r="D25" s="22"/>
    </row>
    <row r="30" spans="2:22">
      <c r="B30" s="19"/>
    </row>
    <row r="46" spans="8:11">
      <c r="H46" s="103"/>
      <c r="K46" s="103"/>
    </row>
    <row r="47" spans="8:11">
      <c r="H47" s="103"/>
      <c r="K47" s="103"/>
    </row>
    <row r="48" spans="8:11">
      <c r="H48" s="103"/>
      <c r="K48" s="103"/>
    </row>
    <row r="49" spans="8:11">
      <c r="H49" s="103"/>
      <c r="K49" s="103"/>
    </row>
    <row r="50" spans="8:11">
      <c r="H50" s="103"/>
      <c r="K50" s="103"/>
    </row>
    <row r="51" spans="8:11">
      <c r="H51" s="103"/>
      <c r="K51" s="103"/>
    </row>
    <row r="52" spans="8:11">
      <c r="H52" s="103"/>
      <c r="K52" s="103"/>
    </row>
    <row r="54" spans="8:11">
      <c r="K54" s="103"/>
    </row>
    <row r="55" spans="8:11">
      <c r="K55" s="103"/>
    </row>
    <row r="56" spans="8:11">
      <c r="K56" s="103"/>
    </row>
    <row r="57" spans="8:11">
      <c r="K57" s="103"/>
    </row>
    <row r="58" spans="8:11">
      <c r="K58" s="103"/>
    </row>
    <row r="59" spans="8:11">
      <c r="K59" s="103"/>
    </row>
    <row r="60" spans="8:11">
      <c r="K60" s="103"/>
    </row>
    <row r="61" spans="8:11">
      <c r="K61" s="103"/>
    </row>
  </sheetData>
  <hyperlinks>
    <hyperlink ref="A3" location="SU_Productivitat!A1" display="Tornar" xr:uid="{00000000-0004-0000-2500-000000000000}"/>
    <hyperlink ref="A1" location="SU_Productivitat!A1" display="SU_Productivitat!A1" xr:uid="{C21A5996-8F3B-4207-910B-1EE378DDEE86}"/>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7" tint="0.39997558519241921"/>
  </sheetPr>
  <dimension ref="A1:R55"/>
  <sheetViews>
    <sheetView showGridLines="0" showRowColHeaders="0" zoomScale="70" zoomScaleNormal="70" workbookViewId="0">
      <selection activeCell="A3" sqref="A3"/>
    </sheetView>
  </sheetViews>
  <sheetFormatPr defaultColWidth="11.42578125" defaultRowHeight="14.45"/>
  <cols>
    <col min="2" max="2" width="6.85546875" customWidth="1"/>
    <col min="3" max="3" width="12.28515625" customWidth="1"/>
    <col min="4" max="4" width="18.85546875" style="18" customWidth="1"/>
    <col min="5" max="5" width="34.140625" customWidth="1"/>
    <col min="6" max="6" width="94.140625" style="12" bestFit="1" customWidth="1"/>
    <col min="7" max="7" width="15.5703125" bestFit="1" customWidth="1"/>
    <col min="8" max="8" width="17.85546875" hidden="1" customWidth="1"/>
    <col min="9" max="9" width="19.140625" hidden="1" customWidth="1"/>
    <col min="10" max="10" width="31.5703125" hidden="1" customWidth="1"/>
    <col min="11" max="11" width="28.85546875" hidden="1" customWidth="1"/>
    <col min="12" max="12" width="40.7109375" customWidth="1"/>
    <col min="13" max="14" width="13.42578125" customWidth="1"/>
    <col min="15" max="15" width="41.85546875" bestFit="1" customWidth="1"/>
    <col min="16" max="16" width="10.140625" bestFit="1" customWidth="1"/>
    <col min="18" max="18" width="6.140625" bestFit="1" customWidth="1"/>
  </cols>
  <sheetData>
    <row r="1" spans="1:18" ht="66" customHeight="1">
      <c r="A1" s="28" t="e" vm="1">
        <v>#VALUE!</v>
      </c>
    </row>
    <row r="3" spans="1:18">
      <c r="A3" s="28" t="s">
        <v>1</v>
      </c>
      <c r="B3" s="1"/>
      <c r="C3" s="1"/>
      <c r="D3" s="21"/>
      <c r="E3" s="1"/>
      <c r="F3" s="13"/>
    </row>
    <row r="4" spans="1:18" ht="30" customHeight="1">
      <c r="A4" s="28"/>
      <c r="B4" s="1"/>
      <c r="D4"/>
      <c r="F4"/>
    </row>
    <row r="5" spans="1:18" ht="30" customHeight="1">
      <c r="A5" s="28"/>
      <c r="B5" s="1"/>
      <c r="C5" s="189" t="s">
        <v>317</v>
      </c>
      <c r="D5" s="190" t="s">
        <v>318</v>
      </c>
      <c r="E5" s="190" t="s">
        <v>319</v>
      </c>
      <c r="F5" s="191" t="s">
        <v>320</v>
      </c>
      <c r="G5" s="191" t="s">
        <v>2</v>
      </c>
      <c r="H5" s="191" t="s">
        <v>321</v>
      </c>
      <c r="I5" s="191" t="s">
        <v>322</v>
      </c>
      <c r="J5" s="191" t="s">
        <v>323</v>
      </c>
      <c r="K5" s="191" t="s">
        <v>324</v>
      </c>
      <c r="L5" s="191" t="s">
        <v>7</v>
      </c>
      <c r="M5" s="191" t="s">
        <v>325</v>
      </c>
      <c r="O5" t="s">
        <v>326</v>
      </c>
    </row>
    <row r="6" spans="1:18">
      <c r="A6" s="28"/>
      <c r="B6" s="1"/>
      <c r="C6" s="420">
        <v>45418</v>
      </c>
      <c r="D6" s="420"/>
      <c r="E6" s="421" t="s">
        <v>327</v>
      </c>
      <c r="F6" s="421" t="s">
        <v>328</v>
      </c>
      <c r="G6" s="421" t="s">
        <v>329</v>
      </c>
      <c r="H6" s="422" t="b">
        <v>0</v>
      </c>
      <c r="I6" s="421" t="b">
        <v>0</v>
      </c>
      <c r="J6" s="421" t="b">
        <v>1</v>
      </c>
      <c r="K6" s="422" t="b">
        <v>1</v>
      </c>
      <c r="L6" s="421" t="s">
        <v>330</v>
      </c>
      <c r="M6" s="421"/>
      <c r="O6" s="180" t="s">
        <v>319</v>
      </c>
      <c r="P6" s="180" t="s">
        <v>321</v>
      </c>
      <c r="Q6" s="180" t="s">
        <v>322</v>
      </c>
      <c r="R6" s="180" t="s">
        <v>329</v>
      </c>
    </row>
    <row r="7" spans="1:18">
      <c r="A7" s="28"/>
      <c r="B7" s="1"/>
      <c r="C7" s="423">
        <v>45567</v>
      </c>
      <c r="D7" s="423"/>
      <c r="E7" s="424" t="s">
        <v>284</v>
      </c>
      <c r="F7" s="424" t="s">
        <v>331</v>
      </c>
      <c r="G7" s="424" t="s">
        <v>321</v>
      </c>
      <c r="H7" s="425" t="b">
        <v>1</v>
      </c>
      <c r="I7" s="424" t="b">
        <v>0</v>
      </c>
      <c r="J7" s="424" t="b">
        <v>0</v>
      </c>
      <c r="K7" s="425" t="b">
        <v>0</v>
      </c>
      <c r="L7" s="424"/>
      <c r="M7" s="424"/>
      <c r="N7" s="203"/>
      <c r="O7" s="223" t="s">
        <v>332</v>
      </c>
      <c r="P7" s="223">
        <v>7</v>
      </c>
      <c r="Q7" s="224">
        <v>7</v>
      </c>
      <c r="R7" s="224"/>
    </row>
    <row r="8" spans="1:18">
      <c r="A8" s="28"/>
      <c r="B8" s="1"/>
      <c r="C8" s="420">
        <v>45609</v>
      </c>
      <c r="D8" s="420">
        <v>45947</v>
      </c>
      <c r="E8" s="421" t="s">
        <v>333</v>
      </c>
      <c r="F8" s="421" t="s">
        <v>334</v>
      </c>
      <c r="G8" s="421" t="s">
        <v>321</v>
      </c>
      <c r="H8" s="422" t="b">
        <v>1</v>
      </c>
      <c r="I8" s="421" t="b">
        <v>0</v>
      </c>
      <c r="J8" s="421" t="b">
        <v>0</v>
      </c>
      <c r="K8" s="422" t="b">
        <v>1</v>
      </c>
      <c r="L8" s="421"/>
      <c r="M8" s="421"/>
      <c r="N8" s="203"/>
      <c r="O8" s="225" t="s">
        <v>335</v>
      </c>
      <c r="P8" s="225">
        <v>4</v>
      </c>
      <c r="Q8">
        <v>3</v>
      </c>
    </row>
    <row r="9" spans="1:18" ht="29.1">
      <c r="A9" s="28"/>
      <c r="B9" s="1"/>
      <c r="C9" s="420">
        <v>45742</v>
      </c>
      <c r="D9" s="420"/>
      <c r="E9" s="421" t="s">
        <v>336</v>
      </c>
      <c r="F9" s="421" t="s">
        <v>337</v>
      </c>
      <c r="G9" s="421" t="s">
        <v>321</v>
      </c>
      <c r="H9" s="422" t="b">
        <v>1</v>
      </c>
      <c r="I9" s="421" t="b">
        <v>0</v>
      </c>
      <c r="J9" s="421" t="b">
        <v>0</v>
      </c>
      <c r="K9" s="422" t="b">
        <v>1</v>
      </c>
      <c r="L9" s="421"/>
      <c r="M9" s="421"/>
      <c r="N9" s="203"/>
      <c r="O9" s="225" t="s">
        <v>333</v>
      </c>
      <c r="P9" s="225">
        <v>5</v>
      </c>
    </row>
    <row r="10" spans="1:18">
      <c r="A10" s="28"/>
      <c r="B10" s="1"/>
      <c r="C10" s="423">
        <v>45806</v>
      </c>
      <c r="D10" s="423"/>
      <c r="E10" s="424" t="s">
        <v>338</v>
      </c>
      <c r="F10" s="424" t="s">
        <v>339</v>
      </c>
      <c r="G10" s="424" t="s">
        <v>321</v>
      </c>
      <c r="H10" s="425" t="b">
        <v>1</v>
      </c>
      <c r="I10" s="424" t="b">
        <v>0</v>
      </c>
      <c r="J10" s="424" t="b">
        <v>0</v>
      </c>
      <c r="K10" s="425" t="b">
        <v>0</v>
      </c>
      <c r="L10" s="424"/>
      <c r="M10" s="424"/>
      <c r="O10" s="225" t="s">
        <v>340</v>
      </c>
      <c r="P10" s="225">
        <v>4</v>
      </c>
    </row>
    <row r="11" spans="1:18">
      <c r="C11" s="420">
        <v>45810</v>
      </c>
      <c r="D11" s="420"/>
      <c r="E11" s="421" t="s">
        <v>332</v>
      </c>
      <c r="F11" s="421" t="s">
        <v>341</v>
      </c>
      <c r="G11" s="421" t="s">
        <v>321</v>
      </c>
      <c r="H11" s="422" t="b">
        <v>1</v>
      </c>
      <c r="I11" s="421" t="b">
        <v>0</v>
      </c>
      <c r="J11" s="421" t="b">
        <v>0</v>
      </c>
      <c r="K11" s="422" t="b">
        <v>1</v>
      </c>
      <c r="L11" s="421"/>
      <c r="M11" s="421"/>
      <c r="O11" s="225" t="s">
        <v>342</v>
      </c>
      <c r="P11" s="225">
        <v>1</v>
      </c>
      <c r="Q11">
        <v>2</v>
      </c>
    </row>
    <row r="12" spans="1:18">
      <c r="C12" s="420">
        <v>45845</v>
      </c>
      <c r="D12" s="420"/>
      <c r="E12" s="421" t="s">
        <v>343</v>
      </c>
      <c r="F12" s="421" t="s">
        <v>344</v>
      </c>
      <c r="G12" s="421" t="s">
        <v>321</v>
      </c>
      <c r="H12" s="422" t="b">
        <v>1</v>
      </c>
      <c r="I12" s="421" t="b">
        <v>0</v>
      </c>
      <c r="J12" s="421" t="b">
        <v>0</v>
      </c>
      <c r="K12" s="422" t="b">
        <v>1</v>
      </c>
      <c r="L12" s="421"/>
      <c r="M12" s="421"/>
      <c r="O12" s="225" t="s">
        <v>338</v>
      </c>
      <c r="P12" s="225">
        <v>2</v>
      </c>
      <c r="R12">
        <v>1</v>
      </c>
    </row>
    <row r="13" spans="1:18">
      <c r="C13" s="420">
        <v>45854</v>
      </c>
      <c r="D13" s="420"/>
      <c r="E13" s="421" t="s">
        <v>333</v>
      </c>
      <c r="F13" s="421" t="s">
        <v>345</v>
      </c>
      <c r="G13" s="421" t="s">
        <v>321</v>
      </c>
      <c r="H13" s="422" t="b">
        <v>1</v>
      </c>
      <c r="I13" s="421" t="b">
        <v>0</v>
      </c>
      <c r="J13" s="421" t="b">
        <v>0</v>
      </c>
      <c r="K13" s="422" t="b">
        <v>1</v>
      </c>
      <c r="L13" s="421"/>
      <c r="M13" s="421"/>
      <c r="O13" s="225" t="s">
        <v>346</v>
      </c>
      <c r="P13" s="225"/>
      <c r="Q13">
        <v>2</v>
      </c>
    </row>
    <row r="14" spans="1:18">
      <c r="C14" s="420">
        <v>45925</v>
      </c>
      <c r="D14" s="420">
        <v>45931</v>
      </c>
      <c r="E14" s="421" t="s">
        <v>347</v>
      </c>
      <c r="F14" s="421" t="s">
        <v>348</v>
      </c>
      <c r="G14" s="421" t="s">
        <v>321</v>
      </c>
      <c r="H14" s="422" t="b">
        <v>1</v>
      </c>
      <c r="I14" s="421" t="b">
        <v>0</v>
      </c>
      <c r="J14" s="421" t="b">
        <v>0</v>
      </c>
      <c r="K14" s="422" t="b">
        <v>1</v>
      </c>
      <c r="L14" s="421"/>
      <c r="M14" s="421"/>
      <c r="O14" s="225" t="s">
        <v>349</v>
      </c>
      <c r="P14" s="225">
        <v>2</v>
      </c>
    </row>
    <row r="15" spans="1:18">
      <c r="C15" s="423">
        <v>45930</v>
      </c>
      <c r="D15" s="423">
        <v>45938</v>
      </c>
      <c r="E15" s="424" t="s">
        <v>332</v>
      </c>
      <c r="F15" s="424" t="s">
        <v>350</v>
      </c>
      <c r="G15" s="424" t="s">
        <v>321</v>
      </c>
      <c r="H15" s="425" t="b">
        <v>1</v>
      </c>
      <c r="I15" s="425" t="b">
        <v>0</v>
      </c>
      <c r="J15" s="425" t="b">
        <v>0</v>
      </c>
      <c r="K15" s="425" t="b">
        <v>0</v>
      </c>
      <c r="L15" s="424"/>
      <c r="M15" s="424"/>
      <c r="O15" s="225" t="s">
        <v>351</v>
      </c>
      <c r="P15" s="225"/>
      <c r="Q15">
        <v>2</v>
      </c>
    </row>
    <row r="16" spans="1:18">
      <c r="C16" s="420">
        <v>45931</v>
      </c>
      <c r="D16" s="420">
        <v>45936</v>
      </c>
      <c r="E16" s="421" t="s">
        <v>335</v>
      </c>
      <c r="F16" s="421" t="s">
        <v>352</v>
      </c>
      <c r="G16" s="421" t="s">
        <v>321</v>
      </c>
      <c r="H16" s="422" t="b">
        <v>1</v>
      </c>
      <c r="I16" s="421" t="b">
        <v>0</v>
      </c>
      <c r="J16" s="421" t="b">
        <v>0</v>
      </c>
      <c r="K16" s="422" t="b">
        <v>1</v>
      </c>
      <c r="L16" s="421"/>
      <c r="M16" s="421"/>
      <c r="O16" s="225" t="s">
        <v>353</v>
      </c>
      <c r="P16" s="225">
        <v>2</v>
      </c>
    </row>
    <row r="17" spans="3:18">
      <c r="C17" s="420">
        <v>45931</v>
      </c>
      <c r="D17" s="420">
        <v>45936</v>
      </c>
      <c r="E17" s="421" t="s">
        <v>335</v>
      </c>
      <c r="F17" s="421" t="s">
        <v>354</v>
      </c>
      <c r="G17" s="421" t="s">
        <v>322</v>
      </c>
      <c r="H17" s="422" t="b">
        <v>0</v>
      </c>
      <c r="I17" s="421" t="b">
        <v>1</v>
      </c>
      <c r="J17" s="421" t="b">
        <v>0</v>
      </c>
      <c r="K17" s="422" t="b">
        <v>1</v>
      </c>
      <c r="L17" s="421"/>
      <c r="M17" s="421"/>
      <c r="O17" s="225" t="s">
        <v>355</v>
      </c>
      <c r="P17" s="225"/>
      <c r="Q17">
        <v>2</v>
      </c>
    </row>
    <row r="18" spans="3:18">
      <c r="C18" s="423">
        <v>45931</v>
      </c>
      <c r="D18" s="423">
        <v>45957</v>
      </c>
      <c r="E18" s="424" t="s">
        <v>356</v>
      </c>
      <c r="F18" s="424" t="s">
        <v>357</v>
      </c>
      <c r="G18" s="424" t="s">
        <v>321</v>
      </c>
      <c r="H18" s="425" t="b">
        <v>1</v>
      </c>
      <c r="I18" s="424" t="b">
        <v>0</v>
      </c>
      <c r="J18" s="424" t="b">
        <v>0</v>
      </c>
      <c r="K18" s="425" t="b">
        <v>0</v>
      </c>
      <c r="L18" s="424"/>
      <c r="M18" s="424"/>
      <c r="O18" s="225" t="s">
        <v>358</v>
      </c>
      <c r="P18" s="225">
        <v>1</v>
      </c>
      <c r="Q18">
        <v>1</v>
      </c>
    </row>
    <row r="19" spans="3:18">
      <c r="C19" s="420">
        <v>45932</v>
      </c>
      <c r="D19" s="420">
        <v>45932</v>
      </c>
      <c r="E19" s="421" t="s">
        <v>359</v>
      </c>
      <c r="F19" s="421" t="s">
        <v>360</v>
      </c>
      <c r="G19" s="421" t="s">
        <v>321</v>
      </c>
      <c r="H19" s="422" t="b">
        <v>1</v>
      </c>
      <c r="I19" s="421" t="b">
        <v>0</v>
      </c>
      <c r="J19" s="421" t="b">
        <v>0</v>
      </c>
      <c r="K19" s="422" t="b">
        <v>1</v>
      </c>
      <c r="L19" s="421"/>
      <c r="M19" s="421"/>
      <c r="O19" s="225" t="s">
        <v>356</v>
      </c>
      <c r="P19" s="225">
        <v>1</v>
      </c>
    </row>
    <row r="20" spans="3:18">
      <c r="C20" s="423">
        <v>45932</v>
      </c>
      <c r="D20" s="423">
        <v>45943</v>
      </c>
      <c r="E20" s="424" t="s">
        <v>342</v>
      </c>
      <c r="F20" s="424" t="s">
        <v>361</v>
      </c>
      <c r="G20" s="424" t="s">
        <v>321</v>
      </c>
      <c r="H20" s="425" t="b">
        <v>1</v>
      </c>
      <c r="I20" s="424" t="b">
        <v>0</v>
      </c>
      <c r="J20" s="424" t="b">
        <v>0</v>
      </c>
      <c r="K20" s="425" t="b">
        <v>0</v>
      </c>
      <c r="L20" s="424"/>
      <c r="M20" s="424"/>
      <c r="O20" s="225" t="s">
        <v>362</v>
      </c>
      <c r="P20" s="225">
        <v>1</v>
      </c>
    </row>
    <row r="21" spans="3:18">
      <c r="C21" s="420">
        <v>45936</v>
      </c>
      <c r="D21" s="420">
        <v>45936</v>
      </c>
      <c r="E21" s="421" t="s">
        <v>363</v>
      </c>
      <c r="F21" s="421" t="s">
        <v>364</v>
      </c>
      <c r="G21" s="421" t="s">
        <v>322</v>
      </c>
      <c r="H21" s="422" t="b">
        <v>0</v>
      </c>
      <c r="I21" s="421" t="b">
        <v>1</v>
      </c>
      <c r="J21" s="421" t="b">
        <v>0</v>
      </c>
      <c r="K21" s="422" t="b">
        <v>1</v>
      </c>
      <c r="L21" s="421"/>
      <c r="M21" s="421"/>
      <c r="O21" s="225" t="s">
        <v>365</v>
      </c>
      <c r="P21" s="225"/>
      <c r="Q21">
        <v>1</v>
      </c>
    </row>
    <row r="22" spans="3:18">
      <c r="C22" s="420">
        <v>45936</v>
      </c>
      <c r="D22" s="420">
        <v>45936</v>
      </c>
      <c r="E22" s="421" t="s">
        <v>366</v>
      </c>
      <c r="F22" s="421" t="s">
        <v>367</v>
      </c>
      <c r="G22" s="421" t="s">
        <v>321</v>
      </c>
      <c r="H22" s="422" t="b">
        <v>1</v>
      </c>
      <c r="I22" s="421" t="b">
        <v>0</v>
      </c>
      <c r="J22" s="421" t="b">
        <v>0</v>
      </c>
      <c r="K22" s="422" t="b">
        <v>1</v>
      </c>
      <c r="L22" s="421"/>
      <c r="M22" s="421"/>
      <c r="O22" s="225" t="s">
        <v>363</v>
      </c>
      <c r="P22" s="225"/>
      <c r="Q22">
        <v>1</v>
      </c>
    </row>
    <row r="23" spans="3:18" ht="29.1">
      <c r="C23" s="423">
        <v>45937</v>
      </c>
      <c r="D23" s="423">
        <v>45937</v>
      </c>
      <c r="E23" s="424" t="s">
        <v>368</v>
      </c>
      <c r="F23" s="424" t="s">
        <v>369</v>
      </c>
      <c r="G23" s="424" t="s">
        <v>321</v>
      </c>
      <c r="H23" s="425" t="b">
        <v>1</v>
      </c>
      <c r="I23" s="425" t="b">
        <v>0</v>
      </c>
      <c r="J23" s="425" t="b">
        <v>0</v>
      </c>
      <c r="K23" s="425" t="b">
        <v>0</v>
      </c>
      <c r="L23" s="424"/>
      <c r="M23" s="424"/>
      <c r="O23" s="225" t="s">
        <v>370</v>
      </c>
      <c r="P23" s="225">
        <v>1</v>
      </c>
    </row>
    <row r="24" spans="3:18" ht="29.1">
      <c r="C24" s="423">
        <v>45938</v>
      </c>
      <c r="D24" s="423">
        <v>45938</v>
      </c>
      <c r="E24" s="424" t="s">
        <v>332</v>
      </c>
      <c r="F24" s="424" t="s">
        <v>371</v>
      </c>
      <c r="G24" s="424" t="s">
        <v>322</v>
      </c>
      <c r="H24" s="425" t="b">
        <v>0</v>
      </c>
      <c r="I24" s="425" t="b">
        <v>1</v>
      </c>
      <c r="J24" s="425" t="b">
        <v>0</v>
      </c>
      <c r="K24" s="425" t="b">
        <v>0</v>
      </c>
      <c r="L24" s="424"/>
      <c r="M24" s="424"/>
      <c r="O24" s="225" t="s">
        <v>343</v>
      </c>
      <c r="P24" s="225"/>
      <c r="Q24">
        <v>1</v>
      </c>
    </row>
    <row r="25" spans="3:18">
      <c r="C25" s="423">
        <v>45938</v>
      </c>
      <c r="D25" s="423">
        <v>45938</v>
      </c>
      <c r="E25" s="424" t="s">
        <v>365</v>
      </c>
      <c r="F25" s="424" t="s">
        <v>372</v>
      </c>
      <c r="G25" s="424" t="s">
        <v>322</v>
      </c>
      <c r="H25" s="425" t="b">
        <v>0</v>
      </c>
      <c r="I25" s="425" t="b">
        <v>1</v>
      </c>
      <c r="J25" s="425" t="b">
        <v>0</v>
      </c>
      <c r="K25" s="425" t="b">
        <v>0</v>
      </c>
      <c r="L25" s="424"/>
      <c r="M25" s="424"/>
      <c r="O25" s="225" t="s">
        <v>347</v>
      </c>
      <c r="P25" s="225">
        <v>2</v>
      </c>
    </row>
    <row r="26" spans="3:18">
      <c r="C26" s="420">
        <v>45942</v>
      </c>
      <c r="D26" s="420">
        <v>45942</v>
      </c>
      <c r="E26" s="421" t="s">
        <v>349</v>
      </c>
      <c r="F26" s="421" t="s">
        <v>373</v>
      </c>
      <c r="G26" s="421" t="s">
        <v>321</v>
      </c>
      <c r="H26" s="422" t="b">
        <v>1</v>
      </c>
      <c r="I26" s="421" t="b">
        <v>0</v>
      </c>
      <c r="J26" s="421" t="b">
        <v>0</v>
      </c>
      <c r="K26" s="422" t="b">
        <v>1</v>
      </c>
      <c r="L26" s="421"/>
      <c r="M26" s="421"/>
      <c r="O26" s="225" t="s">
        <v>359</v>
      </c>
      <c r="P26" s="225">
        <v>1</v>
      </c>
    </row>
    <row r="27" spans="3:18">
      <c r="C27" s="420">
        <v>45943</v>
      </c>
      <c r="D27" s="420">
        <v>45943</v>
      </c>
      <c r="E27" s="421" t="s">
        <v>349</v>
      </c>
      <c r="F27" s="421" t="s">
        <v>373</v>
      </c>
      <c r="G27" s="421" t="s">
        <v>321</v>
      </c>
      <c r="H27" s="422" t="b">
        <v>1</v>
      </c>
      <c r="I27" s="421" t="b">
        <v>0</v>
      </c>
      <c r="J27" s="421" t="b">
        <v>0</v>
      </c>
      <c r="K27" s="422" t="b">
        <v>1</v>
      </c>
      <c r="L27" s="421"/>
      <c r="M27" s="421"/>
      <c r="O27" s="225" t="s">
        <v>374</v>
      </c>
      <c r="P27" s="225">
        <v>1</v>
      </c>
      <c r="R27">
        <v>1</v>
      </c>
    </row>
    <row r="28" spans="3:18">
      <c r="C28" s="420">
        <v>45944</v>
      </c>
      <c r="D28" s="420">
        <v>45944</v>
      </c>
      <c r="E28" s="421" t="s">
        <v>353</v>
      </c>
      <c r="F28" s="421" t="s">
        <v>375</v>
      </c>
      <c r="G28" s="421" t="s">
        <v>321</v>
      </c>
      <c r="H28" s="422" t="b">
        <v>1</v>
      </c>
      <c r="I28" s="421" t="b">
        <v>0</v>
      </c>
      <c r="J28" s="421" t="b">
        <v>0</v>
      </c>
      <c r="K28" s="422" t="b">
        <v>1</v>
      </c>
      <c r="L28" s="421"/>
      <c r="M28" s="421"/>
      <c r="O28" s="225" t="s">
        <v>366</v>
      </c>
      <c r="P28" s="225">
        <v>1</v>
      </c>
    </row>
    <row r="29" spans="3:18">
      <c r="C29" s="423">
        <v>45945</v>
      </c>
      <c r="D29" s="423">
        <v>45945</v>
      </c>
      <c r="E29" s="424" t="s">
        <v>376</v>
      </c>
      <c r="F29" s="424" t="s">
        <v>377</v>
      </c>
      <c r="G29" s="424" t="s">
        <v>322</v>
      </c>
      <c r="H29" s="425" t="b">
        <v>0</v>
      </c>
      <c r="I29" s="424" t="b">
        <v>1</v>
      </c>
      <c r="J29" s="424" t="b">
        <v>0</v>
      </c>
      <c r="K29" s="425" t="b">
        <v>0</v>
      </c>
      <c r="L29" s="424"/>
      <c r="M29" s="424"/>
      <c r="O29" s="225" t="s">
        <v>336</v>
      </c>
      <c r="P29" s="225"/>
      <c r="Q29">
        <v>1</v>
      </c>
    </row>
    <row r="30" spans="3:18">
      <c r="C30" s="423">
        <v>45945</v>
      </c>
      <c r="D30" s="423">
        <v>45945</v>
      </c>
      <c r="E30" s="424" t="s">
        <v>342</v>
      </c>
      <c r="F30" s="424" t="s">
        <v>377</v>
      </c>
      <c r="G30" s="424" t="s">
        <v>322</v>
      </c>
      <c r="H30" s="425" t="b">
        <v>0</v>
      </c>
      <c r="I30" s="424" t="b">
        <v>1</v>
      </c>
      <c r="J30" s="424" t="b">
        <v>0</v>
      </c>
      <c r="K30" s="425" t="b">
        <v>0</v>
      </c>
      <c r="L30" s="424"/>
      <c r="M30" s="424"/>
    </row>
    <row r="31" spans="3:18" ht="29.1">
      <c r="C31" s="423">
        <v>45945</v>
      </c>
      <c r="D31" s="423">
        <v>45945</v>
      </c>
      <c r="E31" s="424" t="s">
        <v>332</v>
      </c>
      <c r="F31" s="424" t="s">
        <v>378</v>
      </c>
      <c r="G31" s="424" t="s">
        <v>321</v>
      </c>
      <c r="H31" s="425" t="b">
        <v>1</v>
      </c>
      <c r="I31" s="424" t="b">
        <v>0</v>
      </c>
      <c r="J31" s="424" t="b">
        <v>0</v>
      </c>
      <c r="K31" s="425" t="b">
        <v>0</v>
      </c>
      <c r="L31" s="424"/>
      <c r="M31" s="424"/>
    </row>
    <row r="32" spans="3:18" ht="29.1">
      <c r="C32" s="423">
        <v>45946</v>
      </c>
      <c r="D32" s="423">
        <v>45947</v>
      </c>
      <c r="E32" s="424" t="s">
        <v>332</v>
      </c>
      <c r="F32" s="424" t="s">
        <v>379</v>
      </c>
      <c r="G32" s="424" t="s">
        <v>322</v>
      </c>
      <c r="H32" s="425" t="b">
        <v>0</v>
      </c>
      <c r="I32" s="424" t="b">
        <v>1</v>
      </c>
      <c r="J32" s="424" t="b">
        <v>0</v>
      </c>
      <c r="K32" s="425" t="b">
        <v>0</v>
      </c>
      <c r="L32" s="424"/>
      <c r="M32" s="424"/>
    </row>
    <row r="33" spans="3:13">
      <c r="C33" s="420">
        <v>45946</v>
      </c>
      <c r="D33" s="420">
        <v>45952</v>
      </c>
      <c r="E33" s="421" t="s">
        <v>338</v>
      </c>
      <c r="F33" s="421" t="s">
        <v>380</v>
      </c>
      <c r="G33" s="421" t="s">
        <v>321</v>
      </c>
      <c r="H33" s="422" t="b">
        <v>1</v>
      </c>
      <c r="I33" s="421" t="b">
        <v>0</v>
      </c>
      <c r="J33" s="421" t="b">
        <v>0</v>
      </c>
      <c r="K33" s="422" t="b">
        <v>1</v>
      </c>
      <c r="L33" s="421"/>
      <c r="M33" s="421"/>
    </row>
    <row r="34" spans="3:13">
      <c r="C34" s="423">
        <v>45946</v>
      </c>
      <c r="D34" s="423">
        <v>45959</v>
      </c>
      <c r="E34" s="424" t="s">
        <v>332</v>
      </c>
      <c r="F34" s="424" t="s">
        <v>381</v>
      </c>
      <c r="G34" s="424" t="s">
        <v>321</v>
      </c>
      <c r="H34" s="425" t="b">
        <v>1</v>
      </c>
      <c r="I34" s="424" t="b">
        <v>0</v>
      </c>
      <c r="J34" s="424" t="b">
        <v>0</v>
      </c>
      <c r="K34" s="425" t="b">
        <v>0</v>
      </c>
      <c r="L34" s="424"/>
      <c r="M34" s="424"/>
    </row>
    <row r="35" spans="3:13">
      <c r="C35" s="423">
        <v>45947</v>
      </c>
      <c r="D35" s="423">
        <v>45947</v>
      </c>
      <c r="E35" s="424" t="s">
        <v>362</v>
      </c>
      <c r="F35" s="424" t="s">
        <v>382</v>
      </c>
      <c r="G35" s="424" t="s">
        <v>321</v>
      </c>
      <c r="H35" s="425" t="b">
        <v>1</v>
      </c>
      <c r="I35" s="424" t="b">
        <v>0</v>
      </c>
      <c r="J35" s="424" t="b">
        <v>0</v>
      </c>
      <c r="K35" s="425" t="b">
        <v>0</v>
      </c>
      <c r="L35" s="424"/>
      <c r="M35" s="424"/>
    </row>
    <row r="36" spans="3:13">
      <c r="C36" s="420">
        <v>45947</v>
      </c>
      <c r="D36" s="420">
        <v>45947</v>
      </c>
      <c r="E36" s="421" t="s">
        <v>338</v>
      </c>
      <c r="F36" s="421" t="s">
        <v>383</v>
      </c>
      <c r="G36" s="421" t="s">
        <v>329</v>
      </c>
      <c r="H36" s="422" t="b">
        <v>0</v>
      </c>
      <c r="I36" s="421" t="b">
        <v>0</v>
      </c>
      <c r="J36" s="421" t="b">
        <v>1</v>
      </c>
      <c r="K36" s="422" t="b">
        <v>1</v>
      </c>
      <c r="L36" s="421"/>
      <c r="M36" s="421"/>
    </row>
    <row r="37" spans="3:13">
      <c r="C37" s="423">
        <v>45947</v>
      </c>
      <c r="D37" s="423">
        <v>45947</v>
      </c>
      <c r="E37" s="424" t="s">
        <v>343</v>
      </c>
      <c r="F37" s="424" t="s">
        <v>384</v>
      </c>
      <c r="G37" s="424" t="s">
        <v>322</v>
      </c>
      <c r="H37" s="425" t="b">
        <v>0</v>
      </c>
      <c r="I37" s="424" t="b">
        <v>1</v>
      </c>
      <c r="J37" s="424" t="b">
        <v>0</v>
      </c>
      <c r="K37" s="425" t="b">
        <v>0</v>
      </c>
      <c r="L37" s="424"/>
      <c r="M37" s="424"/>
    </row>
    <row r="38" spans="3:13" ht="29.1">
      <c r="C38" s="423">
        <v>45949</v>
      </c>
      <c r="D38" s="423">
        <v>45949</v>
      </c>
      <c r="E38" s="424" t="s">
        <v>332</v>
      </c>
      <c r="F38" s="424" t="s">
        <v>385</v>
      </c>
      <c r="G38" s="424" t="s">
        <v>322</v>
      </c>
      <c r="H38" s="425" t="b">
        <v>0</v>
      </c>
      <c r="I38" s="424" t="b">
        <v>1</v>
      </c>
      <c r="J38" s="424" t="b">
        <v>0</v>
      </c>
      <c r="K38" s="425" t="b">
        <v>0</v>
      </c>
      <c r="L38" s="424"/>
      <c r="M38" s="424"/>
    </row>
    <row r="39" spans="3:13">
      <c r="C39" s="420">
        <v>45950</v>
      </c>
      <c r="D39" s="420">
        <v>45950</v>
      </c>
      <c r="E39" s="421" t="s">
        <v>338</v>
      </c>
      <c r="F39" s="421" t="s">
        <v>386</v>
      </c>
      <c r="G39" s="421" t="s">
        <v>321</v>
      </c>
      <c r="H39" s="422" t="b">
        <v>1</v>
      </c>
      <c r="I39" s="421" t="b">
        <v>0</v>
      </c>
      <c r="J39" s="421" t="b">
        <v>0</v>
      </c>
      <c r="K39" s="422" t="b">
        <v>1</v>
      </c>
      <c r="L39" s="421"/>
      <c r="M39" s="421"/>
    </row>
    <row r="40" spans="3:13">
      <c r="C40" s="420">
        <v>45951</v>
      </c>
      <c r="D40" s="420"/>
      <c r="E40" s="421" t="s">
        <v>347</v>
      </c>
      <c r="F40" s="421" t="s">
        <v>387</v>
      </c>
      <c r="G40" s="421" t="s">
        <v>321</v>
      </c>
      <c r="H40" s="422" t="b">
        <v>1</v>
      </c>
      <c r="I40" s="421" t="b">
        <v>0</v>
      </c>
      <c r="J40" s="421" t="b">
        <v>0</v>
      </c>
      <c r="K40" s="422" t="b">
        <v>1</v>
      </c>
      <c r="L40" s="421"/>
      <c r="M40" s="421"/>
    </row>
    <row r="41" spans="3:13">
      <c r="C41" s="423">
        <v>45951</v>
      </c>
      <c r="D41" s="423">
        <v>45951</v>
      </c>
      <c r="E41" s="424" t="s">
        <v>388</v>
      </c>
      <c r="F41" s="424" t="s">
        <v>389</v>
      </c>
      <c r="G41" s="424" t="s">
        <v>322</v>
      </c>
      <c r="H41" s="425" t="b">
        <v>0</v>
      </c>
      <c r="I41" s="424" t="b">
        <v>1</v>
      </c>
      <c r="J41" s="424" t="b">
        <v>0</v>
      </c>
      <c r="K41" s="425" t="b">
        <v>0</v>
      </c>
      <c r="L41" s="424"/>
      <c r="M41" s="424"/>
    </row>
    <row r="42" spans="3:13" ht="29.1">
      <c r="C42" s="423">
        <v>45951</v>
      </c>
      <c r="D42" s="423">
        <v>45954</v>
      </c>
      <c r="E42" s="424" t="s">
        <v>390</v>
      </c>
      <c r="F42" s="424" t="s">
        <v>369</v>
      </c>
      <c r="G42" s="424" t="s">
        <v>321</v>
      </c>
      <c r="H42" s="425" t="b">
        <v>0</v>
      </c>
      <c r="I42" s="424" t="b">
        <v>0</v>
      </c>
      <c r="J42" s="424" t="b">
        <v>0</v>
      </c>
      <c r="K42" s="425" t="b">
        <v>0</v>
      </c>
      <c r="L42" s="424"/>
      <c r="M42" s="424"/>
    </row>
    <row r="43" spans="3:13">
      <c r="C43" s="420">
        <v>45952</v>
      </c>
      <c r="D43" s="420">
        <v>45952</v>
      </c>
      <c r="E43" s="421" t="s">
        <v>374</v>
      </c>
      <c r="F43" s="421" t="s">
        <v>391</v>
      </c>
      <c r="G43" s="421" t="s">
        <v>329</v>
      </c>
      <c r="H43" s="422" t="b">
        <v>0</v>
      </c>
      <c r="I43" s="421" t="b">
        <v>0</v>
      </c>
      <c r="J43" s="421" t="b">
        <v>1</v>
      </c>
      <c r="K43" s="422" t="b">
        <v>1</v>
      </c>
      <c r="L43" s="421"/>
      <c r="M43" s="421"/>
    </row>
    <row r="44" spans="3:13" ht="29.1">
      <c r="C44" s="423">
        <v>45952</v>
      </c>
      <c r="D44" s="423">
        <v>45952</v>
      </c>
      <c r="E44" s="424" t="s">
        <v>392</v>
      </c>
      <c r="F44" s="424" t="s">
        <v>393</v>
      </c>
      <c r="G44" s="424" t="s">
        <v>322</v>
      </c>
      <c r="H44" s="425" t="b">
        <v>0</v>
      </c>
      <c r="I44" s="424" t="b">
        <v>1</v>
      </c>
      <c r="J44" s="424" t="b">
        <v>0</v>
      </c>
      <c r="K44" s="425" t="b">
        <v>0</v>
      </c>
      <c r="L44" s="424"/>
      <c r="M44" s="424"/>
    </row>
    <row r="45" spans="3:13">
      <c r="C45" s="420">
        <v>45952</v>
      </c>
      <c r="D45" s="420">
        <v>45952</v>
      </c>
      <c r="E45" s="421" t="s">
        <v>392</v>
      </c>
      <c r="F45" s="421" t="s">
        <v>394</v>
      </c>
      <c r="G45" s="421" t="s">
        <v>322</v>
      </c>
      <c r="H45" s="422" t="b">
        <v>0</v>
      </c>
      <c r="I45" s="421" t="b">
        <v>1</v>
      </c>
      <c r="J45" s="421" t="b">
        <v>0</v>
      </c>
      <c r="K45" s="422" t="b">
        <v>1</v>
      </c>
      <c r="L45" s="421"/>
      <c r="M45" s="421"/>
    </row>
    <row r="46" spans="3:13" ht="29.1">
      <c r="C46" s="423">
        <v>45953</v>
      </c>
      <c r="D46" s="423">
        <v>45953</v>
      </c>
      <c r="E46" s="424" t="s">
        <v>332</v>
      </c>
      <c r="F46" s="424" t="s">
        <v>395</v>
      </c>
      <c r="G46" s="424" t="s">
        <v>322</v>
      </c>
      <c r="H46" s="425" t="b">
        <v>0</v>
      </c>
      <c r="I46" s="424" t="b">
        <v>1</v>
      </c>
      <c r="J46" s="424" t="b">
        <v>0</v>
      </c>
      <c r="K46" s="425" t="b">
        <v>0</v>
      </c>
      <c r="L46" s="424"/>
      <c r="M46" s="424"/>
    </row>
    <row r="47" spans="3:13" ht="29.1">
      <c r="C47" s="423">
        <v>45956</v>
      </c>
      <c r="D47" s="423">
        <v>45956</v>
      </c>
      <c r="E47" s="424" t="s">
        <v>332</v>
      </c>
      <c r="F47" s="424" t="s">
        <v>396</v>
      </c>
      <c r="G47" s="424" t="s">
        <v>322</v>
      </c>
      <c r="H47" s="425" t="b">
        <v>0</v>
      </c>
      <c r="I47" s="424" t="b">
        <v>1</v>
      </c>
      <c r="J47" s="424" t="b">
        <v>0</v>
      </c>
      <c r="K47" s="425" t="b">
        <v>0</v>
      </c>
      <c r="L47" s="424"/>
      <c r="M47" s="424"/>
    </row>
    <row r="48" spans="3:13" ht="29.1">
      <c r="C48" s="423">
        <v>45956</v>
      </c>
      <c r="D48" s="423">
        <v>45956</v>
      </c>
      <c r="E48" s="424" t="s">
        <v>332</v>
      </c>
      <c r="F48" s="424" t="s">
        <v>397</v>
      </c>
      <c r="G48" s="424" t="s">
        <v>322</v>
      </c>
      <c r="H48" s="425" t="b">
        <v>0</v>
      </c>
      <c r="I48" s="424" t="b">
        <v>1</v>
      </c>
      <c r="J48" s="424" t="b">
        <v>0</v>
      </c>
      <c r="K48" s="425" t="b">
        <v>0</v>
      </c>
      <c r="L48" s="424"/>
      <c r="M48" s="424"/>
    </row>
    <row r="49" spans="3:13" ht="29.1">
      <c r="C49" s="423">
        <v>45957</v>
      </c>
      <c r="D49" s="423">
        <v>45957</v>
      </c>
      <c r="E49" s="424" t="s">
        <v>390</v>
      </c>
      <c r="F49" s="424" t="s">
        <v>398</v>
      </c>
      <c r="G49" s="424" t="s">
        <v>321</v>
      </c>
      <c r="H49" s="425" t="b">
        <v>1</v>
      </c>
      <c r="I49" s="424" t="b">
        <v>0</v>
      </c>
      <c r="J49" s="424" t="b">
        <v>0</v>
      </c>
      <c r="K49" s="425" t="b">
        <v>0</v>
      </c>
      <c r="L49" s="424"/>
      <c r="M49" s="424"/>
    </row>
    <row r="50" spans="3:13">
      <c r="C50" s="423">
        <v>45958</v>
      </c>
      <c r="D50" s="423">
        <v>45958</v>
      </c>
      <c r="E50" s="424" t="s">
        <v>336</v>
      </c>
      <c r="F50" s="424" t="s">
        <v>399</v>
      </c>
      <c r="G50" s="424" t="s">
        <v>322</v>
      </c>
      <c r="H50" s="425" t="b">
        <v>0</v>
      </c>
      <c r="I50" s="424" t="b">
        <v>1</v>
      </c>
      <c r="J50" s="424" t="b">
        <v>0</v>
      </c>
      <c r="K50" s="425" t="b">
        <v>0</v>
      </c>
      <c r="L50" s="424"/>
      <c r="M50" s="424"/>
    </row>
    <row r="51" spans="3:13">
      <c r="C51" s="420">
        <v>45958</v>
      </c>
      <c r="D51" s="420">
        <v>45958</v>
      </c>
      <c r="E51" s="421" t="s">
        <v>353</v>
      </c>
      <c r="F51" s="421" t="s">
        <v>400</v>
      </c>
      <c r="G51" s="421" t="s">
        <v>321</v>
      </c>
      <c r="H51" s="422" t="b">
        <v>1</v>
      </c>
      <c r="I51" s="421" t="b">
        <v>0</v>
      </c>
      <c r="J51" s="421" t="b">
        <v>0</v>
      </c>
      <c r="K51" s="422" t="b">
        <v>1</v>
      </c>
      <c r="L51" s="421"/>
      <c r="M51" s="421"/>
    </row>
    <row r="52" spans="3:13">
      <c r="C52" s="420">
        <v>45958</v>
      </c>
      <c r="D52" s="420">
        <v>45958</v>
      </c>
      <c r="E52" s="421" t="s">
        <v>370</v>
      </c>
      <c r="F52" s="421" t="s">
        <v>401</v>
      </c>
      <c r="G52" s="421" t="s">
        <v>321</v>
      </c>
      <c r="H52" s="422" t="b">
        <v>1</v>
      </c>
      <c r="I52" s="421" t="b">
        <v>0</v>
      </c>
      <c r="J52" s="421" t="b">
        <v>0</v>
      </c>
      <c r="K52" s="422" t="b">
        <v>1</v>
      </c>
      <c r="L52" s="421"/>
      <c r="M52" s="421"/>
    </row>
    <row r="53" spans="3:13" ht="29.1">
      <c r="C53" s="423">
        <v>45958</v>
      </c>
      <c r="D53" s="423">
        <v>45960</v>
      </c>
      <c r="E53" s="424" t="s">
        <v>390</v>
      </c>
      <c r="F53" s="424" t="s">
        <v>398</v>
      </c>
      <c r="G53" s="424" t="s">
        <v>321</v>
      </c>
      <c r="H53" s="425" t="b">
        <v>1</v>
      </c>
      <c r="I53" s="424" t="b">
        <v>0</v>
      </c>
      <c r="J53" s="424" t="b">
        <v>0</v>
      </c>
      <c r="K53" s="425" t="b">
        <v>0</v>
      </c>
      <c r="L53" s="424"/>
      <c r="M53" s="424"/>
    </row>
    <row r="54" spans="3:13">
      <c r="C54" s="423">
        <v>45959</v>
      </c>
      <c r="D54" s="423">
        <v>45959</v>
      </c>
      <c r="E54" s="424" t="s">
        <v>335</v>
      </c>
      <c r="F54" s="424" t="s">
        <v>402</v>
      </c>
      <c r="G54" s="424" t="s">
        <v>322</v>
      </c>
      <c r="H54" s="425" t="b">
        <v>0</v>
      </c>
      <c r="I54" s="424" t="b">
        <v>1</v>
      </c>
      <c r="J54" s="424" t="b">
        <v>0</v>
      </c>
      <c r="K54" s="425" t="b">
        <v>0</v>
      </c>
      <c r="L54" s="424" t="s">
        <v>330</v>
      </c>
      <c r="M54" s="424"/>
    </row>
    <row r="55" spans="3:13">
      <c r="C55" s="420">
        <v>45960</v>
      </c>
      <c r="D55" s="420"/>
      <c r="E55" s="421" t="s">
        <v>374</v>
      </c>
      <c r="F55" s="421" t="s">
        <v>403</v>
      </c>
      <c r="G55" s="421" t="s">
        <v>321</v>
      </c>
      <c r="H55" s="422" t="b">
        <v>1</v>
      </c>
      <c r="I55" s="421" t="b">
        <v>0</v>
      </c>
      <c r="J55" s="421" t="b">
        <v>0</v>
      </c>
      <c r="K55" s="422" t="b">
        <v>1</v>
      </c>
      <c r="L55" s="421" t="s">
        <v>330</v>
      </c>
      <c r="M55" s="421"/>
    </row>
  </sheetData>
  <sortState xmlns:xlrd2="http://schemas.microsoft.com/office/spreadsheetml/2017/richdata2" ref="O7:R39">
    <sortCondition descending="1" ref="P7:P39"/>
  </sortState>
  <hyperlinks>
    <hyperlink ref="A3" location="SU_Productivitat!A1" display="Tornar" xr:uid="{00000000-0004-0000-0A00-000000000000}"/>
    <hyperlink ref="A1" location="SU_Productivitat!A1" display="SU_Productivitat!A1" xr:uid="{76A0F804-3350-4E2C-8B9C-55D54FD023C2}"/>
  </hyperlink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AD47"/>
  </sheetPr>
  <dimension ref="A1:E27"/>
  <sheetViews>
    <sheetView showGridLines="0" showRowColHeaders="0" zoomScaleNormal="100" workbookViewId="0">
      <selection activeCell="B17" sqref="B17"/>
    </sheetView>
  </sheetViews>
  <sheetFormatPr defaultColWidth="11.42578125" defaultRowHeight="14.45"/>
  <sheetData>
    <row r="1" spans="1:4" ht="66" customHeight="1">
      <c r="A1" s="28" t="e" vm="1">
        <v>#VALUE!</v>
      </c>
    </row>
    <row r="3" spans="1:4">
      <c r="A3" s="28" t="s">
        <v>1</v>
      </c>
    </row>
    <row r="7" spans="1:4">
      <c r="A7" s="28"/>
      <c r="D7" s="75"/>
    </row>
    <row r="8" spans="1:4">
      <c r="D8" s="75"/>
    </row>
    <row r="13" spans="1:4">
      <c r="D13" s="38"/>
    </row>
    <row r="16" spans="1:4" ht="15" thickBot="1"/>
    <row r="17" spans="5:5">
      <c r="E17" s="39"/>
    </row>
    <row r="18" spans="5:5">
      <c r="E18" s="40"/>
    </row>
    <row r="19" spans="5:5">
      <c r="E19" s="40"/>
    </row>
    <row r="20" spans="5:5">
      <c r="E20" s="41"/>
    </row>
    <row r="21" spans="5:5">
      <c r="E21" s="42"/>
    </row>
    <row r="22" spans="5:5">
      <c r="E22" s="43"/>
    </row>
    <row r="23" spans="5:5">
      <c r="E23" s="42"/>
    </row>
    <row r="24" spans="5:5">
      <c r="E24" s="42"/>
    </row>
    <row r="25" spans="5:5">
      <c r="E25" s="42"/>
    </row>
    <row r="26" spans="5:5">
      <c r="E26" s="42"/>
    </row>
    <row r="27" spans="5:5" ht="15" thickBot="1">
      <c r="E27" s="44"/>
    </row>
  </sheetData>
  <hyperlinks>
    <hyperlink ref="A3" location="Portada!A1" display="Tornar" xr:uid="{F8E9C13C-47D8-452A-AEF8-DD319971A978}"/>
    <hyperlink ref="A1" location="Portada!A1" display="Portada!A1" xr:uid="{35CAF1D3-2396-4C9F-BC69-C308EC941D6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31">
    <tabColor theme="8" tint="-0.249977111117893"/>
  </sheetPr>
  <dimension ref="A1:K5"/>
  <sheetViews>
    <sheetView showGridLines="0" showRowColHeaders="0" zoomScale="120" zoomScaleNormal="120" workbookViewId="0">
      <selection activeCell="A3" sqref="A3"/>
    </sheetView>
  </sheetViews>
  <sheetFormatPr defaultColWidth="11.42578125" defaultRowHeight="14.45"/>
  <sheetData>
    <row r="1" spans="1:11" ht="66" customHeight="1">
      <c r="A1" s="28" t="e" vm="1">
        <v>#VALUE!</v>
      </c>
    </row>
    <row r="3" spans="1:11">
      <c r="A3" s="28" t="s">
        <v>1</v>
      </c>
    </row>
    <row r="5" spans="1:11">
      <c r="K5" s="9" t="s">
        <v>104</v>
      </c>
    </row>
  </sheetData>
  <hyperlinks>
    <hyperlink ref="A3" location="SU_Mensual!A1" display="Tornar" xr:uid="{00000000-0004-0000-3A00-000000000000}"/>
    <hyperlink ref="A1" location="SU_Mensual!A1" display="SU_Mensual!A1" xr:uid="{81242F36-3456-4781-A5D6-ED7515A26D85}"/>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32">
    <tabColor theme="8" tint="0.39997558519241921"/>
  </sheetPr>
  <dimension ref="A1:T17"/>
  <sheetViews>
    <sheetView showGridLines="0" showRowColHeaders="0" zoomScale="70" zoomScaleNormal="70" workbookViewId="0"/>
  </sheetViews>
  <sheetFormatPr defaultColWidth="11.42578125" defaultRowHeight="14.45"/>
  <cols>
    <col min="3" max="3" width="29.5703125" bestFit="1" customWidth="1"/>
    <col min="4" max="4" width="12.42578125" bestFit="1" customWidth="1"/>
    <col min="5" max="5" width="16.42578125" customWidth="1"/>
    <col min="6" max="6" width="27.5703125" bestFit="1" customWidth="1"/>
    <col min="7" max="7" width="21.140625" bestFit="1" customWidth="1"/>
    <col min="8" max="8" width="10.5703125" customWidth="1"/>
    <col min="9" max="9" width="35.42578125" bestFit="1" customWidth="1"/>
    <col min="10" max="10" width="12.140625" bestFit="1" customWidth="1"/>
    <col min="11" max="11" width="19.5703125" bestFit="1" customWidth="1"/>
    <col min="12" max="12" width="14.42578125" bestFit="1" customWidth="1"/>
    <col min="13" max="13" width="9.5703125" bestFit="1" customWidth="1"/>
    <col min="14" max="14" width="22.5703125" bestFit="1" customWidth="1"/>
  </cols>
  <sheetData>
    <row r="1" spans="1:20" ht="66" customHeight="1">
      <c r="A1" s="28" t="e" vm="1">
        <v>#VALUE!</v>
      </c>
    </row>
    <row r="3" spans="1:20">
      <c r="A3" s="28" t="s">
        <v>1</v>
      </c>
    </row>
    <row r="4" spans="1:20">
      <c r="F4" t="s">
        <v>404</v>
      </c>
      <c r="I4" t="s">
        <v>404</v>
      </c>
    </row>
    <row r="5" spans="1:20" ht="43.5">
      <c r="C5" s="88" t="s">
        <v>405</v>
      </c>
      <c r="D5" s="89">
        <f>AVERAGE(G5,J5*2,J6*2,J7*2)</f>
        <v>8.2711763060687264</v>
      </c>
      <c r="F5" s="25" t="s">
        <v>406</v>
      </c>
      <c r="G5" s="69">
        <v>8.07556270096463</v>
      </c>
      <c r="I5" s="436" t="s">
        <v>407</v>
      </c>
      <c r="J5" s="69">
        <f>4.26101141924959</f>
        <v>4.2610114192495896</v>
      </c>
      <c r="K5" s="69"/>
      <c r="R5" s="69"/>
      <c r="S5" s="69"/>
      <c r="T5" s="69"/>
    </row>
    <row r="6" spans="1:20" ht="29.1">
      <c r="C6" s="428" t="s">
        <v>408</v>
      </c>
      <c r="D6" s="5">
        <v>622</v>
      </c>
      <c r="I6" s="436" t="s">
        <v>409</v>
      </c>
      <c r="J6" s="69">
        <f>4.13821138211382</f>
        <v>4.1382113821138198</v>
      </c>
    </row>
    <row r="7" spans="1:20" ht="29.1">
      <c r="C7" s="25" t="s">
        <v>410</v>
      </c>
      <c r="D7" s="250">
        <f>D6/Peticions!E4</f>
        <v>0.15260058881256133</v>
      </c>
      <c r="I7" s="436" t="s">
        <v>411</v>
      </c>
      <c r="J7" s="69">
        <f>4.10534846029173</f>
        <v>4.1053484602917303</v>
      </c>
      <c r="R7" s="69"/>
    </row>
    <row r="8" spans="1:20">
      <c r="R8" s="69"/>
    </row>
    <row r="9" spans="1:20">
      <c r="R9" s="69"/>
    </row>
    <row r="12" spans="1:20">
      <c r="F12" s="69"/>
    </row>
    <row r="13" spans="1:20">
      <c r="F13" s="69"/>
    </row>
    <row r="15" spans="1:20" ht="65.25" customHeight="1"/>
    <row r="17" ht="30" customHeight="1"/>
  </sheetData>
  <conditionalFormatting sqref="J5:J7 G5">
    <cfRule type="colorScale" priority="3">
      <colorScale>
        <cfvo type="num" val="0"/>
        <cfvo type="num" val="3"/>
        <cfvo type="num" val="3.75"/>
        <color rgb="FFF8696B"/>
        <color rgb="FFFFEB84"/>
        <color rgb="FF63BE7B"/>
      </colorScale>
    </cfRule>
  </conditionalFormatting>
  <hyperlinks>
    <hyperlink ref="A3" location="'SU-Qualitat'!A1" display="Tornar" xr:uid="{00000000-0004-0000-3B00-000000000000}"/>
    <hyperlink ref="A1" location="'SU-Qualitat'!A1" display="'SU-Qualitat'!A1" xr:uid="{3EFD0626-74D7-4E2C-8D9F-44CDF6CEBA18}"/>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58C9D-B603-4B53-AB27-94B324524F7A}">
  <sheetPr>
    <tabColor theme="8" tint="0.59999389629810485"/>
  </sheetPr>
  <dimension ref="A1:K9"/>
  <sheetViews>
    <sheetView showGridLines="0" showRowColHeaders="0" zoomScale="60" zoomScaleNormal="60" zoomScaleSheetLayoutView="50" workbookViewId="0">
      <selection activeCell="A3" sqref="A3"/>
    </sheetView>
  </sheetViews>
  <sheetFormatPr defaultColWidth="11.42578125" defaultRowHeight="14.45"/>
  <cols>
    <col min="3" max="3" width="35.42578125" bestFit="1" customWidth="1"/>
    <col min="4" max="4" width="12.140625" bestFit="1" customWidth="1"/>
    <col min="5" max="5" width="70.140625" bestFit="1" customWidth="1"/>
    <col min="6" max="6" width="48" bestFit="1" customWidth="1"/>
    <col min="7" max="7" width="59" bestFit="1" customWidth="1"/>
    <col min="16" max="16" width="37.7109375" bestFit="1" customWidth="1"/>
    <col min="17" max="17" width="12.140625" bestFit="1" customWidth="1"/>
    <col min="18" max="18" width="70.140625" bestFit="1" customWidth="1"/>
    <col min="19" max="19" width="48" bestFit="1" customWidth="1"/>
    <col min="20" max="20" width="59" bestFit="1" customWidth="1"/>
    <col min="21" max="21" width="16.140625" bestFit="1" customWidth="1"/>
    <col min="22" max="22" width="109.85546875" bestFit="1" customWidth="1"/>
    <col min="23" max="23" width="16.140625" bestFit="1" customWidth="1"/>
    <col min="24" max="24" width="109.85546875" bestFit="1" customWidth="1"/>
    <col min="25" max="25" width="16.140625" bestFit="1" customWidth="1"/>
    <col min="26" max="26" width="109.85546875" bestFit="1" customWidth="1"/>
    <col min="27" max="27" width="16.140625" bestFit="1" customWidth="1"/>
    <col min="28" max="28" width="109.85546875" bestFit="1" customWidth="1"/>
    <col min="29" max="29" width="16.140625" bestFit="1" customWidth="1"/>
    <col min="30" max="30" width="109.85546875" bestFit="1" customWidth="1"/>
    <col min="31" max="31" width="16.140625" bestFit="1" customWidth="1"/>
    <col min="32" max="32" width="109.85546875" bestFit="1" customWidth="1"/>
    <col min="33" max="33" width="16.140625" bestFit="1" customWidth="1"/>
    <col min="34" max="34" width="109.85546875" bestFit="1" customWidth="1"/>
    <col min="35" max="35" width="16.140625" bestFit="1" customWidth="1"/>
    <col min="36" max="36" width="109.85546875" bestFit="1" customWidth="1"/>
    <col min="37" max="37" width="16.140625" bestFit="1" customWidth="1"/>
    <col min="38" max="38" width="109.85546875" bestFit="1" customWidth="1"/>
    <col min="39" max="39" width="16.140625" bestFit="1" customWidth="1"/>
    <col min="40" max="40" width="109.85546875" bestFit="1" customWidth="1"/>
    <col min="41" max="41" width="22.5703125" bestFit="1" customWidth="1"/>
    <col min="42" max="42" width="116.42578125" bestFit="1" customWidth="1"/>
  </cols>
  <sheetData>
    <row r="1" spans="1:11" ht="66" customHeight="1">
      <c r="A1" s="28" t="e" vm="1">
        <v>#VALUE!</v>
      </c>
    </row>
    <row r="3" spans="1:11">
      <c r="A3" s="28" t="s">
        <v>1</v>
      </c>
    </row>
    <row r="9" spans="1:11" ht="15.6">
      <c r="K9" s="156"/>
    </row>
  </sheetData>
  <hyperlinks>
    <hyperlink ref="A3" location="Enq_escrites!A1" display="Tornar" xr:uid="{E01A09E8-E922-48BD-86BC-CC022631BED4}"/>
    <hyperlink ref="A1" location="Enq_escrites!A1" display="Enq_escrites!A1" xr:uid="{FE8EDA9D-D489-4E59-8FB4-691DCE14F4D8}"/>
  </hyperlinks>
  <pageMargins left="0.7" right="0.7" top="0.75" bottom="0.75" header="0.3" footer="0.3"/>
  <pageSetup paperSize="9" orientation="portrait"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1D500-1DD8-40FB-8A11-BFACCCF022E6}">
  <sheetPr>
    <tabColor theme="8" tint="0.59999389629810485"/>
  </sheetPr>
  <dimension ref="A1:CB203"/>
  <sheetViews>
    <sheetView showGridLines="0" showRowColHeaders="0" zoomScale="60" zoomScaleNormal="60" zoomScaleSheetLayoutView="50" workbookViewId="0">
      <selection activeCell="A3" sqref="A3"/>
    </sheetView>
  </sheetViews>
  <sheetFormatPr defaultColWidth="11.42578125" defaultRowHeight="14.45"/>
  <cols>
    <col min="2" max="2" width="13" customWidth="1"/>
    <col min="3" max="3" width="31.42578125" bestFit="1" customWidth="1"/>
    <col min="4" max="4" width="9.42578125" bestFit="1" customWidth="1"/>
    <col min="5" max="5" width="4.85546875" bestFit="1" customWidth="1"/>
    <col min="6" max="6" width="9.42578125" bestFit="1" customWidth="1"/>
    <col min="7" max="7" width="4.85546875" bestFit="1" customWidth="1"/>
    <col min="8" max="8" width="9.42578125" bestFit="1" customWidth="1"/>
    <col min="9" max="9" width="5.5703125" bestFit="1" customWidth="1"/>
    <col min="10" max="10" width="9.42578125" bestFit="1" customWidth="1"/>
    <col min="11" max="11" width="5.5703125" bestFit="1" customWidth="1"/>
    <col min="12" max="12" width="9.42578125" bestFit="1" customWidth="1"/>
    <col min="13" max="13" width="4.85546875" bestFit="1" customWidth="1"/>
    <col min="14" max="14" width="9.42578125" bestFit="1" customWidth="1"/>
    <col min="15" max="15" width="4.85546875" bestFit="1" customWidth="1"/>
    <col min="16" max="16" width="14" bestFit="1" customWidth="1"/>
    <col min="17" max="17" width="25.42578125" bestFit="1" customWidth="1"/>
    <col min="18" max="18" width="12.42578125" bestFit="1" customWidth="1"/>
    <col min="19" max="19" width="7.5703125" bestFit="1" customWidth="1"/>
    <col min="20" max="20" width="12.42578125" bestFit="1" customWidth="1"/>
    <col min="21" max="21" width="7.5703125" bestFit="1" customWidth="1"/>
    <col min="22" max="22" width="12.42578125" bestFit="1" customWidth="1"/>
    <col min="23" max="23" width="7.5703125" bestFit="1" customWidth="1"/>
    <col min="24" max="24" width="12.42578125" bestFit="1" customWidth="1"/>
    <col min="25" max="25" width="7.5703125" bestFit="1" customWidth="1"/>
    <col min="26" max="26" width="17.140625" bestFit="1" customWidth="1"/>
    <col min="27" max="27" width="8.85546875" bestFit="1" customWidth="1"/>
    <col min="28" max="28" width="9.7109375" bestFit="1" customWidth="1"/>
    <col min="29" max="29" width="5" bestFit="1" customWidth="1"/>
    <col min="30" max="30" width="9.7109375" bestFit="1" customWidth="1"/>
    <col min="31" max="31" width="5" bestFit="1" customWidth="1"/>
    <col min="32" max="32" width="9.7109375" bestFit="1" customWidth="1"/>
    <col min="33" max="33" width="12.85546875" bestFit="1" customWidth="1"/>
    <col min="34" max="34" width="9.42578125" bestFit="1" customWidth="1"/>
    <col min="35" max="35" width="5.5703125" bestFit="1" customWidth="1"/>
    <col min="36" max="36" width="9.42578125" bestFit="1" customWidth="1"/>
    <col min="37" max="37" width="5.5703125" bestFit="1" customWidth="1"/>
    <col min="38" max="38" width="9.42578125" bestFit="1" customWidth="1"/>
    <col min="39" max="39" width="5.5703125" bestFit="1" customWidth="1"/>
    <col min="40" max="40" width="14.140625" bestFit="1" customWidth="1"/>
    <col min="41" max="41" width="9.28515625" bestFit="1" customWidth="1"/>
    <col min="42" max="42" width="6.42578125" bestFit="1" customWidth="1"/>
    <col min="43" max="43" width="21.28515625" bestFit="1" customWidth="1"/>
    <col min="44" max="44" width="11.7109375" bestFit="1" customWidth="1"/>
    <col min="45" max="46" width="6.42578125" bestFit="1" customWidth="1"/>
    <col min="47" max="47" width="7.42578125" bestFit="1" customWidth="1"/>
    <col min="48" max="48" width="6" bestFit="1" customWidth="1"/>
    <col min="49" max="49" width="6.42578125" bestFit="1" customWidth="1"/>
    <col min="50" max="50" width="6.85546875" bestFit="1" customWidth="1"/>
    <col min="51" max="59" width="12.140625" hidden="1" customWidth="1"/>
    <col min="60" max="61" width="13.140625" hidden="1" customWidth="1"/>
    <col min="62" max="62" width="6.42578125" bestFit="1" customWidth="1"/>
    <col min="63" max="63" width="7.42578125" bestFit="1" customWidth="1"/>
    <col min="64" max="64" width="6.7109375" bestFit="1" customWidth="1"/>
    <col min="65" max="65" width="5.140625" bestFit="1" customWidth="1"/>
    <col min="66" max="66" width="6" bestFit="1" customWidth="1"/>
    <col min="67" max="71" width="6.42578125" bestFit="1" customWidth="1"/>
    <col min="72" max="72" width="21.28515625" bestFit="1" customWidth="1"/>
    <col min="73" max="73" width="9.85546875" bestFit="1" customWidth="1"/>
    <col min="74" max="74" width="6.42578125" bestFit="1" customWidth="1"/>
    <col min="75" max="75" width="7.42578125" bestFit="1" customWidth="1"/>
    <col min="76" max="76" width="6.42578125" bestFit="1" customWidth="1"/>
    <col min="77" max="77" width="6" bestFit="1" customWidth="1"/>
    <col min="78" max="78" width="6.42578125" bestFit="1" customWidth="1"/>
    <col min="79" max="81" width="6" bestFit="1" customWidth="1"/>
    <col min="82" max="84" width="6.42578125" bestFit="1" customWidth="1"/>
    <col min="85" max="85" width="21.28515625" bestFit="1" customWidth="1"/>
    <col min="87" max="87" width="7.42578125" bestFit="1" customWidth="1"/>
    <col min="88" max="89" width="6.42578125" bestFit="1" customWidth="1"/>
    <col min="90" max="90" width="5.140625" bestFit="1" customWidth="1"/>
    <col min="91" max="91" width="7.42578125" bestFit="1" customWidth="1"/>
    <col min="92" max="96" width="6.42578125" bestFit="1" customWidth="1"/>
    <col min="97" max="97" width="21.28515625" bestFit="1" customWidth="1"/>
    <col min="98" max="98" width="11.28515625" bestFit="1" customWidth="1"/>
    <col min="99" max="99" width="7.85546875" bestFit="1" customWidth="1"/>
    <col min="100" max="100" width="7.42578125" bestFit="1" customWidth="1"/>
    <col min="101" max="103" width="6.42578125" bestFit="1" customWidth="1"/>
    <col min="104" max="104" width="6" bestFit="1" customWidth="1"/>
    <col min="105" max="105" width="6.42578125" bestFit="1" customWidth="1"/>
    <col min="106" max="106" width="21.28515625" bestFit="1" customWidth="1"/>
    <col min="107" max="107" width="11" bestFit="1" customWidth="1"/>
    <col min="108" max="108" width="7.85546875" bestFit="1" customWidth="1"/>
    <col min="109" max="111" width="7.42578125" bestFit="1" customWidth="1"/>
    <col min="112" max="114" width="6.42578125" bestFit="1" customWidth="1"/>
    <col min="115" max="117" width="6" bestFit="1" customWidth="1"/>
    <col min="118" max="119" width="6.42578125" bestFit="1" customWidth="1"/>
    <col min="120" max="120" width="20.85546875" bestFit="1" customWidth="1"/>
    <col min="122" max="122" width="8.28515625" bestFit="1" customWidth="1"/>
    <col min="123" max="124" width="6.42578125" bestFit="1" customWidth="1"/>
    <col min="125" max="126" width="7.42578125" bestFit="1" customWidth="1"/>
    <col min="127" max="127" width="6.42578125" bestFit="1" customWidth="1"/>
    <col min="128" max="128" width="6" bestFit="1" customWidth="1"/>
    <col min="129" max="129" width="5.140625" bestFit="1" customWidth="1"/>
    <col min="130" max="130" width="6" bestFit="1" customWidth="1"/>
    <col min="131" max="132" width="6.42578125" bestFit="1" customWidth="1"/>
    <col min="133" max="133" width="20.42578125" bestFit="1" customWidth="1"/>
    <col min="134" max="134" width="10.5703125" bestFit="1" customWidth="1"/>
    <col min="135" max="136" width="7.42578125" bestFit="1" customWidth="1"/>
    <col min="137" max="138" width="6.42578125" bestFit="1" customWidth="1"/>
    <col min="139" max="139" width="7.42578125" bestFit="1" customWidth="1"/>
    <col min="140" max="141" width="6.42578125" bestFit="1" customWidth="1"/>
    <col min="142" max="142" width="7.42578125" bestFit="1" customWidth="1"/>
    <col min="143" max="145" width="6.42578125" bestFit="1" customWidth="1"/>
    <col min="146" max="146" width="20.85546875" bestFit="1" customWidth="1"/>
    <col min="147" max="147" width="11.28515625" bestFit="1" customWidth="1"/>
    <col min="148" max="149" width="7.85546875" bestFit="1" customWidth="1"/>
    <col min="150" max="150" width="6.42578125" bestFit="1" customWidth="1"/>
    <col min="151" max="151" width="7.42578125" bestFit="1" customWidth="1"/>
    <col min="152" max="153" width="6.42578125" bestFit="1" customWidth="1"/>
    <col min="154" max="154" width="6.85546875" bestFit="1" customWidth="1"/>
    <col min="155" max="155" width="6" bestFit="1" customWidth="1"/>
    <col min="156" max="158" width="6.42578125" bestFit="1" customWidth="1"/>
    <col min="159" max="159" width="6" bestFit="1" customWidth="1"/>
    <col min="160" max="160" width="20.85546875" bestFit="1" customWidth="1"/>
    <col min="161" max="161" width="10.85546875" bestFit="1" customWidth="1"/>
    <col min="162" max="162" width="7.85546875" bestFit="1" customWidth="1"/>
    <col min="163" max="163" width="5.140625" bestFit="1" customWidth="1"/>
    <col min="164" max="164" width="6.42578125" bestFit="1" customWidth="1"/>
    <col min="165" max="165" width="7.42578125" bestFit="1" customWidth="1"/>
    <col min="166" max="169" width="6.42578125" bestFit="1" customWidth="1"/>
    <col min="170" max="170" width="5.140625" bestFit="1" customWidth="1"/>
    <col min="171" max="171" width="6.42578125" bestFit="1" customWidth="1"/>
    <col min="172" max="172" width="6" bestFit="1" customWidth="1"/>
    <col min="173" max="174" width="6.42578125" bestFit="1" customWidth="1"/>
    <col min="175" max="175" width="21.28515625" bestFit="1" customWidth="1"/>
    <col min="177" max="179" width="7.42578125" bestFit="1" customWidth="1"/>
    <col min="180" max="180" width="6" bestFit="1" customWidth="1"/>
    <col min="181" max="182" width="6.42578125" bestFit="1" customWidth="1"/>
    <col min="183" max="183" width="6" bestFit="1" customWidth="1"/>
    <col min="184" max="184" width="6.42578125" bestFit="1" customWidth="1"/>
    <col min="185" max="185" width="6" bestFit="1" customWidth="1"/>
    <col min="186" max="186" width="6.42578125" bestFit="1" customWidth="1"/>
    <col min="187" max="187" width="21.28515625" bestFit="1" customWidth="1"/>
    <col min="188" max="188" width="17.140625" bestFit="1" customWidth="1"/>
  </cols>
  <sheetData>
    <row r="1" spans="1:80" ht="66" customHeight="1">
      <c r="A1" s="28" t="e" vm="1">
        <v>#VALUE!</v>
      </c>
    </row>
    <row r="2" spans="1:80" hidden="1"/>
    <row r="3" spans="1:80" ht="23.45">
      <c r="A3" s="28" t="s">
        <v>1</v>
      </c>
      <c r="AX3" s="185"/>
      <c r="BN3" s="185"/>
    </row>
    <row r="5" spans="1:80">
      <c r="BK5" s="158"/>
      <c r="BM5" s="187"/>
      <c r="BN5" s="182"/>
      <c r="BO5" s="167"/>
      <c r="BP5" s="167"/>
      <c r="BQ5" s="167"/>
      <c r="BR5" s="167"/>
      <c r="BS5" s="167"/>
      <c r="BT5" s="167"/>
      <c r="BU5" s="167"/>
      <c r="BV5" s="167"/>
      <c r="BW5" s="167"/>
      <c r="BX5" s="167"/>
      <c r="BY5" s="167"/>
      <c r="BZ5" s="167"/>
      <c r="CB5" s="186"/>
    </row>
    <row r="6" spans="1:80">
      <c r="BK6" s="158"/>
      <c r="BM6" s="187"/>
      <c r="BN6" s="182"/>
      <c r="BO6" s="167"/>
      <c r="BP6" s="167"/>
      <c r="BQ6" s="167"/>
      <c r="BR6" s="167"/>
      <c r="BS6" s="167"/>
      <c r="BT6" s="167"/>
      <c r="BU6" s="167"/>
      <c r="BV6" s="167"/>
      <c r="BW6" s="167"/>
      <c r="BX6" s="167"/>
      <c r="BY6" s="167"/>
      <c r="BZ6" s="167"/>
      <c r="CB6" s="186"/>
    </row>
    <row r="7" spans="1:80">
      <c r="BK7" s="158"/>
      <c r="BM7" s="187"/>
      <c r="BN7" s="182"/>
      <c r="BO7" s="167"/>
      <c r="BP7" s="167"/>
      <c r="BQ7" s="167"/>
      <c r="BR7" s="167"/>
      <c r="BS7" s="167"/>
      <c r="BT7" s="167"/>
      <c r="BU7" s="167"/>
      <c r="BV7" s="167"/>
      <c r="BW7" s="167"/>
      <c r="BX7" s="167"/>
      <c r="BY7" s="167"/>
      <c r="BZ7" s="167"/>
      <c r="CB7" s="186"/>
    </row>
    <row r="8" spans="1:80">
      <c r="AZ8" s="158"/>
      <c r="BB8" s="187"/>
      <c r="BC8" s="182"/>
      <c r="BD8" s="167"/>
      <c r="BE8" s="167"/>
      <c r="BF8" s="167"/>
      <c r="BG8" s="167"/>
      <c r="BH8" s="167"/>
      <c r="BI8" s="167"/>
      <c r="BJ8" s="167"/>
      <c r="BK8" s="167"/>
      <c r="BL8" s="167"/>
      <c r="BM8" s="167"/>
      <c r="BN8" s="167"/>
      <c r="BO8" s="167"/>
      <c r="BQ8" s="186"/>
    </row>
    <row r="9" spans="1:80">
      <c r="AZ9" s="158"/>
      <c r="BB9" s="187"/>
      <c r="BC9" s="182"/>
      <c r="BD9" s="167"/>
      <c r="BE9" s="167"/>
      <c r="BF9" s="167"/>
      <c r="BG9" s="167"/>
      <c r="BH9" s="167"/>
      <c r="BI9" s="167"/>
      <c r="BJ9" s="167"/>
      <c r="BK9" s="167"/>
      <c r="BL9" s="167"/>
      <c r="BM9" s="167"/>
      <c r="BN9" s="167"/>
      <c r="BO9" s="167"/>
      <c r="BQ9" s="186"/>
    </row>
    <row r="10" spans="1:80">
      <c r="AZ10" s="158"/>
      <c r="BB10" s="187"/>
      <c r="BC10" s="182"/>
      <c r="BD10" s="167"/>
      <c r="BE10" s="167"/>
      <c r="BF10" s="167"/>
      <c r="BG10" s="167"/>
      <c r="BH10" s="167"/>
      <c r="BI10" s="167"/>
      <c r="BJ10" s="167"/>
      <c r="BK10" s="167"/>
      <c r="BL10" s="167"/>
      <c r="BM10" s="167"/>
      <c r="BN10" s="167"/>
      <c r="BO10" s="167"/>
      <c r="BQ10" s="186"/>
    </row>
    <row r="11" spans="1:80">
      <c r="AZ11" s="158"/>
      <c r="BB11" s="187"/>
      <c r="BC11" s="182"/>
      <c r="BD11" s="167"/>
      <c r="BE11" s="167"/>
      <c r="BF11" s="167"/>
      <c r="BG11" s="167"/>
      <c r="BH11" s="167"/>
      <c r="BI11" s="167"/>
      <c r="BJ11" s="167"/>
      <c r="BK11" s="167"/>
      <c r="BL11" s="167"/>
      <c r="BM11" s="167"/>
      <c r="BN11" s="167"/>
      <c r="BO11" s="167"/>
      <c r="BQ11" s="186"/>
    </row>
    <row r="12" spans="1:80">
      <c r="AZ12" s="158"/>
    </row>
    <row r="13" spans="1:80">
      <c r="AZ13" s="158"/>
    </row>
    <row r="14" spans="1:80">
      <c r="AZ14" s="158"/>
    </row>
    <row r="15" spans="1:80">
      <c r="AZ15" s="158"/>
    </row>
    <row r="16" spans="1:80">
      <c r="AZ16" s="158"/>
    </row>
    <row r="17" spans="52:63">
      <c r="AZ17" s="158"/>
    </row>
    <row r="18" spans="52:63">
      <c r="AZ18" s="158"/>
    </row>
    <row r="19" spans="52:63">
      <c r="BK19" s="158"/>
    </row>
    <row r="20" spans="52:63">
      <c r="BK20" s="158"/>
    </row>
    <row r="21" spans="52:63">
      <c r="BK21" s="158"/>
    </row>
    <row r="22" spans="52:63">
      <c r="BK22" s="158"/>
    </row>
    <row r="23" spans="52:63">
      <c r="BK23" s="158"/>
    </row>
    <row r="24" spans="52:63">
      <c r="BK24" s="158"/>
    </row>
    <row r="25" spans="52:63">
      <c r="BK25" s="158"/>
    </row>
    <row r="26" spans="52:63">
      <c r="BK26" s="158"/>
    </row>
    <row r="27" spans="52:63">
      <c r="BK27" s="158"/>
    </row>
    <row r="28" spans="52:63">
      <c r="BK28" s="158"/>
    </row>
    <row r="29" spans="52:63">
      <c r="BK29" s="158"/>
    </row>
    <row r="30" spans="52:63">
      <c r="BK30" s="158"/>
    </row>
    <row r="31" spans="52:63">
      <c r="BK31" s="158"/>
    </row>
    <row r="32" spans="52:63">
      <c r="BK32" s="158"/>
    </row>
    <row r="33" spans="63:63">
      <c r="BK33" s="158"/>
    </row>
    <row r="34" spans="63:63">
      <c r="BK34" s="158"/>
    </row>
    <row r="35" spans="63:63">
      <c r="BK35" s="158"/>
    </row>
    <row r="36" spans="63:63">
      <c r="BK36" s="158"/>
    </row>
    <row r="37" spans="63:63">
      <c r="BK37" s="158"/>
    </row>
    <row r="38" spans="63:63">
      <c r="BK38" s="158"/>
    </row>
    <row r="39" spans="63:63">
      <c r="BK39" s="158"/>
    </row>
    <row r="40" spans="63:63">
      <c r="BK40" s="158"/>
    </row>
    <row r="41" spans="63:63">
      <c r="BK41" s="158"/>
    </row>
    <row r="42" spans="63:63">
      <c r="BK42" s="158"/>
    </row>
    <row r="43" spans="63:63">
      <c r="BK43" s="158"/>
    </row>
    <row r="44" spans="63:63">
      <c r="BK44" s="158"/>
    </row>
    <row r="45" spans="63:63">
      <c r="BK45" s="158"/>
    </row>
    <row r="46" spans="63:63">
      <c r="BK46" s="158"/>
    </row>
    <row r="47" spans="63:63">
      <c r="BK47" s="158"/>
    </row>
    <row r="48" spans="63:63">
      <c r="BK48" s="158"/>
    </row>
    <row r="49" spans="63:63">
      <c r="BK49" s="158"/>
    </row>
    <row r="50" spans="63:63">
      <c r="BK50" s="158"/>
    </row>
    <row r="89" spans="63:63">
      <c r="BK89" s="158"/>
    </row>
    <row r="90" spans="63:63">
      <c r="BK90" s="158"/>
    </row>
    <row r="91" spans="63:63">
      <c r="BK91" s="158"/>
    </row>
    <row r="92" spans="63:63">
      <c r="BK92" s="158"/>
    </row>
    <row r="93" spans="63:63">
      <c r="BK93" s="158"/>
    </row>
    <row r="94" spans="63:63">
      <c r="BK94" s="158"/>
    </row>
    <row r="95" spans="63:63">
      <c r="BK95" s="158"/>
    </row>
    <row r="96" spans="63:63">
      <c r="BK96" s="158"/>
    </row>
    <row r="97" spans="63:63">
      <c r="BK97" s="158"/>
    </row>
    <row r="98" spans="63:63">
      <c r="BK98" s="158"/>
    </row>
    <row r="99" spans="63:63">
      <c r="BK99" s="158"/>
    </row>
    <row r="100" spans="63:63">
      <c r="BK100" s="158"/>
    </row>
    <row r="101" spans="63:63">
      <c r="BK101" s="158"/>
    </row>
    <row r="102" spans="63:63">
      <c r="BK102" s="158"/>
    </row>
    <row r="103" spans="63:63">
      <c r="BK103" s="158"/>
    </row>
    <row r="104" spans="63:63">
      <c r="BK104" s="158"/>
    </row>
    <row r="105" spans="63:63">
      <c r="BK105" s="158"/>
    </row>
    <row r="106" spans="63:63">
      <c r="BK106" s="158"/>
    </row>
    <row r="107" spans="63:63">
      <c r="BK107" s="158"/>
    </row>
    <row r="108" spans="63:63">
      <c r="BK108" s="158"/>
    </row>
    <row r="109" spans="63:63">
      <c r="BK109" s="158"/>
    </row>
    <row r="110" spans="63:63">
      <c r="BK110" s="158"/>
    </row>
    <row r="111" spans="63:63">
      <c r="BK111" s="158"/>
    </row>
    <row r="112" spans="63:63">
      <c r="BK112" s="158"/>
    </row>
    <row r="113" spans="54:63">
      <c r="BK113" s="158"/>
    </row>
    <row r="114" spans="54:63">
      <c r="BK114" s="158"/>
    </row>
    <row r="115" spans="54:63">
      <c r="BK115" s="158"/>
    </row>
    <row r="116" spans="54:63">
      <c r="BK116" s="158"/>
    </row>
    <row r="117" spans="54:63">
      <c r="BK117" s="158"/>
    </row>
    <row r="118" spans="54:63">
      <c r="BK118" s="158"/>
    </row>
    <row r="119" spans="54:63">
      <c r="BK119" s="158"/>
    </row>
    <row r="120" spans="54:63">
      <c r="BK120" s="158"/>
    </row>
    <row r="121" spans="54:63">
      <c r="BK121" s="158"/>
    </row>
    <row r="122" spans="54:63">
      <c r="BK122" s="158"/>
    </row>
    <row r="123" spans="54:63">
      <c r="BK123" s="158"/>
    </row>
    <row r="124" spans="54:63">
      <c r="BK124" s="158"/>
    </row>
    <row r="125" spans="54:63">
      <c r="BK125" s="158"/>
    </row>
    <row r="126" spans="54:63">
      <c r="BK126" s="158"/>
    </row>
    <row r="127" spans="54:63">
      <c r="BK127" s="158"/>
    </row>
    <row r="128" spans="54:63">
      <c r="BB128" s="167"/>
      <c r="BC128" s="167"/>
      <c r="BD128" s="167"/>
      <c r="BE128" s="167"/>
      <c r="BF128" s="167"/>
      <c r="BG128" s="167"/>
      <c r="BH128" s="167"/>
      <c r="BI128" s="167"/>
      <c r="BJ128" s="167"/>
      <c r="BK128" s="158"/>
    </row>
    <row r="129" spans="54:63">
      <c r="BB129" s="167"/>
      <c r="BC129" s="167"/>
      <c r="BD129" s="167"/>
      <c r="BE129" s="167"/>
      <c r="BF129" s="167"/>
      <c r="BG129" s="167"/>
      <c r="BH129" s="167"/>
      <c r="BI129" s="167"/>
      <c r="BJ129" s="167"/>
      <c r="BK129" s="158"/>
    </row>
    <row r="130" spans="54:63">
      <c r="BB130" s="167"/>
      <c r="BC130" s="167"/>
      <c r="BD130" s="167"/>
      <c r="BE130" s="167"/>
      <c r="BF130" s="167"/>
      <c r="BG130" s="167"/>
      <c r="BH130" s="167"/>
      <c r="BI130" s="167"/>
      <c r="BJ130" s="167"/>
      <c r="BK130" s="158"/>
    </row>
    <row r="131" spans="54:63">
      <c r="BB131" s="183"/>
      <c r="BC131" s="183"/>
      <c r="BD131" s="183"/>
      <c r="BE131" s="183"/>
      <c r="BF131" s="183"/>
      <c r="BG131" s="183"/>
      <c r="BH131" s="183"/>
      <c r="BI131" s="183"/>
      <c r="BJ131" s="183"/>
      <c r="BK131" s="158"/>
    </row>
    <row r="132" spans="54:63">
      <c r="BB132" s="167"/>
      <c r="BC132" s="167"/>
      <c r="BD132" s="167"/>
      <c r="BE132" s="167"/>
      <c r="BF132" s="167"/>
      <c r="BG132" s="167"/>
      <c r="BH132" s="167"/>
      <c r="BI132" s="167"/>
      <c r="BJ132" s="167"/>
      <c r="BK132" s="158"/>
    </row>
    <row r="133" spans="54:63">
      <c r="BB133" s="167"/>
      <c r="BC133" s="167"/>
      <c r="BD133" s="167"/>
      <c r="BE133" s="167"/>
      <c r="BF133" s="167"/>
      <c r="BG133" s="167"/>
      <c r="BH133" s="167"/>
      <c r="BI133" s="167"/>
      <c r="BJ133" s="167"/>
      <c r="BK133" s="158"/>
    </row>
    <row r="134" spans="54:63">
      <c r="BB134" s="167"/>
      <c r="BC134" s="167"/>
      <c r="BD134" s="167"/>
      <c r="BE134" s="167"/>
      <c r="BF134" s="167"/>
      <c r="BG134" s="167"/>
      <c r="BH134" s="167"/>
      <c r="BI134" s="167"/>
      <c r="BJ134" s="167"/>
      <c r="BK134" s="158"/>
    </row>
    <row r="135" spans="54:63">
      <c r="BB135" s="167"/>
      <c r="BC135" s="167"/>
      <c r="BD135" s="167"/>
      <c r="BE135" s="167"/>
      <c r="BF135" s="167"/>
      <c r="BG135" s="167"/>
      <c r="BH135" s="167"/>
      <c r="BI135" s="167"/>
      <c r="BJ135" s="167"/>
      <c r="BK135" s="158"/>
    </row>
    <row r="136" spans="54:63">
      <c r="BB136" s="167"/>
      <c r="BC136" s="167"/>
      <c r="BD136" s="167"/>
      <c r="BE136" s="167"/>
      <c r="BF136" s="167"/>
      <c r="BG136" s="167"/>
      <c r="BH136" s="167"/>
      <c r="BI136" s="167"/>
      <c r="BJ136" s="167"/>
      <c r="BK136" s="158"/>
    </row>
    <row r="137" spans="54:63">
      <c r="BB137" s="167"/>
      <c r="BC137" s="167"/>
      <c r="BD137" s="167"/>
      <c r="BE137" s="167"/>
      <c r="BF137" s="167"/>
      <c r="BG137" s="167"/>
      <c r="BH137" s="167"/>
      <c r="BI137" s="167"/>
      <c r="BJ137" s="167"/>
      <c r="BK137" s="158"/>
    </row>
    <row r="138" spans="54:63">
      <c r="BB138" s="167"/>
      <c r="BC138" s="167"/>
      <c r="BD138" s="167"/>
      <c r="BE138" s="167"/>
      <c r="BF138" s="167"/>
      <c r="BG138" s="167"/>
      <c r="BH138" s="167"/>
      <c r="BI138" s="167"/>
      <c r="BJ138" s="167"/>
      <c r="BK138" s="158"/>
    </row>
    <row r="139" spans="54:63">
      <c r="BB139" s="167"/>
      <c r="BC139" s="167"/>
      <c r="BD139" s="167"/>
      <c r="BE139" s="167"/>
      <c r="BF139" s="167"/>
      <c r="BG139" s="167"/>
      <c r="BH139" s="167"/>
      <c r="BI139" s="167"/>
      <c r="BJ139" s="167"/>
      <c r="BK139" s="158"/>
    </row>
    <row r="140" spans="54:63">
      <c r="BB140" s="167"/>
      <c r="BC140" s="167"/>
      <c r="BD140" s="167"/>
      <c r="BE140" s="167"/>
      <c r="BF140" s="167"/>
      <c r="BG140" s="167"/>
      <c r="BH140" s="167"/>
      <c r="BI140" s="167"/>
      <c r="BJ140" s="167"/>
      <c r="BK140" s="158"/>
    </row>
    <row r="141" spans="54:63">
      <c r="BB141" s="167"/>
      <c r="BC141" s="167"/>
      <c r="BD141" s="167"/>
      <c r="BE141" s="167"/>
      <c r="BF141" s="167"/>
      <c r="BG141" s="167"/>
      <c r="BH141" s="167"/>
      <c r="BI141" s="167"/>
      <c r="BJ141" s="167"/>
      <c r="BK141" s="158"/>
    </row>
    <row r="142" spans="54:63">
      <c r="BB142" s="167"/>
      <c r="BC142" s="167"/>
      <c r="BD142" s="167"/>
      <c r="BE142" s="167"/>
      <c r="BF142" s="167"/>
      <c r="BG142" s="167"/>
      <c r="BH142" s="167"/>
      <c r="BI142" s="167"/>
      <c r="BJ142" s="167"/>
      <c r="BK142" s="158"/>
    </row>
    <row r="143" spans="54:63">
      <c r="BB143" s="167"/>
      <c r="BC143" s="167"/>
      <c r="BD143" s="167"/>
      <c r="BE143" s="167"/>
      <c r="BF143" s="167"/>
      <c r="BG143" s="167"/>
      <c r="BH143" s="167"/>
      <c r="BI143" s="167"/>
      <c r="BJ143" s="167"/>
      <c r="BK143" s="158"/>
    </row>
    <row r="144" spans="54:63">
      <c r="BB144" s="167"/>
      <c r="BC144" s="167"/>
      <c r="BD144" s="167"/>
      <c r="BE144" s="167"/>
      <c r="BF144" s="167"/>
      <c r="BG144" s="167"/>
      <c r="BH144" s="167"/>
      <c r="BI144" s="167"/>
      <c r="BJ144" s="167"/>
      <c r="BK144" s="158"/>
    </row>
    <row r="145" spans="54:63">
      <c r="BB145" s="184"/>
      <c r="BC145" s="184"/>
      <c r="BD145" s="184"/>
      <c r="BE145" s="184"/>
      <c r="BF145" s="184"/>
      <c r="BG145" s="184"/>
      <c r="BH145" s="184"/>
      <c r="BI145" s="184"/>
      <c r="BJ145" s="184"/>
      <c r="BK145" s="158"/>
    </row>
    <row r="146" spans="54:63">
      <c r="BK146" s="158"/>
    </row>
    <row r="147" spans="54:63">
      <c r="BK147" s="158"/>
    </row>
    <row r="148" spans="54:63">
      <c r="BK148" s="158"/>
    </row>
    <row r="149" spans="54:63">
      <c r="BK149" s="158"/>
    </row>
    <row r="150" spans="54:63">
      <c r="BK150" s="158"/>
    </row>
    <row r="151" spans="54:63">
      <c r="BK151" s="158"/>
    </row>
    <row r="152" spans="54:63">
      <c r="BK152" s="158"/>
    </row>
    <row r="153" spans="54:63">
      <c r="BK153" s="158"/>
    </row>
    <row r="154" spans="54:63">
      <c r="BK154" s="158"/>
    </row>
    <row r="155" spans="54:63">
      <c r="BK155" s="158"/>
    </row>
    <row r="156" spans="54:63">
      <c r="BK156" s="158"/>
    </row>
    <row r="157" spans="54:63">
      <c r="BK157" s="158"/>
    </row>
    <row r="158" spans="54:63">
      <c r="BK158" s="158"/>
    </row>
    <row r="159" spans="54:63">
      <c r="BK159" s="158"/>
    </row>
    <row r="160" spans="54:63">
      <c r="BK160" s="158"/>
    </row>
    <row r="161" spans="63:63">
      <c r="BK161" s="158"/>
    </row>
    <row r="162" spans="63:63">
      <c r="BK162" s="158"/>
    </row>
    <row r="163" spans="63:63">
      <c r="BK163" s="158"/>
    </row>
    <row r="164" spans="63:63">
      <c r="BK164" s="158"/>
    </row>
    <row r="165" spans="63:63">
      <c r="BK165" s="158"/>
    </row>
    <row r="166" spans="63:63">
      <c r="BK166" s="158"/>
    </row>
    <row r="167" spans="63:63">
      <c r="BK167" s="158"/>
    </row>
    <row r="168" spans="63:63">
      <c r="BK168" s="158"/>
    </row>
    <row r="169" spans="63:63">
      <c r="BK169" s="158"/>
    </row>
    <row r="170" spans="63:63">
      <c r="BK170" s="158"/>
    </row>
    <row r="171" spans="63:63">
      <c r="BK171" s="158"/>
    </row>
    <row r="172" spans="63:63">
      <c r="BK172" s="158"/>
    </row>
    <row r="173" spans="63:63">
      <c r="BK173" s="158"/>
    </row>
    <row r="174" spans="63:63">
      <c r="BK174" s="158"/>
    </row>
    <row r="175" spans="63:63">
      <c r="BK175" s="158"/>
    </row>
    <row r="176" spans="63:63">
      <c r="BK176" s="158"/>
    </row>
    <row r="177" spans="63:63">
      <c r="BK177" s="158"/>
    </row>
    <row r="178" spans="63:63">
      <c r="BK178" s="158"/>
    </row>
    <row r="179" spans="63:63">
      <c r="BK179" s="158"/>
    </row>
    <row r="180" spans="63:63">
      <c r="BK180" s="158"/>
    </row>
    <row r="181" spans="63:63">
      <c r="BK181" s="158"/>
    </row>
    <row r="182" spans="63:63">
      <c r="BK182" s="158"/>
    </row>
    <row r="183" spans="63:63">
      <c r="BK183" s="158"/>
    </row>
    <row r="184" spans="63:63">
      <c r="BK184" s="158"/>
    </row>
    <row r="185" spans="63:63">
      <c r="BK185" s="158"/>
    </row>
    <row r="186" spans="63:63">
      <c r="BK186" s="158"/>
    </row>
    <row r="187" spans="63:63">
      <c r="BK187" s="158"/>
    </row>
    <row r="188" spans="63:63">
      <c r="BK188" s="158"/>
    </row>
    <row r="189" spans="63:63">
      <c r="BK189" s="158"/>
    </row>
    <row r="190" spans="63:63">
      <c r="BK190" s="158"/>
    </row>
    <row r="191" spans="63:63">
      <c r="BK191" s="158"/>
    </row>
    <row r="192" spans="63:63">
      <c r="BK192" s="158"/>
    </row>
    <row r="193" spans="54:63">
      <c r="BK193" s="158"/>
    </row>
    <row r="194" spans="54:63">
      <c r="BK194" s="158"/>
    </row>
    <row r="195" spans="54:63">
      <c r="BK195" s="158"/>
    </row>
    <row r="196" spans="54:63">
      <c r="BK196" s="158"/>
    </row>
    <row r="197" spans="54:63">
      <c r="BK197" s="158"/>
    </row>
    <row r="198" spans="54:63">
      <c r="BK198" s="158"/>
    </row>
    <row r="199" spans="54:63">
      <c r="BK199" s="158"/>
    </row>
    <row r="200" spans="54:63">
      <c r="BK200" s="158"/>
    </row>
    <row r="201" spans="54:63">
      <c r="BK201" s="158"/>
    </row>
    <row r="202" spans="54:63">
      <c r="BK202" s="158"/>
    </row>
    <row r="203" spans="54:63">
      <c r="BB203" s="167"/>
      <c r="BC203" s="167"/>
      <c r="BD203" s="167"/>
      <c r="BE203" s="167"/>
      <c r="BF203" s="167"/>
      <c r="BG203" s="167"/>
      <c r="BH203" s="167"/>
      <c r="BI203" s="167"/>
      <c r="BJ203" s="167"/>
      <c r="BK203" s="70"/>
    </row>
  </sheetData>
  <conditionalFormatting sqref="BK89:BK202 BK5:BK7 BK19:BK53 AZ8:AZ18">
    <cfRule type="colorScale" priority="7">
      <colorScale>
        <cfvo type="min"/>
        <cfvo type="percentile" val="50"/>
        <cfvo type="max"/>
        <color rgb="FFF8696B"/>
        <color rgb="FFFFEB84"/>
        <color rgb="FF63BE7B"/>
      </colorScale>
    </cfRule>
  </conditionalFormatting>
  <hyperlinks>
    <hyperlink ref="A3" location="NPSok!A1" display="Tornar" xr:uid="{21E79849-D916-42FD-9BA3-C5F3141D53A7}"/>
    <hyperlink ref="A1" location="NPSok!A1" display="NPSok!A1" xr:uid="{EE0D4BFC-D7FB-4A57-9208-BF333DE2B065}"/>
  </hyperlinks>
  <pageMargins left="0.7" right="0.7" top="0.75" bottom="0.75" header="0.3" footer="0.3"/>
  <pageSetup paperSize="9" orientation="portrait"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8C3BD-D792-4F2F-92F4-4B0B346C7D9C}">
  <sheetPr>
    <tabColor theme="8" tint="0.59999389629810485"/>
  </sheetPr>
  <dimension ref="A1:CB270"/>
  <sheetViews>
    <sheetView showGridLines="0" showRowColHeaders="0" zoomScale="50" zoomScaleNormal="50" zoomScaleSheetLayoutView="50" workbookViewId="0">
      <selection activeCell="A3" sqref="A3"/>
    </sheetView>
  </sheetViews>
  <sheetFormatPr defaultColWidth="11.42578125" defaultRowHeight="14.45"/>
  <cols>
    <col min="2" max="2" width="12.140625" customWidth="1"/>
    <col min="3" max="3" width="40.7109375" bestFit="1" customWidth="1"/>
    <col min="4" max="4" width="47.7109375" bestFit="1" customWidth="1"/>
    <col min="5" max="5" width="22.5703125" bestFit="1" customWidth="1"/>
    <col min="6" max="6" width="12.85546875" bestFit="1" customWidth="1"/>
    <col min="7" max="7" width="6.85546875" bestFit="1" customWidth="1"/>
    <col min="8" max="8" width="12.85546875" bestFit="1" customWidth="1"/>
    <col min="9" max="9" width="7.140625" bestFit="1" customWidth="1"/>
    <col min="10" max="10" width="12.85546875" bestFit="1" customWidth="1"/>
    <col min="11" max="11" width="6.85546875" bestFit="1" customWidth="1"/>
    <col min="12" max="12" width="12.85546875" bestFit="1" customWidth="1"/>
    <col min="13" max="13" width="6.85546875" bestFit="1" customWidth="1"/>
    <col min="14" max="14" width="12.85546875" bestFit="1" customWidth="1"/>
    <col min="15" max="15" width="7.140625" bestFit="1" customWidth="1"/>
    <col min="16" max="16" width="9.42578125" bestFit="1" customWidth="1"/>
    <col min="17" max="17" width="31.5703125" bestFit="1" customWidth="1"/>
    <col min="18" max="18" width="12.140625" bestFit="1" customWidth="1"/>
    <col min="19" max="19" width="8.140625" bestFit="1" customWidth="1"/>
    <col min="20" max="20" width="12.140625" bestFit="1" customWidth="1"/>
    <col min="21" max="21" width="8.140625" bestFit="1" customWidth="1"/>
    <col min="22" max="22" width="12.140625" bestFit="1" customWidth="1"/>
    <col min="23" max="23" width="8.85546875" bestFit="1" customWidth="1"/>
    <col min="24" max="24" width="12.140625" bestFit="1" customWidth="1"/>
    <col min="25" max="25" width="8.140625" bestFit="1" customWidth="1"/>
    <col min="26" max="26" width="16.85546875" bestFit="1" customWidth="1"/>
    <col min="27" max="27" width="8.85546875" bestFit="1" customWidth="1"/>
    <col min="28" max="28" width="9.42578125" bestFit="1" customWidth="1"/>
    <col min="29" max="29" width="5.28515625" bestFit="1" customWidth="1"/>
    <col min="30" max="30" width="9.42578125" bestFit="1" customWidth="1"/>
    <col min="31" max="31" width="5.28515625" bestFit="1" customWidth="1"/>
    <col min="32" max="32" width="9.42578125" bestFit="1" customWidth="1"/>
    <col min="33" max="33" width="5.28515625" bestFit="1" customWidth="1"/>
    <col min="34" max="34" width="9.42578125" bestFit="1" customWidth="1"/>
    <col min="35" max="35" width="5.28515625" bestFit="1" customWidth="1"/>
    <col min="36" max="36" width="14.140625" hidden="1" customWidth="1"/>
    <col min="37" max="37" width="9.42578125" hidden="1" customWidth="1"/>
    <col min="38" max="38" width="9.42578125" bestFit="1" customWidth="1"/>
    <col min="39" max="39" width="5.85546875" bestFit="1" customWidth="1"/>
    <col min="40" max="40" width="9.42578125" bestFit="1" customWidth="1"/>
    <col min="41" max="41" width="5.28515625" bestFit="1" customWidth="1"/>
    <col min="42" max="42" width="9.42578125" bestFit="1" customWidth="1"/>
    <col min="43" max="43" width="5.28515625" bestFit="1" customWidth="1"/>
    <col min="44" max="44" width="9.42578125" bestFit="1" customWidth="1"/>
    <col min="45" max="45" width="5.85546875" bestFit="1" customWidth="1"/>
    <col min="46" max="46" width="9.42578125" bestFit="1" customWidth="1"/>
    <col min="47" max="47" width="5.85546875" bestFit="1" customWidth="1"/>
    <col min="48" max="48" width="9.42578125" bestFit="1" customWidth="1"/>
    <col min="49" max="49" width="5.85546875" bestFit="1" customWidth="1"/>
    <col min="50" max="50" width="9.42578125" bestFit="1" customWidth="1"/>
    <col min="51" max="59" width="12.140625" hidden="1" customWidth="1"/>
    <col min="60" max="61" width="13.140625" hidden="1" customWidth="1"/>
    <col min="62" max="62" width="22.7109375" bestFit="1" customWidth="1"/>
    <col min="63" max="63" width="16.42578125" bestFit="1" customWidth="1"/>
    <col min="64" max="64" width="13.7109375" bestFit="1" customWidth="1"/>
    <col min="65" max="65" width="7.7109375" bestFit="1" customWidth="1"/>
    <col min="66" max="66" width="23" bestFit="1" customWidth="1"/>
    <col min="67" max="67" width="16.7109375" bestFit="1" customWidth="1"/>
    <col min="68" max="68" width="13.7109375" bestFit="1" customWidth="1"/>
    <col min="69" max="69" width="7.7109375" bestFit="1" customWidth="1"/>
    <col min="70" max="70" width="23.28515625" bestFit="1" customWidth="1"/>
    <col min="71" max="71" width="17" bestFit="1" customWidth="1"/>
    <col min="72" max="72" width="13.7109375" bestFit="1" customWidth="1"/>
    <col min="73" max="73" width="7.7109375" bestFit="1" customWidth="1"/>
    <col min="74" max="74" width="23" bestFit="1" customWidth="1"/>
    <col min="75" max="75" width="16.7109375" bestFit="1" customWidth="1"/>
    <col min="76" max="76" width="15.85546875" bestFit="1" customWidth="1"/>
    <col min="77" max="77" width="7.7109375" bestFit="1" customWidth="1"/>
    <col min="78" max="78" width="27.42578125" bestFit="1" customWidth="1"/>
    <col min="79" max="79" width="21.140625" bestFit="1" customWidth="1"/>
    <col min="80" max="81" width="6" bestFit="1" customWidth="1"/>
    <col min="82" max="84" width="6.42578125" bestFit="1" customWidth="1"/>
    <col min="85" max="85" width="21.28515625" bestFit="1" customWidth="1"/>
    <col min="87" max="87" width="7.42578125" bestFit="1" customWidth="1"/>
    <col min="88" max="89" width="6.42578125" bestFit="1" customWidth="1"/>
    <col min="90" max="90" width="5.140625" bestFit="1" customWidth="1"/>
    <col min="91" max="91" width="7.42578125" bestFit="1" customWidth="1"/>
    <col min="92" max="96" width="6.42578125" bestFit="1" customWidth="1"/>
    <col min="97" max="97" width="21.28515625" bestFit="1" customWidth="1"/>
    <col min="98" max="98" width="11.28515625" bestFit="1" customWidth="1"/>
    <col min="99" max="99" width="7.85546875" bestFit="1" customWidth="1"/>
    <col min="100" max="100" width="7.42578125" bestFit="1" customWidth="1"/>
    <col min="101" max="103" width="6.42578125" bestFit="1" customWidth="1"/>
    <col min="104" max="104" width="6" bestFit="1" customWidth="1"/>
    <col min="105" max="105" width="6.42578125" bestFit="1" customWidth="1"/>
    <col min="106" max="106" width="21.28515625" bestFit="1" customWidth="1"/>
    <col min="107" max="107" width="11" bestFit="1" customWidth="1"/>
    <col min="108" max="108" width="7.85546875" bestFit="1" customWidth="1"/>
    <col min="109" max="111" width="7.42578125" bestFit="1" customWidth="1"/>
    <col min="112" max="114" width="6.42578125" bestFit="1" customWidth="1"/>
    <col min="115" max="117" width="6" bestFit="1" customWidth="1"/>
    <col min="118" max="119" width="6.42578125" bestFit="1" customWidth="1"/>
    <col min="120" max="120" width="20.85546875" bestFit="1" customWidth="1"/>
    <col min="122" max="122" width="8.28515625" bestFit="1" customWidth="1"/>
    <col min="123" max="124" width="6.42578125" bestFit="1" customWidth="1"/>
    <col min="125" max="126" width="7.42578125" bestFit="1" customWidth="1"/>
    <col min="127" max="127" width="6.42578125" bestFit="1" customWidth="1"/>
    <col min="128" max="128" width="6" bestFit="1" customWidth="1"/>
    <col min="129" max="129" width="5.140625" bestFit="1" customWidth="1"/>
    <col min="130" max="130" width="6" bestFit="1" customWidth="1"/>
    <col min="131" max="132" width="6.42578125" bestFit="1" customWidth="1"/>
    <col min="133" max="133" width="20.42578125" bestFit="1" customWidth="1"/>
    <col min="134" max="134" width="10.5703125" bestFit="1" customWidth="1"/>
    <col min="135" max="136" width="7.42578125" bestFit="1" customWidth="1"/>
    <col min="137" max="138" width="6.42578125" bestFit="1" customWidth="1"/>
    <col min="139" max="139" width="7.42578125" bestFit="1" customWidth="1"/>
    <col min="140" max="141" width="6.42578125" bestFit="1" customWidth="1"/>
    <col min="142" max="142" width="7.42578125" bestFit="1" customWidth="1"/>
    <col min="143" max="145" width="6.42578125" bestFit="1" customWidth="1"/>
    <col min="146" max="146" width="20.85546875" bestFit="1" customWidth="1"/>
    <col min="147" max="147" width="11.28515625" bestFit="1" customWidth="1"/>
    <col min="148" max="149" width="7.85546875" bestFit="1" customWidth="1"/>
    <col min="150" max="150" width="6.42578125" bestFit="1" customWidth="1"/>
    <col min="151" max="151" width="7.42578125" bestFit="1" customWidth="1"/>
    <col min="152" max="153" width="6.42578125" bestFit="1" customWidth="1"/>
    <col min="154" max="154" width="6.85546875" bestFit="1" customWidth="1"/>
    <col min="155" max="155" width="6" bestFit="1" customWidth="1"/>
    <col min="156" max="158" width="6.42578125" bestFit="1" customWidth="1"/>
    <col min="159" max="159" width="6" bestFit="1" customWidth="1"/>
    <col min="160" max="160" width="20.85546875" bestFit="1" customWidth="1"/>
    <col min="161" max="161" width="10.85546875" bestFit="1" customWidth="1"/>
    <col min="162" max="162" width="7.85546875" bestFit="1" customWidth="1"/>
    <col min="163" max="163" width="5.140625" bestFit="1" customWidth="1"/>
    <col min="164" max="164" width="6.42578125" bestFit="1" customWidth="1"/>
    <col min="165" max="165" width="7.42578125" bestFit="1" customWidth="1"/>
    <col min="166" max="169" width="6.42578125" bestFit="1" customWidth="1"/>
    <col min="170" max="170" width="5.140625" bestFit="1" customWidth="1"/>
    <col min="171" max="171" width="6.42578125" bestFit="1" customWidth="1"/>
    <col min="172" max="172" width="6" bestFit="1" customWidth="1"/>
    <col min="173" max="174" width="6.42578125" bestFit="1" customWidth="1"/>
    <col min="175" max="175" width="21.28515625" bestFit="1" customWidth="1"/>
    <col min="177" max="179" width="7.42578125" bestFit="1" customWidth="1"/>
    <col min="180" max="180" width="6" bestFit="1" customWidth="1"/>
    <col min="181" max="182" width="6.42578125" bestFit="1" customWidth="1"/>
    <col min="183" max="183" width="6" bestFit="1" customWidth="1"/>
    <col min="184" max="184" width="6.42578125" bestFit="1" customWidth="1"/>
    <col min="185" max="185" width="6" bestFit="1" customWidth="1"/>
    <col min="186" max="186" width="6.42578125" bestFit="1" customWidth="1"/>
    <col min="187" max="187" width="21.28515625" bestFit="1" customWidth="1"/>
    <col min="188" max="188" width="17.140625" bestFit="1" customWidth="1"/>
  </cols>
  <sheetData>
    <row r="1" spans="1:80" ht="66" customHeight="1">
      <c r="A1" s="28" t="e" vm="1">
        <v>#VALUE!</v>
      </c>
    </row>
    <row r="2" spans="1:80" hidden="1"/>
    <row r="3" spans="1:80" ht="45.95" customHeight="1">
      <c r="A3" s="28" t="s">
        <v>1</v>
      </c>
      <c r="AE3" s="1"/>
      <c r="AF3" s="1"/>
      <c r="AX3" s="185"/>
      <c r="BN3" s="185"/>
    </row>
    <row r="5" spans="1:80">
      <c r="CB5" s="186"/>
    </row>
    <row r="6" spans="1:80">
      <c r="CB6" s="186"/>
    </row>
    <row r="7" spans="1:80">
      <c r="CB7" s="186"/>
    </row>
    <row r="8" spans="1:80">
      <c r="CB8" s="186"/>
    </row>
    <row r="9" spans="1:80">
      <c r="CB9" s="186"/>
    </row>
    <row r="10" spans="1:80">
      <c r="CB10" s="186"/>
    </row>
    <row r="11" spans="1:80">
      <c r="CB11" s="186"/>
    </row>
    <row r="12" spans="1:80">
      <c r="CB12" s="186"/>
    </row>
    <row r="13" spans="1:80">
      <c r="CB13" s="186"/>
    </row>
    <row r="14" spans="1:80">
      <c r="CB14" s="186"/>
    </row>
    <row r="15" spans="1:80">
      <c r="CB15" s="186"/>
    </row>
    <row r="16" spans="1:80">
      <c r="CB16" s="186"/>
    </row>
    <row r="17" spans="80:80">
      <c r="CB17" s="186"/>
    </row>
    <row r="18" spans="80:80">
      <c r="CB18" s="186"/>
    </row>
    <row r="19" spans="80:80">
      <c r="CB19" s="186"/>
    </row>
    <row r="20" spans="80:80">
      <c r="CB20" s="186"/>
    </row>
    <row r="21" spans="80:80">
      <c r="CB21" s="186"/>
    </row>
    <row r="22" spans="80:80">
      <c r="CB22" s="186"/>
    </row>
    <row r="23" spans="80:80">
      <c r="CB23" s="186"/>
    </row>
    <row r="24" spans="80:80">
      <c r="CB24" s="186"/>
    </row>
    <row r="25" spans="80:80">
      <c r="CB25" s="186"/>
    </row>
    <row r="26" spans="80:80">
      <c r="CB26" s="186"/>
    </row>
    <row r="27" spans="80:80">
      <c r="CB27" s="186"/>
    </row>
    <row r="28" spans="80:80">
      <c r="CB28" s="186"/>
    </row>
    <row r="29" spans="80:80">
      <c r="CB29" s="186"/>
    </row>
    <row r="30" spans="80:80">
      <c r="CB30" s="186"/>
    </row>
    <row r="31" spans="80:80">
      <c r="CB31" s="186"/>
    </row>
    <row r="32" spans="80:80">
      <c r="CB32" s="186"/>
    </row>
    <row r="33" spans="63:80">
      <c r="CB33" s="186"/>
    </row>
    <row r="34" spans="63:80">
      <c r="CB34" s="186"/>
    </row>
    <row r="35" spans="63:80">
      <c r="CB35" s="186"/>
    </row>
    <row r="36" spans="63:80">
      <c r="CB36" s="186"/>
    </row>
    <row r="37" spans="63:80">
      <c r="CB37" s="186"/>
    </row>
    <row r="38" spans="63:80">
      <c r="CB38" s="186"/>
    </row>
    <row r="39" spans="63:80">
      <c r="CB39" s="186"/>
    </row>
    <row r="40" spans="63:80">
      <c r="CB40" s="186"/>
    </row>
    <row r="41" spans="63:80">
      <c r="CB41" s="186"/>
    </row>
    <row r="42" spans="63:80" hidden="1">
      <c r="CB42" s="186"/>
    </row>
    <row r="43" spans="63:80">
      <c r="CB43" s="186"/>
    </row>
    <row r="44" spans="63:80">
      <c r="CB44" s="186"/>
    </row>
    <row r="45" spans="63:80">
      <c r="CB45" s="186"/>
    </row>
    <row r="46" spans="63:80">
      <c r="BK46" s="158"/>
      <c r="BM46" s="187"/>
      <c r="BN46" s="181"/>
      <c r="CB46" s="186"/>
    </row>
    <row r="47" spans="63:80">
      <c r="BK47" s="158"/>
      <c r="BM47" s="187"/>
      <c r="BN47" s="181"/>
      <c r="CB47" s="186"/>
    </row>
    <row r="48" spans="63:80">
      <c r="BK48" s="158"/>
      <c r="BM48" s="187"/>
      <c r="BN48" s="181"/>
      <c r="CB48" s="186"/>
    </row>
    <row r="49" spans="63:80">
      <c r="CB49" s="186"/>
    </row>
    <row r="50" spans="63:80">
      <c r="CB50" s="186"/>
    </row>
    <row r="51" spans="63:80">
      <c r="BK51" s="158"/>
      <c r="BM51" s="187"/>
      <c r="BN51" s="181"/>
      <c r="CB51" s="186"/>
    </row>
    <row r="52" spans="63:80">
      <c r="BK52" s="158"/>
      <c r="BM52" s="187"/>
      <c r="BN52" s="181"/>
      <c r="CB52" s="186"/>
    </row>
    <row r="53" spans="63:80">
      <c r="CB53" s="186"/>
    </row>
    <row r="54" spans="63:80">
      <c r="CB54" s="186"/>
    </row>
    <row r="55" spans="63:80">
      <c r="BK55" s="158"/>
      <c r="BM55" s="187"/>
      <c r="BN55" s="181"/>
      <c r="CB55" s="186"/>
    </row>
    <row r="56" spans="63:80">
      <c r="BK56" s="158"/>
      <c r="BM56" s="187"/>
      <c r="BN56" s="181"/>
      <c r="CB56" s="186"/>
    </row>
    <row r="57" spans="63:80">
      <c r="CB57" s="186"/>
    </row>
    <row r="58" spans="63:80">
      <c r="CB58" s="186"/>
    </row>
    <row r="59" spans="63:80">
      <c r="BK59" s="158"/>
      <c r="BM59" s="187"/>
      <c r="BN59" s="181"/>
      <c r="CB59" s="186"/>
    </row>
    <row r="60" spans="63:80">
      <c r="BK60" s="158"/>
      <c r="BM60" s="187"/>
      <c r="BN60" s="181"/>
      <c r="CB60" s="186"/>
    </row>
    <row r="61" spans="63:80">
      <c r="BK61" s="158"/>
      <c r="BM61" s="187"/>
      <c r="BN61" s="182"/>
      <c r="BO61" s="167"/>
      <c r="BP61" s="167"/>
      <c r="BQ61" s="167"/>
      <c r="BR61" s="167"/>
      <c r="BS61" s="167"/>
      <c r="BT61" s="167"/>
      <c r="BU61" s="167"/>
      <c r="BV61" s="167"/>
      <c r="BW61" s="167"/>
      <c r="BX61" s="167"/>
      <c r="BY61" s="167"/>
      <c r="BZ61" s="167"/>
      <c r="CB61" s="186"/>
    </row>
    <row r="62" spans="63:80">
      <c r="BK62" s="158"/>
      <c r="BM62" s="187"/>
      <c r="BN62" s="182"/>
      <c r="BO62" s="167"/>
      <c r="BP62" s="167"/>
      <c r="BQ62" s="167"/>
      <c r="BR62" s="167"/>
      <c r="BS62" s="167"/>
      <c r="BT62" s="167"/>
      <c r="BU62" s="167"/>
      <c r="BV62" s="167"/>
      <c r="BW62" s="167"/>
      <c r="BX62" s="167"/>
      <c r="BY62" s="167"/>
      <c r="BZ62" s="167"/>
      <c r="CB62" s="186"/>
    </row>
    <row r="63" spans="63:80">
      <c r="BK63" s="158"/>
      <c r="BM63" s="187"/>
      <c r="BN63" s="182"/>
      <c r="BO63" s="167"/>
      <c r="BP63" s="167"/>
      <c r="BQ63" s="167"/>
      <c r="BR63" s="167"/>
      <c r="BS63" s="167"/>
      <c r="BT63" s="167"/>
      <c r="BU63" s="167"/>
      <c r="BV63" s="167"/>
      <c r="BW63" s="167"/>
      <c r="BX63" s="167"/>
      <c r="BY63" s="167"/>
      <c r="BZ63" s="167"/>
      <c r="CB63" s="186"/>
    </row>
    <row r="64" spans="63:80">
      <c r="BK64" s="158"/>
      <c r="BM64" s="187"/>
      <c r="BN64" s="182"/>
      <c r="BO64" s="167"/>
      <c r="BP64" s="167"/>
      <c r="BQ64" s="167"/>
      <c r="BR64" s="167"/>
      <c r="BS64" s="167"/>
      <c r="BT64" s="167"/>
      <c r="BU64" s="167"/>
      <c r="BV64" s="167"/>
      <c r="BW64" s="167"/>
      <c r="BX64" s="167"/>
      <c r="BY64" s="167"/>
      <c r="BZ64" s="167"/>
      <c r="CB64" s="186"/>
    </row>
    <row r="65" spans="63:80">
      <c r="BK65" s="158"/>
      <c r="BM65" s="187"/>
      <c r="BN65" s="182"/>
      <c r="BO65" s="167"/>
      <c r="BP65" s="167"/>
      <c r="BQ65" s="167"/>
      <c r="BR65" s="167"/>
      <c r="BS65" s="167"/>
      <c r="BT65" s="167"/>
      <c r="BU65" s="167"/>
      <c r="BV65" s="167"/>
      <c r="BW65" s="167"/>
      <c r="BX65" s="167"/>
      <c r="BY65" s="167"/>
      <c r="BZ65" s="167"/>
      <c r="CB65" s="186"/>
    </row>
    <row r="66" spans="63:80">
      <c r="BK66" s="158"/>
      <c r="BM66" s="187"/>
      <c r="BN66" s="182"/>
      <c r="BO66" s="167"/>
      <c r="BP66" s="167"/>
      <c r="BQ66" s="167"/>
      <c r="BR66" s="167"/>
      <c r="BS66" s="167"/>
      <c r="BT66" s="167"/>
      <c r="BU66" s="167"/>
      <c r="BV66" s="167"/>
      <c r="BW66" s="167"/>
      <c r="BX66" s="167"/>
      <c r="BY66" s="167"/>
      <c r="BZ66" s="167"/>
      <c r="CB66" s="186"/>
    </row>
    <row r="67" spans="63:80">
      <c r="BK67" s="158"/>
      <c r="BM67" s="187"/>
      <c r="BN67" s="182"/>
      <c r="BO67" s="167"/>
      <c r="BP67" s="167"/>
      <c r="BQ67" s="167"/>
      <c r="BR67" s="167"/>
      <c r="BS67" s="167"/>
      <c r="BT67" s="167"/>
      <c r="BU67" s="167"/>
      <c r="BV67" s="167"/>
      <c r="BW67" s="167"/>
      <c r="BX67" s="167"/>
      <c r="BY67" s="167"/>
      <c r="BZ67" s="167"/>
      <c r="CB67" s="186"/>
    </row>
    <row r="68" spans="63:80">
      <c r="BK68" s="158"/>
      <c r="BM68" s="187"/>
      <c r="BN68" s="182"/>
      <c r="BO68" s="167"/>
      <c r="BP68" s="167"/>
      <c r="BQ68" s="167"/>
      <c r="BR68" s="167"/>
      <c r="BS68" s="167"/>
      <c r="BT68" s="167"/>
      <c r="BU68" s="167"/>
      <c r="BV68" s="167"/>
      <c r="BW68" s="167"/>
      <c r="BX68" s="167"/>
      <c r="BY68" s="167"/>
      <c r="BZ68" s="167"/>
      <c r="CB68" s="186"/>
    </row>
    <row r="69" spans="63:80">
      <c r="BK69" s="158"/>
      <c r="BM69" s="187"/>
      <c r="BN69" s="182"/>
      <c r="BO69" s="167"/>
      <c r="BP69" s="167"/>
      <c r="BQ69" s="167"/>
      <c r="BR69" s="167"/>
      <c r="BS69" s="167"/>
      <c r="BT69" s="167"/>
      <c r="BU69" s="167"/>
      <c r="BV69" s="167"/>
      <c r="BW69" s="167"/>
      <c r="BX69" s="167"/>
      <c r="BY69" s="167"/>
      <c r="BZ69" s="167"/>
      <c r="CB69" s="186"/>
    </row>
    <row r="70" spans="63:80">
      <c r="BK70" s="158"/>
      <c r="BM70" s="187"/>
      <c r="BN70" s="182"/>
      <c r="BO70" s="167"/>
      <c r="BP70" s="167"/>
      <c r="BQ70" s="167"/>
      <c r="BR70" s="167"/>
      <c r="BS70" s="167"/>
      <c r="BT70" s="167"/>
      <c r="BU70" s="167"/>
      <c r="BV70" s="167"/>
      <c r="BW70" s="167"/>
      <c r="BX70" s="167"/>
      <c r="BY70" s="167"/>
      <c r="BZ70" s="167"/>
      <c r="CB70" s="186"/>
    </row>
    <row r="71" spans="63:80">
      <c r="BK71" s="158"/>
      <c r="BM71" s="187"/>
      <c r="BN71" s="182"/>
      <c r="BO71" s="167"/>
      <c r="BP71" s="167"/>
      <c r="BQ71" s="167"/>
      <c r="BR71" s="167"/>
      <c r="BS71" s="167"/>
      <c r="BT71" s="167"/>
      <c r="BU71" s="167"/>
      <c r="BV71" s="167"/>
      <c r="BW71" s="167"/>
      <c r="BX71" s="167"/>
      <c r="BY71" s="167"/>
      <c r="BZ71" s="167"/>
      <c r="CB71" s="186"/>
    </row>
    <row r="72" spans="63:80">
      <c r="BK72" s="158"/>
      <c r="BM72" s="187"/>
      <c r="BN72" s="182"/>
      <c r="BO72" s="167"/>
      <c r="BP72" s="167"/>
      <c r="BQ72" s="167"/>
      <c r="BR72" s="167"/>
      <c r="BS72" s="167"/>
      <c r="BT72" s="167"/>
      <c r="BU72" s="167"/>
      <c r="BV72" s="167"/>
      <c r="BW72" s="167"/>
      <c r="BX72" s="167"/>
      <c r="BY72" s="167"/>
      <c r="BZ72" s="167"/>
      <c r="CB72" s="186"/>
    </row>
    <row r="73" spans="63:80">
      <c r="BK73" s="158"/>
      <c r="BM73" s="187"/>
      <c r="BN73" s="182"/>
      <c r="BO73" s="167"/>
      <c r="BP73" s="167"/>
      <c r="BQ73" s="167"/>
      <c r="BR73" s="167"/>
      <c r="BS73" s="167"/>
      <c r="BT73" s="167"/>
      <c r="BU73" s="167"/>
      <c r="BV73" s="167"/>
      <c r="BW73" s="167"/>
      <c r="BX73" s="167"/>
      <c r="BY73" s="167"/>
      <c r="BZ73" s="167"/>
      <c r="CB73" s="186"/>
    </row>
    <row r="74" spans="63:80">
      <c r="BK74" s="158"/>
      <c r="BM74" s="187"/>
      <c r="BN74" s="182"/>
      <c r="BO74" s="167"/>
      <c r="BP74" s="167"/>
      <c r="BQ74" s="167"/>
      <c r="BR74" s="167"/>
      <c r="BS74" s="167"/>
      <c r="BT74" s="167"/>
      <c r="BU74" s="167"/>
      <c r="BV74" s="167"/>
      <c r="BW74" s="167"/>
      <c r="BX74" s="167"/>
      <c r="BY74" s="167"/>
      <c r="BZ74" s="167"/>
      <c r="CB74" s="186"/>
    </row>
    <row r="75" spans="63:80">
      <c r="BK75" s="158"/>
      <c r="BM75" s="187"/>
      <c r="BN75" s="182"/>
      <c r="BO75" s="167"/>
      <c r="BP75" s="167"/>
      <c r="BQ75" s="167"/>
      <c r="BR75" s="167"/>
      <c r="BS75" s="167"/>
      <c r="BT75" s="167"/>
      <c r="BU75" s="167"/>
      <c r="BV75" s="167"/>
      <c r="BW75" s="167"/>
      <c r="BX75" s="167"/>
      <c r="BY75" s="167"/>
      <c r="BZ75" s="167"/>
      <c r="CB75" s="186"/>
    </row>
    <row r="76" spans="63:80">
      <c r="BK76" s="158"/>
      <c r="BM76" s="187"/>
      <c r="BN76" s="182"/>
      <c r="BO76" s="167"/>
      <c r="BP76" s="167"/>
      <c r="BQ76" s="167"/>
      <c r="BR76" s="167"/>
      <c r="BS76" s="167"/>
      <c r="BT76" s="167"/>
      <c r="BU76" s="167"/>
      <c r="BV76" s="167"/>
      <c r="BW76" s="167"/>
      <c r="BX76" s="167"/>
      <c r="BY76" s="167"/>
      <c r="BZ76" s="167"/>
      <c r="CB76" s="186"/>
    </row>
    <row r="77" spans="63:80">
      <c r="BK77" s="158"/>
      <c r="BM77" s="187"/>
      <c r="BN77" s="182"/>
      <c r="BO77" s="167"/>
      <c r="BP77" s="167"/>
      <c r="BQ77" s="167"/>
      <c r="BR77" s="167"/>
      <c r="BS77" s="167"/>
      <c r="BT77" s="167"/>
      <c r="BU77" s="167"/>
      <c r="BV77" s="167"/>
      <c r="BW77" s="167"/>
      <c r="BX77" s="167"/>
      <c r="BY77" s="167"/>
      <c r="BZ77" s="167"/>
      <c r="CB77" s="186"/>
    </row>
    <row r="78" spans="63:80">
      <c r="BK78" s="158"/>
      <c r="BM78" s="187"/>
      <c r="BN78" s="182"/>
      <c r="BO78" s="167"/>
      <c r="BP78" s="167"/>
      <c r="BQ78" s="167"/>
      <c r="BR78" s="167"/>
      <c r="BS78" s="167"/>
      <c r="BT78" s="167"/>
      <c r="BU78" s="167"/>
      <c r="BV78" s="167"/>
      <c r="BW78" s="167"/>
      <c r="BX78" s="167"/>
      <c r="BY78" s="167"/>
      <c r="BZ78" s="167"/>
      <c r="CB78" s="186"/>
    </row>
    <row r="79" spans="63:80">
      <c r="BK79" s="158"/>
    </row>
    <row r="80" spans="63:80">
      <c r="BK80" s="158"/>
    </row>
    <row r="81" spans="63:63">
      <c r="BK81" s="158"/>
    </row>
    <row r="82" spans="63:63">
      <c r="BK82" s="158"/>
    </row>
    <row r="83" spans="63:63">
      <c r="BK83" s="158"/>
    </row>
    <row r="84" spans="63:63">
      <c r="BK84" s="158"/>
    </row>
    <row r="85" spans="63:63">
      <c r="BK85" s="158"/>
    </row>
    <row r="86" spans="63:63">
      <c r="BK86" s="158"/>
    </row>
    <row r="87" spans="63:63">
      <c r="BK87" s="158"/>
    </row>
    <row r="88" spans="63:63">
      <c r="BK88" s="158"/>
    </row>
    <row r="89" spans="63:63">
      <c r="BK89" s="158"/>
    </row>
    <row r="90" spans="63:63">
      <c r="BK90" s="158"/>
    </row>
    <row r="91" spans="63:63">
      <c r="BK91" s="158"/>
    </row>
    <row r="92" spans="63:63">
      <c r="BK92" s="158"/>
    </row>
    <row r="93" spans="63:63">
      <c r="BK93" s="158"/>
    </row>
    <row r="94" spans="63:63">
      <c r="BK94" s="158"/>
    </row>
    <row r="95" spans="63:63">
      <c r="BK95" s="158"/>
    </row>
    <row r="96" spans="63:63">
      <c r="BK96" s="158"/>
    </row>
    <row r="97" spans="63:63">
      <c r="BK97" s="158"/>
    </row>
    <row r="98" spans="63:63">
      <c r="BK98" s="158"/>
    </row>
    <row r="99" spans="63:63">
      <c r="BK99" s="158"/>
    </row>
    <row r="100" spans="63:63">
      <c r="BK100" s="158"/>
    </row>
    <row r="101" spans="63:63">
      <c r="BK101" s="158"/>
    </row>
    <row r="102" spans="63:63">
      <c r="BK102" s="158"/>
    </row>
    <row r="103" spans="63:63">
      <c r="BK103" s="158"/>
    </row>
    <row r="104" spans="63:63">
      <c r="BK104" s="158"/>
    </row>
    <row r="105" spans="63:63">
      <c r="BK105" s="158"/>
    </row>
    <row r="106" spans="63:63">
      <c r="BK106" s="158"/>
    </row>
    <row r="107" spans="63:63">
      <c r="BK107" s="158"/>
    </row>
    <row r="108" spans="63:63">
      <c r="BK108" s="158"/>
    </row>
    <row r="109" spans="63:63">
      <c r="BK109" s="158"/>
    </row>
    <row r="110" spans="63:63">
      <c r="BK110" s="158"/>
    </row>
    <row r="111" spans="63:63">
      <c r="BK111" s="158"/>
    </row>
    <row r="112" spans="63:63">
      <c r="BK112" s="158"/>
    </row>
    <row r="113" spans="3:63">
      <c r="BK113" s="158"/>
    </row>
    <row r="114" spans="3:63">
      <c r="BK114" s="158"/>
    </row>
    <row r="115" spans="3:63">
      <c r="BK115" s="158"/>
    </row>
    <row r="116" spans="3:63">
      <c r="BK116" s="158"/>
    </row>
    <row r="117" spans="3:63">
      <c r="BK117" s="158"/>
    </row>
    <row r="118" spans="3:63">
      <c r="C118" s="136" t="s">
        <v>412</v>
      </c>
      <c r="D118" s="136" t="s">
        <v>275</v>
      </c>
    </row>
    <row r="119" spans="3:63">
      <c r="C119" s="136" t="s">
        <v>276</v>
      </c>
      <c r="D119" t="s">
        <v>413</v>
      </c>
      <c r="E119" t="s">
        <v>141</v>
      </c>
    </row>
    <row r="120" spans="3:63">
      <c r="C120" s="18" t="s">
        <v>414</v>
      </c>
      <c r="D120" s="70">
        <v>1.5166666666666666</v>
      </c>
      <c r="E120" s="70">
        <v>1.5166666666666666</v>
      </c>
    </row>
    <row r="121" spans="3:63">
      <c r="C121" s="328">
        <v>44958</v>
      </c>
      <c r="D121" s="70">
        <v>0.60000000000000009</v>
      </c>
      <c r="E121" s="70">
        <v>0.60000000000000009</v>
      </c>
    </row>
    <row r="122" spans="3:63">
      <c r="C122" s="328">
        <v>44986</v>
      </c>
      <c r="D122" s="70">
        <v>1</v>
      </c>
      <c r="E122" s="70">
        <v>1</v>
      </c>
    </row>
    <row r="123" spans="3:63">
      <c r="C123" s="328">
        <v>45017</v>
      </c>
      <c r="D123" s="70">
        <v>0.5</v>
      </c>
      <c r="E123" s="70">
        <v>0.5</v>
      </c>
    </row>
    <row r="124" spans="3:63">
      <c r="C124" s="328">
        <v>45047</v>
      </c>
      <c r="D124" s="70">
        <v>0.25</v>
      </c>
      <c r="E124" s="70">
        <v>0.25</v>
      </c>
    </row>
    <row r="125" spans="3:63">
      <c r="C125" s="328">
        <v>45078</v>
      </c>
      <c r="D125" s="70">
        <v>0</v>
      </c>
      <c r="E125" s="70">
        <v>0</v>
      </c>
    </row>
    <row r="126" spans="3:63">
      <c r="C126" s="328">
        <v>45108</v>
      </c>
      <c r="D126" s="70">
        <v>-0.33333333333333331</v>
      </c>
      <c r="E126" s="70">
        <v>-0.33333333333333331</v>
      </c>
    </row>
    <row r="127" spans="3:63">
      <c r="C127" s="328">
        <v>45170</v>
      </c>
      <c r="D127" s="70">
        <v>-1</v>
      </c>
      <c r="E127" s="70">
        <v>-1</v>
      </c>
    </row>
    <row r="128" spans="3:63">
      <c r="C128" s="328">
        <v>45200</v>
      </c>
      <c r="D128" s="70">
        <v>0</v>
      </c>
      <c r="E128" s="70">
        <v>0</v>
      </c>
    </row>
    <row r="129" spans="3:5">
      <c r="C129" s="328">
        <v>45231</v>
      </c>
      <c r="D129" s="70">
        <v>0.5</v>
      </c>
      <c r="E129" s="70">
        <v>0.5</v>
      </c>
    </row>
    <row r="130" spans="3:5">
      <c r="C130" s="18" t="s">
        <v>415</v>
      </c>
      <c r="D130" s="70">
        <v>-0.34999999999999987</v>
      </c>
      <c r="E130" s="70">
        <v>-0.34999999999999987</v>
      </c>
    </row>
    <row r="131" spans="3:5">
      <c r="C131" s="328">
        <v>45292</v>
      </c>
      <c r="D131" s="70">
        <v>-0.19999999999999996</v>
      </c>
      <c r="E131" s="70">
        <v>-0.19999999999999996</v>
      </c>
    </row>
    <row r="132" spans="3:5">
      <c r="C132" s="328">
        <v>45323</v>
      </c>
      <c r="D132" s="70">
        <v>-0.39999999999999997</v>
      </c>
      <c r="E132" s="70">
        <v>-0.39999999999999997</v>
      </c>
    </row>
    <row r="133" spans="3:5">
      <c r="C133" s="328">
        <v>45352</v>
      </c>
      <c r="D133" s="70">
        <v>0.25</v>
      </c>
      <c r="E133" s="70">
        <v>0.25</v>
      </c>
    </row>
    <row r="134" spans="3:5">
      <c r="C134" s="18" t="s">
        <v>141</v>
      </c>
      <c r="D134" s="70">
        <v>1.1666666666666667</v>
      </c>
      <c r="E134" s="70">
        <v>1.1666666666666667</v>
      </c>
    </row>
    <row r="156" spans="63:63">
      <c r="BK156" s="158"/>
    </row>
    <row r="157" spans="63:63">
      <c r="BK157" s="158"/>
    </row>
    <row r="158" spans="63:63">
      <c r="BK158" s="158"/>
    </row>
    <row r="159" spans="63:63">
      <c r="BK159" s="158"/>
    </row>
    <row r="160" spans="63:63">
      <c r="BK160" s="158"/>
    </row>
    <row r="161" spans="63:63">
      <c r="BK161" s="158"/>
    </row>
    <row r="162" spans="63:63">
      <c r="BK162" s="158"/>
    </row>
    <row r="163" spans="63:63">
      <c r="BK163" s="158"/>
    </row>
    <row r="164" spans="63:63">
      <c r="BK164" s="158"/>
    </row>
    <row r="165" spans="63:63">
      <c r="BK165" s="158"/>
    </row>
    <row r="166" spans="63:63">
      <c r="BK166" s="158"/>
    </row>
    <row r="167" spans="63:63">
      <c r="BK167" s="158"/>
    </row>
    <row r="168" spans="63:63">
      <c r="BK168" s="158"/>
    </row>
    <row r="169" spans="63:63">
      <c r="BK169" s="158"/>
    </row>
    <row r="170" spans="63:63">
      <c r="BK170" s="158"/>
    </row>
    <row r="171" spans="63:63">
      <c r="BK171" s="158"/>
    </row>
    <row r="172" spans="63:63">
      <c r="BK172" s="158"/>
    </row>
    <row r="173" spans="63:63">
      <c r="BK173" s="158"/>
    </row>
    <row r="174" spans="63:63">
      <c r="BK174" s="158"/>
    </row>
    <row r="175" spans="63:63">
      <c r="BK175" s="158"/>
    </row>
    <row r="176" spans="63:63">
      <c r="BK176" s="158"/>
    </row>
    <row r="177" spans="63:63">
      <c r="BK177" s="158"/>
    </row>
    <row r="178" spans="63:63">
      <c r="BK178" s="158"/>
    </row>
    <row r="179" spans="63:63">
      <c r="BK179" s="158"/>
    </row>
    <row r="180" spans="63:63">
      <c r="BK180" s="158"/>
    </row>
    <row r="181" spans="63:63">
      <c r="BK181" s="158"/>
    </row>
    <row r="182" spans="63:63">
      <c r="BK182" s="158"/>
    </row>
    <row r="183" spans="63:63">
      <c r="BK183" s="158"/>
    </row>
    <row r="184" spans="63:63">
      <c r="BK184" s="158"/>
    </row>
    <row r="185" spans="63:63">
      <c r="BK185" s="158"/>
    </row>
    <row r="186" spans="63:63">
      <c r="BK186" s="158"/>
    </row>
    <row r="187" spans="63:63">
      <c r="BK187" s="158"/>
    </row>
    <row r="188" spans="63:63">
      <c r="BK188" s="158"/>
    </row>
    <row r="189" spans="63:63">
      <c r="BK189" s="158"/>
    </row>
    <row r="190" spans="63:63">
      <c r="BK190" s="158"/>
    </row>
    <row r="191" spans="63:63">
      <c r="BK191" s="158"/>
    </row>
    <row r="192" spans="63:63">
      <c r="BK192" s="158"/>
    </row>
    <row r="193" spans="54:63">
      <c r="BK193" s="158"/>
    </row>
    <row r="194" spans="54:63">
      <c r="BK194" s="158"/>
    </row>
    <row r="195" spans="54:63">
      <c r="BB195" s="167"/>
      <c r="BC195" s="167"/>
      <c r="BD195" s="167"/>
      <c r="BE195" s="167"/>
      <c r="BF195" s="167"/>
      <c r="BG195" s="167"/>
      <c r="BH195" s="167"/>
      <c r="BI195" s="167"/>
      <c r="BJ195" s="167"/>
      <c r="BK195" s="158"/>
    </row>
    <row r="196" spans="54:63">
      <c r="BB196" s="167"/>
      <c r="BC196" s="167"/>
      <c r="BD196" s="167"/>
      <c r="BE196" s="167"/>
      <c r="BF196" s="167"/>
      <c r="BG196" s="167"/>
      <c r="BH196" s="167"/>
      <c r="BI196" s="167"/>
      <c r="BJ196" s="167"/>
      <c r="BK196" s="158"/>
    </row>
    <row r="197" spans="54:63">
      <c r="BB197" s="167"/>
      <c r="BC197" s="167"/>
      <c r="BD197" s="167"/>
      <c r="BE197" s="167"/>
      <c r="BF197" s="167"/>
      <c r="BG197" s="167"/>
      <c r="BH197" s="167"/>
      <c r="BI197" s="167"/>
      <c r="BJ197" s="167"/>
      <c r="BK197" s="158"/>
    </row>
    <row r="198" spans="54:63">
      <c r="BB198" s="183"/>
      <c r="BC198" s="183"/>
      <c r="BD198" s="183"/>
      <c r="BE198" s="183"/>
      <c r="BF198" s="183"/>
      <c r="BG198" s="183"/>
      <c r="BH198" s="183"/>
      <c r="BI198" s="183"/>
      <c r="BJ198" s="183"/>
      <c r="BK198" s="158"/>
    </row>
    <row r="199" spans="54:63">
      <c r="BB199" s="167"/>
      <c r="BC199" s="167"/>
      <c r="BD199" s="167"/>
      <c r="BE199" s="167"/>
      <c r="BF199" s="167"/>
      <c r="BG199" s="167"/>
      <c r="BH199" s="167"/>
      <c r="BI199" s="167"/>
      <c r="BJ199" s="167"/>
      <c r="BK199" s="158"/>
    </row>
    <row r="200" spans="54:63">
      <c r="BB200" s="167"/>
      <c r="BC200" s="167"/>
      <c r="BD200" s="167"/>
      <c r="BE200" s="167"/>
      <c r="BF200" s="167"/>
      <c r="BG200" s="167"/>
      <c r="BH200" s="167"/>
      <c r="BI200" s="167"/>
      <c r="BJ200" s="167"/>
      <c r="BK200" s="158"/>
    </row>
    <row r="201" spans="54:63">
      <c r="BB201" s="167"/>
      <c r="BC201" s="167"/>
      <c r="BD201" s="167"/>
      <c r="BE201" s="167"/>
      <c r="BF201" s="167"/>
      <c r="BG201" s="167"/>
      <c r="BH201" s="167"/>
      <c r="BI201" s="167"/>
      <c r="BJ201" s="167"/>
      <c r="BK201" s="158"/>
    </row>
    <row r="202" spans="54:63">
      <c r="BB202" s="167"/>
      <c r="BC202" s="167"/>
      <c r="BD202" s="167"/>
      <c r="BE202" s="167"/>
      <c r="BF202" s="167"/>
      <c r="BG202" s="167"/>
      <c r="BH202" s="167"/>
      <c r="BI202" s="167"/>
      <c r="BJ202" s="167"/>
      <c r="BK202" s="158"/>
    </row>
    <row r="203" spans="54:63">
      <c r="BB203" s="167"/>
      <c r="BC203" s="167"/>
      <c r="BD203" s="167"/>
      <c r="BE203" s="167"/>
      <c r="BF203" s="167"/>
      <c r="BG203" s="167"/>
      <c r="BH203" s="167"/>
      <c r="BI203" s="167"/>
      <c r="BJ203" s="167"/>
      <c r="BK203" s="158"/>
    </row>
    <row r="204" spans="54:63">
      <c r="BB204" s="167"/>
      <c r="BC204" s="167"/>
      <c r="BD204" s="167"/>
      <c r="BE204" s="167"/>
      <c r="BF204" s="167"/>
      <c r="BG204" s="167"/>
      <c r="BH204" s="167"/>
      <c r="BI204" s="167"/>
      <c r="BJ204" s="167"/>
      <c r="BK204" s="158"/>
    </row>
    <row r="205" spans="54:63">
      <c r="BB205" s="167"/>
      <c r="BC205" s="167"/>
      <c r="BD205" s="167"/>
      <c r="BE205" s="167"/>
      <c r="BF205" s="167"/>
      <c r="BG205" s="167"/>
      <c r="BH205" s="167"/>
      <c r="BI205" s="167"/>
      <c r="BJ205" s="167"/>
      <c r="BK205" s="158"/>
    </row>
    <row r="206" spans="54:63">
      <c r="BB206" s="167"/>
      <c r="BC206" s="167"/>
      <c r="BD206" s="167"/>
      <c r="BE206" s="167"/>
      <c r="BF206" s="167"/>
      <c r="BG206" s="167"/>
      <c r="BH206" s="167"/>
      <c r="BI206" s="167"/>
      <c r="BJ206" s="167"/>
      <c r="BK206" s="158"/>
    </row>
    <row r="207" spans="54:63">
      <c r="BB207" s="167"/>
      <c r="BC207" s="167"/>
      <c r="BD207" s="167"/>
      <c r="BE207" s="167"/>
      <c r="BF207" s="167"/>
      <c r="BG207" s="167"/>
      <c r="BH207" s="167"/>
      <c r="BI207" s="167"/>
      <c r="BJ207" s="167"/>
      <c r="BK207" s="158"/>
    </row>
    <row r="208" spans="54:63">
      <c r="BB208" s="167"/>
      <c r="BC208" s="167"/>
      <c r="BD208" s="167"/>
      <c r="BE208" s="167"/>
      <c r="BF208" s="167"/>
      <c r="BG208" s="167"/>
      <c r="BH208" s="167"/>
      <c r="BI208" s="167"/>
      <c r="BJ208" s="167"/>
      <c r="BK208" s="158"/>
    </row>
    <row r="209" spans="54:63">
      <c r="BB209" s="167"/>
      <c r="BC209" s="167"/>
      <c r="BD209" s="167"/>
      <c r="BE209" s="167"/>
      <c r="BF209" s="167"/>
      <c r="BG209" s="167"/>
      <c r="BH209" s="167"/>
      <c r="BI209" s="167"/>
      <c r="BJ209" s="167"/>
      <c r="BK209" s="158"/>
    </row>
    <row r="210" spans="54:63">
      <c r="BB210" s="167"/>
      <c r="BC210" s="167"/>
      <c r="BD210" s="167"/>
      <c r="BE210" s="167"/>
      <c r="BF210" s="167"/>
      <c r="BG210" s="167"/>
      <c r="BH210" s="167"/>
      <c r="BI210" s="167"/>
      <c r="BJ210" s="167"/>
      <c r="BK210" s="158"/>
    </row>
    <row r="211" spans="54:63">
      <c r="BB211" s="167"/>
      <c r="BC211" s="167"/>
      <c r="BD211" s="167"/>
      <c r="BE211" s="167"/>
      <c r="BF211" s="167"/>
      <c r="BG211" s="167"/>
      <c r="BH211" s="167"/>
      <c r="BI211" s="167"/>
      <c r="BJ211" s="167"/>
      <c r="BK211" s="158"/>
    </row>
    <row r="212" spans="54:63">
      <c r="BB212" s="184"/>
      <c r="BC212" s="184"/>
      <c r="BD212" s="184"/>
      <c r="BE212" s="184"/>
      <c r="BF212" s="184"/>
      <c r="BG212" s="184"/>
      <c r="BH212" s="184"/>
      <c r="BI212" s="184"/>
      <c r="BJ212" s="184"/>
      <c r="BK212" s="158"/>
    </row>
    <row r="213" spans="54:63">
      <c r="BK213" s="158"/>
    </row>
    <row r="214" spans="54:63">
      <c r="BK214" s="158"/>
    </row>
    <row r="215" spans="54:63">
      <c r="BK215" s="158"/>
    </row>
    <row r="216" spans="54:63">
      <c r="BK216" s="158"/>
    </row>
    <row r="217" spans="54:63">
      <c r="BK217" s="158"/>
    </row>
    <row r="218" spans="54:63">
      <c r="BK218" s="158"/>
    </row>
    <row r="219" spans="54:63">
      <c r="BK219" s="158"/>
    </row>
    <row r="220" spans="54:63">
      <c r="BK220" s="158"/>
    </row>
    <row r="221" spans="54:63">
      <c r="BK221" s="158"/>
    </row>
    <row r="222" spans="54:63">
      <c r="BK222" s="158"/>
    </row>
    <row r="223" spans="54:63">
      <c r="BK223" s="158"/>
    </row>
    <row r="224" spans="54:63">
      <c r="BK224" s="158"/>
    </row>
    <row r="225" spans="63:63">
      <c r="BK225" s="158"/>
    </row>
    <row r="226" spans="63:63">
      <c r="BK226" s="158"/>
    </row>
    <row r="227" spans="63:63">
      <c r="BK227" s="158"/>
    </row>
    <row r="228" spans="63:63">
      <c r="BK228" s="158"/>
    </row>
    <row r="229" spans="63:63">
      <c r="BK229" s="158"/>
    </row>
    <row r="230" spans="63:63">
      <c r="BK230" s="158"/>
    </row>
    <row r="231" spans="63:63">
      <c r="BK231" s="158"/>
    </row>
    <row r="232" spans="63:63">
      <c r="BK232" s="158"/>
    </row>
    <row r="233" spans="63:63">
      <c r="BK233" s="158"/>
    </row>
    <row r="234" spans="63:63">
      <c r="BK234" s="158"/>
    </row>
    <row r="235" spans="63:63">
      <c r="BK235" s="158"/>
    </row>
    <row r="236" spans="63:63">
      <c r="BK236" s="158"/>
    </row>
    <row r="237" spans="63:63">
      <c r="BK237" s="158"/>
    </row>
    <row r="238" spans="63:63">
      <c r="BK238" s="158"/>
    </row>
    <row r="239" spans="63:63">
      <c r="BK239" s="158"/>
    </row>
    <row r="240" spans="63:63">
      <c r="BK240" s="158"/>
    </row>
    <row r="241" spans="63:63">
      <c r="BK241" s="158"/>
    </row>
    <row r="242" spans="63:63">
      <c r="BK242" s="158"/>
    </row>
    <row r="243" spans="63:63">
      <c r="BK243" s="158"/>
    </row>
    <row r="244" spans="63:63">
      <c r="BK244" s="158"/>
    </row>
    <row r="245" spans="63:63">
      <c r="BK245" s="158"/>
    </row>
    <row r="246" spans="63:63">
      <c r="BK246" s="158"/>
    </row>
    <row r="247" spans="63:63">
      <c r="BK247" s="158"/>
    </row>
    <row r="248" spans="63:63">
      <c r="BK248" s="158"/>
    </row>
    <row r="249" spans="63:63">
      <c r="BK249" s="158"/>
    </row>
    <row r="250" spans="63:63">
      <c r="BK250" s="158"/>
    </row>
    <row r="251" spans="63:63">
      <c r="BK251" s="158"/>
    </row>
    <row r="252" spans="63:63">
      <c r="BK252" s="158"/>
    </row>
    <row r="253" spans="63:63">
      <c r="BK253" s="158"/>
    </row>
    <row r="254" spans="63:63">
      <c r="BK254" s="158"/>
    </row>
    <row r="255" spans="63:63">
      <c r="BK255" s="158"/>
    </row>
    <row r="256" spans="63:63">
      <c r="BK256" s="158"/>
    </row>
    <row r="257" spans="54:63">
      <c r="BK257" s="158"/>
    </row>
    <row r="258" spans="54:63">
      <c r="BK258" s="158"/>
    </row>
    <row r="259" spans="54:63">
      <c r="BK259" s="158"/>
    </row>
    <row r="260" spans="54:63">
      <c r="BK260" s="158"/>
    </row>
    <row r="261" spans="54:63">
      <c r="BK261" s="158"/>
    </row>
    <row r="262" spans="54:63">
      <c r="BK262" s="158"/>
    </row>
    <row r="263" spans="54:63">
      <c r="BK263" s="158"/>
    </row>
    <row r="264" spans="54:63">
      <c r="BK264" s="158"/>
    </row>
    <row r="265" spans="54:63">
      <c r="BK265" s="158"/>
    </row>
    <row r="266" spans="54:63">
      <c r="BK266" s="158"/>
    </row>
    <row r="267" spans="54:63">
      <c r="BK267" s="158"/>
    </row>
    <row r="268" spans="54:63">
      <c r="BK268" s="158"/>
    </row>
    <row r="269" spans="54:63">
      <c r="BK269" s="158"/>
    </row>
    <row r="270" spans="54:63">
      <c r="BB270" s="167"/>
      <c r="BC270" s="167"/>
      <c r="BD270" s="167"/>
      <c r="BE270" s="167"/>
      <c r="BF270" s="167"/>
      <c r="BG270" s="167"/>
      <c r="BH270" s="167"/>
      <c r="BI270" s="167"/>
      <c r="BJ270" s="167"/>
      <c r="BK270" s="70"/>
    </row>
  </sheetData>
  <conditionalFormatting sqref="BK6:BK7 BK156:BK269 BK46:BK48 BK51:BK52 BK55:BK56 BK59:BK120">
    <cfRule type="colorScale" priority="10">
      <colorScale>
        <cfvo type="min"/>
        <cfvo type="percentile" val="50"/>
        <cfvo type="max"/>
        <color rgb="FFF8696B"/>
        <color rgb="FFFFEB84"/>
        <color rgb="FF63BE7B"/>
      </colorScale>
    </cfRule>
  </conditionalFormatting>
  <hyperlinks>
    <hyperlink ref="A3" location="NPSok!A1" display="Tornar" xr:uid="{A2D701FF-1CF8-4138-BEE5-DADDECBDFF56}"/>
    <hyperlink ref="A1" location="NPSok!A1" display="NPSok!A1" xr:uid="{9D409ED6-3B32-40B5-BE32-A9BDCAE70D87}"/>
  </hyperlinks>
  <pageMargins left="0.7" right="0.7" top="0.75" bottom="0.75" header="0.3" footer="0.3"/>
  <pageSetup paperSize="9" orientation="portrait" verticalDpi="3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4">
    <tabColor theme="8" tint="0.59999389629810485"/>
  </sheetPr>
  <dimension ref="A1:M14"/>
  <sheetViews>
    <sheetView showGridLines="0" showRowColHeaders="0" zoomScale="70" zoomScaleNormal="70" workbookViewId="0"/>
  </sheetViews>
  <sheetFormatPr defaultColWidth="11.42578125" defaultRowHeight="14.45"/>
  <cols>
    <col min="3" max="3" width="24" customWidth="1"/>
    <col min="4" max="4" width="16.140625" customWidth="1"/>
    <col min="5" max="5" width="7.85546875" customWidth="1"/>
    <col min="6" max="6" width="11.140625" customWidth="1"/>
    <col min="7" max="7" width="5.7109375" customWidth="1"/>
    <col min="8" max="8" width="12.85546875" customWidth="1"/>
    <col min="12" max="12" width="13.85546875" bestFit="1" customWidth="1"/>
    <col min="13" max="13" width="48.140625" customWidth="1"/>
    <col min="14" max="14" width="10.140625" customWidth="1"/>
    <col min="15" max="15" width="5.28515625" customWidth="1"/>
    <col min="17" max="17" width="2" customWidth="1"/>
    <col min="18" max="18" width="42.5703125" bestFit="1" customWidth="1"/>
  </cols>
  <sheetData>
    <row r="1" spans="1:13" ht="66" customHeight="1">
      <c r="A1" s="28" t="e" vm="1">
        <v>#VALUE!</v>
      </c>
    </row>
    <row r="3" spans="1:13">
      <c r="A3" s="28" t="s">
        <v>1</v>
      </c>
    </row>
    <row r="4" spans="1:13" ht="15" thickBot="1">
      <c r="L4" t="s">
        <v>416</v>
      </c>
    </row>
    <row r="5" spans="1:13" ht="15" thickBot="1">
      <c r="L5" s="51" t="s">
        <v>417</v>
      </c>
      <c r="M5" s="52" t="s">
        <v>72</v>
      </c>
    </row>
    <row r="6" spans="1:13" ht="29.1">
      <c r="L6" s="553" t="s">
        <v>418</v>
      </c>
      <c r="M6" s="37" t="s">
        <v>419</v>
      </c>
    </row>
    <row r="7" spans="1:13" ht="29.1">
      <c r="L7" s="554"/>
      <c r="M7" s="14" t="s">
        <v>420</v>
      </c>
    </row>
    <row r="8" spans="1:13" ht="29.1">
      <c r="L8" s="50" t="s">
        <v>421</v>
      </c>
      <c r="M8" s="14" t="s">
        <v>422</v>
      </c>
    </row>
    <row r="9" spans="1:13" ht="29.1">
      <c r="L9" s="280" t="s">
        <v>423</v>
      </c>
      <c r="M9" s="14" t="s">
        <v>424</v>
      </c>
    </row>
    <row r="10" spans="1:13" ht="15" thickBot="1">
      <c r="E10" s="69"/>
      <c r="F10" s="69"/>
      <c r="G10" s="69"/>
      <c r="H10" s="69"/>
      <c r="L10" s="281" t="s">
        <v>425</v>
      </c>
      <c r="M10" s="96" t="s">
        <v>426</v>
      </c>
    </row>
    <row r="11" spans="1:13">
      <c r="E11" s="69"/>
      <c r="F11" s="69"/>
      <c r="G11" s="69"/>
      <c r="H11" s="69"/>
    </row>
    <row r="12" spans="1:13">
      <c r="E12" s="69"/>
      <c r="F12" s="69"/>
      <c r="G12" s="69"/>
      <c r="H12" s="69"/>
    </row>
    <row r="13" spans="1:13">
      <c r="E13" s="69"/>
      <c r="F13" s="69"/>
      <c r="G13" s="69"/>
      <c r="H13" s="69"/>
    </row>
    <row r="14" spans="1:13">
      <c r="E14" s="70"/>
      <c r="F14" s="70"/>
      <c r="G14" s="70"/>
      <c r="H14" s="70"/>
    </row>
  </sheetData>
  <mergeCells count="1">
    <mergeCell ref="L6:L7"/>
  </mergeCells>
  <conditionalFormatting sqref="E10:H12">
    <cfRule type="colorScale" priority="1">
      <colorScale>
        <cfvo type="num" val="0"/>
        <cfvo type="num" val="7"/>
        <cfvo type="num" val="10"/>
        <color rgb="FFF8696B"/>
        <color rgb="FFFFEB84"/>
        <color rgb="FF63BE7B"/>
      </colorScale>
    </cfRule>
  </conditionalFormatting>
  <hyperlinks>
    <hyperlink ref="A3" location="Enq_escrites!A1" display="Tornar" xr:uid="{6BBFE46E-A299-46C5-9AD1-FE50B513D3EE}"/>
    <hyperlink ref="A1" location="Enq_escrites!A1" display="Enq_escrites!A1" xr:uid="{27B12F8A-E9BF-48D0-B7E1-661E7245FE97}"/>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38">
    <tabColor theme="8" tint="0.39997558519241921"/>
  </sheetPr>
  <dimension ref="A1:G22"/>
  <sheetViews>
    <sheetView showGridLines="0" showRowColHeaders="0" zoomScale="70" zoomScaleNormal="70" workbookViewId="0">
      <selection activeCell="A3" sqref="A3"/>
    </sheetView>
  </sheetViews>
  <sheetFormatPr defaultColWidth="11.42578125" defaultRowHeight="14.45"/>
  <sheetData>
    <row r="1" spans="1:1" ht="66" customHeight="1">
      <c r="A1" s="28" t="e" vm="1">
        <v>#VALUE!</v>
      </c>
    </row>
    <row r="3" spans="1:1">
      <c r="A3" s="28" t="s">
        <v>1</v>
      </c>
    </row>
    <row r="22" spans="4:7">
      <c r="D22" s="531"/>
      <c r="E22" s="531"/>
      <c r="F22" s="531"/>
      <c r="G22" s="531"/>
    </row>
  </sheetData>
  <mergeCells count="1">
    <mergeCell ref="D22:G22"/>
  </mergeCells>
  <hyperlinks>
    <hyperlink ref="A3" location="'SU-Qualitat'!A1" display="Tornar" xr:uid="{F3C12963-EB06-4571-BC6A-B1C80206D1FF}"/>
    <hyperlink ref="A1" location="'SU-Qualitat'!A1" display="'SU-Qualitat'!A1" xr:uid="{EE8A65EF-B98D-4187-9662-129846509EA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0">
    <tabColor theme="8" tint="-0.249977111117893"/>
  </sheetPr>
  <dimension ref="A1:V27"/>
  <sheetViews>
    <sheetView showGridLines="0" showRowColHeaders="0" zoomScale="60" zoomScaleNormal="60" workbookViewId="0">
      <selection activeCell="A3" sqref="A3"/>
    </sheetView>
  </sheetViews>
  <sheetFormatPr defaultColWidth="11.42578125" defaultRowHeight="14.45"/>
  <cols>
    <col min="2" max="2" width="13.28515625" customWidth="1"/>
    <col min="3" max="3" width="4.140625" bestFit="1" customWidth="1"/>
    <col min="4" max="4" width="4" customWidth="1"/>
    <col min="5" max="5" width="15" customWidth="1"/>
    <col min="6" max="6" width="4.42578125" customWidth="1"/>
    <col min="7" max="7" width="4.85546875" customWidth="1"/>
    <col min="8" max="8" width="18.42578125" customWidth="1"/>
    <col min="9" max="9" width="39.7109375" customWidth="1"/>
    <col min="10" max="10" width="11" customWidth="1"/>
    <col min="11" max="11" width="11.140625" customWidth="1"/>
    <col min="12" max="12" width="11.140625" bestFit="1" customWidth="1"/>
    <col min="13" max="13" width="11" bestFit="1" customWidth="1"/>
    <col min="14" max="14" width="13.140625" bestFit="1" customWidth="1"/>
    <col min="15" max="15" width="11.5703125" bestFit="1" customWidth="1"/>
    <col min="16" max="16" width="13.85546875" bestFit="1" customWidth="1"/>
    <col min="17" max="17" width="13.7109375" bestFit="1" customWidth="1"/>
    <col min="18" max="18" width="13.7109375" customWidth="1"/>
    <col min="20" max="20" width="13.5703125" customWidth="1"/>
    <col min="21" max="21" width="14.140625" bestFit="1" customWidth="1"/>
  </cols>
  <sheetData>
    <row r="1" spans="1:22" ht="66" customHeight="1">
      <c r="A1" s="28" t="e" vm="1">
        <v>#VALUE!</v>
      </c>
    </row>
    <row r="3" spans="1:22">
      <c r="A3" s="28" t="s">
        <v>1</v>
      </c>
    </row>
    <row r="4" spans="1:22" ht="15.75" customHeight="1"/>
    <row r="5" spans="1:22">
      <c r="B5" s="3"/>
      <c r="V5" s="75"/>
    </row>
    <row r="6" spans="1:22" ht="15" customHeight="1">
      <c r="B6" s="3"/>
    </row>
    <row r="7" spans="1:22">
      <c r="B7" s="3"/>
    </row>
    <row r="8" spans="1:22">
      <c r="B8" s="3"/>
      <c r="U8" s="27"/>
    </row>
    <row r="9" spans="1:22" ht="15" customHeight="1">
      <c r="B9" s="3"/>
    </row>
    <row r="10" spans="1:22">
      <c r="B10" s="3"/>
    </row>
    <row r="11" spans="1:22">
      <c r="B11" s="3"/>
    </row>
    <row r="12" spans="1:22">
      <c r="B12" s="3"/>
    </row>
    <row r="13" spans="1:22">
      <c r="B13" s="3"/>
    </row>
    <row r="14" spans="1:22">
      <c r="B14" s="3"/>
    </row>
    <row r="15" spans="1:22" ht="39" customHeight="1">
      <c r="B15" s="3"/>
      <c r="E15" s="555"/>
      <c r="F15" s="555"/>
      <c r="G15" s="555"/>
    </row>
    <row r="16" spans="1:22" ht="17.25" customHeight="1">
      <c r="B16" s="3"/>
      <c r="E16" s="555"/>
      <c r="F16" s="555"/>
      <c r="G16" s="555"/>
    </row>
    <row r="17" spans="2:5" ht="15" customHeight="1">
      <c r="B17" s="3"/>
      <c r="E17" s="555"/>
    </row>
    <row r="18" spans="2:5">
      <c r="B18" s="3"/>
      <c r="E18" s="555"/>
    </row>
    <row r="19" spans="2:5" ht="15" customHeight="1">
      <c r="B19" s="3"/>
      <c r="E19" s="555"/>
    </row>
    <row r="20" spans="2:5" ht="15" customHeight="1">
      <c r="B20" s="3"/>
      <c r="E20" s="555"/>
    </row>
    <row r="21" spans="2:5">
      <c r="E21" s="555"/>
    </row>
    <row r="22" spans="2:5">
      <c r="E22" s="555"/>
    </row>
    <row r="23" spans="2:5">
      <c r="E23" s="555"/>
    </row>
    <row r="27" spans="2:5">
      <c r="E27" t="s">
        <v>427</v>
      </c>
    </row>
  </sheetData>
  <mergeCells count="2">
    <mergeCell ref="E15:G16"/>
    <mergeCell ref="E17:E23"/>
  </mergeCells>
  <hyperlinks>
    <hyperlink ref="A3" location="SU_Mensual!A1" display="Tornar" xr:uid="{00000000-0004-0000-1300-000000000000}"/>
    <hyperlink ref="A1" location="SU_Mensual!A1" display="SU_Mensual!A1" xr:uid="{7F7017EC-87CF-47D0-BC92-7734357A73F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sheetPr>
  <dimension ref="A1:AA61"/>
  <sheetViews>
    <sheetView showGridLines="0" showRowColHeaders="0" tabSelected="1" topLeftCell="A20" zoomScale="55" zoomScaleNormal="55" workbookViewId="0">
      <selection activeCell="A3" sqref="A3"/>
    </sheetView>
  </sheetViews>
  <sheetFormatPr defaultColWidth="11.42578125" defaultRowHeight="14.45"/>
  <cols>
    <col min="2" max="3" width="3" customWidth="1"/>
    <col min="4" max="4" width="4" customWidth="1"/>
    <col min="5" max="5" width="15" customWidth="1"/>
    <col min="6" max="6" width="7.85546875" customWidth="1"/>
    <col min="7" max="7" width="4.85546875" customWidth="1"/>
    <col min="8" max="8" width="18.42578125" customWidth="1"/>
    <col min="9" max="9" width="39.7109375" customWidth="1"/>
    <col min="10" max="12" width="12" bestFit="1" customWidth="1"/>
    <col min="13" max="13" width="11" bestFit="1" customWidth="1"/>
    <col min="14" max="14" width="13.140625" bestFit="1" customWidth="1"/>
    <col min="15" max="16" width="9.140625" bestFit="1" customWidth="1"/>
    <col min="17" max="17" width="13.85546875" bestFit="1" customWidth="1"/>
    <col min="18" max="18" width="13.7109375" bestFit="1" customWidth="1"/>
    <col min="19" max="19" width="13.7109375" customWidth="1"/>
    <col min="21" max="21" width="13.5703125" customWidth="1"/>
    <col min="22" max="22" width="14.140625" bestFit="1" customWidth="1"/>
    <col min="25" max="25" width="19.5703125" bestFit="1" customWidth="1"/>
    <col min="28" max="28" width="34.28515625" customWidth="1"/>
  </cols>
  <sheetData>
    <row r="1" spans="1:27" ht="66" customHeight="1">
      <c r="A1" s="28" t="e" vm="1">
        <v>#VALUE!</v>
      </c>
    </row>
    <row r="2" spans="1:27" ht="15.75" customHeight="1"/>
    <row r="3" spans="1:27" ht="15" customHeight="1">
      <c r="A3" s="28" t="s">
        <v>1</v>
      </c>
    </row>
    <row r="4" spans="1:27" ht="15" thickBot="1"/>
    <row r="5" spans="1:27" ht="18.95" thickBot="1">
      <c r="E5" s="507" t="s">
        <v>428</v>
      </c>
      <c r="F5" s="508"/>
      <c r="H5" s="100" t="s">
        <v>429</v>
      </c>
      <c r="J5" s="159" t="s">
        <v>430</v>
      </c>
      <c r="K5" s="160">
        <f>AVERAGE(J45:V45)</f>
        <v>0.97031215712241004</v>
      </c>
    </row>
    <row r="6" spans="1:27" ht="18.95" thickBot="1">
      <c r="E6" s="509">
        <f>SUM(J16:V16)</f>
        <v>46130</v>
      </c>
      <c r="F6" s="510"/>
      <c r="H6" s="101">
        <f>SUM(J43:V43)</f>
        <v>29459</v>
      </c>
      <c r="J6" s="159" t="s">
        <v>431</v>
      </c>
      <c r="K6" s="160">
        <f>AVERAGE(J46:V46)</f>
        <v>0.91333538666692715</v>
      </c>
    </row>
    <row r="7" spans="1:27" ht="15.75" customHeight="1" thickBot="1">
      <c r="E7" s="99"/>
    </row>
    <row r="8" spans="1:27" ht="18.95" thickBot="1">
      <c r="B8" s="3"/>
      <c r="E8" s="507" t="s">
        <v>412</v>
      </c>
      <c r="F8" s="508"/>
      <c r="H8" s="100" t="s">
        <v>432</v>
      </c>
    </row>
    <row r="9" spans="1:27" ht="15" customHeight="1" thickBot="1">
      <c r="B9" s="3"/>
      <c r="E9" s="511">
        <v>0.52752401030686347</v>
      </c>
      <c r="F9" s="512"/>
      <c r="H9" s="134">
        <v>0.85570391192316697</v>
      </c>
    </row>
    <row r="10" spans="1:27" ht="15" customHeight="1" thickBot="1">
      <c r="A10" s="28"/>
      <c r="B10" s="3"/>
      <c r="E10" s="99"/>
      <c r="Y10" s="194" t="s">
        <v>7</v>
      </c>
      <c r="Z10" s="195"/>
      <c r="AA10" s="195"/>
    </row>
    <row r="11" spans="1:27" ht="39.950000000000003" customHeight="1">
      <c r="A11" s="28"/>
      <c r="B11" s="3"/>
      <c r="E11" s="513" t="s">
        <v>433</v>
      </c>
      <c r="F11" s="514"/>
    </row>
    <row r="12" spans="1:27" ht="18.95" thickBot="1">
      <c r="E12" s="505">
        <f>AVERAGE(J16:V16)</f>
        <v>4193.636363636364</v>
      </c>
      <c r="F12" s="506"/>
      <c r="I12" s="31"/>
    </row>
    <row r="13" spans="1:27" ht="15" thickBot="1">
      <c r="I13" s="12"/>
    </row>
    <row r="14" spans="1:27" ht="15" thickBot="1">
      <c r="I14" s="12"/>
      <c r="J14" s="119" t="s">
        <v>8</v>
      </c>
      <c r="K14" s="47" t="s">
        <v>9</v>
      </c>
      <c r="L14" s="47" t="s">
        <v>10</v>
      </c>
      <c r="M14" s="47" t="s">
        <v>11</v>
      </c>
      <c r="N14" s="47" t="s">
        <v>12</v>
      </c>
      <c r="O14" s="47" t="s">
        <v>434</v>
      </c>
      <c r="P14" s="47" t="s">
        <v>435</v>
      </c>
      <c r="Q14" s="47" t="s">
        <v>14</v>
      </c>
      <c r="R14" s="47" t="s">
        <v>15</v>
      </c>
      <c r="S14" s="47" t="s">
        <v>16</v>
      </c>
      <c r="T14" s="47" t="s">
        <v>17</v>
      </c>
      <c r="U14" s="47" t="s">
        <v>18</v>
      </c>
      <c r="V14" s="47" t="s">
        <v>19</v>
      </c>
      <c r="W14" s="138" t="s">
        <v>189</v>
      </c>
    </row>
    <row r="15" spans="1:27" ht="15.75" customHeight="1">
      <c r="F15" s="474" t="s">
        <v>436</v>
      </c>
      <c r="G15" s="475"/>
      <c r="H15" s="476"/>
      <c r="I15" s="346" t="s">
        <v>165</v>
      </c>
      <c r="J15" s="175">
        <v>5008</v>
      </c>
      <c r="K15" s="282">
        <v>5057</v>
      </c>
      <c r="L15" s="282">
        <v>5323</v>
      </c>
      <c r="M15" s="282">
        <v>4447</v>
      </c>
      <c r="N15" s="282">
        <v>5027</v>
      </c>
      <c r="O15" s="282">
        <v>2767</v>
      </c>
      <c r="P15" s="282">
        <v>4608</v>
      </c>
      <c r="Q15" s="400" t="s">
        <v>437</v>
      </c>
      <c r="R15" s="400" t="s">
        <v>437</v>
      </c>
      <c r="S15" s="400" t="s">
        <v>437</v>
      </c>
      <c r="T15" s="282"/>
      <c r="U15" s="282"/>
      <c r="V15" s="282"/>
      <c r="W15" s="139"/>
    </row>
    <row r="16" spans="1:27" ht="15.75" customHeight="1">
      <c r="F16" s="477"/>
      <c r="G16" s="478"/>
      <c r="H16" s="479"/>
      <c r="I16" s="347" t="s">
        <v>438</v>
      </c>
      <c r="J16" s="171">
        <v>4703</v>
      </c>
      <c r="K16" s="283">
        <v>4663</v>
      </c>
      <c r="L16" s="283">
        <v>4951</v>
      </c>
      <c r="M16" s="283">
        <v>4222</v>
      </c>
      <c r="N16" s="283">
        <v>4923</v>
      </c>
      <c r="O16" s="283">
        <v>2722</v>
      </c>
      <c r="P16" s="283">
        <v>4505</v>
      </c>
      <c r="Q16" s="325">
        <v>4843</v>
      </c>
      <c r="R16" s="325">
        <v>2467</v>
      </c>
      <c r="S16" s="325">
        <v>3760</v>
      </c>
      <c r="T16" s="283">
        <v>4371</v>
      </c>
      <c r="U16" s="283"/>
      <c r="V16" s="283"/>
      <c r="W16" s="140"/>
    </row>
    <row r="17" spans="6:25">
      <c r="F17" s="477"/>
      <c r="G17" s="478"/>
      <c r="H17" s="479"/>
      <c r="I17" s="347" t="s">
        <v>439</v>
      </c>
      <c r="J17" s="171">
        <v>4464</v>
      </c>
      <c r="K17" s="283">
        <v>4550</v>
      </c>
      <c r="L17" s="283">
        <v>4863</v>
      </c>
      <c r="M17" s="283">
        <v>4168</v>
      </c>
      <c r="N17" s="283">
        <v>4826</v>
      </c>
      <c r="O17" s="283">
        <v>2858</v>
      </c>
      <c r="P17" s="283">
        <v>1822</v>
      </c>
      <c r="Q17" s="325">
        <v>4808</v>
      </c>
      <c r="R17" s="325">
        <v>2340</v>
      </c>
      <c r="S17" s="325">
        <v>3373</v>
      </c>
      <c r="T17" s="283">
        <v>4076</v>
      </c>
      <c r="U17" s="283"/>
      <c r="V17" s="283"/>
      <c r="W17" s="140"/>
    </row>
    <row r="18" spans="6:25">
      <c r="F18" s="477"/>
      <c r="G18" s="478"/>
      <c r="H18" s="479"/>
      <c r="I18" s="347" t="s">
        <v>440</v>
      </c>
      <c r="J18" s="170">
        <v>215.42857142857142</v>
      </c>
      <c r="K18" s="285">
        <v>223.65</v>
      </c>
      <c r="L18" s="285">
        <v>224.23809523809524</v>
      </c>
      <c r="M18" s="285">
        <v>202.15</v>
      </c>
      <c r="N18" s="285">
        <v>223</v>
      </c>
      <c r="O18" s="285">
        <v>235.4</v>
      </c>
      <c r="P18" s="285"/>
      <c r="Q18" s="401">
        <v>207.39130434782609</v>
      </c>
      <c r="R18" s="401">
        <v>120.3</v>
      </c>
      <c r="S18" s="401">
        <v>156.36363636363637</v>
      </c>
      <c r="T18" s="285">
        <v>187.60869565217391</v>
      </c>
      <c r="U18" s="285"/>
      <c r="V18" s="285"/>
      <c r="W18" s="141"/>
    </row>
    <row r="19" spans="6:25">
      <c r="F19" s="477"/>
      <c r="G19" s="478"/>
      <c r="H19" s="479"/>
      <c r="I19" s="347" t="s">
        <v>441</v>
      </c>
      <c r="J19" s="170">
        <v>217.66666666666666</v>
      </c>
      <c r="K19" s="285">
        <v>234.9</v>
      </c>
      <c r="L19" s="285">
        <v>235.85714285714286</v>
      </c>
      <c r="M19" s="285">
        <v>211.4</v>
      </c>
      <c r="N19" s="285">
        <v>234.0952380952381</v>
      </c>
      <c r="O19" s="285">
        <v>249.1</v>
      </c>
      <c r="P19" s="285"/>
      <c r="Q19" s="401">
        <v>207</v>
      </c>
      <c r="R19" s="401">
        <v>117</v>
      </c>
      <c r="S19" s="401">
        <v>154.35</v>
      </c>
      <c r="T19" s="285">
        <v>177.17391304347825</v>
      </c>
      <c r="U19" s="285"/>
      <c r="V19" s="285"/>
      <c r="W19" s="141"/>
    </row>
    <row r="20" spans="6:25">
      <c r="F20" s="477"/>
      <c r="G20" s="478"/>
      <c r="H20" s="479"/>
      <c r="I20" s="347" t="s">
        <v>442</v>
      </c>
      <c r="J20" s="171">
        <v>3298</v>
      </c>
      <c r="K20" s="283">
        <v>3358</v>
      </c>
      <c r="L20" s="283">
        <v>3697</v>
      </c>
      <c r="M20" s="283">
        <v>3128</v>
      </c>
      <c r="N20" s="283">
        <v>3591</v>
      </c>
      <c r="O20" s="283">
        <v>2012</v>
      </c>
      <c r="P20" s="283"/>
      <c r="Q20" s="325">
        <v>3318</v>
      </c>
      <c r="R20" s="325">
        <v>1588</v>
      </c>
      <c r="S20" s="325">
        <v>2123</v>
      </c>
      <c r="T20" s="283">
        <v>2446</v>
      </c>
      <c r="U20" s="283"/>
      <c r="V20" s="5"/>
      <c r="W20" s="141"/>
    </row>
    <row r="21" spans="6:25">
      <c r="F21" s="477"/>
      <c r="G21" s="478"/>
      <c r="H21" s="479"/>
      <c r="I21" s="347" t="s">
        <v>443</v>
      </c>
      <c r="J21" s="171">
        <v>211</v>
      </c>
      <c r="K21" s="283">
        <v>287</v>
      </c>
      <c r="L21" s="283">
        <v>272</v>
      </c>
      <c r="M21" s="283">
        <v>296</v>
      </c>
      <c r="N21" s="283">
        <v>351</v>
      </c>
      <c r="O21" s="283">
        <v>247</v>
      </c>
      <c r="P21" s="283"/>
      <c r="Q21" s="325">
        <v>440</v>
      </c>
      <c r="R21" s="325">
        <v>180</v>
      </c>
      <c r="S21" s="325">
        <v>461</v>
      </c>
      <c r="T21" s="283">
        <v>521</v>
      </c>
      <c r="U21" s="283"/>
      <c r="V21" s="5"/>
      <c r="W21" s="141"/>
    </row>
    <row r="22" spans="6:25">
      <c r="F22" s="477"/>
      <c r="G22" s="478"/>
      <c r="H22" s="479"/>
      <c r="I22" s="347" t="s">
        <v>444</v>
      </c>
      <c r="J22" s="171">
        <v>3509</v>
      </c>
      <c r="K22" s="283">
        <v>3645</v>
      </c>
      <c r="L22" s="283">
        <v>3969</v>
      </c>
      <c r="M22" s="283">
        <v>3424</v>
      </c>
      <c r="N22" s="283">
        <v>3942</v>
      </c>
      <c r="O22" s="283">
        <v>2259</v>
      </c>
      <c r="P22" s="283"/>
      <c r="Q22" s="325">
        <v>3758</v>
      </c>
      <c r="R22" s="325">
        <v>1768</v>
      </c>
      <c r="S22" s="325">
        <v>2584</v>
      </c>
      <c r="T22" s="283">
        <v>2967</v>
      </c>
      <c r="U22" s="283"/>
      <c r="V22" s="5"/>
      <c r="W22" s="141"/>
    </row>
    <row r="23" spans="6:25">
      <c r="F23" s="477"/>
      <c r="G23" s="478"/>
      <c r="H23" s="479"/>
      <c r="I23" s="347" t="s">
        <v>445</v>
      </c>
      <c r="J23" s="172">
        <v>0.8</v>
      </c>
      <c r="K23" s="286">
        <v>0.81</v>
      </c>
      <c r="L23" s="286">
        <v>0.83</v>
      </c>
      <c r="M23" s="286">
        <v>0.84</v>
      </c>
      <c r="N23" s="286">
        <v>0.83</v>
      </c>
      <c r="O23" s="286">
        <v>0.81</v>
      </c>
      <c r="P23" s="286"/>
      <c r="Q23" s="402">
        <v>0.78</v>
      </c>
      <c r="R23" s="402">
        <v>0.76</v>
      </c>
      <c r="S23" s="402">
        <v>0.77</v>
      </c>
      <c r="T23" s="286">
        <v>0.73</v>
      </c>
      <c r="U23" s="286"/>
      <c r="V23" s="287"/>
      <c r="W23" s="141"/>
    </row>
    <row r="24" spans="6:25" ht="15" thickBot="1">
      <c r="F24" s="477"/>
      <c r="G24" s="478"/>
      <c r="H24" s="479"/>
      <c r="I24" s="347" t="s">
        <v>446</v>
      </c>
      <c r="J24" s="239">
        <v>178</v>
      </c>
      <c r="K24" s="288">
        <v>190</v>
      </c>
      <c r="L24" s="288">
        <v>172</v>
      </c>
      <c r="M24" s="288">
        <v>179</v>
      </c>
      <c r="N24" s="288">
        <v>203</v>
      </c>
      <c r="O24" s="288">
        <v>91</v>
      </c>
      <c r="P24" s="288"/>
      <c r="Q24" s="403">
        <v>153</v>
      </c>
      <c r="R24" s="403">
        <v>46</v>
      </c>
      <c r="S24" s="403">
        <v>187</v>
      </c>
      <c r="T24" s="288">
        <v>220</v>
      </c>
      <c r="U24" s="289"/>
      <c r="V24" s="290"/>
      <c r="W24" s="142"/>
    </row>
    <row r="25" spans="6:25">
      <c r="F25" s="480" t="s">
        <v>447</v>
      </c>
      <c r="G25" s="481"/>
      <c r="H25" s="482"/>
      <c r="I25" s="348" t="s">
        <v>448</v>
      </c>
      <c r="J25" s="322">
        <v>0.54</v>
      </c>
      <c r="K25" s="369">
        <v>0.52349999999999997</v>
      </c>
      <c r="L25" s="369">
        <v>0.60880000000000001</v>
      </c>
      <c r="M25" s="369">
        <v>0.61499999999999999</v>
      </c>
      <c r="N25" s="369">
        <v>0.53220000000000001</v>
      </c>
      <c r="O25" s="455">
        <v>0.51970000000000005</v>
      </c>
      <c r="P25" s="456"/>
      <c r="Q25" s="369">
        <v>0.39534883720930236</v>
      </c>
      <c r="R25" s="369">
        <v>0.44545454545454544</v>
      </c>
      <c r="S25" s="369">
        <v>0.52964426877470361</v>
      </c>
      <c r="T25" s="369">
        <v>0.4405</v>
      </c>
      <c r="U25" s="291"/>
      <c r="V25" s="291"/>
      <c r="W25" s="143"/>
    </row>
    <row r="26" spans="6:25" ht="15" customHeight="1">
      <c r="F26" s="483"/>
      <c r="G26" s="484"/>
      <c r="H26" s="485"/>
      <c r="I26" s="349" t="s">
        <v>449</v>
      </c>
      <c r="J26" s="367">
        <v>0.85</v>
      </c>
      <c r="K26" s="363">
        <v>0.86</v>
      </c>
      <c r="L26" s="363">
        <v>0.9</v>
      </c>
      <c r="M26" s="363">
        <v>0.89</v>
      </c>
      <c r="N26" s="363">
        <v>0.86</v>
      </c>
      <c r="O26" s="457">
        <v>0.84</v>
      </c>
      <c r="P26" s="457"/>
      <c r="Q26" s="397">
        <v>0.76744186046511631</v>
      </c>
      <c r="R26" s="397">
        <v>0.83030303030303032</v>
      </c>
      <c r="S26" s="397">
        <v>0.85375494071146241</v>
      </c>
      <c r="T26" s="363">
        <v>0.82</v>
      </c>
      <c r="U26" s="363"/>
      <c r="V26" s="363"/>
      <c r="W26" s="141"/>
    </row>
    <row r="27" spans="6:25" ht="15" customHeight="1">
      <c r="F27" s="483"/>
      <c r="G27" s="484"/>
      <c r="H27" s="485"/>
      <c r="I27" s="350" t="s">
        <v>450</v>
      </c>
      <c r="J27" s="173">
        <v>8.3000000000000007</v>
      </c>
      <c r="K27" s="292">
        <v>8.36</v>
      </c>
      <c r="L27" s="292">
        <v>8.68</v>
      </c>
      <c r="M27" s="292">
        <v>8.64</v>
      </c>
      <c r="N27" s="292">
        <v>8.33</v>
      </c>
      <c r="O27" s="458">
        <v>8.14</v>
      </c>
      <c r="P27" s="458"/>
      <c r="Q27" s="398">
        <v>7.9411890497979458</v>
      </c>
      <c r="R27" s="398">
        <v>8.3778293817409022</v>
      </c>
      <c r="S27" s="398">
        <v>8.5700495029932018</v>
      </c>
      <c r="T27" s="292">
        <v>8.27</v>
      </c>
      <c r="U27" s="292"/>
      <c r="V27" s="292"/>
      <c r="W27" s="141"/>
    </row>
    <row r="28" spans="6:25" ht="15" thickBot="1">
      <c r="F28" s="486"/>
      <c r="G28" s="487"/>
      <c r="H28" s="488"/>
      <c r="I28" s="351" t="s">
        <v>451</v>
      </c>
      <c r="J28" s="342">
        <v>0.11</v>
      </c>
      <c r="K28" s="343">
        <v>0.12</v>
      </c>
      <c r="L28" s="343">
        <v>0.13</v>
      </c>
      <c r="M28" s="343">
        <v>0.1</v>
      </c>
      <c r="N28" s="343">
        <v>0.09</v>
      </c>
      <c r="O28" s="459" t="s">
        <v>437</v>
      </c>
      <c r="P28" s="459"/>
      <c r="Q28" s="399">
        <v>1.8094841930116474E-2</v>
      </c>
      <c r="R28" s="399">
        <v>0.14102564102564102</v>
      </c>
      <c r="S28" s="399">
        <v>0.15001482359916987</v>
      </c>
      <c r="T28" s="343">
        <v>0.15</v>
      </c>
      <c r="U28" s="343"/>
      <c r="V28" s="343"/>
      <c r="W28" s="344"/>
    </row>
    <row r="29" spans="6:25" ht="29.1">
      <c r="F29" s="471" t="s">
        <v>452</v>
      </c>
      <c r="G29" s="468" t="s">
        <v>453</v>
      </c>
      <c r="H29" s="460" t="s">
        <v>454</v>
      </c>
      <c r="I29" s="352" t="s">
        <v>455</v>
      </c>
      <c r="J29" s="174">
        <v>2703</v>
      </c>
      <c r="K29" s="192">
        <v>2802</v>
      </c>
      <c r="L29" s="192">
        <v>2951</v>
      </c>
      <c r="M29" s="192">
        <v>2606</v>
      </c>
      <c r="N29" s="192">
        <v>3116</v>
      </c>
      <c r="O29" s="463">
        <v>3063</v>
      </c>
      <c r="P29" s="463"/>
      <c r="Q29" s="396">
        <v>3636</v>
      </c>
      <c r="R29" s="396">
        <v>1704</v>
      </c>
      <c r="S29" s="396">
        <v>2719</v>
      </c>
      <c r="T29" s="340">
        <v>3041</v>
      </c>
      <c r="U29" s="340"/>
      <c r="V29" s="340"/>
      <c r="W29" s="341"/>
    </row>
    <row r="30" spans="6:25" ht="29.1" customHeight="1">
      <c r="F30" s="472"/>
      <c r="G30" s="469"/>
      <c r="H30" s="461"/>
      <c r="I30" s="352" t="s">
        <v>456</v>
      </c>
      <c r="J30" s="345">
        <v>232</v>
      </c>
      <c r="K30" s="364">
        <v>246</v>
      </c>
      <c r="L30" s="364">
        <v>286</v>
      </c>
      <c r="M30" s="364">
        <v>243</v>
      </c>
      <c r="N30" s="364">
        <v>362</v>
      </c>
      <c r="O30" s="464">
        <v>315</v>
      </c>
      <c r="P30" s="464"/>
      <c r="Q30" s="325">
        <v>316</v>
      </c>
      <c r="R30" s="325">
        <v>157</v>
      </c>
      <c r="S30" s="325">
        <v>245</v>
      </c>
      <c r="T30" s="364">
        <v>252</v>
      </c>
      <c r="U30" s="364"/>
      <c r="V30" s="364"/>
      <c r="W30" s="145">
        <f>SUM(J30:V30)</f>
        <v>2654</v>
      </c>
    </row>
    <row r="31" spans="6:25">
      <c r="F31" s="472"/>
      <c r="G31" s="469"/>
      <c r="H31" s="461"/>
      <c r="I31" s="353" t="s">
        <v>457</v>
      </c>
      <c r="J31" s="171">
        <v>2471</v>
      </c>
      <c r="K31" s="283">
        <v>2556</v>
      </c>
      <c r="L31" s="283">
        <v>2665</v>
      </c>
      <c r="M31" s="283">
        <v>2363</v>
      </c>
      <c r="N31" s="283">
        <v>2754</v>
      </c>
      <c r="O31" s="445">
        <v>2748</v>
      </c>
      <c r="P31" s="445"/>
      <c r="Q31" s="325">
        <v>3320</v>
      </c>
      <c r="R31" s="325">
        <v>1547</v>
      </c>
      <c r="S31" s="325">
        <v>2474</v>
      </c>
      <c r="T31" s="283">
        <v>2789</v>
      </c>
      <c r="U31" s="283"/>
      <c r="V31" s="283"/>
      <c r="W31" s="145">
        <f>SUM(J31:V31)</f>
        <v>25687</v>
      </c>
      <c r="Y31" s="168"/>
    </row>
    <row r="32" spans="6:25">
      <c r="F32" s="472"/>
      <c r="G32" s="469"/>
      <c r="H32" s="461"/>
      <c r="I32" s="353" t="s">
        <v>458</v>
      </c>
      <c r="J32" s="171">
        <v>2386</v>
      </c>
      <c r="K32" s="283">
        <v>2453</v>
      </c>
      <c r="L32" s="283">
        <v>2622</v>
      </c>
      <c r="M32" s="283">
        <v>2286</v>
      </c>
      <c r="N32" s="283">
        <v>2587</v>
      </c>
      <c r="O32" s="445">
        <v>2429</v>
      </c>
      <c r="P32" s="445"/>
      <c r="Q32" s="325">
        <v>2769</v>
      </c>
      <c r="R32" s="325">
        <v>1493</v>
      </c>
      <c r="S32" s="325">
        <v>2228</v>
      </c>
      <c r="T32" s="283">
        <v>2590</v>
      </c>
      <c r="U32" s="283"/>
      <c r="V32" s="283"/>
      <c r="W32" s="141"/>
    </row>
    <row r="33" spans="6:23">
      <c r="F33" s="472"/>
      <c r="G33" s="469"/>
      <c r="H33" s="461"/>
      <c r="I33" s="353" t="s">
        <v>459</v>
      </c>
      <c r="J33" s="170">
        <v>2284</v>
      </c>
      <c r="K33" s="285">
        <v>2367</v>
      </c>
      <c r="L33" s="285">
        <v>2550</v>
      </c>
      <c r="M33" s="285">
        <v>2193</v>
      </c>
      <c r="N33" s="285">
        <v>2425</v>
      </c>
      <c r="O33" s="465">
        <v>2124</v>
      </c>
      <c r="P33" s="465"/>
      <c r="Q33" s="325">
        <v>2354</v>
      </c>
      <c r="R33" s="325">
        <v>1427</v>
      </c>
      <c r="S33" s="325">
        <v>1993</v>
      </c>
      <c r="T33" s="283">
        <v>2445</v>
      </c>
      <c r="U33" s="283"/>
      <c r="V33" s="283"/>
      <c r="W33" s="141"/>
    </row>
    <row r="34" spans="6:23">
      <c r="F34" s="472"/>
      <c r="G34" s="469"/>
      <c r="H34" s="461"/>
      <c r="I34" s="354" t="s">
        <v>460</v>
      </c>
      <c r="J34" s="310">
        <v>0.95725062866722543</v>
      </c>
      <c r="K34" s="365">
        <v>0.96494088870770489</v>
      </c>
      <c r="L34" s="365">
        <v>0.97254004576659037</v>
      </c>
      <c r="M34" s="365">
        <v>0.95931758530183731</v>
      </c>
      <c r="N34" s="365">
        <v>0.93737920371086203</v>
      </c>
      <c r="O34" s="466">
        <v>0.87443392342527793</v>
      </c>
      <c r="P34" s="466"/>
      <c r="Q34" s="404">
        <v>0.85012639942217405</v>
      </c>
      <c r="R34" s="404">
        <v>0.95579370395177499</v>
      </c>
      <c r="S34" s="404">
        <v>0.89452423698384198</v>
      </c>
      <c r="T34" s="404">
        <v>0.94401544401544402</v>
      </c>
      <c r="U34" s="311"/>
      <c r="V34" s="311"/>
      <c r="W34" s="313"/>
    </row>
    <row r="35" spans="6:23">
      <c r="F35" s="472"/>
      <c r="G35" s="469"/>
      <c r="H35" s="461"/>
      <c r="I35" s="353" t="s">
        <v>461</v>
      </c>
      <c r="J35" s="171">
        <v>46</v>
      </c>
      <c r="K35" s="283">
        <v>49</v>
      </c>
      <c r="L35" s="283">
        <v>25</v>
      </c>
      <c r="M35" s="283">
        <v>41</v>
      </c>
      <c r="N35" s="283">
        <v>96</v>
      </c>
      <c r="O35" s="445">
        <v>185</v>
      </c>
      <c r="P35" s="445"/>
      <c r="Q35" s="325">
        <v>302</v>
      </c>
      <c r="R35" s="325">
        <v>18</v>
      </c>
      <c r="S35" s="325">
        <v>105</v>
      </c>
      <c r="T35" s="325">
        <v>112</v>
      </c>
      <c r="U35" s="283"/>
      <c r="V35" s="283"/>
      <c r="W35" s="145">
        <f>SUM(J35:V35)</f>
        <v>979</v>
      </c>
    </row>
    <row r="36" spans="6:23" ht="29.1">
      <c r="F36" s="472"/>
      <c r="G36" s="469"/>
      <c r="H36" s="461"/>
      <c r="I36" s="353" t="s">
        <v>462</v>
      </c>
      <c r="J36" s="218">
        <v>2664</v>
      </c>
      <c r="K36" s="45">
        <v>2748</v>
      </c>
      <c r="L36" s="45">
        <v>2933</v>
      </c>
      <c r="M36" s="45">
        <v>2570</v>
      </c>
      <c r="N36" s="45">
        <v>3045</v>
      </c>
      <c r="O36" s="448">
        <v>2929</v>
      </c>
      <c r="P36" s="448"/>
      <c r="Q36" s="405">
        <v>3387</v>
      </c>
      <c r="R36" s="405">
        <v>1668</v>
      </c>
      <c r="S36" s="405">
        <v>2578</v>
      </c>
      <c r="T36" s="405">
        <v>2954</v>
      </c>
      <c r="U36" s="45"/>
      <c r="V36" s="45"/>
      <c r="W36" s="145">
        <f>SUM(J36:V36)</f>
        <v>27476</v>
      </c>
    </row>
    <row r="37" spans="6:23" ht="29.45" thickBot="1">
      <c r="F37" s="472"/>
      <c r="G37" s="469"/>
      <c r="H37" s="462"/>
      <c r="I37" s="355" t="s">
        <v>463</v>
      </c>
      <c r="J37" s="370">
        <v>0.98557158712541626</v>
      </c>
      <c r="K37" s="371">
        <v>0.98072805139186292</v>
      </c>
      <c r="L37" s="371">
        <v>0.99390037275499832</v>
      </c>
      <c r="M37" s="371">
        <v>0.98618572524942438</v>
      </c>
      <c r="N37" s="371">
        <v>0.97721437740693196</v>
      </c>
      <c r="O37" s="467">
        <v>0.95625204048318646</v>
      </c>
      <c r="P37" s="467"/>
      <c r="Q37" s="406">
        <v>0.93151815181518149</v>
      </c>
      <c r="R37" s="406">
        <v>0.97887323943661975</v>
      </c>
      <c r="S37" s="406">
        <v>0.94814269952188301</v>
      </c>
      <c r="T37" s="406">
        <v>0.97139098980598493</v>
      </c>
      <c r="U37" s="320"/>
      <c r="V37" s="320"/>
      <c r="W37" s="321">
        <f>SUM(J37:V37)</f>
        <v>9.7097772349914901</v>
      </c>
    </row>
    <row r="38" spans="6:23">
      <c r="F38" s="472"/>
      <c r="G38" s="469"/>
      <c r="H38" s="489" t="s">
        <v>90</v>
      </c>
      <c r="I38" s="296" t="s">
        <v>464</v>
      </c>
      <c r="J38" s="177">
        <v>98</v>
      </c>
      <c r="K38" s="293">
        <v>111</v>
      </c>
      <c r="L38" s="293">
        <v>110</v>
      </c>
      <c r="M38" s="293">
        <v>99</v>
      </c>
      <c r="N38" s="293">
        <v>137</v>
      </c>
      <c r="O38" s="444">
        <v>100</v>
      </c>
      <c r="P38" s="444"/>
      <c r="Q38" s="407">
        <v>143</v>
      </c>
      <c r="R38" s="407">
        <v>62</v>
      </c>
      <c r="S38" s="407">
        <v>131</v>
      </c>
      <c r="T38" s="407">
        <v>127</v>
      </c>
      <c r="U38" s="293"/>
      <c r="V38" s="293"/>
      <c r="W38" s="146">
        <f>SUM(J38:V38)</f>
        <v>1118</v>
      </c>
    </row>
    <row r="39" spans="6:23">
      <c r="F39" s="472"/>
      <c r="G39" s="469"/>
      <c r="H39" s="490"/>
      <c r="I39" s="297" t="s">
        <v>465</v>
      </c>
      <c r="J39" s="171">
        <v>97</v>
      </c>
      <c r="K39" s="283">
        <v>108</v>
      </c>
      <c r="L39" s="283">
        <v>103</v>
      </c>
      <c r="M39" s="283">
        <v>99</v>
      </c>
      <c r="N39" s="283">
        <v>135</v>
      </c>
      <c r="O39" s="445">
        <v>93</v>
      </c>
      <c r="P39" s="445"/>
      <c r="Q39" s="325">
        <v>113</v>
      </c>
      <c r="R39" s="325">
        <v>60</v>
      </c>
      <c r="S39" s="325">
        <v>121</v>
      </c>
      <c r="T39" s="325">
        <v>115</v>
      </c>
      <c r="U39" s="283"/>
      <c r="V39" s="283"/>
      <c r="W39" s="145">
        <f>SUM(J39:V39)</f>
        <v>1044</v>
      </c>
    </row>
    <row r="40" spans="6:23">
      <c r="F40" s="472"/>
      <c r="G40" s="469"/>
      <c r="H40" s="490"/>
      <c r="I40" s="298" t="s">
        <v>159</v>
      </c>
      <c r="J40" s="171">
        <v>0</v>
      </c>
      <c r="K40" s="283">
        <v>1</v>
      </c>
      <c r="L40" s="283">
        <v>0</v>
      </c>
      <c r="M40" s="283">
        <v>0</v>
      </c>
      <c r="N40" s="283">
        <v>0</v>
      </c>
      <c r="O40" s="452">
        <v>3</v>
      </c>
      <c r="P40" s="452"/>
      <c r="Q40" s="325">
        <v>7</v>
      </c>
      <c r="R40" s="325">
        <v>1</v>
      </c>
      <c r="S40" s="325">
        <v>2</v>
      </c>
      <c r="T40" s="325">
        <v>2</v>
      </c>
      <c r="U40" s="283"/>
      <c r="V40" s="283"/>
      <c r="W40" s="144"/>
    </row>
    <row r="41" spans="6:23">
      <c r="F41" s="472"/>
      <c r="G41" s="469"/>
      <c r="H41" s="490"/>
      <c r="I41" s="299" t="s">
        <v>466</v>
      </c>
      <c r="J41" s="314">
        <v>0.99</v>
      </c>
      <c r="K41" s="312">
        <v>0.98</v>
      </c>
      <c r="L41" s="312">
        <v>0.9363636363636364</v>
      </c>
      <c r="M41" s="312">
        <v>1</v>
      </c>
      <c r="N41" s="312">
        <v>0.98540145985401462</v>
      </c>
      <c r="O41" s="453">
        <v>0.96</v>
      </c>
      <c r="P41" s="453"/>
      <c r="Q41" s="408">
        <v>0.84</v>
      </c>
      <c r="R41" s="408">
        <v>0.98</v>
      </c>
      <c r="S41" s="408">
        <v>0.93893129770992367</v>
      </c>
      <c r="T41" s="408">
        <v>0.92125984251968507</v>
      </c>
      <c r="U41" s="312"/>
      <c r="V41" s="312"/>
      <c r="W41" s="315"/>
    </row>
    <row r="42" spans="6:23" ht="24.95" customHeight="1" thickBot="1">
      <c r="F42" s="472"/>
      <c r="G42" s="469"/>
      <c r="H42" s="491"/>
      <c r="I42" s="300" t="s">
        <v>467</v>
      </c>
      <c r="J42" s="372">
        <v>0.99</v>
      </c>
      <c r="K42" s="373">
        <v>0.94</v>
      </c>
      <c r="L42" s="373">
        <v>0.99029126213592233</v>
      </c>
      <c r="M42" s="373">
        <v>0.98</v>
      </c>
      <c r="N42" s="373">
        <v>0.99</v>
      </c>
      <c r="O42" s="454">
        <v>0.95</v>
      </c>
      <c r="P42" s="454"/>
      <c r="Q42" s="409">
        <v>0.9</v>
      </c>
      <c r="R42" s="409">
        <v>0.97</v>
      </c>
      <c r="S42" s="409">
        <v>0.95041322314049592</v>
      </c>
      <c r="T42" s="409">
        <v>0.9652173913043478</v>
      </c>
      <c r="U42" s="373"/>
      <c r="V42" s="373"/>
      <c r="W42" s="374"/>
    </row>
    <row r="43" spans="6:23">
      <c r="F43" s="472"/>
      <c r="G43" s="469"/>
      <c r="H43" s="492" t="s">
        <v>468</v>
      </c>
      <c r="I43" s="214" t="s">
        <v>469</v>
      </c>
      <c r="J43" s="375">
        <v>2801</v>
      </c>
      <c r="K43" s="376">
        <v>2913</v>
      </c>
      <c r="L43" s="376">
        <v>3061</v>
      </c>
      <c r="M43" s="376">
        <v>2705</v>
      </c>
      <c r="N43" s="376">
        <v>3253</v>
      </c>
      <c r="O43" s="447">
        <v>3163</v>
      </c>
      <c r="P43" s="447"/>
      <c r="Q43" s="410">
        <v>3779</v>
      </c>
      <c r="R43" s="410">
        <v>1766</v>
      </c>
      <c r="S43" s="410">
        <v>2850</v>
      </c>
      <c r="T43" s="410">
        <v>3168</v>
      </c>
      <c r="U43" s="376"/>
      <c r="V43" s="376"/>
      <c r="W43" s="213">
        <f>SUM(J43:V43)</f>
        <v>29459</v>
      </c>
    </row>
    <row r="44" spans="6:23" ht="30" customHeight="1">
      <c r="F44" s="472"/>
      <c r="G44" s="469"/>
      <c r="H44" s="493"/>
      <c r="I44" s="215" t="s">
        <v>470</v>
      </c>
      <c r="J44" s="218">
        <v>2761</v>
      </c>
      <c r="K44" s="45">
        <v>2857</v>
      </c>
      <c r="L44" s="45">
        <v>3036</v>
      </c>
      <c r="M44" s="45">
        <v>2669</v>
      </c>
      <c r="N44" s="45">
        <v>3180</v>
      </c>
      <c r="O44" s="448">
        <v>3025</v>
      </c>
      <c r="P44" s="448"/>
      <c r="Q44" s="405">
        <v>3507</v>
      </c>
      <c r="R44" s="405">
        <v>1729</v>
      </c>
      <c r="S44" s="405">
        <v>2701</v>
      </c>
      <c r="T44" s="405">
        <v>3071</v>
      </c>
      <c r="U44" s="45"/>
      <c r="V44" s="45"/>
      <c r="W44" s="145">
        <f>SUM(J44:V44)</f>
        <v>28536</v>
      </c>
    </row>
    <row r="45" spans="6:23">
      <c r="F45" s="472"/>
      <c r="G45" s="469"/>
      <c r="H45" s="493"/>
      <c r="I45" s="215" t="s">
        <v>471</v>
      </c>
      <c r="J45" s="316">
        <v>0.98571938593359509</v>
      </c>
      <c r="K45" s="366">
        <v>0.98077583247511158</v>
      </c>
      <c r="L45" s="366">
        <v>0.99183273440052266</v>
      </c>
      <c r="M45" s="366">
        <v>0.98669131238447316</v>
      </c>
      <c r="N45" s="366">
        <v>0.9775591761450968</v>
      </c>
      <c r="O45" s="449">
        <v>0.956370534302877</v>
      </c>
      <c r="P45" s="449"/>
      <c r="Q45" s="411">
        <v>0.92802328658375233</v>
      </c>
      <c r="R45" s="411">
        <v>0.97904869762174407</v>
      </c>
      <c r="S45" s="411">
        <v>0.94771929824561407</v>
      </c>
      <c r="T45" s="411">
        <v>0.96938131313131315</v>
      </c>
      <c r="U45" s="317"/>
      <c r="V45" s="317"/>
      <c r="W45" s="318"/>
    </row>
    <row r="46" spans="6:23" ht="15" thickBot="1">
      <c r="F46" s="472"/>
      <c r="G46" s="469"/>
      <c r="H46" s="494"/>
      <c r="I46" s="216" t="s">
        <v>472</v>
      </c>
      <c r="J46" s="319">
        <v>0.87469586374695862</v>
      </c>
      <c r="K46" s="377">
        <v>0.95</v>
      </c>
      <c r="L46" s="377">
        <v>0.96574440052700927</v>
      </c>
      <c r="M46" s="377">
        <v>0.95</v>
      </c>
      <c r="N46" s="377">
        <v>0.91855345911949682</v>
      </c>
      <c r="O46" s="450">
        <v>0.95</v>
      </c>
      <c r="P46" s="450"/>
      <c r="Q46" s="412">
        <v>0.79</v>
      </c>
      <c r="R46" s="412">
        <v>0.95</v>
      </c>
      <c r="S46" s="412">
        <v>0.87</v>
      </c>
      <c r="T46" s="412">
        <v>0.91436014327580595</v>
      </c>
      <c r="U46" s="320"/>
      <c r="V46" s="320"/>
      <c r="W46" s="321"/>
    </row>
    <row r="47" spans="6:23" ht="30" customHeight="1" thickBot="1">
      <c r="F47" s="472"/>
      <c r="G47" s="469"/>
      <c r="H47" s="329" t="s">
        <v>473</v>
      </c>
      <c r="I47" s="217" t="s">
        <v>473</v>
      </c>
      <c r="J47" s="378">
        <v>148</v>
      </c>
      <c r="K47" s="379">
        <v>162</v>
      </c>
      <c r="L47" s="379">
        <v>155</v>
      </c>
      <c r="M47" s="379">
        <v>106</v>
      </c>
      <c r="N47" s="379">
        <v>179</v>
      </c>
      <c r="O47" s="451">
        <v>263</v>
      </c>
      <c r="P47" s="451"/>
      <c r="Q47" s="413">
        <v>410</v>
      </c>
      <c r="R47" s="413">
        <v>89</v>
      </c>
      <c r="S47" s="413">
        <v>201</v>
      </c>
      <c r="T47" s="379">
        <v>270</v>
      </c>
      <c r="U47" s="379"/>
      <c r="V47" s="379"/>
      <c r="W47" s="380"/>
    </row>
    <row r="48" spans="6:23">
      <c r="F48" s="472"/>
      <c r="G48" s="469"/>
      <c r="H48" s="495" t="s">
        <v>474</v>
      </c>
      <c r="I48" s="214" t="s">
        <v>475</v>
      </c>
      <c r="J48" s="381">
        <v>2975</v>
      </c>
      <c r="K48" s="382">
        <v>3069</v>
      </c>
      <c r="L48" s="382">
        <v>3357</v>
      </c>
      <c r="M48" s="382">
        <v>2954</v>
      </c>
      <c r="N48" s="382">
        <v>3552</v>
      </c>
      <c r="O48" s="439">
        <v>3367</v>
      </c>
      <c r="P48" s="439"/>
      <c r="Q48" s="414">
        <v>3966</v>
      </c>
      <c r="R48" s="414">
        <v>1864</v>
      </c>
      <c r="S48" s="414">
        <v>2994</v>
      </c>
      <c r="T48" s="382">
        <v>3287</v>
      </c>
      <c r="U48" s="382"/>
      <c r="V48" s="382"/>
      <c r="W48" s="213"/>
    </row>
    <row r="49" spans="6:23">
      <c r="F49" s="472"/>
      <c r="G49" s="469"/>
      <c r="H49" s="496"/>
      <c r="I49" s="356" t="s">
        <v>476</v>
      </c>
      <c r="J49" s="176">
        <v>213</v>
      </c>
      <c r="K49" s="284">
        <v>251</v>
      </c>
      <c r="L49" s="284">
        <v>225</v>
      </c>
      <c r="M49" s="284">
        <v>217</v>
      </c>
      <c r="N49" s="284">
        <v>285</v>
      </c>
      <c r="O49" s="442">
        <v>261</v>
      </c>
      <c r="P49" s="442"/>
      <c r="Q49" s="415">
        <v>347</v>
      </c>
      <c r="R49" s="415">
        <v>142</v>
      </c>
      <c r="S49" s="415">
        <v>279</v>
      </c>
      <c r="T49" s="284">
        <v>300</v>
      </c>
      <c r="U49" s="284"/>
      <c r="V49" s="284"/>
      <c r="W49" s="147"/>
    </row>
    <row r="50" spans="6:23" ht="15" thickBot="1">
      <c r="F50" s="472"/>
      <c r="G50" s="469"/>
      <c r="H50" s="497"/>
      <c r="I50" s="357" t="s">
        <v>477</v>
      </c>
      <c r="J50" s="383">
        <v>3188</v>
      </c>
      <c r="K50" s="384">
        <v>3320</v>
      </c>
      <c r="L50" s="384">
        <v>3582</v>
      </c>
      <c r="M50" s="384">
        <v>3171</v>
      </c>
      <c r="N50" s="384">
        <v>3837</v>
      </c>
      <c r="O50" s="443">
        <v>3628</v>
      </c>
      <c r="P50" s="443"/>
      <c r="Q50" s="416">
        <v>4313</v>
      </c>
      <c r="R50" s="416">
        <v>2006</v>
      </c>
      <c r="S50" s="416">
        <v>3273</v>
      </c>
      <c r="T50" s="384">
        <v>3587</v>
      </c>
      <c r="U50" s="384"/>
      <c r="V50" s="384"/>
      <c r="W50" s="142"/>
    </row>
    <row r="51" spans="6:23">
      <c r="F51" s="472"/>
      <c r="G51" s="469"/>
      <c r="H51" s="498" t="s">
        <v>478</v>
      </c>
      <c r="I51" s="358" t="s">
        <v>479</v>
      </c>
      <c r="J51" s="177">
        <v>85</v>
      </c>
      <c r="K51" s="293">
        <v>79</v>
      </c>
      <c r="L51" s="293">
        <v>135</v>
      </c>
      <c r="M51" s="293">
        <v>106</v>
      </c>
      <c r="N51" s="293">
        <v>117</v>
      </c>
      <c r="O51" s="444">
        <v>119</v>
      </c>
      <c r="P51" s="444"/>
      <c r="Q51" s="407">
        <v>120</v>
      </c>
      <c r="R51" s="407">
        <v>53</v>
      </c>
      <c r="S51" s="407">
        <v>76</v>
      </c>
      <c r="T51" s="293">
        <v>64</v>
      </c>
      <c r="U51" s="293"/>
      <c r="V51" s="293"/>
      <c r="W51" s="143"/>
    </row>
    <row r="52" spans="6:23">
      <c r="F52" s="472"/>
      <c r="G52" s="469"/>
      <c r="H52" s="499"/>
      <c r="I52" s="359" t="s">
        <v>480</v>
      </c>
      <c r="J52" s="171">
        <v>20</v>
      </c>
      <c r="K52" s="283">
        <v>8</v>
      </c>
      <c r="L52" s="283">
        <v>21</v>
      </c>
      <c r="M52" s="283">
        <v>17</v>
      </c>
      <c r="N52" s="283">
        <v>7</v>
      </c>
      <c r="O52" s="445">
        <v>7</v>
      </c>
      <c r="P52" s="445"/>
      <c r="Q52" s="325">
        <v>7</v>
      </c>
      <c r="R52" s="325">
        <v>10</v>
      </c>
      <c r="S52" s="325">
        <v>4</v>
      </c>
      <c r="T52" s="283">
        <v>3</v>
      </c>
      <c r="U52" s="283"/>
      <c r="V52" s="283"/>
      <c r="W52" s="141"/>
    </row>
    <row r="53" spans="6:23" ht="15" thickBot="1">
      <c r="F53" s="472"/>
      <c r="G53" s="470"/>
      <c r="H53" s="500"/>
      <c r="I53" s="360" t="s">
        <v>481</v>
      </c>
      <c r="J53" s="178">
        <v>1</v>
      </c>
      <c r="K53" s="294">
        <v>1</v>
      </c>
      <c r="L53" s="294">
        <v>1</v>
      </c>
      <c r="M53" s="294">
        <v>1</v>
      </c>
      <c r="N53" s="294">
        <v>1</v>
      </c>
      <c r="O53" s="446">
        <v>1</v>
      </c>
      <c r="P53" s="446"/>
      <c r="Q53" s="417">
        <v>1</v>
      </c>
      <c r="R53" s="417">
        <v>1</v>
      </c>
      <c r="S53" s="417">
        <v>1</v>
      </c>
      <c r="T53" s="294">
        <v>1</v>
      </c>
      <c r="U53" s="294"/>
      <c r="V53" s="294"/>
      <c r="W53" s="344"/>
    </row>
    <row r="54" spans="6:23">
      <c r="F54" s="472"/>
      <c r="G54" s="501" t="s">
        <v>447</v>
      </c>
      <c r="H54" s="502"/>
      <c r="I54" s="361" t="s">
        <v>450</v>
      </c>
      <c r="J54" s="385">
        <v>4.83</v>
      </c>
      <c r="K54" s="323">
        <v>4.8</v>
      </c>
      <c r="L54" s="323">
        <v>4.8499999999999996</v>
      </c>
      <c r="M54" s="323">
        <v>4.8499999999999996</v>
      </c>
      <c r="N54" s="323">
        <v>4.83</v>
      </c>
      <c r="O54" s="440">
        <v>4.78</v>
      </c>
      <c r="P54" s="440"/>
      <c r="Q54" s="418">
        <v>4.79</v>
      </c>
      <c r="R54" s="418">
        <v>4.79</v>
      </c>
      <c r="S54" s="418">
        <v>4.8600000000000003</v>
      </c>
      <c r="T54" s="295">
        <v>4.84</v>
      </c>
      <c r="U54" s="295"/>
      <c r="V54" s="295"/>
      <c r="W54" s="341"/>
    </row>
    <row r="55" spans="6:23" ht="30" customHeight="1" thickBot="1">
      <c r="F55" s="473"/>
      <c r="G55" s="503"/>
      <c r="H55" s="504"/>
      <c r="I55" s="362" t="s">
        <v>451</v>
      </c>
      <c r="J55" s="368">
        <v>0.49</v>
      </c>
      <c r="K55" s="193">
        <v>0.52</v>
      </c>
      <c r="L55" s="193">
        <v>0.51</v>
      </c>
      <c r="M55" s="193">
        <v>0.51</v>
      </c>
      <c r="N55" s="193">
        <v>0.48</v>
      </c>
      <c r="O55" s="441">
        <v>0.43</v>
      </c>
      <c r="P55" s="441"/>
      <c r="Q55" s="419">
        <v>0.43</v>
      </c>
      <c r="R55" s="419">
        <v>0.45</v>
      </c>
      <c r="S55" s="419">
        <v>0.44</v>
      </c>
      <c r="T55" s="193">
        <v>0.44</v>
      </c>
      <c r="U55" s="193"/>
      <c r="V55" s="193"/>
      <c r="W55" s="142"/>
    </row>
    <row r="60" spans="6:23" ht="30.75" customHeight="1"/>
    <row r="61" spans="6:23" ht="30.75" customHeight="1"/>
  </sheetData>
  <mergeCells count="47">
    <mergeCell ref="E12:F12"/>
    <mergeCell ref="E5:F5"/>
    <mergeCell ref="E6:F6"/>
    <mergeCell ref="E8:F8"/>
    <mergeCell ref="E9:F9"/>
    <mergeCell ref="E11:F11"/>
    <mergeCell ref="G29:G53"/>
    <mergeCell ref="F29:F55"/>
    <mergeCell ref="F15:H24"/>
    <mergeCell ref="F25:H28"/>
    <mergeCell ref="H38:H42"/>
    <mergeCell ref="H43:H46"/>
    <mergeCell ref="H48:H50"/>
    <mergeCell ref="H51:H53"/>
    <mergeCell ref="G54:H55"/>
    <mergeCell ref="O25:P25"/>
    <mergeCell ref="O26:P26"/>
    <mergeCell ref="O27:P27"/>
    <mergeCell ref="O28:P28"/>
    <mergeCell ref="H29:H37"/>
    <mergeCell ref="O29:P29"/>
    <mergeCell ref="O30:P30"/>
    <mergeCell ref="O31:P31"/>
    <mergeCell ref="O32:P32"/>
    <mergeCell ref="O33:P33"/>
    <mergeCell ref="O34:P34"/>
    <mergeCell ref="O35:P35"/>
    <mergeCell ref="O36:P36"/>
    <mergeCell ref="O37:P37"/>
    <mergeCell ref="O38:P38"/>
    <mergeCell ref="O39:P39"/>
    <mergeCell ref="O40:P40"/>
    <mergeCell ref="O41:P41"/>
    <mergeCell ref="O42:P42"/>
    <mergeCell ref="O43:P43"/>
    <mergeCell ref="O44:P44"/>
    <mergeCell ref="O45:P45"/>
    <mergeCell ref="O46:P46"/>
    <mergeCell ref="O47:P47"/>
    <mergeCell ref="O48:P48"/>
    <mergeCell ref="O54:P54"/>
    <mergeCell ref="O55:P55"/>
    <mergeCell ref="O49:P49"/>
    <mergeCell ref="O50:P50"/>
    <mergeCell ref="O51:P51"/>
    <mergeCell ref="O52:P52"/>
    <mergeCell ref="O53:P53"/>
  </mergeCells>
  <conditionalFormatting sqref="J54">
    <cfRule type="colorScale" priority="44">
      <colorScale>
        <cfvo type="num" val="0"/>
        <cfvo type="num" val="4"/>
        <cfvo type="num" val="5"/>
        <color rgb="FFF8696B"/>
        <color rgb="FFFFEB84"/>
        <color rgb="FF63BE7B"/>
      </colorScale>
    </cfRule>
  </conditionalFormatting>
  <conditionalFormatting sqref="J25:O25">
    <cfRule type="iconSet" priority="45">
      <iconSet iconSet="3Symbols2">
        <cfvo type="percent" val="0"/>
        <cfvo type="num" val="0.25"/>
        <cfvo type="num" val="0.35" gte="0"/>
      </iconSet>
    </cfRule>
  </conditionalFormatting>
  <conditionalFormatting sqref="J34:O34">
    <cfRule type="iconSet" priority="41">
      <iconSet iconSet="3Symbols2">
        <cfvo type="percent" val="0"/>
        <cfvo type="num" val="0.7"/>
        <cfvo type="num" val="0.8"/>
      </iconSet>
    </cfRule>
  </conditionalFormatting>
  <conditionalFormatting sqref="J37:O37">
    <cfRule type="iconSet" priority="43">
      <iconSet iconSet="3Symbols2">
        <cfvo type="percent" val="0"/>
        <cfvo type="num" val="0.85"/>
        <cfvo type="num" val="0.95"/>
      </iconSet>
    </cfRule>
  </conditionalFormatting>
  <conditionalFormatting sqref="J45:O45">
    <cfRule type="iconSet" priority="46">
      <iconSet iconSet="3Symbols2">
        <cfvo type="percent" val="0"/>
        <cfvo type="num" val="0.8"/>
        <cfvo type="num" val="0.95"/>
      </iconSet>
    </cfRule>
  </conditionalFormatting>
  <conditionalFormatting sqref="J46:O46">
    <cfRule type="iconSet" priority="42">
      <iconSet iconSet="3Symbols2">
        <cfvo type="percent" val="0"/>
        <cfvo type="num" val="0.7" gte="0"/>
        <cfvo type="num" val="0.8" gte="0"/>
      </iconSet>
    </cfRule>
  </conditionalFormatting>
  <conditionalFormatting sqref="Q25:S25">
    <cfRule type="iconSet" priority="1">
      <iconSet iconSet="3Symbols2">
        <cfvo type="percent" val="0"/>
        <cfvo type="num" val="0.25"/>
        <cfvo type="num" val="0.35" gte="0"/>
      </iconSet>
    </cfRule>
  </conditionalFormatting>
  <conditionalFormatting sqref="Q34:T34">
    <cfRule type="iconSet" priority="3">
      <iconSet iconSet="3Symbols2">
        <cfvo type="percent" val="0"/>
        <cfvo type="num" val="0.7"/>
        <cfvo type="num" val="0.8"/>
      </iconSet>
    </cfRule>
  </conditionalFormatting>
  <conditionalFormatting sqref="Q37:T37">
    <cfRule type="iconSet" priority="5">
      <iconSet iconSet="3Symbols2">
        <cfvo type="percent" val="0"/>
        <cfvo type="num" val="0.85"/>
        <cfvo type="num" val="0.95"/>
      </iconSet>
    </cfRule>
  </conditionalFormatting>
  <conditionalFormatting sqref="Q45:T45">
    <cfRule type="iconSet" priority="6">
      <iconSet iconSet="3Symbols2">
        <cfvo type="percent" val="0"/>
        <cfvo type="num" val="0.8"/>
        <cfvo type="num" val="0.95"/>
      </iconSet>
    </cfRule>
  </conditionalFormatting>
  <conditionalFormatting sqref="Q46:T46">
    <cfRule type="iconSet" priority="4">
      <iconSet iconSet="3Symbols2">
        <cfvo type="percent" val="0"/>
        <cfvo type="num" val="0.7" gte="0"/>
        <cfvo type="num" val="0.8" gte="0"/>
      </iconSet>
    </cfRule>
  </conditionalFormatting>
  <conditionalFormatting sqref="R54:S54">
    <cfRule type="colorScale" priority="23">
      <colorScale>
        <cfvo type="num" val="0"/>
        <cfvo type="num" val="4"/>
        <cfvo type="num" val="5"/>
        <color rgb="FFF8696B"/>
        <color rgb="FFFFEB84"/>
        <color rgb="FF63BE7B"/>
      </colorScale>
    </cfRule>
  </conditionalFormatting>
  <conditionalFormatting sqref="T25">
    <cfRule type="iconSet" priority="2">
      <iconSet iconSet="3Symbols2">
        <cfvo type="percent" val="0"/>
        <cfvo type="num" val="0.25"/>
        <cfvo type="num" val="0.35" gte="0"/>
      </iconSet>
    </cfRule>
  </conditionalFormatting>
  <conditionalFormatting sqref="U54">
    <cfRule type="colorScale" priority="19">
      <colorScale>
        <cfvo type="num" val="0"/>
        <cfvo type="num" val="4"/>
        <cfvo type="num" val="5"/>
        <color rgb="FFF8696B"/>
        <color rgb="FFFFEB84"/>
        <color rgb="FF63BE7B"/>
      </colorScale>
    </cfRule>
  </conditionalFormatting>
  <conditionalFormatting sqref="U25:V25">
    <cfRule type="iconSet" priority="20">
      <iconSet iconSet="3Symbols2">
        <cfvo type="percent" val="0"/>
        <cfvo type="num" val="0.25"/>
        <cfvo type="num" val="0.35" gte="0"/>
      </iconSet>
    </cfRule>
  </conditionalFormatting>
  <conditionalFormatting sqref="U34:V34 U42:V42">
    <cfRule type="iconSet" priority="15">
      <iconSet iconSet="3Symbols2">
        <cfvo type="percent" val="0"/>
        <cfvo type="num" val="0.7"/>
        <cfvo type="num" val="0.8"/>
      </iconSet>
    </cfRule>
  </conditionalFormatting>
  <conditionalFormatting sqref="U37:V37">
    <cfRule type="iconSet" priority="18">
      <iconSet iconSet="3Symbols2">
        <cfvo type="percent" val="0"/>
        <cfvo type="num" val="0.85"/>
        <cfvo type="num" val="0.95"/>
      </iconSet>
    </cfRule>
  </conditionalFormatting>
  <conditionalFormatting sqref="U41:V41">
    <cfRule type="iconSet" priority="22">
      <iconSet iconSet="3Symbols2">
        <cfvo type="percent" val="0"/>
        <cfvo type="num" val="0.7"/>
        <cfvo type="num" val="1"/>
      </iconSet>
    </cfRule>
  </conditionalFormatting>
  <conditionalFormatting sqref="U42:V42">
    <cfRule type="iconSet" priority="16">
      <iconSet iconSet="3Symbols2">
        <cfvo type="percent" val="0"/>
        <cfvo type="num" val="0.7"/>
        <cfvo type="num" val="1"/>
      </iconSet>
    </cfRule>
  </conditionalFormatting>
  <conditionalFormatting sqref="U45:V45">
    <cfRule type="iconSet" priority="21">
      <iconSet iconSet="3Symbols2">
        <cfvo type="percent" val="0"/>
        <cfvo type="num" val="0.8"/>
        <cfvo type="num" val="0.95"/>
      </iconSet>
    </cfRule>
  </conditionalFormatting>
  <conditionalFormatting sqref="U46:V46">
    <cfRule type="iconSet" priority="17">
      <iconSet iconSet="3Symbols2">
        <cfvo type="percent" val="0"/>
        <cfvo type="num" val="0.7" gte="0"/>
        <cfvo type="num" val="0.8" gte="0"/>
      </iconSet>
    </cfRule>
  </conditionalFormatting>
  <conditionalFormatting sqref="T54 V54 K54:O54 Q54">
    <cfRule type="colorScale" priority="54">
      <colorScale>
        <cfvo type="num" val="0"/>
        <cfvo type="num" val="4"/>
        <cfvo type="num" val="5"/>
        <color rgb="FFF8696B"/>
        <color rgb="FFFFEB84"/>
        <color rgb="FF63BE7B"/>
      </colorScale>
    </cfRule>
  </conditionalFormatting>
  <conditionalFormatting sqref="W46:W48">
    <cfRule type="iconSet" priority="95">
      <iconSet iconSet="3Symbols2">
        <cfvo type="percent" val="0"/>
        <cfvo type="num" val="0.25"/>
        <cfvo type="num" val="0.35" gte="0"/>
      </iconSet>
    </cfRule>
  </conditionalFormatting>
  <hyperlinks>
    <hyperlink ref="A3" location="'Dades anuals'!A1" display="Tornar" xr:uid="{00000000-0004-0000-1500-000000000000}"/>
    <hyperlink ref="A1" location="'Dades anuals'!A1" display="'Dades anuals'!A1" xr:uid="{45847863-2D03-4BE1-95EC-EE02D1785BA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sheetPr>
  <dimension ref="A1:AE85"/>
  <sheetViews>
    <sheetView showGridLines="0" showRowColHeaders="0" zoomScale="40" zoomScaleNormal="40" workbookViewId="0"/>
  </sheetViews>
  <sheetFormatPr defaultColWidth="11.42578125" defaultRowHeight="14.45"/>
  <cols>
    <col min="1" max="1" width="23.140625" customWidth="1"/>
  </cols>
  <sheetData>
    <row r="1" spans="1:1" ht="118.5" customHeight="1">
      <c r="A1" s="28" t="e" vm="1">
        <v>#VALUE!</v>
      </c>
    </row>
    <row r="3" spans="1:1">
      <c r="A3" s="28" t="s">
        <v>1</v>
      </c>
    </row>
    <row r="20" spans="27:31" ht="30.95">
      <c r="AA20" s="150"/>
    </row>
    <row r="21" spans="27:31">
      <c r="AD21" s="157"/>
    </row>
    <row r="22" spans="27:31">
      <c r="AD22" s="157"/>
      <c r="AE22" s="157"/>
    </row>
    <row r="34" spans="22:22" ht="26.1">
      <c r="V34" s="395"/>
    </row>
    <row r="35" spans="22:22" ht="26.1">
      <c r="V35" s="395" t="s">
        <v>482</v>
      </c>
    </row>
    <row r="85" spans="12:12">
      <c r="L85">
        <f>191+195</f>
        <v>386</v>
      </c>
    </row>
  </sheetData>
  <hyperlinks>
    <hyperlink ref="A3" location="Portada!A1" display="Tornar" xr:uid="{C41F8BBD-610C-424D-AAB4-2BB626CB1B0B}"/>
    <hyperlink ref="A1" location="Portada!A1" display="Portada!A1" xr:uid="{72EA06BE-2E32-4D3C-91C1-3142367B7B09}"/>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4">
    <tabColor theme="4" tint="0.79998168889431442"/>
  </sheetPr>
  <dimension ref="A1:A3"/>
  <sheetViews>
    <sheetView showFormulas="1" showGridLines="0" showRowColHeaders="0" zoomScale="60" zoomScaleNormal="60" workbookViewId="0"/>
  </sheetViews>
  <sheetFormatPr defaultColWidth="11.42578125" defaultRowHeight="14.45"/>
  <sheetData>
    <row r="1" spans="1:1" ht="66" customHeight="1">
      <c r="A1" s="28" t="e" vm="1">
        <v>#VALUE!</v>
      </c>
    </row>
    <row r="3" spans="1:1">
      <c r="A3" s="28" t="s">
        <v>1</v>
      </c>
    </row>
  </sheetData>
  <hyperlinks>
    <hyperlink ref="A3" location="Portada!A1" display="Tornar" xr:uid="{00000000-0004-0000-1000-000000000000}"/>
    <hyperlink ref="A1" location="Portada!A1" display="Portada!A1" xr:uid="{72572422-ED53-427B-8BB1-84DD08A7BEDF}"/>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82">
    <tabColor theme="6" tint="0.39997558519241921"/>
  </sheetPr>
  <dimension ref="A1:P59"/>
  <sheetViews>
    <sheetView showGridLines="0" showRowColHeaders="0" zoomScale="53" zoomScaleNormal="96" workbookViewId="0"/>
  </sheetViews>
  <sheetFormatPr defaultColWidth="11.42578125" defaultRowHeight="14.45"/>
  <cols>
    <col min="2" max="2" width="4.140625" customWidth="1"/>
    <col min="3" max="3" width="15.7109375" customWidth="1"/>
    <col min="4" max="4" width="22.42578125" style="12" bestFit="1" customWidth="1"/>
    <col min="5" max="5" width="21.85546875" customWidth="1"/>
    <col min="6" max="6" width="20.140625" customWidth="1"/>
    <col min="7" max="8" width="10.42578125" bestFit="1" customWidth="1"/>
    <col min="9" max="10" width="11.42578125" bestFit="1" customWidth="1"/>
    <col min="11" max="11" width="12.42578125" bestFit="1" customWidth="1"/>
    <col min="12" max="12" width="12" bestFit="1" customWidth="1"/>
    <col min="13" max="18" width="12.42578125" bestFit="1" customWidth="1"/>
    <col min="19" max="19" width="12.85546875" bestFit="1" customWidth="1"/>
    <col min="20" max="20" width="12.42578125" bestFit="1" customWidth="1"/>
    <col min="21" max="22" width="12.85546875" bestFit="1" customWidth="1"/>
    <col min="23" max="23" width="12.42578125" bestFit="1" customWidth="1"/>
    <col min="24" max="27" width="12.85546875" bestFit="1" customWidth="1"/>
    <col min="28" max="28" width="12" bestFit="1" customWidth="1"/>
    <col min="29" max="29" width="11.42578125" bestFit="1" customWidth="1"/>
    <col min="30" max="33" width="12" bestFit="1" customWidth="1"/>
    <col min="34" max="37" width="12.85546875" bestFit="1" customWidth="1"/>
    <col min="38" max="38" width="13.42578125" bestFit="1" customWidth="1"/>
    <col min="39" max="39" width="12.85546875" bestFit="1" customWidth="1"/>
    <col min="40" max="42" width="13.42578125" bestFit="1" customWidth="1"/>
    <col min="43" max="43" width="12" bestFit="1" customWidth="1"/>
    <col min="44" max="44" width="11.7109375" bestFit="1" customWidth="1"/>
    <col min="45" max="200" width="11.85546875" bestFit="1" customWidth="1"/>
    <col min="201" max="201" width="12.42578125" bestFit="1" customWidth="1"/>
  </cols>
  <sheetData>
    <row r="1" spans="1:16" ht="66" customHeight="1">
      <c r="A1" s="28" t="e" vm="1">
        <v>#VALUE!</v>
      </c>
    </row>
    <row r="3" spans="1:16">
      <c r="A3" s="28" t="s">
        <v>1</v>
      </c>
    </row>
    <row r="5" spans="1:16" ht="15" thickBot="1"/>
    <row r="6" spans="1:16" ht="14.65" customHeight="1" thickBot="1">
      <c r="B6" s="26"/>
      <c r="C6" s="31"/>
      <c r="D6"/>
      <c r="E6" s="119" t="s">
        <v>8</v>
      </c>
      <c r="F6" s="120" t="s">
        <v>9</v>
      </c>
      <c r="G6" s="120" t="s">
        <v>10</v>
      </c>
      <c r="H6" s="120" t="s">
        <v>11</v>
      </c>
      <c r="I6" s="120" t="s">
        <v>12</v>
      </c>
      <c r="J6" s="120" t="s">
        <v>13</v>
      </c>
      <c r="K6" s="120" t="s">
        <v>14</v>
      </c>
      <c r="L6" s="120" t="s">
        <v>15</v>
      </c>
      <c r="M6" s="120" t="s">
        <v>16</v>
      </c>
      <c r="N6" s="120" t="s">
        <v>17</v>
      </c>
      <c r="O6" s="120" t="s">
        <v>18</v>
      </c>
      <c r="P6" s="121" t="s">
        <v>19</v>
      </c>
    </row>
    <row r="7" spans="1:16">
      <c r="C7" s="556" t="s">
        <v>483</v>
      </c>
      <c r="D7" s="263" t="s">
        <v>165</v>
      </c>
      <c r="E7" s="122">
        <v>294</v>
      </c>
      <c r="F7" s="123">
        <v>313</v>
      </c>
      <c r="G7" s="123">
        <v>314</v>
      </c>
      <c r="H7" s="123">
        <v>272</v>
      </c>
      <c r="I7" s="123">
        <v>318</v>
      </c>
      <c r="J7" s="196">
        <v>197</v>
      </c>
      <c r="K7" s="123">
        <v>269</v>
      </c>
      <c r="L7" s="123">
        <v>146</v>
      </c>
      <c r="M7" s="123">
        <v>223</v>
      </c>
      <c r="N7" s="123">
        <v>256</v>
      </c>
      <c r="O7" s="123"/>
      <c r="P7" s="226"/>
    </row>
    <row r="8" spans="1:16">
      <c r="C8" s="557"/>
      <c r="D8" s="264" t="s">
        <v>439</v>
      </c>
      <c r="E8" s="151">
        <v>190</v>
      </c>
      <c r="F8" s="152">
        <v>231</v>
      </c>
      <c r="G8" s="152">
        <v>235</v>
      </c>
      <c r="H8" s="152">
        <v>302</v>
      </c>
      <c r="I8" s="152">
        <v>232</v>
      </c>
      <c r="J8" s="197">
        <v>157</v>
      </c>
      <c r="K8" s="152">
        <v>249</v>
      </c>
      <c r="L8" s="152">
        <v>134</v>
      </c>
      <c r="M8" s="152">
        <v>133</v>
      </c>
      <c r="N8" s="152">
        <v>160</v>
      </c>
      <c r="O8" s="152"/>
      <c r="P8" s="227"/>
    </row>
    <row r="9" spans="1:16" ht="30" customHeight="1" thickBot="1">
      <c r="C9" s="558"/>
      <c r="D9" s="265" t="s">
        <v>484</v>
      </c>
      <c r="E9" s="237" t="s">
        <v>485</v>
      </c>
      <c r="F9" s="129" t="s">
        <v>486</v>
      </c>
      <c r="G9" s="129" t="s">
        <v>487</v>
      </c>
      <c r="H9" s="129" t="s">
        <v>485</v>
      </c>
      <c r="I9" s="129" t="s">
        <v>487</v>
      </c>
      <c r="J9" s="200" t="s">
        <v>485</v>
      </c>
      <c r="K9" s="238" t="s">
        <v>488</v>
      </c>
      <c r="L9" s="129" t="s">
        <v>489</v>
      </c>
      <c r="M9" s="129" t="s">
        <v>490</v>
      </c>
      <c r="N9" s="129" t="s">
        <v>488</v>
      </c>
      <c r="O9" s="129"/>
      <c r="P9" s="230"/>
    </row>
    <row r="10" spans="1:16">
      <c r="C10" s="556" t="s">
        <v>177</v>
      </c>
      <c r="D10" s="266" t="s">
        <v>491</v>
      </c>
      <c r="E10" s="124">
        <v>149</v>
      </c>
      <c r="F10" s="125">
        <v>169</v>
      </c>
      <c r="G10" s="125">
        <v>175</v>
      </c>
      <c r="H10" s="125">
        <v>177</v>
      </c>
      <c r="I10" s="125">
        <v>212</v>
      </c>
      <c r="J10" s="198">
        <v>142</v>
      </c>
      <c r="K10" s="125">
        <v>217</v>
      </c>
      <c r="L10" s="125">
        <v>130</v>
      </c>
      <c r="M10" s="125">
        <v>172</v>
      </c>
      <c r="N10" s="125">
        <v>147</v>
      </c>
      <c r="O10" s="125"/>
      <c r="P10" s="228"/>
    </row>
    <row r="11" spans="1:16">
      <c r="C11" s="557"/>
      <c r="D11" s="267" t="s">
        <v>492</v>
      </c>
      <c r="E11" s="126">
        <v>100</v>
      </c>
      <c r="F11" s="127">
        <v>64</v>
      </c>
      <c r="G11" s="127">
        <v>52</v>
      </c>
      <c r="H11" s="127">
        <v>43</v>
      </c>
      <c r="I11" s="127">
        <v>54</v>
      </c>
      <c r="J11" s="199">
        <v>27</v>
      </c>
      <c r="K11" s="127">
        <v>25</v>
      </c>
      <c r="L11" s="127">
        <v>9</v>
      </c>
      <c r="M11" s="127">
        <v>8</v>
      </c>
      <c r="N11" s="127">
        <v>26</v>
      </c>
      <c r="O11" s="127"/>
      <c r="P11" s="229"/>
    </row>
    <row r="12" spans="1:16">
      <c r="C12" s="557"/>
      <c r="D12" s="267" t="s">
        <v>493</v>
      </c>
      <c r="E12" s="126">
        <v>45</v>
      </c>
      <c r="F12" s="127">
        <v>74</v>
      </c>
      <c r="G12" s="127">
        <v>78</v>
      </c>
      <c r="H12" s="127">
        <v>48</v>
      </c>
      <c r="I12" s="127">
        <v>49</v>
      </c>
      <c r="J12" s="199">
        <v>26</v>
      </c>
      <c r="K12" s="127">
        <v>22</v>
      </c>
      <c r="L12" s="127">
        <v>6</v>
      </c>
      <c r="M12" s="127">
        <v>6</v>
      </c>
      <c r="N12" s="127">
        <v>12</v>
      </c>
      <c r="O12" s="127"/>
      <c r="P12" s="229"/>
    </row>
    <row r="13" spans="1:16">
      <c r="C13" s="557"/>
      <c r="D13" s="267" t="s">
        <v>329</v>
      </c>
      <c r="E13" s="126">
        <v>0</v>
      </c>
      <c r="F13" s="127">
        <v>0</v>
      </c>
      <c r="G13" s="127">
        <v>0</v>
      </c>
      <c r="H13" s="127">
        <v>0</v>
      </c>
      <c r="I13" s="127">
        <v>0</v>
      </c>
      <c r="J13" s="199">
        <v>0</v>
      </c>
      <c r="K13" s="127">
        <v>0</v>
      </c>
      <c r="L13" s="127">
        <v>0</v>
      </c>
      <c r="M13" s="127">
        <v>0</v>
      </c>
      <c r="N13" s="127">
        <v>0</v>
      </c>
      <c r="O13" s="127"/>
      <c r="P13" s="229"/>
    </row>
    <row r="14" spans="1:16">
      <c r="C14" s="557"/>
      <c r="D14" s="267" t="s">
        <v>494</v>
      </c>
      <c r="E14" s="126">
        <v>0</v>
      </c>
      <c r="F14" s="127">
        <v>4</v>
      </c>
      <c r="G14" s="127">
        <v>3</v>
      </c>
      <c r="H14" s="127">
        <v>3</v>
      </c>
      <c r="I14" s="127">
        <v>2</v>
      </c>
      <c r="J14" s="199">
        <v>0</v>
      </c>
      <c r="K14" s="127">
        <v>3</v>
      </c>
      <c r="L14" s="127">
        <v>1</v>
      </c>
      <c r="M14" s="127">
        <v>4</v>
      </c>
      <c r="N14" s="127">
        <v>1</v>
      </c>
      <c r="O14" s="127"/>
      <c r="P14" s="229"/>
    </row>
    <row r="15" spans="1:16" ht="15" thickBot="1">
      <c r="C15" s="558"/>
      <c r="D15" s="268" t="s">
        <v>182</v>
      </c>
      <c r="E15" s="128">
        <v>0</v>
      </c>
      <c r="F15" s="129">
        <v>2</v>
      </c>
      <c r="G15" s="129">
        <v>6</v>
      </c>
      <c r="H15" s="129">
        <v>1</v>
      </c>
      <c r="I15" s="129">
        <v>1</v>
      </c>
      <c r="J15" s="200">
        <v>2</v>
      </c>
      <c r="K15" s="129">
        <v>2</v>
      </c>
      <c r="L15" s="129">
        <v>0</v>
      </c>
      <c r="M15" s="129">
        <v>33</v>
      </c>
      <c r="N15" s="129">
        <v>70</v>
      </c>
      <c r="O15" s="129"/>
      <c r="P15" s="230"/>
    </row>
    <row r="16" spans="1:16" ht="14.45" customHeight="1">
      <c r="C16" s="556" t="s">
        <v>495</v>
      </c>
      <c r="D16" s="269" t="s">
        <v>496</v>
      </c>
      <c r="E16" s="130">
        <v>148</v>
      </c>
      <c r="F16" s="131">
        <v>188</v>
      </c>
      <c r="G16" s="324">
        <v>186</v>
      </c>
      <c r="H16" s="131">
        <v>234</v>
      </c>
      <c r="I16" s="131">
        <v>183</v>
      </c>
      <c r="J16" s="201">
        <v>129</v>
      </c>
      <c r="K16" s="131">
        <v>170</v>
      </c>
      <c r="L16" s="131">
        <v>123</v>
      </c>
      <c r="M16" s="131">
        <v>118</v>
      </c>
      <c r="N16" s="131">
        <v>148</v>
      </c>
      <c r="O16" s="131"/>
      <c r="P16" s="231"/>
    </row>
    <row r="17" spans="3:16">
      <c r="C17" s="557"/>
      <c r="D17" s="263" t="s">
        <v>497</v>
      </c>
      <c r="E17" s="122">
        <v>18</v>
      </c>
      <c r="F17" s="123">
        <v>21</v>
      </c>
      <c r="G17" s="324">
        <v>28</v>
      </c>
      <c r="H17" s="123">
        <v>33</v>
      </c>
      <c r="I17" s="123">
        <v>19</v>
      </c>
      <c r="J17" s="197">
        <v>4</v>
      </c>
      <c r="K17" s="123">
        <v>25</v>
      </c>
      <c r="L17" s="123">
        <v>6</v>
      </c>
      <c r="M17" s="123">
        <v>7</v>
      </c>
      <c r="N17" s="123">
        <v>6</v>
      </c>
      <c r="O17" s="123"/>
      <c r="P17" s="226"/>
    </row>
    <row r="18" spans="3:16">
      <c r="C18" s="557"/>
      <c r="D18" s="263" t="s">
        <v>498</v>
      </c>
      <c r="E18" s="122">
        <v>1</v>
      </c>
      <c r="F18" s="123">
        <v>0</v>
      </c>
      <c r="G18" s="325">
        <v>0</v>
      </c>
      <c r="H18" s="15">
        <v>3</v>
      </c>
      <c r="I18" s="123">
        <v>1</v>
      </c>
      <c r="J18" s="197">
        <v>1</v>
      </c>
      <c r="K18" s="123">
        <v>6</v>
      </c>
      <c r="L18" s="123">
        <v>1</v>
      </c>
      <c r="M18" s="123">
        <v>0</v>
      </c>
      <c r="N18" s="123">
        <v>0</v>
      </c>
      <c r="O18" s="123"/>
      <c r="P18" s="226"/>
    </row>
    <row r="19" spans="3:16">
      <c r="C19" s="557"/>
      <c r="D19" s="263" t="s">
        <v>499</v>
      </c>
      <c r="E19" s="122">
        <v>4</v>
      </c>
      <c r="F19" s="123">
        <v>2</v>
      </c>
      <c r="G19" s="324">
        <v>5</v>
      </c>
      <c r="H19" s="123">
        <v>9</v>
      </c>
      <c r="I19" s="123">
        <v>5</v>
      </c>
      <c r="J19" s="197">
        <v>4</v>
      </c>
      <c r="K19" s="123">
        <v>3</v>
      </c>
      <c r="L19" s="123">
        <v>1</v>
      </c>
      <c r="M19" s="123">
        <v>4</v>
      </c>
      <c r="N19" s="232">
        <v>3</v>
      </c>
      <c r="O19" s="123"/>
      <c r="P19" s="226"/>
    </row>
    <row r="20" spans="3:16">
      <c r="C20" s="557"/>
      <c r="D20" s="263" t="s">
        <v>500</v>
      </c>
      <c r="E20" s="122">
        <v>0</v>
      </c>
      <c r="F20" s="123">
        <v>0</v>
      </c>
      <c r="G20" s="324">
        <v>0</v>
      </c>
      <c r="H20" s="123">
        <v>0</v>
      </c>
      <c r="I20" s="123">
        <v>0</v>
      </c>
      <c r="J20" s="197">
        <v>0</v>
      </c>
      <c r="K20" s="123">
        <v>0</v>
      </c>
      <c r="L20" s="123">
        <v>0</v>
      </c>
      <c r="M20" s="123">
        <v>0</v>
      </c>
      <c r="N20" s="123">
        <v>0</v>
      </c>
      <c r="O20" s="123"/>
      <c r="P20" s="226"/>
    </row>
    <row r="21" spans="3:16">
      <c r="C21" s="557"/>
      <c r="D21" s="270" t="s">
        <v>501</v>
      </c>
      <c r="E21" s="122">
        <v>19</v>
      </c>
      <c r="F21" s="123">
        <v>18</v>
      </c>
      <c r="G21" s="324">
        <v>14</v>
      </c>
      <c r="H21" s="123">
        <v>22</v>
      </c>
      <c r="I21" s="123">
        <v>24</v>
      </c>
      <c r="J21" s="197">
        <v>18</v>
      </c>
      <c r="K21" s="123">
        <v>11</v>
      </c>
      <c r="L21" s="123">
        <v>1</v>
      </c>
      <c r="M21" s="123">
        <v>1</v>
      </c>
      <c r="N21" s="123">
        <v>2</v>
      </c>
      <c r="O21" s="123"/>
      <c r="P21" s="226"/>
    </row>
    <row r="22" spans="3:16" ht="15" thickBot="1">
      <c r="C22" s="558"/>
      <c r="D22" s="271" t="s">
        <v>182</v>
      </c>
      <c r="E22" s="132">
        <v>0</v>
      </c>
      <c r="F22" s="133">
        <v>2</v>
      </c>
      <c r="G22" s="133">
        <v>5</v>
      </c>
      <c r="H22" s="133">
        <v>1</v>
      </c>
      <c r="I22" s="133">
        <v>0</v>
      </c>
      <c r="J22" s="202">
        <v>1</v>
      </c>
      <c r="K22" s="133">
        <v>34</v>
      </c>
      <c r="L22" s="133">
        <v>2</v>
      </c>
      <c r="M22" s="133">
        <v>3</v>
      </c>
      <c r="N22" s="133">
        <v>1</v>
      </c>
      <c r="O22" s="133"/>
      <c r="P22" s="233"/>
    </row>
    <row r="25" spans="3:16">
      <c r="D25" s="17"/>
    </row>
    <row r="26" spans="3:16">
      <c r="D26"/>
    </row>
    <row r="27" spans="3:16">
      <c r="D27"/>
    </row>
    <row r="28" spans="3:16">
      <c r="D28"/>
    </row>
    <row r="29" spans="3:16">
      <c r="D29"/>
    </row>
    <row r="30" spans="3:16">
      <c r="D30"/>
    </row>
    <row r="31" spans="3:16">
      <c r="D31"/>
    </row>
    <row r="32" spans="3:16">
      <c r="D32"/>
    </row>
    <row r="33" spans="4:4">
      <c r="D33"/>
    </row>
    <row r="34" spans="4:4">
      <c r="D34"/>
    </row>
    <row r="35" spans="4:4">
      <c r="D35"/>
    </row>
    <row r="36" spans="4:4">
      <c r="D36"/>
    </row>
    <row r="37" spans="4:4">
      <c r="D37"/>
    </row>
    <row r="38" spans="4:4">
      <c r="D38"/>
    </row>
    <row r="39" spans="4:4">
      <c r="D39"/>
    </row>
    <row r="40" spans="4:4">
      <c r="D40"/>
    </row>
    <row r="41" spans="4:4">
      <c r="D41"/>
    </row>
    <row r="42" spans="4:4">
      <c r="D42"/>
    </row>
    <row r="43" spans="4:4">
      <c r="D43"/>
    </row>
    <row r="44" spans="4:4">
      <c r="D44"/>
    </row>
    <row r="45" spans="4:4">
      <c r="D45"/>
    </row>
    <row r="46" spans="4:4">
      <c r="D46"/>
    </row>
    <row r="47" spans="4:4">
      <c r="D47"/>
    </row>
    <row r="48" spans="4:4">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sheetData>
  <mergeCells count="3">
    <mergeCell ref="C10:C15"/>
    <mergeCell ref="C16:C22"/>
    <mergeCell ref="C7:C9"/>
  </mergeCells>
  <hyperlinks>
    <hyperlink ref="A3" location="SeguimentAltaServeis!A1" display="Tornar" xr:uid="{00000000-0004-0000-3200-000000000000}"/>
    <hyperlink ref="A1" location="SeguimentAltaServeis!A1" display="SeguimentAltaServeis!A1" xr:uid="{50A38984-AB4F-4A29-9DC9-05B95DCB468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20">
    <tabColor theme="6" tint="0.39997558519241921"/>
  </sheetPr>
  <dimension ref="A1:X51"/>
  <sheetViews>
    <sheetView showGridLines="0" showRowColHeaders="0" zoomScale="70" zoomScaleNormal="70" workbookViewId="0">
      <selection activeCell="A3" sqref="A3"/>
    </sheetView>
  </sheetViews>
  <sheetFormatPr defaultColWidth="11.42578125" defaultRowHeight="14.45"/>
  <cols>
    <col min="1" max="1" width="14.42578125" customWidth="1"/>
    <col min="2" max="2" width="8.42578125" customWidth="1"/>
    <col min="3" max="3" width="21.85546875" customWidth="1"/>
    <col min="4" max="4" width="15.140625" customWidth="1"/>
    <col min="5" max="16" width="7.85546875" bestFit="1" customWidth="1"/>
    <col min="17" max="17" width="7.85546875" customWidth="1"/>
    <col min="18" max="18" width="8.5703125" bestFit="1" customWidth="1"/>
    <col min="19" max="19" width="10.28515625" customWidth="1"/>
    <col min="20" max="20" width="7.85546875" bestFit="1" customWidth="1"/>
    <col min="31" max="31" width="28.5703125" bestFit="1" customWidth="1"/>
    <col min="32" max="32" width="21.5703125" bestFit="1" customWidth="1"/>
  </cols>
  <sheetData>
    <row r="1" spans="1:3" ht="66" customHeight="1">
      <c r="A1" s="28" t="e" vm="1">
        <v>#VALUE!</v>
      </c>
    </row>
    <row r="2" spans="1:3">
      <c r="A2" s="28"/>
    </row>
    <row r="3" spans="1:3">
      <c r="A3" s="28" t="s">
        <v>1</v>
      </c>
      <c r="C3" s="108" t="s">
        <v>165</v>
      </c>
    </row>
    <row r="4" spans="1:3" ht="35.25" customHeight="1"/>
    <row r="6" spans="1:3" ht="30" customHeight="1"/>
    <row r="9" spans="1:3">
      <c r="A9" s="28"/>
    </row>
    <row r="12" spans="1:3" ht="20.25" customHeight="1"/>
    <row r="13" spans="1:3" ht="15" customHeight="1"/>
    <row r="14" spans="1:3" ht="15" customHeight="1"/>
    <row r="15" spans="1:3">
      <c r="C15" s="108" t="s">
        <v>439</v>
      </c>
    </row>
    <row r="16" spans="1:3" ht="24.75" customHeight="1"/>
    <row r="19" spans="3:3" ht="15" customHeight="1"/>
    <row r="20" spans="3:3" ht="15" customHeight="1"/>
    <row r="21" spans="3:3" ht="15" customHeight="1"/>
    <row r="22" spans="3:3" ht="20.25" customHeight="1"/>
    <row r="23" spans="3:3" ht="15" customHeight="1"/>
    <row r="24" spans="3:3" ht="15" customHeight="1"/>
    <row r="32" spans="3:3">
      <c r="C32" s="108"/>
    </row>
    <row r="34" spans="3:24">
      <c r="C34" s="15"/>
      <c r="D34" s="15"/>
      <c r="E34" s="15"/>
      <c r="F34" s="15"/>
      <c r="G34" s="15"/>
      <c r="H34" s="15"/>
      <c r="I34" s="15"/>
      <c r="J34" s="15"/>
      <c r="K34" s="15"/>
      <c r="L34" s="15"/>
      <c r="M34" s="15"/>
      <c r="N34" s="15"/>
      <c r="O34" s="15"/>
      <c r="P34" s="15"/>
      <c r="Q34" s="15"/>
      <c r="R34" s="15"/>
      <c r="S34" s="15"/>
      <c r="T34" s="15"/>
      <c r="U34" s="15"/>
      <c r="V34" s="15"/>
      <c r="W34" s="15"/>
      <c r="X34" s="15"/>
    </row>
    <row r="35" spans="3:24">
      <c r="C35" s="108"/>
    </row>
    <row r="51" spans="3:3">
      <c r="C51" s="108"/>
    </row>
  </sheetData>
  <hyperlinks>
    <hyperlink ref="A3" location="SeguimentAltaServeis!A1" display="Tornar" xr:uid="{72680567-206F-452B-BDC3-DD252171CC72}"/>
    <hyperlink ref="A1" location="SeguimentAltaServeis!A1" display="SeguimentAltaServeis!A1" xr:uid="{84CD7AB8-D10A-4280-AB02-D6A2BB191DA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3" tint="9.9978637043366805E-2"/>
  </sheetPr>
  <dimension ref="A1:A3"/>
  <sheetViews>
    <sheetView showGridLines="0" showRowColHeaders="0" zoomScale="90" zoomScaleNormal="90" workbookViewId="0"/>
  </sheetViews>
  <sheetFormatPr defaultColWidth="11.42578125" defaultRowHeight="14.45"/>
  <sheetData>
    <row r="1" spans="1:1" ht="66" customHeight="1">
      <c r="A1" s="28" t="e" vm="1">
        <v>#VALUE!</v>
      </c>
    </row>
    <row r="3" spans="1:1">
      <c r="A3" s="28" t="s">
        <v>1</v>
      </c>
    </row>
  </sheetData>
  <hyperlinks>
    <hyperlink ref="A3" location="Portada!A1" display="Tornar" xr:uid="{F0B9C6F7-AB01-475F-AC7E-FCDF46C92243}"/>
    <hyperlink ref="A1" location="Portada!A1" display="Portada!A1" xr:uid="{EC38AA3B-5D82-424D-B637-BEB31D0A7FE1}"/>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1">
    <tabColor theme="3" tint="0.249977111117893"/>
  </sheetPr>
  <dimension ref="A1:B35"/>
  <sheetViews>
    <sheetView showGridLines="0" showRowColHeaders="0" zoomScale="53" zoomScaleNormal="70" workbookViewId="0">
      <selection activeCell="A3" sqref="A3"/>
    </sheetView>
  </sheetViews>
  <sheetFormatPr defaultColWidth="11.42578125" defaultRowHeight="14.45"/>
  <sheetData>
    <row r="1" spans="1:2" ht="66" customHeight="1">
      <c r="A1" s="28" t="e" vm="1">
        <v>#VALUE!</v>
      </c>
    </row>
    <row r="2" spans="1:2">
      <c r="A2" s="28"/>
    </row>
    <row r="3" spans="1:2">
      <c r="A3" s="28" t="s">
        <v>1</v>
      </c>
    </row>
    <row r="14" spans="1:2">
      <c r="B14" s="221"/>
    </row>
    <row r="35" spans="2:2">
      <c r="B35" s="221"/>
    </row>
  </sheetData>
  <hyperlinks>
    <hyperlink ref="A3" location="XXSS!A1" display="Tornar" xr:uid="{90ECAE2B-A5E6-44F0-A833-245A3CABB692}"/>
    <hyperlink ref="A1" location="XXSS!A1" display="XXSS!A1" xr:uid="{B1CE6A73-49B2-4D8A-8BFD-1EBB3DFE9AC5}"/>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3" tint="0.499984740745262"/>
  </sheetPr>
  <dimension ref="A1:A3"/>
  <sheetViews>
    <sheetView showGridLines="0" showRowColHeaders="0" zoomScale="90" zoomScaleNormal="90" workbookViewId="0">
      <selection activeCell="A3" sqref="A3"/>
    </sheetView>
  </sheetViews>
  <sheetFormatPr defaultColWidth="11.42578125" defaultRowHeight="14.45"/>
  <sheetData>
    <row r="1" spans="1:1" ht="66" customHeight="1">
      <c r="A1" s="28" t="e" vm="1">
        <v>#VALUE!</v>
      </c>
    </row>
    <row r="3" spans="1:1">
      <c r="A3" s="28" t="s">
        <v>1</v>
      </c>
    </row>
  </sheetData>
  <hyperlinks>
    <hyperlink ref="A3" location="SuportAOC!A1" display="Tornar" xr:uid="{00000000-0004-0000-7000-000000000000}"/>
    <hyperlink ref="A1" location="SuportAOC!A1" display="SuportAOC!A1" xr:uid="{D66D2C02-DBCC-47FD-B157-7E0A2102C2AB}"/>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3" tint="0.249977111117893"/>
  </sheetPr>
  <dimension ref="A1:AH8"/>
  <sheetViews>
    <sheetView showGridLines="0" showRowColHeaders="0" zoomScale="80" zoomScaleNormal="80" workbookViewId="0"/>
  </sheetViews>
  <sheetFormatPr defaultColWidth="11.42578125" defaultRowHeight="14.45"/>
  <cols>
    <col min="2" max="2" width="6.5703125" customWidth="1"/>
    <col min="3" max="3" width="2.28515625" customWidth="1"/>
    <col min="4" max="4" width="25.28515625" customWidth="1"/>
  </cols>
  <sheetData>
    <row r="1" spans="1:34" ht="66" customHeight="1">
      <c r="A1" s="28" t="e" vm="1">
        <v>#VALUE!</v>
      </c>
    </row>
    <row r="2" spans="1:34" ht="15.6">
      <c r="D2" s="559"/>
      <c r="E2" s="559"/>
      <c r="F2" s="559"/>
      <c r="G2" s="559"/>
      <c r="H2" s="559"/>
      <c r="I2" s="559"/>
      <c r="J2" s="559"/>
      <c r="K2" s="559"/>
      <c r="L2" s="559"/>
      <c r="M2" s="559"/>
      <c r="N2" s="559"/>
      <c r="O2" s="559"/>
      <c r="P2" s="559"/>
      <c r="Q2" s="559"/>
      <c r="R2" s="339"/>
      <c r="S2" s="339"/>
      <c r="T2" s="339"/>
      <c r="U2" s="339"/>
      <c r="V2" s="339"/>
      <c r="W2" s="339"/>
      <c r="X2" s="339"/>
      <c r="Y2" s="339"/>
      <c r="Z2" s="339"/>
      <c r="AA2" s="339"/>
      <c r="AB2" s="339"/>
      <c r="AC2" s="339"/>
      <c r="AD2" s="339"/>
      <c r="AE2" s="339"/>
      <c r="AF2" s="339"/>
      <c r="AG2" s="339"/>
      <c r="AH2" s="339"/>
    </row>
    <row r="3" spans="1:34">
      <c r="A3" s="28" t="s">
        <v>1</v>
      </c>
      <c r="D3" s="90" t="s">
        <v>502</v>
      </c>
      <c r="E3" s="90"/>
    </row>
    <row r="5" spans="1:34">
      <c r="D5" s="91" t="s">
        <v>503</v>
      </c>
      <c r="E5" s="91" t="s">
        <v>504</v>
      </c>
      <c r="F5" s="91" t="s">
        <v>505</v>
      </c>
      <c r="G5" s="91" t="s">
        <v>506</v>
      </c>
      <c r="H5" s="91" t="s">
        <v>11</v>
      </c>
      <c r="I5" s="91" t="s">
        <v>507</v>
      </c>
      <c r="J5" s="91" t="s">
        <v>508</v>
      </c>
      <c r="K5" s="91" t="s">
        <v>509</v>
      </c>
      <c r="L5" s="91" t="s">
        <v>510</v>
      </c>
      <c r="M5" s="91" t="s">
        <v>511</v>
      </c>
      <c r="N5" s="91" t="s">
        <v>17</v>
      </c>
      <c r="O5" s="91" t="s">
        <v>512</v>
      </c>
      <c r="P5" s="91" t="s">
        <v>513</v>
      </c>
      <c r="Q5" s="91" t="s">
        <v>514</v>
      </c>
    </row>
    <row r="6" spans="1:34">
      <c r="D6" s="18" t="s">
        <v>285</v>
      </c>
      <c r="E6">
        <v>1</v>
      </c>
      <c r="G6">
        <v>2</v>
      </c>
      <c r="I6">
        <v>2</v>
      </c>
      <c r="L6" s="137"/>
      <c r="Q6">
        <f>SUM(Tabla6[[#This Row],[Enero]:[Diciembre]])</f>
        <v>5</v>
      </c>
    </row>
    <row r="7" spans="1:34">
      <c r="D7" s="18" t="s">
        <v>515</v>
      </c>
      <c r="E7">
        <v>1</v>
      </c>
      <c r="F7">
        <v>3</v>
      </c>
      <c r="G7">
        <v>1</v>
      </c>
      <c r="H7">
        <v>1</v>
      </c>
      <c r="I7">
        <v>1</v>
      </c>
      <c r="J7">
        <v>1</v>
      </c>
      <c r="K7">
        <v>5</v>
      </c>
      <c r="M7">
        <v>1</v>
      </c>
      <c r="N7">
        <v>1</v>
      </c>
      <c r="Q7">
        <f>SUM(Tabla6[[#This Row],[Enero]:[Diciembre]])</f>
        <v>15</v>
      </c>
    </row>
    <row r="8" spans="1:34">
      <c r="D8" s="18" t="s">
        <v>189</v>
      </c>
      <c r="E8">
        <f>SUBTOTAL(109,Tabla6[Enero])</f>
        <v>2</v>
      </c>
      <c r="F8">
        <f>SUBTOTAL(109,Tabla6[Febrero])</f>
        <v>3</v>
      </c>
      <c r="G8">
        <f>SUBTOTAL(109,Tabla6[Marzo])</f>
        <v>3</v>
      </c>
      <c r="H8">
        <f>SUBTOTAL(109,Tabla6[Abril])</f>
        <v>1</v>
      </c>
      <c r="I8">
        <f>SUBTOTAL(109,Tabla6[Mayo])</f>
        <v>3</v>
      </c>
      <c r="J8">
        <f>SUBTOTAL(109,Tabla6[Junio])</f>
        <v>1</v>
      </c>
      <c r="K8">
        <f>SUBTOTAL(109,Tabla6[Julio])</f>
        <v>5</v>
      </c>
      <c r="L8">
        <f>SUBTOTAL(109,Tabla6[Agosto])</f>
        <v>0</v>
      </c>
      <c r="M8">
        <f>SUBTOTAL(109,Tabla6[Septiembre])</f>
        <v>1</v>
      </c>
      <c r="N8">
        <f>SUBTOTAL(109,Tabla6[Octubre])</f>
        <v>1</v>
      </c>
      <c r="O8">
        <f>SUBTOTAL(109,Tabla6[Noviembre])</f>
        <v>0</v>
      </c>
      <c r="P8">
        <f>SUBTOTAL(109,Tabla6[Diciembre])</f>
        <v>0</v>
      </c>
      <c r="Q8">
        <f>SUBTOTAL(109,Tabla6[TOTAL])</f>
        <v>20</v>
      </c>
    </row>
  </sheetData>
  <sortState xmlns:xlrd2="http://schemas.microsoft.com/office/spreadsheetml/2017/richdata2" ref="F9:F85">
    <sortCondition descending="1" ref="F9"/>
  </sortState>
  <mergeCells count="1">
    <mergeCell ref="D2:Q2"/>
  </mergeCells>
  <phoneticPr fontId="54" type="noConversion"/>
  <hyperlinks>
    <hyperlink ref="A3" location="XXSS!A1" display="Tornar" xr:uid="{00000000-0004-0000-7600-000000000000}"/>
    <hyperlink ref="A1" location="XXSS!A1" display="XXSS!A1" xr:uid="{41FAF3B1-1D39-4307-AAAD-E72B815877FC}"/>
  </hyperlinks>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3" tint="0.249977111117893"/>
  </sheetPr>
  <dimension ref="A1:A3"/>
  <sheetViews>
    <sheetView showGridLines="0" showRowColHeaders="0" zoomScale="50" zoomScaleNormal="50" workbookViewId="0">
      <selection activeCell="A3" sqref="A3"/>
    </sheetView>
  </sheetViews>
  <sheetFormatPr defaultColWidth="11.42578125" defaultRowHeight="14.45"/>
  <sheetData>
    <row r="1" spans="1:1" ht="66" customHeight="1">
      <c r="A1" s="28" t="e" vm="1">
        <v>#VALUE!</v>
      </c>
    </row>
    <row r="3" spans="1:1">
      <c r="A3" s="28" t="s">
        <v>1</v>
      </c>
    </row>
  </sheetData>
  <hyperlinks>
    <hyperlink ref="A3" location="XXSS!A1" display="Tornar" xr:uid="{00000000-0004-0000-7500-000000000000}"/>
    <hyperlink ref="A1" location="XXSS!A1" display="XXSS!A1" xr:uid="{1E8A6E19-F515-46D8-AD34-205FCCC83D7F}"/>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A1:AD17"/>
  <sheetViews>
    <sheetView showGridLines="0" showRowColHeaders="0" zoomScale="80" zoomScaleNormal="80" workbookViewId="0">
      <selection activeCell="A10" sqref="A10"/>
    </sheetView>
  </sheetViews>
  <sheetFormatPr defaultColWidth="11.42578125" defaultRowHeight="14.45"/>
  <cols>
    <col min="3" max="3" width="4.5703125" customWidth="1"/>
    <col min="5" max="5" width="14.7109375" bestFit="1" customWidth="1"/>
    <col min="6" max="6" width="20.42578125" bestFit="1" customWidth="1"/>
    <col min="7" max="7" width="15.5703125" customWidth="1"/>
    <col min="8" max="8" width="14.5703125" bestFit="1" customWidth="1"/>
    <col min="9" max="9" width="9.28515625" bestFit="1" customWidth="1"/>
    <col min="10" max="15" width="3.140625" bestFit="1" customWidth="1"/>
    <col min="16" max="16" width="2" bestFit="1" customWidth="1"/>
    <col min="17" max="18" width="3.140625" bestFit="1" customWidth="1"/>
    <col min="19" max="19" width="12.140625" bestFit="1" customWidth="1"/>
    <col min="20" max="20" width="3.140625" bestFit="1" customWidth="1"/>
    <col min="21" max="21" width="6.5703125" bestFit="1" customWidth="1"/>
    <col min="22" max="27" width="3.140625" bestFit="1" customWidth="1"/>
    <col min="28" max="28" width="2" bestFit="1" customWidth="1"/>
    <col min="29" max="30" width="3.140625" bestFit="1" customWidth="1"/>
    <col min="31" max="31" width="12.140625" bestFit="1" customWidth="1"/>
    <col min="32" max="32" width="13.42578125" bestFit="1" customWidth="1"/>
    <col min="33" max="34" width="8.140625" bestFit="1" customWidth="1"/>
    <col min="35" max="35" width="6.5703125" bestFit="1" customWidth="1"/>
    <col min="36" max="36" width="14.42578125" bestFit="1" customWidth="1"/>
    <col min="37" max="38" width="8.140625" bestFit="1" customWidth="1"/>
    <col min="39" max="39" width="7.5703125" bestFit="1" customWidth="1"/>
    <col min="40" max="40" width="11.140625" bestFit="1" customWidth="1"/>
    <col min="41" max="41" width="13.42578125" bestFit="1" customWidth="1"/>
    <col min="42" max="43" width="8.140625" bestFit="1" customWidth="1"/>
    <col min="44" max="44" width="6.5703125" bestFit="1" customWidth="1"/>
    <col min="45" max="45" width="13.42578125" bestFit="1" customWidth="1"/>
    <col min="46" max="47" width="8.140625" bestFit="1" customWidth="1"/>
    <col min="48" max="48" width="6.5703125" bestFit="1" customWidth="1"/>
    <col min="49" max="49" width="11.140625" bestFit="1" customWidth="1"/>
    <col min="50" max="50" width="13.42578125" bestFit="1" customWidth="1"/>
    <col min="51" max="52" width="8.140625" bestFit="1" customWidth="1"/>
    <col min="53" max="53" width="6.5703125" bestFit="1" customWidth="1"/>
    <col min="54" max="54" width="11.140625" bestFit="1" customWidth="1"/>
    <col min="55" max="55" width="13.42578125" bestFit="1" customWidth="1"/>
    <col min="56" max="57" width="8.140625" bestFit="1" customWidth="1"/>
    <col min="58" max="58" width="6.5703125" bestFit="1" customWidth="1"/>
    <col min="59" max="59" width="13.42578125" bestFit="1" customWidth="1"/>
    <col min="60" max="61" width="8.140625" bestFit="1" customWidth="1"/>
    <col min="62" max="62" width="13.42578125" bestFit="1" customWidth="1"/>
    <col min="63" max="64" width="8.140625" bestFit="1" customWidth="1"/>
    <col min="65" max="65" width="6.5703125" bestFit="1" customWidth="1"/>
    <col min="66" max="66" width="14.42578125" bestFit="1" customWidth="1"/>
    <col min="67" max="68" width="8.140625" bestFit="1" customWidth="1"/>
    <col min="69" max="69" width="7.5703125" bestFit="1" customWidth="1"/>
    <col min="70" max="70" width="11.140625" bestFit="1" customWidth="1"/>
    <col min="71" max="71" width="14.42578125" bestFit="1" customWidth="1"/>
    <col min="72" max="73" width="8.140625" bestFit="1" customWidth="1"/>
    <col min="74" max="74" width="7.5703125" bestFit="1" customWidth="1"/>
    <col min="75" max="75" width="11.140625" bestFit="1" customWidth="1"/>
    <col min="76" max="76" width="14.42578125" bestFit="1" customWidth="1"/>
    <col min="77" max="78" width="8.140625" bestFit="1" customWidth="1"/>
    <col min="79" max="79" width="7.5703125" bestFit="1" customWidth="1"/>
    <col min="80" max="80" width="14.42578125" bestFit="1" customWidth="1"/>
    <col min="81" max="82" width="8.140625" bestFit="1" customWidth="1"/>
    <col min="83" max="83" width="7.5703125" bestFit="1" customWidth="1"/>
    <col min="84" max="84" width="14.42578125" bestFit="1" customWidth="1"/>
    <col min="85" max="86" width="8.140625" bestFit="1" customWidth="1"/>
    <col min="87" max="87" width="7.5703125" bestFit="1" customWidth="1"/>
    <col min="88" max="88" width="11.140625" bestFit="1" customWidth="1"/>
    <col min="89" max="89" width="13.42578125" bestFit="1" customWidth="1"/>
    <col min="90" max="91" width="8.140625" bestFit="1" customWidth="1"/>
    <col min="92" max="92" width="13.42578125" bestFit="1" customWidth="1"/>
    <col min="93" max="94" width="8.140625" bestFit="1" customWidth="1"/>
    <col min="95" max="95" width="13.42578125" bestFit="1" customWidth="1"/>
    <col min="96" max="97" width="8.140625" bestFit="1" customWidth="1"/>
    <col min="98" max="98" width="6.5703125" bestFit="1" customWidth="1"/>
    <col min="99" max="99" width="11.140625" bestFit="1" customWidth="1"/>
    <col min="100" max="100" width="13.42578125" bestFit="1" customWidth="1"/>
    <col min="101" max="102" width="8.140625" bestFit="1" customWidth="1"/>
    <col min="103" max="103" width="6.5703125" bestFit="1" customWidth="1"/>
    <col min="104" max="104" width="14.42578125" bestFit="1" customWidth="1"/>
    <col min="105" max="106" width="8.140625" bestFit="1" customWidth="1"/>
    <col min="107" max="107" width="7.5703125" bestFit="1" customWidth="1"/>
    <col min="108" max="108" width="11.140625" bestFit="1" customWidth="1"/>
    <col min="109" max="109" width="13.42578125" bestFit="1" customWidth="1"/>
    <col min="110" max="111" width="8.140625" bestFit="1" customWidth="1"/>
    <col min="112" max="112" width="6.5703125" bestFit="1" customWidth="1"/>
    <col min="113" max="113" width="14.42578125" bestFit="1" customWidth="1"/>
    <col min="114" max="115" width="8.140625" bestFit="1" customWidth="1"/>
    <col min="116" max="116" width="14.42578125" bestFit="1" customWidth="1"/>
    <col min="117" max="118" width="8.140625" bestFit="1" customWidth="1"/>
    <col min="119" max="119" width="7.5703125" bestFit="1" customWidth="1"/>
    <col min="120" max="120" width="11.140625" bestFit="1" customWidth="1"/>
    <col min="121" max="121" width="13.42578125" bestFit="1" customWidth="1"/>
    <col min="122" max="123" width="8.140625" bestFit="1" customWidth="1"/>
    <col min="124" max="124" width="6.5703125" bestFit="1" customWidth="1"/>
    <col min="125" max="125" width="14.42578125" bestFit="1" customWidth="1"/>
    <col min="126" max="127" width="8.140625" bestFit="1" customWidth="1"/>
    <col min="128" max="128" width="7.5703125" bestFit="1" customWidth="1"/>
    <col min="129" max="129" width="11.140625" bestFit="1" customWidth="1"/>
    <col min="130" max="130" width="11.7109375" bestFit="1" customWidth="1"/>
  </cols>
  <sheetData>
    <row r="1" spans="1:30" ht="66" customHeight="1">
      <c r="A1" s="28" t="e" vm="1">
        <v>#VALUE!</v>
      </c>
    </row>
    <row r="3" spans="1:30">
      <c r="A3" s="28" t="s">
        <v>1</v>
      </c>
    </row>
    <row r="9" spans="1:30">
      <c r="A9" s="28"/>
    </row>
    <row r="10" spans="1:30">
      <c r="I10" s="276"/>
      <c r="J10" s="276"/>
      <c r="K10" s="276"/>
      <c r="L10" s="276"/>
      <c r="M10" s="276"/>
      <c r="N10" s="276"/>
      <c r="O10" s="276"/>
      <c r="P10" s="276"/>
      <c r="Q10" s="276"/>
      <c r="R10" s="276"/>
      <c r="S10" s="276"/>
      <c r="T10" s="276"/>
      <c r="U10" s="276"/>
      <c r="V10" s="276"/>
      <c r="W10" s="276"/>
      <c r="X10" s="276"/>
      <c r="Y10" s="276"/>
      <c r="Z10" s="276"/>
      <c r="AA10" s="276"/>
      <c r="AB10" s="276"/>
      <c r="AC10" s="276"/>
      <c r="AD10" s="276"/>
    </row>
    <row r="13" spans="1:30">
      <c r="E13" s="158"/>
    </row>
    <row r="16" spans="1:30">
      <c r="E16" s="158"/>
    </row>
    <row r="17" spans="5:5">
      <c r="E17" s="158"/>
    </row>
  </sheetData>
  <hyperlinks>
    <hyperlink ref="A3" location="Portada!A1" display="Tornar" xr:uid="{CF649656-B2CE-4590-9AAC-85F660E591FC}"/>
    <hyperlink ref="A1" location="Portada!A1" display="Portada!A1" xr:uid="{E3A24E20-B97D-4A68-9A09-565762036AC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V63"/>
  <sheetViews>
    <sheetView showGridLines="0" showRowColHeaders="0" zoomScale="80" zoomScaleNormal="80" workbookViewId="0">
      <selection activeCell="A5" sqref="A5"/>
    </sheetView>
  </sheetViews>
  <sheetFormatPr defaultColWidth="11.42578125" defaultRowHeight="14.45"/>
  <cols>
    <col min="2" max="2" width="2.7109375" customWidth="1"/>
    <col min="3" max="3" width="6.85546875" customWidth="1"/>
    <col min="5" max="5" width="14.5703125" customWidth="1"/>
    <col min="6" max="7" width="37.7109375" customWidth="1"/>
    <col min="8" max="9" width="56.7109375" customWidth="1"/>
    <col min="10" max="10" width="6.28515625" bestFit="1" customWidth="1"/>
    <col min="21" max="22" width="12.5703125" bestFit="1" customWidth="1"/>
  </cols>
  <sheetData>
    <row r="1" spans="1:22" ht="66" customHeight="1">
      <c r="A1" s="28" t="e" vm="1">
        <v>#VALUE!</v>
      </c>
    </row>
    <row r="4" spans="1:22" ht="15" thickBot="1"/>
    <row r="5" spans="1:22" ht="15" thickBot="1">
      <c r="A5" s="28" t="s">
        <v>1</v>
      </c>
      <c r="D5" s="241" t="s">
        <v>2</v>
      </c>
      <c r="E5" s="241" t="s">
        <v>3</v>
      </c>
      <c r="F5" s="242" t="s">
        <v>4</v>
      </c>
      <c r="G5" s="242" t="s">
        <v>5</v>
      </c>
      <c r="H5" s="243" t="s">
        <v>6</v>
      </c>
      <c r="I5" s="243" t="s">
        <v>7</v>
      </c>
      <c r="J5" s="243"/>
      <c r="K5" s="437" t="s">
        <v>8</v>
      </c>
      <c r="L5" s="437" t="s">
        <v>9</v>
      </c>
      <c r="M5" s="437" t="s">
        <v>10</v>
      </c>
      <c r="N5" s="437" t="s">
        <v>11</v>
      </c>
      <c r="O5" s="437" t="s">
        <v>12</v>
      </c>
      <c r="P5" s="437" t="s">
        <v>13</v>
      </c>
      <c r="Q5" s="437" t="s">
        <v>14</v>
      </c>
      <c r="R5" s="437" t="s">
        <v>15</v>
      </c>
      <c r="S5" s="437" t="s">
        <v>16</v>
      </c>
      <c r="T5" s="437" t="s">
        <v>17</v>
      </c>
      <c r="U5" s="437" t="s">
        <v>18</v>
      </c>
      <c r="V5" s="244" t="s">
        <v>19</v>
      </c>
    </row>
    <row r="6" spans="1:22" ht="27.95" customHeight="1">
      <c r="A6" s="28"/>
      <c r="D6" s="517" t="s">
        <v>20</v>
      </c>
      <c r="E6" s="526" t="s">
        <v>21</v>
      </c>
      <c r="F6" s="429" t="s">
        <v>22</v>
      </c>
      <c r="G6" s="303" t="s">
        <v>23</v>
      </c>
      <c r="H6" s="432" t="s">
        <v>24</v>
      </c>
      <c r="I6" s="117"/>
      <c r="J6" s="79"/>
      <c r="K6" s="5"/>
      <c r="L6" s="5"/>
      <c r="M6" s="5"/>
      <c r="N6" s="5"/>
      <c r="O6" s="5"/>
      <c r="P6" s="5"/>
      <c r="Q6" s="5"/>
      <c r="R6" s="5"/>
      <c r="S6" s="5"/>
      <c r="T6" s="5"/>
      <c r="U6" s="5"/>
      <c r="V6" s="245"/>
    </row>
    <row r="7" spans="1:22" ht="27.95">
      <c r="A7" s="28"/>
      <c r="D7" s="518"/>
      <c r="E7" s="527"/>
      <c r="F7" s="430" t="s">
        <v>25</v>
      </c>
      <c r="G7" s="109" t="s">
        <v>23</v>
      </c>
      <c r="H7" s="430" t="s">
        <v>26</v>
      </c>
      <c r="I7" s="109"/>
      <c r="J7" s="76"/>
      <c r="K7" s="5"/>
      <c r="L7" s="5"/>
      <c r="M7" s="5"/>
      <c r="N7" s="5"/>
      <c r="O7" s="5"/>
      <c r="P7" s="5"/>
      <c r="Q7" s="5"/>
      <c r="R7" s="5"/>
      <c r="S7" s="5"/>
      <c r="T7" s="5"/>
      <c r="U7" s="5"/>
      <c r="V7" s="246"/>
    </row>
    <row r="8" spans="1:22" ht="27.95">
      <c r="A8" s="28"/>
      <c r="D8" s="518"/>
      <c r="E8" s="527"/>
      <c r="F8" s="109" t="s">
        <v>27</v>
      </c>
      <c r="G8" s="109" t="s">
        <v>23</v>
      </c>
      <c r="H8" s="109" t="s">
        <v>28</v>
      </c>
      <c r="I8" s="109"/>
      <c r="J8" s="76"/>
      <c r="K8" s="5"/>
      <c r="L8" s="5"/>
      <c r="M8" s="5"/>
      <c r="N8" s="5"/>
      <c r="O8" s="5"/>
      <c r="P8" s="5"/>
      <c r="Q8" s="5"/>
      <c r="R8" s="5"/>
      <c r="S8" s="5"/>
      <c r="T8" s="5"/>
      <c r="U8" s="5"/>
      <c r="V8" s="246"/>
    </row>
    <row r="9" spans="1:22" ht="27.95">
      <c r="A9" s="28"/>
      <c r="D9" s="518"/>
      <c r="E9" s="527"/>
      <c r="F9" s="109" t="s">
        <v>29</v>
      </c>
      <c r="G9" s="109" t="s">
        <v>23</v>
      </c>
      <c r="H9" s="109" t="s">
        <v>30</v>
      </c>
      <c r="I9" s="109"/>
      <c r="J9" s="76"/>
      <c r="K9" s="5"/>
      <c r="L9" s="5"/>
      <c r="M9" s="5"/>
      <c r="N9" s="5"/>
      <c r="O9" s="5"/>
      <c r="P9" s="5"/>
      <c r="Q9" s="5"/>
      <c r="R9" s="5"/>
      <c r="S9" s="5"/>
      <c r="T9" s="5"/>
      <c r="U9" s="5"/>
      <c r="V9" s="246"/>
    </row>
    <row r="10" spans="1:22" ht="42">
      <c r="A10" s="28"/>
      <c r="D10" s="518"/>
      <c r="E10" s="527"/>
      <c r="F10" s="109" t="s">
        <v>31</v>
      </c>
      <c r="G10" s="109" t="s">
        <v>23</v>
      </c>
      <c r="H10" s="109" t="s">
        <v>32</v>
      </c>
      <c r="I10" s="109"/>
      <c r="J10" s="76"/>
      <c r="K10" s="5"/>
      <c r="L10" s="5"/>
      <c r="M10" s="5"/>
      <c r="N10" s="5"/>
      <c r="O10" s="5"/>
      <c r="P10" s="5"/>
      <c r="Q10" s="5"/>
      <c r="R10" s="5"/>
      <c r="S10" s="5"/>
      <c r="T10" s="5"/>
      <c r="U10" s="5"/>
      <c r="V10" s="247"/>
    </row>
    <row r="11" spans="1:22" ht="27.95">
      <c r="A11" s="28"/>
      <c r="D11" s="518"/>
      <c r="E11" s="528"/>
      <c r="F11" s="109" t="s">
        <v>33</v>
      </c>
      <c r="G11" s="109" t="s">
        <v>23</v>
      </c>
      <c r="H11" s="109" t="s">
        <v>34</v>
      </c>
      <c r="I11" s="109"/>
      <c r="J11" s="76"/>
      <c r="K11" s="5"/>
      <c r="L11" s="5"/>
      <c r="M11" s="5"/>
      <c r="N11" s="5"/>
      <c r="O11" s="5"/>
      <c r="P11" s="5"/>
      <c r="Q11" s="5"/>
      <c r="R11" s="5"/>
      <c r="S11" s="5"/>
      <c r="T11" s="5"/>
      <c r="U11" s="5"/>
      <c r="V11" s="248"/>
    </row>
    <row r="12" spans="1:22" ht="27.95">
      <c r="A12" s="28"/>
      <c r="D12" s="518"/>
      <c r="E12" s="113" t="s">
        <v>35</v>
      </c>
      <c r="F12" s="109" t="s">
        <v>36</v>
      </c>
      <c r="G12" s="109" t="s">
        <v>37</v>
      </c>
      <c r="H12" s="76" t="s">
        <v>38</v>
      </c>
      <c r="I12" s="76"/>
      <c r="J12" s="76"/>
      <c r="K12" s="5"/>
      <c r="L12" s="5"/>
      <c r="M12" s="5"/>
      <c r="N12" s="5"/>
      <c r="O12" s="5"/>
      <c r="P12" s="5"/>
      <c r="Q12" s="5"/>
      <c r="R12" s="5"/>
      <c r="S12" s="5"/>
      <c r="T12" s="5"/>
      <c r="U12" s="5"/>
      <c r="V12" s="248"/>
    </row>
    <row r="13" spans="1:22" ht="42">
      <c r="D13" s="518"/>
      <c r="E13" s="515" t="s">
        <v>39</v>
      </c>
      <c r="F13" s="109" t="s">
        <v>40</v>
      </c>
      <c r="G13" s="109" t="s">
        <v>37</v>
      </c>
      <c r="H13" s="76" t="s">
        <v>41</v>
      </c>
      <c r="I13" s="77"/>
      <c r="J13" s="301"/>
      <c r="K13" s="5"/>
      <c r="L13" s="5"/>
      <c r="M13" s="5"/>
      <c r="N13" s="5"/>
      <c r="O13" s="5"/>
      <c r="P13" s="5"/>
      <c r="Q13" s="5"/>
      <c r="R13" s="5"/>
      <c r="S13" s="5"/>
      <c r="T13" s="5"/>
      <c r="U13" s="5"/>
      <c r="V13" s="246"/>
    </row>
    <row r="14" spans="1:22" ht="77.099999999999994" customHeight="1">
      <c r="D14" s="518"/>
      <c r="E14" s="529"/>
      <c r="F14" s="515" t="s">
        <v>42</v>
      </c>
      <c r="G14" s="515" t="s">
        <v>37</v>
      </c>
      <c r="H14" s="515" t="s">
        <v>43</v>
      </c>
      <c r="I14" s="515"/>
      <c r="J14" s="301" t="s">
        <v>44</v>
      </c>
      <c r="K14" s="5"/>
      <c r="L14" s="5"/>
      <c r="M14" s="5"/>
      <c r="N14" s="5"/>
      <c r="O14" s="5"/>
      <c r="P14" s="5"/>
      <c r="Q14" s="5"/>
      <c r="R14" s="5"/>
      <c r="S14" s="5"/>
      <c r="T14" s="5"/>
      <c r="U14" s="5"/>
      <c r="V14" s="246"/>
    </row>
    <row r="15" spans="1:22">
      <c r="D15" s="518"/>
      <c r="E15" s="529"/>
      <c r="F15" s="516"/>
      <c r="G15" s="516"/>
      <c r="H15" s="516"/>
      <c r="I15" s="516"/>
      <c r="J15" s="301" t="s">
        <v>45</v>
      </c>
      <c r="K15" s="5"/>
      <c r="L15" s="5"/>
      <c r="M15" s="5"/>
      <c r="N15" s="5"/>
      <c r="O15" s="5"/>
      <c r="P15" s="5"/>
      <c r="Q15" s="5"/>
      <c r="R15" s="5"/>
      <c r="S15" s="5"/>
      <c r="T15" s="5"/>
      <c r="U15" s="5"/>
      <c r="V15" s="246"/>
    </row>
    <row r="16" spans="1:22" ht="42">
      <c r="D16" s="518"/>
      <c r="E16" s="529"/>
      <c r="F16" s="114" t="s">
        <v>46</v>
      </c>
      <c r="G16" s="109" t="s">
        <v>37</v>
      </c>
      <c r="H16" s="92" t="s">
        <v>47</v>
      </c>
      <c r="I16" s="77"/>
      <c r="J16" s="301"/>
      <c r="K16" s="5"/>
      <c r="L16" s="5"/>
      <c r="M16" s="5"/>
      <c r="N16" s="5"/>
      <c r="O16" s="5"/>
      <c r="P16" s="5"/>
      <c r="Q16" s="5"/>
      <c r="R16" s="5"/>
      <c r="S16" s="5"/>
      <c r="T16" s="5"/>
      <c r="U16" s="5"/>
      <c r="V16" s="246"/>
    </row>
    <row r="17" spans="4:22" ht="42">
      <c r="D17" s="518"/>
      <c r="E17" s="516"/>
      <c r="F17" s="114" t="s">
        <v>48</v>
      </c>
      <c r="G17" s="109" t="s">
        <v>37</v>
      </c>
      <c r="H17" s="92" t="s">
        <v>49</v>
      </c>
      <c r="I17" s="77"/>
      <c r="J17" s="301"/>
      <c r="K17" s="5"/>
      <c r="L17" s="5"/>
      <c r="M17" s="5"/>
      <c r="N17" s="5"/>
      <c r="O17" s="5"/>
      <c r="P17" s="5"/>
      <c r="Q17" s="5"/>
      <c r="R17" s="5"/>
      <c r="S17" s="5"/>
      <c r="T17" s="5"/>
      <c r="U17" s="5"/>
      <c r="V17" s="246"/>
    </row>
    <row r="18" spans="4:22" ht="27.95" customHeight="1">
      <c r="D18" s="518"/>
      <c r="E18" s="515" t="s">
        <v>50</v>
      </c>
      <c r="F18" s="515" t="s">
        <v>51</v>
      </c>
      <c r="G18" s="515" t="s">
        <v>37</v>
      </c>
      <c r="H18" s="515" t="s">
        <v>52</v>
      </c>
      <c r="I18" s="515"/>
      <c r="J18" s="301" t="s">
        <v>44</v>
      </c>
      <c r="K18" s="5"/>
      <c r="L18" s="5"/>
      <c r="M18" s="5"/>
      <c r="N18" s="5"/>
      <c r="O18" s="5"/>
      <c r="P18" s="5"/>
      <c r="Q18" s="5"/>
      <c r="R18" s="5"/>
      <c r="S18" s="5"/>
      <c r="T18" s="5"/>
      <c r="U18" s="5"/>
      <c r="V18" s="246"/>
    </row>
    <row r="19" spans="4:22">
      <c r="D19" s="518"/>
      <c r="E19" s="529"/>
      <c r="F19" s="516"/>
      <c r="G19" s="516"/>
      <c r="H19" s="516"/>
      <c r="I19" s="516"/>
      <c r="J19" s="301" t="s">
        <v>45</v>
      </c>
      <c r="K19" s="5"/>
      <c r="L19" s="5"/>
      <c r="M19" s="5"/>
      <c r="N19" s="5"/>
      <c r="O19" s="5"/>
      <c r="P19" s="5"/>
      <c r="Q19" s="5"/>
      <c r="R19" s="5"/>
      <c r="S19" s="5"/>
      <c r="T19" s="5"/>
      <c r="U19" s="5"/>
      <c r="V19" s="246"/>
    </row>
    <row r="20" spans="4:22" ht="42">
      <c r="D20" s="518"/>
      <c r="E20" s="529"/>
      <c r="F20" s="114" t="s">
        <v>53</v>
      </c>
      <c r="G20" s="109" t="s">
        <v>37</v>
      </c>
      <c r="H20" s="114" t="s">
        <v>54</v>
      </c>
      <c r="I20" s="114"/>
      <c r="J20" s="301"/>
      <c r="K20" s="5"/>
      <c r="L20" s="5"/>
      <c r="M20" s="5"/>
      <c r="N20" s="5"/>
      <c r="O20" s="5"/>
      <c r="P20" s="5"/>
      <c r="Q20" s="5"/>
      <c r="R20" s="5"/>
      <c r="S20" s="5"/>
      <c r="T20" s="5"/>
      <c r="U20" s="5"/>
      <c r="V20" s="246"/>
    </row>
    <row r="21" spans="4:22" ht="27.95">
      <c r="D21" s="518"/>
      <c r="E21" s="529"/>
      <c r="F21" s="114" t="s">
        <v>55</v>
      </c>
      <c r="G21" s="109" t="s">
        <v>23</v>
      </c>
      <c r="H21" s="114" t="s">
        <v>56</v>
      </c>
      <c r="I21" s="114"/>
      <c r="J21" s="301"/>
      <c r="K21" s="5"/>
      <c r="L21" s="5"/>
      <c r="M21" s="5"/>
      <c r="N21" s="5"/>
      <c r="O21" s="5"/>
      <c r="P21" s="5"/>
      <c r="Q21" s="5"/>
      <c r="R21" s="5"/>
      <c r="S21" s="5"/>
      <c r="T21" s="5"/>
      <c r="U21" s="5"/>
      <c r="V21" s="246"/>
    </row>
    <row r="22" spans="4:22">
      <c r="D22" s="518"/>
      <c r="E22" s="529"/>
      <c r="F22" s="515" t="s">
        <v>57</v>
      </c>
      <c r="G22" s="515" t="s">
        <v>37</v>
      </c>
      <c r="H22" s="515" t="s">
        <v>58</v>
      </c>
      <c r="I22" s="515"/>
      <c r="J22" s="301" t="s">
        <v>44</v>
      </c>
      <c r="K22" s="5"/>
      <c r="L22" s="5"/>
      <c r="M22" s="5"/>
      <c r="N22" s="5"/>
      <c r="O22" s="5"/>
      <c r="P22" s="5"/>
      <c r="Q22" s="5"/>
      <c r="R22" s="5"/>
      <c r="S22" s="5"/>
      <c r="T22" s="5"/>
      <c r="U22" s="5"/>
      <c r="V22" s="246"/>
    </row>
    <row r="23" spans="4:22">
      <c r="D23" s="518"/>
      <c r="E23" s="529"/>
      <c r="F23" s="516"/>
      <c r="G23" s="516"/>
      <c r="H23" s="516"/>
      <c r="I23" s="516"/>
      <c r="J23" s="301" t="s">
        <v>45</v>
      </c>
      <c r="K23" s="5"/>
      <c r="L23" s="5"/>
      <c r="M23" s="5"/>
      <c r="N23" s="5"/>
      <c r="O23" s="5"/>
      <c r="P23" s="5"/>
      <c r="Q23" s="5"/>
      <c r="R23" s="5"/>
      <c r="S23" s="5"/>
      <c r="T23" s="5"/>
      <c r="U23" s="5"/>
      <c r="V23" s="246"/>
    </row>
    <row r="24" spans="4:22" ht="27.95" customHeight="1">
      <c r="D24" s="518"/>
      <c r="E24" s="529"/>
      <c r="F24" s="523" t="s">
        <v>59</v>
      </c>
      <c r="G24" s="515" t="s">
        <v>37</v>
      </c>
      <c r="H24" s="515" t="s">
        <v>60</v>
      </c>
      <c r="I24" s="515"/>
      <c r="J24" s="301" t="s">
        <v>61</v>
      </c>
      <c r="K24" s="5"/>
      <c r="L24" s="5"/>
      <c r="M24" s="5"/>
      <c r="N24" s="5"/>
      <c r="O24" s="5"/>
      <c r="P24" s="5"/>
      <c r="Q24" s="5"/>
      <c r="R24" s="5"/>
      <c r="S24" s="5"/>
      <c r="T24" s="5"/>
      <c r="U24" s="5"/>
      <c r="V24" s="246"/>
    </row>
    <row r="25" spans="4:22" ht="27.95" customHeight="1">
      <c r="D25" s="518"/>
      <c r="E25" s="516"/>
      <c r="F25" s="525"/>
      <c r="G25" s="516"/>
      <c r="H25" s="516"/>
      <c r="I25" s="516"/>
      <c r="J25" s="301" t="s">
        <v>45</v>
      </c>
      <c r="K25" s="5"/>
      <c r="L25" s="5"/>
      <c r="M25" s="5"/>
      <c r="N25" s="5"/>
      <c r="O25" s="5"/>
      <c r="P25" s="5"/>
      <c r="Q25" s="5"/>
      <c r="R25" s="5"/>
      <c r="S25" s="5"/>
      <c r="T25" s="5"/>
      <c r="U25" s="5"/>
      <c r="V25" s="246"/>
    </row>
    <row r="26" spans="4:22" ht="56.1">
      <c r="D26" s="518"/>
      <c r="E26" s="114" t="s">
        <v>62</v>
      </c>
      <c r="F26" s="114" t="s">
        <v>63</v>
      </c>
      <c r="G26" s="109" t="s">
        <v>37</v>
      </c>
      <c r="H26" s="77" t="s">
        <v>64</v>
      </c>
      <c r="I26" s="77"/>
      <c r="J26" s="77"/>
      <c r="K26" s="5"/>
      <c r="L26" s="5"/>
      <c r="M26" s="5"/>
      <c r="N26" s="5"/>
      <c r="O26" s="5"/>
      <c r="P26" s="5"/>
      <c r="Q26" s="5"/>
      <c r="R26" s="5"/>
      <c r="S26" s="5"/>
      <c r="T26" s="5"/>
      <c r="U26" s="5"/>
      <c r="V26" s="251"/>
    </row>
    <row r="27" spans="4:22" ht="43.5">
      <c r="D27" s="518"/>
      <c r="E27" s="515" t="s">
        <v>65</v>
      </c>
      <c r="F27" s="114" t="s">
        <v>66</v>
      </c>
      <c r="G27" s="109" t="s">
        <v>37</v>
      </c>
      <c r="H27" s="20" t="s">
        <v>67</v>
      </c>
      <c r="I27" s="77"/>
      <c r="J27" s="77"/>
      <c r="K27" s="5"/>
      <c r="L27" s="5"/>
      <c r="M27" s="5"/>
      <c r="N27" s="5"/>
      <c r="O27" s="5"/>
      <c r="P27" s="5"/>
      <c r="Q27" s="5"/>
      <c r="R27" s="5"/>
      <c r="S27" s="5"/>
      <c r="T27" s="5"/>
      <c r="U27" s="5"/>
      <c r="V27" s="251"/>
    </row>
    <row r="28" spans="4:22" ht="69.95">
      <c r="D28" s="518"/>
      <c r="E28" s="529"/>
      <c r="F28" s="114" t="s">
        <v>68</v>
      </c>
      <c r="G28" s="109" t="s">
        <v>37</v>
      </c>
      <c r="H28" s="77" t="s">
        <v>69</v>
      </c>
      <c r="I28" s="77"/>
      <c r="J28" s="301"/>
      <c r="K28" s="5"/>
      <c r="L28" s="5"/>
      <c r="M28" s="5"/>
      <c r="N28" s="5"/>
      <c r="O28" s="5"/>
      <c r="P28" s="5"/>
      <c r="Q28" s="5"/>
      <c r="R28" s="5"/>
      <c r="S28" s="5"/>
      <c r="T28" s="5"/>
      <c r="U28" s="5"/>
      <c r="V28" s="246"/>
    </row>
    <row r="29" spans="4:22" ht="27.95">
      <c r="D29" s="518"/>
      <c r="E29" s="529"/>
      <c r="F29" s="114" t="s">
        <v>70</v>
      </c>
      <c r="G29" s="109" t="s">
        <v>37</v>
      </c>
      <c r="H29" s="77" t="s">
        <v>71</v>
      </c>
      <c r="I29" s="77"/>
      <c r="J29" s="301"/>
      <c r="K29" s="5"/>
      <c r="L29" s="5"/>
      <c r="M29" s="5"/>
      <c r="N29" s="5"/>
      <c r="O29" s="5"/>
      <c r="P29" s="5"/>
      <c r="Q29" s="5"/>
      <c r="R29" s="5"/>
      <c r="S29" s="5"/>
      <c r="T29" s="5"/>
      <c r="U29" s="5"/>
      <c r="V29" s="246"/>
    </row>
    <row r="30" spans="4:22" ht="27.95">
      <c r="D30" s="518"/>
      <c r="E30" s="529"/>
      <c r="F30" s="114" t="s">
        <v>72</v>
      </c>
      <c r="G30" s="109" t="s">
        <v>37</v>
      </c>
      <c r="H30" s="77" t="s">
        <v>73</v>
      </c>
      <c r="I30" s="77"/>
      <c r="J30" s="301"/>
      <c r="K30" s="5"/>
      <c r="L30" s="5"/>
      <c r="M30" s="5"/>
      <c r="N30" s="5"/>
      <c r="O30" s="5"/>
      <c r="P30" s="5"/>
      <c r="Q30" s="5"/>
      <c r="R30" s="5"/>
      <c r="S30" s="5"/>
      <c r="T30" s="5"/>
      <c r="U30" s="5"/>
      <c r="V30" s="246"/>
    </row>
    <row r="31" spans="4:22" ht="27.95">
      <c r="D31" s="518"/>
      <c r="E31" s="529"/>
      <c r="F31" s="114" t="s">
        <v>74</v>
      </c>
      <c r="G31" s="109" t="s">
        <v>37</v>
      </c>
      <c r="H31" s="77" t="s">
        <v>75</v>
      </c>
      <c r="I31" s="77"/>
      <c r="J31" s="301"/>
      <c r="K31" s="5"/>
      <c r="L31" s="5"/>
      <c r="M31" s="5"/>
      <c r="N31" s="5"/>
      <c r="O31" s="5"/>
      <c r="P31" s="5"/>
      <c r="Q31" s="5"/>
      <c r="R31" s="5"/>
      <c r="S31" s="5"/>
      <c r="T31" s="5"/>
      <c r="U31" s="5"/>
      <c r="V31" s="246"/>
    </row>
    <row r="32" spans="4:22" ht="42">
      <c r="D32" s="518"/>
      <c r="E32" s="529"/>
      <c r="F32" s="114" t="s">
        <v>76</v>
      </c>
      <c r="G32" s="109" t="s">
        <v>37</v>
      </c>
      <c r="H32" s="77" t="s">
        <v>77</v>
      </c>
      <c r="I32" s="77"/>
      <c r="J32" s="301"/>
      <c r="K32" s="5"/>
      <c r="L32" s="5"/>
      <c r="M32" s="5"/>
      <c r="N32" s="5"/>
      <c r="O32" s="5"/>
      <c r="P32" s="5"/>
      <c r="Q32" s="5"/>
      <c r="R32" s="5"/>
      <c r="S32" s="5"/>
      <c r="T32" s="5"/>
      <c r="U32" s="5"/>
      <c r="V32" s="246"/>
    </row>
    <row r="33" spans="4:22" ht="56.1">
      <c r="D33" s="518"/>
      <c r="E33" s="516"/>
      <c r="F33" s="114" t="s">
        <v>78</v>
      </c>
      <c r="G33" s="109" t="s">
        <v>37</v>
      </c>
      <c r="H33" s="77" t="s">
        <v>79</v>
      </c>
      <c r="I33" s="77"/>
      <c r="J33" s="77"/>
      <c r="K33" s="5"/>
      <c r="L33" s="5"/>
      <c r="M33" s="5"/>
      <c r="N33" s="5"/>
      <c r="O33" s="5"/>
      <c r="P33" s="5"/>
      <c r="Q33" s="5"/>
      <c r="R33" s="5"/>
      <c r="S33" s="5"/>
      <c r="T33" s="5"/>
      <c r="U33" s="5"/>
      <c r="V33" s="252"/>
    </row>
    <row r="34" spans="4:22">
      <c r="D34" s="518"/>
      <c r="E34" s="515" t="s">
        <v>80</v>
      </c>
      <c r="F34" s="515" t="s">
        <v>81</v>
      </c>
      <c r="G34" s="109" t="s">
        <v>37</v>
      </c>
      <c r="H34" s="77" t="s">
        <v>82</v>
      </c>
      <c r="I34" s="77"/>
      <c r="J34" s="77"/>
      <c r="K34" s="5"/>
      <c r="L34" s="5"/>
      <c r="M34" s="5"/>
      <c r="N34" s="5"/>
      <c r="O34" s="5"/>
      <c r="P34" s="5"/>
      <c r="Q34" s="5"/>
      <c r="R34" s="5"/>
      <c r="S34" s="5"/>
      <c r="T34" s="5"/>
      <c r="U34" s="5"/>
      <c r="V34" s="253"/>
    </row>
    <row r="35" spans="4:22">
      <c r="D35" s="518"/>
      <c r="E35" s="529"/>
      <c r="F35" s="529"/>
      <c r="G35" s="109" t="s">
        <v>37</v>
      </c>
      <c r="H35" s="77" t="s">
        <v>83</v>
      </c>
      <c r="I35" s="77"/>
      <c r="J35" s="77"/>
      <c r="K35" s="5"/>
      <c r="L35" s="5"/>
      <c r="M35" s="5"/>
      <c r="N35" s="5"/>
      <c r="O35" s="5"/>
      <c r="P35" s="5"/>
      <c r="Q35" s="5"/>
      <c r="R35" s="5"/>
      <c r="S35" s="5"/>
      <c r="T35" s="5"/>
      <c r="U35" s="5"/>
      <c r="V35" s="253"/>
    </row>
    <row r="36" spans="4:22">
      <c r="D36" s="518"/>
      <c r="E36" s="529"/>
      <c r="F36" s="529"/>
      <c r="G36" s="109" t="s">
        <v>37</v>
      </c>
      <c r="H36" s="77" t="s">
        <v>84</v>
      </c>
      <c r="I36" s="77"/>
      <c r="J36" s="77"/>
      <c r="K36" s="5"/>
      <c r="L36" s="5"/>
      <c r="M36" s="5"/>
      <c r="N36" s="5"/>
      <c r="O36" s="5"/>
      <c r="P36" s="5"/>
      <c r="Q36" s="5"/>
      <c r="R36" s="5"/>
      <c r="S36" s="5"/>
      <c r="T36" s="5"/>
      <c r="U36" s="5"/>
      <c r="V36" s="254"/>
    </row>
    <row r="37" spans="4:22">
      <c r="D37" s="518"/>
      <c r="E37" s="529"/>
      <c r="F37" s="516"/>
      <c r="G37" s="109" t="s">
        <v>37</v>
      </c>
      <c r="H37" s="77" t="s">
        <v>85</v>
      </c>
      <c r="I37" s="77"/>
      <c r="J37" s="77"/>
      <c r="K37" s="5"/>
      <c r="L37" s="5"/>
      <c r="M37" s="5"/>
      <c r="N37" s="5"/>
      <c r="O37" s="5"/>
      <c r="P37" s="5"/>
      <c r="Q37" s="5"/>
      <c r="R37" s="5"/>
      <c r="S37" s="5"/>
      <c r="T37" s="5"/>
      <c r="U37" s="5"/>
      <c r="V37" s="254"/>
    </row>
    <row r="38" spans="4:22">
      <c r="D38" s="518"/>
      <c r="E38" s="529"/>
      <c r="F38" s="515" t="s">
        <v>86</v>
      </c>
      <c r="G38" s="109" t="s">
        <v>37</v>
      </c>
      <c r="H38" s="77" t="s">
        <v>82</v>
      </c>
      <c r="I38" s="77"/>
      <c r="J38" s="77"/>
      <c r="K38" s="5"/>
      <c r="L38" s="5"/>
      <c r="M38" s="5"/>
      <c r="N38" s="5"/>
      <c r="O38" s="5"/>
      <c r="P38" s="5"/>
      <c r="Q38" s="5"/>
      <c r="R38" s="5"/>
      <c r="S38" s="5"/>
      <c r="T38" s="5"/>
      <c r="U38" s="5"/>
      <c r="V38" s="253"/>
    </row>
    <row r="39" spans="4:22">
      <c r="D39" s="518"/>
      <c r="E39" s="529"/>
      <c r="F39" s="529"/>
      <c r="G39" s="109" t="s">
        <v>37</v>
      </c>
      <c r="H39" s="77" t="s">
        <v>83</v>
      </c>
      <c r="I39" s="77"/>
      <c r="J39" s="77"/>
      <c r="K39" s="5"/>
      <c r="L39" s="5"/>
      <c r="M39" s="5"/>
      <c r="N39" s="5"/>
      <c r="O39" s="5"/>
      <c r="P39" s="5"/>
      <c r="Q39" s="5"/>
      <c r="R39" s="5"/>
      <c r="S39" s="5"/>
      <c r="T39" s="5"/>
      <c r="U39" s="5"/>
      <c r="V39" s="253"/>
    </row>
    <row r="40" spans="4:22">
      <c r="D40" s="518"/>
      <c r="E40" s="529"/>
      <c r="F40" s="529"/>
      <c r="G40" s="109" t="s">
        <v>37</v>
      </c>
      <c r="H40" s="77" t="s">
        <v>87</v>
      </c>
      <c r="I40" s="77"/>
      <c r="J40" s="77"/>
      <c r="K40" s="5"/>
      <c r="L40" s="5"/>
      <c r="M40" s="5"/>
      <c r="N40" s="5"/>
      <c r="O40" s="5"/>
      <c r="P40" s="5"/>
      <c r="Q40" s="5"/>
      <c r="R40" s="5"/>
      <c r="S40" s="5"/>
      <c r="T40" s="5"/>
      <c r="U40" s="5"/>
      <c r="V40" s="254"/>
    </row>
    <row r="41" spans="4:22">
      <c r="D41" s="518"/>
      <c r="E41" s="529"/>
      <c r="F41" s="516"/>
      <c r="G41" s="109" t="s">
        <v>37</v>
      </c>
      <c r="H41" s="77" t="s">
        <v>85</v>
      </c>
      <c r="I41" s="77"/>
      <c r="J41" s="77"/>
      <c r="K41" s="5"/>
      <c r="L41" s="5"/>
      <c r="M41" s="5"/>
      <c r="N41" s="5"/>
      <c r="O41" s="5"/>
      <c r="P41" s="5"/>
      <c r="Q41" s="5"/>
      <c r="R41" s="5"/>
      <c r="S41" s="5"/>
      <c r="T41" s="5"/>
      <c r="U41" s="5"/>
      <c r="V41" s="254"/>
    </row>
    <row r="42" spans="4:22">
      <c r="D42" s="518"/>
      <c r="E42" s="529"/>
      <c r="F42" s="515" t="s">
        <v>88</v>
      </c>
      <c r="G42" s="109" t="s">
        <v>37</v>
      </c>
      <c r="H42" s="77" t="s">
        <v>82</v>
      </c>
      <c r="I42" s="77"/>
      <c r="J42" s="77"/>
      <c r="K42" s="5"/>
      <c r="L42" s="5"/>
      <c r="M42" s="5"/>
      <c r="N42" s="5"/>
      <c r="O42" s="5"/>
      <c r="P42" s="5"/>
      <c r="Q42" s="5"/>
      <c r="R42" s="5"/>
      <c r="S42" s="5"/>
      <c r="T42" s="5"/>
      <c r="U42" s="5"/>
      <c r="V42" s="253"/>
    </row>
    <row r="43" spans="4:22">
      <c r="D43" s="518"/>
      <c r="E43" s="529"/>
      <c r="F43" s="529"/>
      <c r="G43" s="109" t="s">
        <v>37</v>
      </c>
      <c r="H43" s="77" t="s">
        <v>83</v>
      </c>
      <c r="I43" s="77"/>
      <c r="J43" s="77"/>
      <c r="K43" s="5"/>
      <c r="L43" s="5"/>
      <c r="M43" s="5"/>
      <c r="N43" s="5"/>
      <c r="O43" s="5"/>
      <c r="P43" s="5"/>
      <c r="Q43" s="5"/>
      <c r="R43" s="5"/>
      <c r="S43" s="5"/>
      <c r="T43" s="5"/>
      <c r="U43" s="5"/>
      <c r="V43" s="253"/>
    </row>
    <row r="44" spans="4:22">
      <c r="D44" s="518"/>
      <c r="E44" s="529"/>
      <c r="F44" s="529"/>
      <c r="G44" s="109" t="s">
        <v>37</v>
      </c>
      <c r="H44" s="77" t="s">
        <v>89</v>
      </c>
      <c r="I44" s="77"/>
      <c r="J44" s="77"/>
      <c r="K44" s="5"/>
      <c r="L44" s="5"/>
      <c r="M44" s="5"/>
      <c r="N44" s="5"/>
      <c r="O44" s="5"/>
      <c r="P44" s="5"/>
      <c r="Q44" s="5"/>
      <c r="R44" s="5"/>
      <c r="S44" s="5"/>
      <c r="T44" s="5"/>
      <c r="U44" s="5"/>
      <c r="V44" s="253"/>
    </row>
    <row r="45" spans="4:22">
      <c r="D45" s="518"/>
      <c r="E45" s="516"/>
      <c r="F45" s="516"/>
      <c r="G45" s="109" t="s">
        <v>37</v>
      </c>
      <c r="H45" s="77" t="s">
        <v>85</v>
      </c>
      <c r="I45" s="77"/>
      <c r="J45" s="77"/>
      <c r="K45" s="5"/>
      <c r="L45" s="5"/>
      <c r="M45" s="5"/>
      <c r="N45" s="5"/>
      <c r="O45" s="5"/>
      <c r="P45" s="5"/>
      <c r="Q45" s="5"/>
      <c r="R45" s="5"/>
      <c r="S45" s="5"/>
      <c r="T45" s="5"/>
      <c r="U45" s="5"/>
      <c r="V45" s="254"/>
    </row>
    <row r="46" spans="4:22" ht="27.95">
      <c r="D46" s="518"/>
      <c r="E46" s="523" t="s">
        <v>90</v>
      </c>
      <c r="F46" s="523" t="s">
        <v>91</v>
      </c>
      <c r="G46" s="118" t="s">
        <v>23</v>
      </c>
      <c r="H46" s="104" t="s">
        <v>92</v>
      </c>
      <c r="I46" s="104"/>
      <c r="J46" s="104"/>
      <c r="K46" s="5"/>
      <c r="L46" s="5"/>
      <c r="M46" s="5"/>
      <c r="N46" s="5"/>
      <c r="O46" s="5"/>
      <c r="P46" s="5"/>
      <c r="Q46" s="5"/>
      <c r="R46" s="5"/>
      <c r="S46" s="5"/>
      <c r="T46" s="5"/>
      <c r="U46" s="5"/>
      <c r="V46" s="251"/>
    </row>
    <row r="47" spans="4:22" ht="27.95">
      <c r="D47" s="518"/>
      <c r="E47" s="524"/>
      <c r="F47" s="524"/>
      <c r="G47" s="118" t="s">
        <v>23</v>
      </c>
      <c r="H47" s="433" t="s">
        <v>93</v>
      </c>
      <c r="I47" s="104"/>
      <c r="J47" s="104"/>
      <c r="K47" s="5"/>
      <c r="L47" s="5"/>
      <c r="M47" s="5"/>
      <c r="N47" s="5"/>
      <c r="O47" s="5"/>
      <c r="P47" s="5"/>
      <c r="Q47" s="5"/>
      <c r="R47" s="5"/>
      <c r="S47" s="5"/>
      <c r="T47" s="5"/>
      <c r="U47" s="5"/>
      <c r="V47" s="251"/>
    </row>
    <row r="48" spans="4:22" ht="42">
      <c r="D48" s="518"/>
      <c r="E48" s="525"/>
      <c r="F48" s="525"/>
      <c r="G48" s="118" t="s">
        <v>23</v>
      </c>
      <c r="H48" s="434" t="s">
        <v>94</v>
      </c>
      <c r="I48" s="104"/>
      <c r="J48" s="104"/>
      <c r="K48" s="5"/>
      <c r="L48" s="5"/>
      <c r="M48" s="5"/>
      <c r="N48" s="5"/>
      <c r="O48" s="5"/>
      <c r="P48" s="5"/>
      <c r="Q48" s="5"/>
      <c r="R48" s="5"/>
      <c r="S48" s="5"/>
      <c r="T48" s="5"/>
      <c r="U48" s="5"/>
      <c r="V48" s="251"/>
    </row>
    <row r="49" spans="4:22" ht="84.6" thickBot="1">
      <c r="D49" s="519"/>
      <c r="E49" s="115" t="s">
        <v>95</v>
      </c>
      <c r="F49" s="431" t="s">
        <v>96</v>
      </c>
      <c r="G49" s="116" t="s">
        <v>23</v>
      </c>
      <c r="H49" s="435" t="s">
        <v>97</v>
      </c>
      <c r="I49" s="105"/>
      <c r="J49" s="302"/>
      <c r="K49" s="5"/>
      <c r="L49" s="5"/>
      <c r="M49" s="5"/>
      <c r="N49" s="5"/>
      <c r="O49" s="5"/>
      <c r="P49" s="5"/>
      <c r="Q49" s="5"/>
      <c r="R49" s="5"/>
      <c r="S49" s="5"/>
      <c r="T49" s="5"/>
      <c r="U49" s="5"/>
      <c r="V49" s="255"/>
    </row>
    <row r="50" spans="4:22" ht="24.95" customHeight="1">
      <c r="D50" s="520" t="s">
        <v>98</v>
      </c>
      <c r="E50" s="521" t="s">
        <v>99</v>
      </c>
      <c r="F50" s="117" t="s">
        <v>100</v>
      </c>
      <c r="G50" s="117" t="s">
        <v>101</v>
      </c>
      <c r="H50" s="110"/>
      <c r="I50" s="111"/>
      <c r="J50" s="111"/>
      <c r="K50" s="249"/>
      <c r="L50" s="249"/>
      <c r="M50" s="249"/>
      <c r="N50" s="249"/>
      <c r="O50" s="249"/>
      <c r="P50" s="249"/>
      <c r="Q50" s="249"/>
      <c r="R50" s="249"/>
      <c r="S50" s="249"/>
      <c r="T50" s="249"/>
      <c r="U50" s="438"/>
      <c r="V50" s="4"/>
    </row>
    <row r="51" spans="4:22" ht="24.95" customHeight="1" thickBot="1">
      <c r="D51" s="520"/>
      <c r="E51" s="522"/>
      <c r="F51" s="115" t="s">
        <v>102</v>
      </c>
      <c r="G51" s="115" t="s">
        <v>101</v>
      </c>
      <c r="H51" s="112"/>
      <c r="I51" s="78"/>
      <c r="J51" s="78"/>
      <c r="K51" s="78"/>
      <c r="L51" s="78"/>
      <c r="M51" s="78"/>
      <c r="N51" s="78"/>
      <c r="O51" s="78"/>
      <c r="P51" s="78"/>
      <c r="Q51" s="78"/>
      <c r="R51" s="78"/>
      <c r="S51" s="78"/>
      <c r="T51" s="78"/>
      <c r="U51" s="6"/>
      <c r="V51" s="7"/>
    </row>
    <row r="53" spans="4:22">
      <c r="E53" s="108"/>
    </row>
    <row r="54" spans="4:22">
      <c r="E54" s="107"/>
    </row>
    <row r="55" spans="4:22" ht="17.100000000000001">
      <c r="E55" s="106"/>
    </row>
    <row r="56" spans="4:22" ht="17.100000000000001">
      <c r="F56" s="106"/>
      <c r="G56" s="106"/>
    </row>
    <row r="57" spans="4:22" ht="17.100000000000001">
      <c r="F57" s="106"/>
      <c r="G57" s="106"/>
    </row>
    <row r="58" spans="4:22" ht="17.100000000000001">
      <c r="F58" s="106"/>
      <c r="G58" s="106"/>
    </row>
    <row r="63" spans="4:22">
      <c r="E63" s="28"/>
    </row>
  </sheetData>
  <mergeCells count="29">
    <mergeCell ref="D6:D49"/>
    <mergeCell ref="D50:D51"/>
    <mergeCell ref="E50:E51"/>
    <mergeCell ref="E46:E48"/>
    <mergeCell ref="F46:F48"/>
    <mergeCell ref="E6:E11"/>
    <mergeCell ref="E13:E17"/>
    <mergeCell ref="E18:E25"/>
    <mergeCell ref="E27:E33"/>
    <mergeCell ref="E34:E45"/>
    <mergeCell ref="F34:F37"/>
    <mergeCell ref="F38:F41"/>
    <mergeCell ref="F42:F45"/>
    <mergeCell ref="F24:F25"/>
    <mergeCell ref="G24:G25"/>
    <mergeCell ref="H24:H25"/>
    <mergeCell ref="I24:I25"/>
    <mergeCell ref="F14:F15"/>
    <mergeCell ref="G14:G15"/>
    <mergeCell ref="H14:H15"/>
    <mergeCell ref="I14:I15"/>
    <mergeCell ref="F18:F19"/>
    <mergeCell ref="G18:G19"/>
    <mergeCell ref="H18:H19"/>
    <mergeCell ref="I18:I19"/>
    <mergeCell ref="F22:F23"/>
    <mergeCell ref="G22:G23"/>
    <mergeCell ref="H22:H23"/>
    <mergeCell ref="I22:I23"/>
  </mergeCells>
  <hyperlinks>
    <hyperlink ref="A5" location="Portada!A1" display="Tornar" xr:uid="{00000000-0004-0000-0900-000000000000}"/>
    <hyperlink ref="A1" location="Portada!A1" display="Portada!A1" xr:uid="{41207293-4344-40C2-94F6-CCA2BFBB061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sheetPr>
  <dimension ref="A1:AN91"/>
  <sheetViews>
    <sheetView showGridLines="0" showRowColHeaders="0" topLeftCell="A71" zoomScale="40" zoomScaleNormal="40" workbookViewId="0"/>
  </sheetViews>
  <sheetFormatPr defaultColWidth="11.42578125" defaultRowHeight="14.45"/>
  <cols>
    <col min="1" max="1" width="28.5703125" customWidth="1"/>
  </cols>
  <sheetData>
    <row r="1" spans="1:1" ht="183.6" customHeight="1">
      <c r="A1" s="28" t="e" vm="1">
        <v>#VALUE!</v>
      </c>
    </row>
    <row r="3" spans="1:1" ht="23.45">
      <c r="A3" s="219" t="s">
        <v>1</v>
      </c>
    </row>
    <row r="31" spans="25:40" ht="14.45" customHeight="1">
      <c r="AL31" s="530"/>
      <c r="AM31" s="530"/>
      <c r="AN31" s="530"/>
    </row>
    <row r="32" spans="25:40" ht="14.45" customHeight="1">
      <c r="Y32" t="s">
        <v>103</v>
      </c>
      <c r="AL32" s="530"/>
      <c r="AM32" s="530"/>
      <c r="AN32" s="530"/>
    </row>
    <row r="33" spans="26:40">
      <c r="AL33" s="530"/>
      <c r="AM33" s="530"/>
      <c r="AN33" s="530"/>
    </row>
    <row r="34" spans="26:40" ht="41.1">
      <c r="Z34" s="153"/>
      <c r="AL34" s="530"/>
      <c r="AM34" s="530"/>
      <c r="AN34" s="530"/>
    </row>
    <row r="37" spans="26:40" ht="21">
      <c r="AK37" s="29"/>
    </row>
    <row r="40" spans="26:40">
      <c r="AL40" s="530"/>
      <c r="AM40" s="530"/>
      <c r="AN40" s="530"/>
    </row>
    <row r="41" spans="26:40">
      <c r="AL41" s="530"/>
      <c r="AM41" s="530"/>
      <c r="AN41" s="530"/>
    </row>
    <row r="42" spans="26:40">
      <c r="AL42" s="530"/>
      <c r="AM42" s="530"/>
      <c r="AN42" s="530"/>
    </row>
    <row r="43" spans="26:40">
      <c r="AL43" s="530"/>
      <c r="AM43" s="530"/>
      <c r="AN43" s="530"/>
    </row>
    <row r="89" spans="5:20">
      <c r="E89" s="560"/>
      <c r="F89" s="560"/>
      <c r="G89" s="560"/>
      <c r="H89" s="560"/>
      <c r="I89" s="560"/>
    </row>
    <row r="90" spans="5:20">
      <c r="E90" s="560"/>
      <c r="F90" s="560"/>
      <c r="G90" s="560"/>
      <c r="H90" s="560"/>
      <c r="I90" s="560"/>
    </row>
    <row r="91" spans="5:20" ht="28.5">
      <c r="T91" s="102"/>
    </row>
  </sheetData>
  <mergeCells count="3">
    <mergeCell ref="E89:I90"/>
    <mergeCell ref="AL31:AN34"/>
    <mergeCell ref="AL40:AN43"/>
  </mergeCells>
  <hyperlinks>
    <hyperlink ref="A3" location="Portada!A1" display="Tornar" xr:uid="{00000000-0004-0000-1100-000000000000}"/>
    <hyperlink ref="A1" location="Portada!A1" display="Portada!A1" xr:uid="{23200714-A86D-4F8E-8564-1D08D39DF1C9}"/>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7" tint="-0.249977111117893"/>
  </sheetPr>
  <dimension ref="A1:K5"/>
  <sheetViews>
    <sheetView showGridLines="0" showRowColHeaders="0" zoomScaleNormal="100" workbookViewId="0"/>
  </sheetViews>
  <sheetFormatPr defaultColWidth="11.42578125" defaultRowHeight="14.45"/>
  <sheetData>
    <row r="1" spans="1:11" ht="66" customHeight="1">
      <c r="A1" s="28" t="e" vm="1">
        <v>#VALUE!</v>
      </c>
    </row>
    <row r="3" spans="1:11">
      <c r="A3" s="28" t="s">
        <v>1</v>
      </c>
    </row>
    <row r="5" spans="1:11">
      <c r="K5" s="9" t="s">
        <v>104</v>
      </c>
    </row>
  </sheetData>
  <hyperlinks>
    <hyperlink ref="A3" location="SU_Mensual!A1" display="Tornar" xr:uid="{00000000-0004-0000-1200-000000000000}"/>
    <hyperlink ref="A1" location="SU_Mensual!A1" display="SU_Mensual!A1" xr:uid="{28578475-F925-4AA4-A972-4AE549C4AB05}"/>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tabColor theme="7" tint="0.39997558519241921"/>
  </sheetPr>
  <dimension ref="A1:R52"/>
  <sheetViews>
    <sheetView showGridLines="0" showRowColHeaders="0" zoomScale="80" zoomScaleNormal="80" workbookViewId="0"/>
  </sheetViews>
  <sheetFormatPr defaultColWidth="11.42578125" defaultRowHeight="14.45"/>
  <cols>
    <col min="2" max="2" width="6.42578125" customWidth="1"/>
    <col min="3" max="3" width="5.85546875" customWidth="1"/>
    <col min="4" max="4" width="8.42578125" bestFit="1" customWidth="1"/>
    <col min="5" max="5" width="56.42578125" bestFit="1" customWidth="1"/>
    <col min="6" max="6" width="7.5703125" bestFit="1" customWidth="1"/>
    <col min="7" max="7" width="7.42578125" bestFit="1" customWidth="1"/>
    <col min="8" max="8" width="7.42578125" customWidth="1"/>
    <col min="9" max="9" width="11.28515625" customWidth="1"/>
    <col min="10" max="10" width="5.7109375" bestFit="1" customWidth="1"/>
    <col min="11" max="11" width="5.7109375" customWidth="1"/>
    <col min="12" max="12" width="9.140625" customWidth="1"/>
    <col min="13" max="13" width="8.140625" bestFit="1" customWidth="1"/>
    <col min="14" max="14" width="10.42578125" bestFit="1" customWidth="1"/>
    <col min="15" max="15" width="3.85546875" customWidth="1"/>
    <col min="17" max="17" width="8.5703125" customWidth="1"/>
  </cols>
  <sheetData>
    <row r="1" spans="1:18" ht="66" customHeight="1" thickBot="1">
      <c r="A1" s="28" t="e" vm="1">
        <v>#VALUE!</v>
      </c>
      <c r="I1" t="s">
        <v>105</v>
      </c>
    </row>
    <row r="2" spans="1:18" ht="18.600000000000001">
      <c r="E2" s="260" t="s">
        <v>106</v>
      </c>
      <c r="F2" s="33">
        <v>0.97</v>
      </c>
      <c r="I2" s="95" t="s">
        <v>107</v>
      </c>
      <c r="J2" s="97">
        <v>3287</v>
      </c>
    </row>
    <row r="3" spans="1:18" ht="18.95" thickBot="1">
      <c r="A3" s="28" t="s">
        <v>1</v>
      </c>
      <c r="D3" s="15"/>
      <c r="E3" s="261" t="s">
        <v>108</v>
      </c>
      <c r="F3" s="34">
        <v>0.92</v>
      </c>
      <c r="I3" s="94">
        <v>931223223</v>
      </c>
      <c r="J3" s="98">
        <v>300</v>
      </c>
      <c r="R3" s="27"/>
    </row>
    <row r="4" spans="1:18" ht="18.95" thickBot="1">
      <c r="E4" s="262" t="s">
        <v>109</v>
      </c>
      <c r="F4" s="48">
        <v>0.97</v>
      </c>
      <c r="I4" s="32"/>
    </row>
    <row r="5" spans="1:18" ht="30" customHeight="1">
      <c r="B5" s="531"/>
      <c r="E5" s="32"/>
      <c r="F5" s="32"/>
      <c r="I5" s="532" t="s">
        <v>110</v>
      </c>
      <c r="J5" s="532"/>
      <c r="K5" s="330"/>
    </row>
    <row r="6" spans="1:18">
      <c r="B6" s="531"/>
      <c r="I6" s="166" t="s">
        <v>111</v>
      </c>
      <c r="J6" s="166"/>
      <c r="K6" s="166"/>
    </row>
    <row r="7" spans="1:18" ht="20.25" customHeight="1"/>
    <row r="9" spans="1:18" ht="18.600000000000001">
      <c r="G9" s="32"/>
      <c r="H9" s="32"/>
    </row>
    <row r="10" spans="1:18" ht="15.75" customHeight="1"/>
    <row r="11" spans="1:18" ht="15.75" customHeight="1">
      <c r="P11" s="27"/>
    </row>
    <row r="12" spans="1:18" ht="15" customHeight="1"/>
    <row r="13" spans="1:18" ht="15" customHeight="1"/>
    <row r="14" spans="1:18" ht="15.75" customHeight="1"/>
    <row r="15" spans="1:18" ht="15" customHeight="1"/>
    <row r="16" spans="1:18" ht="15.75" customHeight="1"/>
    <row r="17" ht="15" customHeight="1"/>
    <row r="18" ht="15.75" customHeight="1"/>
    <row r="19" ht="15" customHeight="1"/>
    <row r="20" ht="15" customHeight="1"/>
    <row r="21" ht="15" customHeight="1"/>
    <row r="22" ht="15" customHeight="1"/>
    <row r="23" ht="15" customHeight="1"/>
    <row r="24" ht="15.75" customHeight="1"/>
    <row r="25" ht="15.75" customHeight="1"/>
    <row r="26" ht="15" customHeight="1"/>
    <row r="27" ht="15" customHeight="1"/>
    <row r="28" ht="15" customHeight="1"/>
    <row r="29" ht="15" customHeight="1"/>
    <row r="30" ht="15.75" customHeight="1"/>
    <row r="31" ht="15" customHeight="1"/>
    <row r="32" ht="15" customHeight="1"/>
    <row r="33" ht="15" customHeight="1"/>
    <row r="34" ht="15.75" customHeight="1"/>
    <row r="35" ht="15" customHeight="1"/>
    <row r="36" ht="15" customHeight="1"/>
    <row r="37" ht="15" customHeight="1"/>
    <row r="38" ht="15" customHeight="1"/>
    <row r="39" ht="15.75" customHeight="1"/>
    <row r="40" ht="15" customHeight="1"/>
    <row r="41" ht="15.75" customHeight="1"/>
    <row r="42" ht="15" customHeight="1"/>
    <row r="43" ht="15" customHeight="1"/>
    <row r="44" ht="15.75" customHeight="1"/>
    <row r="47" ht="15" customHeight="1"/>
    <row r="48" ht="15" customHeight="1"/>
    <row r="49" ht="15" customHeight="1"/>
    <row r="50" ht="15" customHeight="1"/>
    <row r="51" ht="15" customHeight="1"/>
    <row r="52" ht="15.75" customHeight="1"/>
  </sheetData>
  <mergeCells count="2">
    <mergeCell ref="B5:B6"/>
    <mergeCell ref="I5:J5"/>
  </mergeCells>
  <hyperlinks>
    <hyperlink ref="A3" location="SU_Productivitat!A1" display="Tornar" xr:uid="{00000000-0004-0000-1A00-000000000000}"/>
    <hyperlink ref="A1" location="SU_Productivitat!A1" display="SU_Productivitat!A1" xr:uid="{D37A7DB5-561C-4606-B165-8F93A20D848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5">
    <tabColor theme="7" tint="0.59999389629810485"/>
  </sheetPr>
  <dimension ref="A1:X121"/>
  <sheetViews>
    <sheetView showGridLines="0" showRowColHeaders="0" zoomScale="70" zoomScaleNormal="70" workbookViewId="0"/>
  </sheetViews>
  <sheetFormatPr defaultColWidth="11.42578125" defaultRowHeight="14.45"/>
  <cols>
    <col min="3" max="3" width="9.140625" customWidth="1"/>
    <col min="4" max="4" width="9.5703125" bestFit="1" customWidth="1"/>
    <col min="5" max="5" width="26.5703125" bestFit="1" customWidth="1"/>
    <col min="6" max="6" width="6.28515625" bestFit="1" customWidth="1"/>
    <col min="7" max="7" width="3" bestFit="1" customWidth="1"/>
    <col min="8" max="8" width="2.5703125" bestFit="1" customWidth="1"/>
    <col min="9" max="9" width="3" bestFit="1" customWidth="1"/>
    <col min="10" max="10" width="11.28515625" customWidth="1"/>
    <col min="11" max="11" width="30.140625" bestFit="1" customWidth="1"/>
    <col min="12" max="12" width="10.7109375" bestFit="1" customWidth="1"/>
    <col min="13" max="13" width="5.28515625" bestFit="1" customWidth="1"/>
    <col min="14" max="14" width="5.140625" bestFit="1" customWidth="1"/>
    <col min="15" max="15" width="12.28515625" customWidth="1"/>
    <col min="16" max="16" width="30.28515625" customWidth="1"/>
    <col min="17" max="17" width="8" bestFit="1" customWidth="1"/>
    <col min="21" max="21" width="5" customWidth="1"/>
    <col min="22" max="22" width="26.42578125" bestFit="1" customWidth="1"/>
    <col min="23" max="23" width="25.28515625" customWidth="1"/>
    <col min="24" max="24" width="9.5703125" bestFit="1" customWidth="1"/>
    <col min="42" max="42" width="11.42578125" customWidth="1"/>
    <col min="43" max="43" width="6.85546875" customWidth="1"/>
    <col min="44" max="44" width="27.85546875" bestFit="1" customWidth="1"/>
    <col min="45" max="45" width="14.5703125" bestFit="1" customWidth="1"/>
  </cols>
  <sheetData>
    <row r="1" spans="1:24" ht="66" customHeight="1">
      <c r="A1" s="28" t="e" vm="1">
        <v>#VALUE!</v>
      </c>
    </row>
    <row r="3" spans="1:24">
      <c r="A3" s="28" t="s">
        <v>1</v>
      </c>
    </row>
    <row r="5" spans="1:24">
      <c r="X5" s="27"/>
    </row>
    <row r="6" spans="1:24">
      <c r="X6" s="27"/>
    </row>
    <row r="7" spans="1:24">
      <c r="X7" s="27"/>
    </row>
    <row r="8" spans="1:24">
      <c r="X8" s="27"/>
    </row>
    <row r="9" spans="1:24">
      <c r="X9" s="27"/>
    </row>
    <row r="10" spans="1:24">
      <c r="X10" s="27"/>
    </row>
    <row r="11" spans="1:24">
      <c r="X11" s="27"/>
    </row>
    <row r="12" spans="1:24">
      <c r="X12" s="27"/>
    </row>
    <row r="30" ht="20.100000000000001" customHeight="1"/>
    <row r="31" ht="20.100000000000001" customHeight="1"/>
    <row r="32" ht="20.100000000000001" customHeight="1"/>
    <row r="33" spans="2:24" ht="29.45" customHeight="1">
      <c r="W33" s="533" t="s">
        <v>112</v>
      </c>
      <c r="X33" s="533"/>
    </row>
    <row r="34" spans="2:24">
      <c r="W34" s="256" t="s">
        <v>113</v>
      </c>
      <c r="X34" s="62">
        <v>1.4945652173913043E-4</v>
      </c>
    </row>
    <row r="35" spans="2:24">
      <c r="W35" s="61" t="s">
        <v>114</v>
      </c>
      <c r="X35" s="63">
        <v>3.9080112721417079E-3</v>
      </c>
    </row>
    <row r="36" spans="2:24">
      <c r="W36" s="73" t="s">
        <v>115</v>
      </c>
      <c r="X36" s="74">
        <v>1.0064412238325281E-6</v>
      </c>
    </row>
    <row r="37" spans="2:24">
      <c r="W37" s="73" t="s">
        <v>116</v>
      </c>
      <c r="X37" s="74">
        <v>3.9090177133655401E-3</v>
      </c>
    </row>
    <row r="38" spans="2:24" ht="15" thickBot="1">
      <c r="W38" s="71" t="s">
        <v>117</v>
      </c>
      <c r="X38" s="64">
        <v>6.3204508856682772E-4</v>
      </c>
    </row>
    <row r="39" spans="2:24">
      <c r="B39" s="2"/>
    </row>
    <row r="40" spans="2:24">
      <c r="B40" s="2"/>
      <c r="W40" t="s">
        <v>118</v>
      </c>
    </row>
    <row r="41" spans="2:24">
      <c r="B41" s="2"/>
    </row>
    <row r="48" spans="2:24">
      <c r="X48" s="36"/>
    </row>
    <row r="95" spans="5:5">
      <c r="E95" s="17"/>
    </row>
    <row r="96" spans="5:5">
      <c r="E96" s="18"/>
    </row>
    <row r="97" spans="5:5">
      <c r="E97" s="17"/>
    </row>
    <row r="98" spans="5:5">
      <c r="E98" s="17"/>
    </row>
    <row r="99" spans="5:5">
      <c r="E99" s="18"/>
    </row>
    <row r="100" spans="5:5">
      <c r="E100" s="17"/>
    </row>
    <row r="101" spans="5:5">
      <c r="E101" s="17"/>
    </row>
    <row r="102" spans="5:5">
      <c r="E102" s="18"/>
    </row>
    <row r="103" spans="5:5">
      <c r="E103" s="17"/>
    </row>
    <row r="104" spans="5:5">
      <c r="E104" s="17"/>
    </row>
    <row r="105" spans="5:5">
      <c r="E105" s="17"/>
    </row>
    <row r="106" spans="5:5">
      <c r="E106" s="17"/>
    </row>
    <row r="107" spans="5:5">
      <c r="E107" s="18"/>
    </row>
    <row r="108" spans="5:5">
      <c r="E108" s="17"/>
    </row>
    <row r="109" spans="5:5">
      <c r="E109" s="17"/>
    </row>
    <row r="110" spans="5:5">
      <c r="E110" s="18"/>
    </row>
    <row r="111" spans="5:5">
      <c r="E111" s="17"/>
    </row>
    <row r="112" spans="5:5">
      <c r="E112" s="17"/>
    </row>
    <row r="113" spans="5:5">
      <c r="E113" s="18"/>
    </row>
    <row r="114" spans="5:5">
      <c r="E114" s="17"/>
    </row>
    <row r="115" spans="5:5">
      <c r="E115" s="17"/>
    </row>
    <row r="116" spans="5:5">
      <c r="E116" s="17"/>
    </row>
    <row r="117" spans="5:5">
      <c r="E117" s="17"/>
    </row>
    <row r="118" spans="5:5">
      <c r="E118" s="18"/>
    </row>
    <row r="119" spans="5:5">
      <c r="E119" s="17"/>
    </row>
    <row r="120" spans="5:5">
      <c r="E120" s="17"/>
    </row>
    <row r="121" spans="5:5">
      <c r="E121" s="18"/>
    </row>
  </sheetData>
  <mergeCells count="1">
    <mergeCell ref="W33:X33"/>
  </mergeCells>
  <hyperlinks>
    <hyperlink ref="A3" location="'Atenció telefònica'!A1" display="Tornar" xr:uid="{00000000-0004-0000-1B00-000000000000}"/>
    <hyperlink ref="A1" location="'Atenció telefònica'!A1" display="'Atenció telefònica'!A1" xr:uid="{2AFAAC18-DE7C-4640-8D40-5ADBB0EBABC6}"/>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6EF19-471D-4D24-9E38-5105240F674B}">
  <sheetPr>
    <tabColor theme="7" tint="0.79998168889431442"/>
  </sheetPr>
  <dimension ref="A1:H24"/>
  <sheetViews>
    <sheetView showGridLines="0" showRowColHeaders="0" zoomScaleNormal="100" zoomScaleSheetLayoutView="50" workbookViewId="0"/>
  </sheetViews>
  <sheetFormatPr defaultColWidth="11.42578125" defaultRowHeight="14.45"/>
  <cols>
    <col min="3" max="3" width="4.7109375" customWidth="1"/>
    <col min="4" max="4" width="7.140625" bestFit="1" customWidth="1"/>
    <col min="5" max="5" width="31.140625" bestFit="1" customWidth="1"/>
    <col min="6" max="6" width="3.5703125" bestFit="1" customWidth="1"/>
    <col min="7" max="7" width="6.28515625" bestFit="1" customWidth="1"/>
    <col min="8" max="8" width="31.140625" bestFit="1" customWidth="1"/>
    <col min="9" max="9" width="3" bestFit="1" customWidth="1"/>
    <col min="10" max="10" width="2.5703125" bestFit="1" customWidth="1"/>
    <col min="11" max="11" width="3" bestFit="1" customWidth="1"/>
    <col min="12" max="12" width="3.28515625" bestFit="1" customWidth="1"/>
    <col min="13" max="13" width="5" customWidth="1"/>
    <col min="14" max="14" width="4.42578125" bestFit="1" customWidth="1"/>
    <col min="15" max="15" width="5.28515625" bestFit="1" customWidth="1"/>
    <col min="16" max="16" width="5.140625" bestFit="1" customWidth="1"/>
  </cols>
  <sheetData>
    <row r="1" spans="1:8" ht="66" customHeight="1">
      <c r="A1" s="28" t="e" vm="1">
        <v>#VALUE!</v>
      </c>
    </row>
    <row r="2" spans="1:8">
      <c r="D2" s="531"/>
      <c r="E2" s="531"/>
      <c r="G2" s="531"/>
      <c r="H2" s="531"/>
    </row>
    <row r="3" spans="1:8">
      <c r="A3" s="28" t="s">
        <v>1</v>
      </c>
      <c r="D3" s="236" t="s">
        <v>119</v>
      </c>
      <c r="E3" s="236" t="s">
        <v>120</v>
      </c>
    </row>
    <row r="4" spans="1:8">
      <c r="D4" s="18" t="s">
        <v>121</v>
      </c>
      <c r="E4">
        <v>2</v>
      </c>
    </row>
    <row r="5" spans="1:8" ht="15" customHeight="1">
      <c r="D5" s="18" t="s">
        <v>122</v>
      </c>
      <c r="E5">
        <v>2</v>
      </c>
    </row>
    <row r="6" spans="1:8">
      <c r="D6" s="18" t="s">
        <v>123</v>
      </c>
      <c r="E6">
        <v>1</v>
      </c>
    </row>
    <row r="7" spans="1:8">
      <c r="D7" s="18" t="s">
        <v>124</v>
      </c>
      <c r="E7">
        <v>2</v>
      </c>
    </row>
    <row r="8" spans="1:8">
      <c r="D8" s="18" t="s">
        <v>125</v>
      </c>
      <c r="E8">
        <v>2</v>
      </c>
    </row>
    <row r="9" spans="1:8">
      <c r="D9" s="18" t="s">
        <v>126</v>
      </c>
      <c r="E9">
        <v>3</v>
      </c>
    </row>
    <row r="10" spans="1:8">
      <c r="D10" s="18" t="s">
        <v>127</v>
      </c>
      <c r="E10">
        <v>1</v>
      </c>
    </row>
    <row r="11" spans="1:8">
      <c r="D11" s="18" t="s">
        <v>128</v>
      </c>
      <c r="E11">
        <v>2</v>
      </c>
    </row>
    <row r="12" spans="1:8">
      <c r="D12" s="18" t="s">
        <v>129</v>
      </c>
      <c r="E12">
        <v>2</v>
      </c>
    </row>
    <row r="13" spans="1:8">
      <c r="D13" s="18" t="s">
        <v>130</v>
      </c>
      <c r="E13">
        <v>4</v>
      </c>
    </row>
    <row r="14" spans="1:8">
      <c r="D14" s="18" t="s">
        <v>131</v>
      </c>
      <c r="E14">
        <v>1</v>
      </c>
    </row>
    <row r="15" spans="1:8">
      <c r="D15" s="18" t="s">
        <v>132</v>
      </c>
      <c r="E15">
        <v>2</v>
      </c>
    </row>
    <row r="16" spans="1:8">
      <c r="D16" s="18" t="s">
        <v>133</v>
      </c>
      <c r="E16">
        <v>1</v>
      </c>
    </row>
    <row r="17" spans="4:5">
      <c r="D17" s="18" t="s">
        <v>134</v>
      </c>
      <c r="E17">
        <v>2</v>
      </c>
    </row>
    <row r="18" spans="4:5">
      <c r="D18" s="18" t="s">
        <v>135</v>
      </c>
      <c r="E18">
        <v>2</v>
      </c>
    </row>
    <row r="19" spans="4:5">
      <c r="D19" s="18" t="s">
        <v>136</v>
      </c>
      <c r="E19">
        <v>1</v>
      </c>
    </row>
    <row r="20" spans="4:5">
      <c r="D20" s="18" t="s">
        <v>137</v>
      </c>
      <c r="E20">
        <v>1</v>
      </c>
    </row>
    <row r="21" spans="4:5">
      <c r="D21" s="18" t="s">
        <v>138</v>
      </c>
      <c r="E21">
        <v>1</v>
      </c>
    </row>
    <row r="22" spans="4:5">
      <c r="D22" s="18" t="s">
        <v>139</v>
      </c>
      <c r="E22">
        <v>3</v>
      </c>
    </row>
    <row r="23" spans="4:5">
      <c r="D23" s="18" t="s">
        <v>140</v>
      </c>
      <c r="E23">
        <v>2</v>
      </c>
    </row>
    <row r="24" spans="4:5">
      <c r="D24" s="386" t="s">
        <v>141</v>
      </c>
      <c r="E24" s="222">
        <v>37</v>
      </c>
    </row>
  </sheetData>
  <mergeCells count="2">
    <mergeCell ref="D2:E2"/>
    <mergeCell ref="G2:H2"/>
  </mergeCells>
  <hyperlinks>
    <hyperlink ref="A3" location="'Atenció telefònica'!A1" display="Tornar" xr:uid="{1E11592A-F8C1-45FF-A015-71D21F6E8651}"/>
    <hyperlink ref="A1" location="'Atenció telefònica'!A1" display="'Atenció telefònica'!A1" xr:uid="{E44D093A-F6F3-46BA-B7A8-39CCAB75C404}"/>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d b 9 0 3 c b 8 - c 7 e e - 4 6 8 d - 8 6 5 6 - c 9 c 9 5 d 3 8 d 0 c a " > < C u s t o m C o n t e n t > < ! [ C D A T A [ < ? x m l   v e r s i o n = " 1 . 0 "   e n c o d i n g = " u t f - 1 6 " ? > < S e t t i n g s > < C a l c u l a t e d F i e l d s > < i t e m > < M e a s u r e N a m e > T o t a l E n q u e s t e s   D Y < / M e a s u r e N a m e > < D i s p l a y N a m e > T o t a l E n q u e s t e s   D Y < / D i s p l a y N a m e > < V i s i b l e > F a l s e < / V i s i b l e > < / i t e m > < i t e m > < M e a s u r e N a m e > V o l u m   P r o m o t o r s   D Y < / M e a s u r e N a m e > < D i s p l a y N a m e > V o l u m   P r o m o t o r s   D Y < / D i s p l a y N a m e > < V i s i b l e > F a l s e < / V i s i b l e > < / i t e m > < i t e m > < M e a s u r e N a m e > V o l u m   N e u t r e   D Y < / M e a s u r e N a m e > < D i s p l a y N a m e > V o l u m   N e u t r e   D Y < / D i s p l a y N a m e > < V i s i b l e > F a l s e < / V i s i b l e > < / i t e m > < i t e m > < M e a s u r e N a m e > V o l u m   D e t r a c t o r s   D Y < / M e a s u r e N a m e > < D i s p l a y N a m e > V o l u m   D e t r a c t o r s   D Y < / D i s p l a y N a m e > < V i s i b l e > F a l s e < / V i s i b l e > < / i t e m > < i t e m > < M e a s u r e N a m e > S e n s e   N o t a   D Y < / M e a s u r e N a m e > < D i s p l a y N a m e > S e n s e   N o t a   D Y < / D i s p l a y N a m e > < V i s i b l e > F a l s e < / V i s i b l e > < / i t e m > < i t e m > < M e a s u r e N a m e > %   P r o m o t o r s   D Y < / M e a s u r e N a m e > < D i s p l a y N a m e > %   P r o m o t o r s   D Y < / D i s p l a y N a m e > < V i s i b l e > F a l s e < / V i s i b l e > < / i t e m > < i t e m > < M e a s u r e N a m e > %   N e u t r e s   D Y < / M e a s u r e N a m e > < D i s p l a y N a m e > %   N e u t r e s   D Y < / D i s p l a y N a m e > < V i s i b l e > F a l s e < / V i s i b l e > < / i t e m > < i t e m > < M e a s u r e N a m e > %   D e t r a c t o r s   D Y < / M e a s u r e N a m e > < D i s p l a y N a m e > %   D e t r a c t o r s   D Y < / D i s p l a y N a m e > < V i s i b l e > F a l s e < / V i s i b l e > < / i t e m > < i t e m > < M e a s u r e N a m e > N P S   D Y < / M e a s u r e N a m e > < D i s p l a y N a m e > N P S   D Y < / D i s p l a y N a m e > < V i s i b l e > F a l s e < / V i s i b l e > < / i t e m > < i t e m > < M e a s u r e N a m e > M i t j a n a   R e c o m a n a r i a   D Y < / M e a s u r e N a m e > < D i s p l a y N a m e > M i t j a n a   R e c o m a n a r i a   D Y < / D i s p l a y N a m e > < V i s i b l e > F a l s e < / V i s i b l e > < / i t e m > < i t e m > < M e a s u r e N a m e > T o t a l E n q u e s t e s   S U < / M e a s u r e N a m e > < D i s p l a y N a m e > T o t a l E n q u e s t e s   S U < / D i s p l a y N a m e > < V i s i b l e > F a l s e < / V i s i b l e > < / i t e m > < i t e m > < M e a s u r e N a m e > V o l u m   P r o m o t o r s   S U < / M e a s u r e N a m e > < D i s p l a y N a m e > V o l u m   P r o m o t o r s   S U < / D i s p l a y N a m e > < V i s i b l e > F a l s e < / V i s i b l e > < / i t e m > < i t e m > < M e a s u r e N a m e > V o l u m   N e u t r e s   S U < / M e a s u r e N a m e > < D i s p l a y N a m e > V o l u m   N e u t r e s   S U < / D i s p l a y N a m e > < V i s i b l e > F a l s e < / V i s i b l e > < / i t e m > < i t e m > < M e a s u r e N a m e > V o l u m   D e t r a c t o r s   S U < / M e a s u r e N a m e > < D i s p l a y N a m e > V o l u m   D e t r a c t o r s   S U < / D i s p l a y N a m e > < V i s i b l e > F a l s e < / V i s i b l e > < / i t e m > < i t e m > < M e a s u r e N a m e > S e n s e   N o t a   S U < / M e a s u r e N a m e > < D i s p l a y N a m e > S e n s e   N o t a   S U < / D i s p l a y N a m e > < V i s i b l e > F a l s e < / V i s i b l e > < / i t e m > < i t e m > < M e a s u r e N a m e > %   P r o m o t o r s   S U < / M e a s u r e N a m e > < D i s p l a y N a m e > %   P r o m o t o r s   S U < / D i s p l a y N a m e > < V i s i b l e > F a l s e < / V i s i b l e > < / i t e m > < i t e m > < M e a s u r e N a m e > %   N e u t r e s   S U < / M e a s u r e N a m e > < D i s p l a y N a m e > %   N e u t r e s   S U < / D i s p l a y N a m e > < V i s i b l e > F a l s e < / V i s i b l e > < / i t e m > < i t e m > < M e a s u r e N a m e > %   D e t r a c t o r s   S U < / M e a s u r e N a m e > < D i s p l a y N a m e > %   D e t r a c t o r s   S U < / D i s p l a y N a m e > < V i s i b l e > F a l s e < / V i s i b l e > < / i t e m > < i t e m > < M e a s u r e N a m e > N P S   S U < / M e a s u r e N a m e > < D i s p l a y N a m e > N P S   S U < / D i s p l a y N a m e > < V i s i b l e > F a l s e < / V i s i b l e > < / i t e m > < / C a l c u l a t e d F i e l d s > < S A H o s t H a s h > 0 < / 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P o w e r P i v o t V e r s i o n " > < C u s t o m C o n t e n t > < ! [ C D A T A [ 2 0 1 5 . 1 3 0 . 1 6 0 6 . 4 6 ] ] > < / C u s t o m C o n t e n t > < / G e m i n i > 
</file>

<file path=customXml/item14.xml>��< ? x m l   v e r s i o n = " 1 . 0 "   e n c o d i n g = " U T F - 1 6 " ? > < G e m i n i   x m l n s = " h t t p : / / g e m i n i / p i v o t c u s t o m i z a t i o n / S a n d b o x N o n E m p t y " > < C u s t o m C o n t e n t > < ! [ C D A T A [ 1 ] ] > < / C u s t o m C o n t e n t > < / G e m i n i > 
</file>

<file path=customXml/item15.xml>��< ? x m l   v e r s i o n = " 1 . 0 "   e n c o d i n g = " U T F - 1 6 " ? > < G e m i n i   x m l n s = " h t t p : / / g e m i n i / p i v o t c u s t o m i z a t i o n / M a n u a l C a l c M o d e " > < C u s t o m C o n t e n t > < ! [ C D A T A [ F a l s e ] ] > < / C u s t o m C o n t e n t > < / G e m i n i > 
</file>

<file path=customXml/item16.xml>��< ? x m l   v e r s i o n = " 1 . 0 "   e n c o d i n g = " U T F - 1 6 " ? > < G e m i n i   x m l n s = " h t t p : / / g e m i n i / p i v o t c u s t o m i z a t i o n / C l i e n t W i n d o w X M L " > < C u s t o m C o n t e n t > < ! [ C D A T A [ T a b l a 2 ] ] > < / C u s t o m C o n t e n t > < / G e m i n i > 
</file>

<file path=customXml/item17.xml>��< ? x m l   v e r s i o n = " 1 . 0 "   e n c o d i n g = " U T F - 1 6 " ? > < G e m i n i   x m l n s = " h t t p : / / g e m i n i / p i v o t c u s t o m i z a t i o n / 5 3 7 f c 5 a 6 - 3 8 d 9 - 4 2 a 4 - b f 5 9 - 6 3 f 6 e 7 1 6 1 6 4 d " > < C u s t o m C o n t e n t > < ! [ C D A T A [ < ? x m l   v e r s i o n = " 1 . 0 "   e n c o d i n g = " u t f - 1 6 " ? > < S e t t i n g s > < C a l c u l a t e d F i e l d s > < i t e m > < M e a s u r e N a m e > T o t a l E n q u e s t e s   D Y < / M e a s u r e N a m e > < D i s p l a y N a m e > T o t a l E n q u e s t e s   D Y < / D i s p l a y N a m e > < V i s i b l e > F a l s e < / V i s i b l e > < / i t e m > < i t e m > < M e a s u r e N a m e > V o l u m   P r o m o t o r s   D Y < / M e a s u r e N a m e > < D i s p l a y N a m e > V o l u m   P r o m o t o r s   D Y < / D i s p l a y N a m e > < V i s i b l e > F a l s e < / V i s i b l e > < / i t e m > < i t e m > < M e a s u r e N a m e > V o l u m   N e u t r e   D Y < / M e a s u r e N a m e > < D i s p l a y N a m e > V o l u m   N e u t r e   D Y < / D i s p l a y N a m e > < V i s i b l e > F a l s e < / V i s i b l e > < / i t e m > < i t e m > < M e a s u r e N a m e > V o l u m   D e t r a c t o r s   D Y < / M e a s u r e N a m e > < D i s p l a y N a m e > V o l u m   D e t r a c t o r s   D Y < / D i s p l a y N a m e > < V i s i b l e > F a l s e < / V i s i b l e > < / i t e m > < i t e m > < M e a s u r e N a m e > S e n s e   N o t a   D Y < / M e a s u r e N a m e > < D i s p l a y N a m e > S e n s e   N o t a   D Y < / D i s p l a y N a m e > < V i s i b l e > F a l s e < / V i s i b l e > < / i t e m > < i t e m > < M e a s u r e N a m e > %   P r o m o t o r s   D Y < / M e a s u r e N a m e > < D i s p l a y N a m e > %   P r o m o t o r s   D Y < / D i s p l a y N a m e > < V i s i b l e > F a l s e < / V i s i b l e > < / i t e m > < i t e m > < M e a s u r e N a m e > %   N e u t r e s   D Y < / M e a s u r e N a m e > < D i s p l a y N a m e > %   N e u t r e s   D Y < / D i s p l a y N a m e > < V i s i b l e > F a l s e < / V i s i b l e > < / i t e m > < i t e m > < M e a s u r e N a m e > %   D e t r a c t o r s   D Y < / M e a s u r e N a m e > < D i s p l a y N a m e > %   D e t r a c t o r s   D Y < / D i s p l a y N a m e > < V i s i b l e > F a l s e < / V i s i b l e > < / i t e m > < i t e m > < M e a s u r e N a m e > N P S   D Y < / M e a s u r e N a m e > < D i s p l a y N a m e > N P S   D Y < / D i s p l a y N a m e > < V i s i b l e > F a l s e < / V i s i b l e > < / i t e m > < i t e m > < M e a s u r e N a m e > M i t j a n a   R e c o m a n a r i a   D Y < / M e a s u r e N a m e > < D i s p l a y N a m e > M i t j a n a   R e c o m a n a r i a   D Y < / D i s p l a y N a m e > < V i s i b l e > F a l s e < / V i s i b l e > < / i t e m > < / C a l c u l a t e d F i e l d s > < S A H o s t H a s h > 0 < / S A H o s t H a s h > < G e m i n i F i e l d L i s t V i s i b l e > T r u e < / G e m i n i F i e l d L i s t V i s i b l e > < / S e t t i n g s > ] ] > < / C u s t o m C o n t e n t > < / G e m i n i > 
</file>

<file path=customXml/item18.xml><?xml version="1.0" encoding="utf-8"?>
<p:properties xmlns:p="http://schemas.microsoft.com/office/2006/metadata/properties" xmlns:xsi="http://www.w3.org/2001/XMLSchema-instance" xmlns:pc="http://schemas.microsoft.com/office/infopath/2007/PartnerControls">
  <documentManagement>
    <lcf76f155ced4ddcb4097134ff3c332f xmlns="f6be843c-3dd0-4ac6-b025-16bdf1446342">
      <Terms xmlns="http://schemas.microsoft.com/office/infopath/2007/PartnerControls"/>
    </lcf76f155ced4ddcb4097134ff3c332f>
    <TaxCatchAll xmlns="c28630a7-72b3-4357-98b0-1e6115cd4b25" xsi:nil="true"/>
  </documentManagement>
</p:properties>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a : K e y V a l u e O f s t r i n g S a n d b o x E r r o r V S n 7 U v A O > < a : K e y > C a l c u l a t e d C o l u m n E n q u e s t e s D y n a m i c s 1 [ C l a s s i f i c a c i � ] < / a : K e y > < a : V a l u e > < D e s c r i p t i o n > N o   s e   p u e d e   d e t e r m i n a r   u n   v a l o r   � n i c o   p a r a   l a   c o l u m n a   ' � C � m o   d e   p r o b a b l e   e s   q u e   r e c o m i e n d e s   e l   s o p o r t e   d e l   C e n t r o   d e   A t e n c i � n   a l   U s u a r i o   a   u n   a m i g o   o   a   u n '   e n   l a   t a b l a   ' E n q u e s t e s D y n a m i c s ' .   E s t o   p u e d e   s u c e d e r   c u a n d o   u n a   f � r m u l a   d e   m e d i d a   h a c e   r e f e r e n c i a   a   u n a   c o l u m n a   q u e   c o n t i e n e   m u c h o s   v a l o r e s   s i n   e s p e c i f i c a r   u n a   a g r e g a c i � n ,   c o m o   m i n ,   m a x ,   c o u n t   o   s u m ,   p a r a   o b t e n e r   u n   r e s u l t a d o   � n i c o . < / D e s c r i p t i o n > < L o c a t i o n > < S t a r t C h a r a c t e r > 6 8 2 < / S t a r t C h a r a c t e r > < T e x t L e n g t h > 1 1 8 < / T e x t L e n g t h > < / L o c a t i o n > < R o w N u m b e r > - 1 < / R o w N u m b e r > < S o u r c e > < N a m e > C l a s s i f i c a c i � < / N a m e > < T a b l e > E n q u e s t e s D y n a m i c s 1 < / T a b l e > < T y p e > C a l c u l a t e d C o l u m n < / T y p e > < / S o u r c e > < / a : V a l u e > < / a : K e y V a l u e O f s t r i n g S a n d b o x E r r o r V S n 7 U v A O > < a : K e y V a l u e O f s t r i n g S a n d b o x E r r o r V S n 7 U v A O > < a : K e y > C a l c u l a t e d C o l u m n E n q u e s t e s D y n a m i c s 2 [ C l a s s i f i c a c i � ] < / a : K e y > < a : V a l u e > < D e s c r i p t i o n > N o   s e   p u e d e   d e t e r m i n a r   u n   v a l o r   � n i c o   p a r a   l a   c o l u m n a   ' � C � m o   d e   p r o b a b l e   e s   q u e   r e c o m i e n d e s   e l   s o p o r t e   d e l   C e n t r o   d e   A t e n c i � n   a l   U s u a r i o   a   u n   a m i g o   o   a   u n '   e n   l a   t a b l a   ' E n q u e s t e s D y n a m i c s ' .   E s t o   p u e d e   s u c e d e r   c u a n d o   u n a   f � r m u l a   d e   m e d i d a   h a c e   r e f e r e n c i a   a   u n a   c o l u m n a   q u e   c o n t i e n e   m u c h o s   v a l o r e s   s i n   e s p e c i f i c a r   u n a   a g r e g a c i � n ,   c o m o   m i n ,   m a x ,   c o u n t   o   s u m ,   p a r a   o b t e n e r   u n   r e s u l t a d o   � n i c o . < / D e s c r i p t i o n > < L o c a t i o n > < S t a r t C h a r a c t e r > 6 8 2 < / S t a r t C h a r a c t e r > < T e x t L e n g t h > 1 1 8 < / T e x t L e n g t h > < / L o c a t i o n > < R o w N u m b e r > - 1 < / R o w N u m b e r > < S o u r c e > < N a m e > C l a s s i f i c a c i � < / N a m e > < T a b l e > E n q u e s t e s D y n a m i c s 2 < / T a b l e > < T y p e > C a l c u l a t e d C o l u m n < / T y p e > < / S o u r c e > < / a : V a l u e > < / a : K e y V a l u e O f s t r i n g S a n d b o x E r r o r V S n 7 U v A O > < / E r r o r C a c h e D i c t i o n a r y > < L a s t P r o c e s s e d T i m e > 2 0 2 5 - 1 1 - 1 4 T 0 2 : 1 6 : 1 3 . 8 9 1 4 8 8 4 + 0 1 : 0 0 < / L a s t P r o c e s s e d T i m e > < / D a t a M o d e l i n g S a n d b o x . S e r i a l i z e d S a n d b o x E r r o r C a c h 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T a b l e O r d e r " > < C u s t o m C o n t e n t > < ! [ C D A T A [ T a b l a 2 ] ] > < / 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T a b l e X M L _ T a b l a 2 " > < C u s t o m C o n t e n t > < ! [ C D A T A [ < T a b l e W i d g e t G r i d S e r i a l i z a t i o n   x m l n s : x s d = " h t t p : / / w w w . w 3 . o r g / 2 0 0 1 / X M L S c h e m a "   x m l n s : x s i = " h t t p : / / w w w . w 3 . o r g / 2 0 0 1 / X M L S c h e m a - i n s t a n c e " > < C o l u m n S u g g e s t e d T y p e   / > < C o l u m n F o r m a t   / > < C o l u m n A c c u r a c y   / > < C o l u m n C u r r e n c y S y m b o l   / > < C o l u m n P o s i t i v e P a t t e r n   / > < C o l u m n N e g a t i v e P a t t e r n   / > < C o l u m n W i d t h s > < i t e m > < k e y > < s t r i n g > S u b s e r v e i s   i d C A T < / s t r i n g > < / k e y > < v a l u e > < i n t > 2 2 1 < / i n t > < / v a l u e > < / i t e m > < i t e m > < k e y > < s t r i n g > e n e - 2 3 < / s t r i n g > < / k e y > < v a l u e > < i n t > 1 1 4 < / i n t > < / v a l u e > < / i t e m > < i t e m > < k e y > < s t r i n g > f e b - 2 3 < / s t r i n g > < / k e y > < v a l u e > < i n t > 1 0 8 < / i n t > < / v a l u e > < / i t e m > < i t e m > < k e y > < s t r i n g > m a r - 2 3 < / s t r i n g > < / k e y > < v a l u e > < i n t > 1 1 6 < / i n t > < / v a l u e > < / i t e m > < i t e m > < k e y > < s t r i n g > a b r - 2 3 < / s t r i n g > < / k e y > < v a l u e > < i n t > 1 0 9 < / i n t > < / v a l u e > < / i t e m > < i t e m > < k e y > < s t r i n g > m a y - 2 3 < / s t r i n g > < / k e y > < v a l u e > < i n t > 1 2 0 < / i n t > < / v a l u e > < / i t e m > < i t e m > < k e y > < s t r i n g > j u n - 2 3 < / s t r i n g > < / k e y > < v a l u e > < i n t > 1 0 7 < / i n t > < / v a l u e > < / i t e m > < i t e m > < k e y > < s t r i n g > j u l - 2 3 < / s t r i n g > < / k e y > < v a l u e > < i n t > 1 0 0 < / i n t > < / v a l u e > < / i t e m > < i t e m > < k e y > < s t r i n g > a g o - 2 3 < / s t r i n g > < / k e y > < v a l u e > < i n t > 1 1 4 < / i n t > < / v a l u e > < / i t e m > < i t e m > < k e y > < s t r i n g > s e p - 2 3 < / s t r i n g > < / k e y > < v a l u e > < i n t > 1 1 3 < / i n t > < / v a l u e > < / i t e m > < i t e m > < k e y > < s t r i n g > o c t - 2 3 < / s t r i n g > < / k e y > < v a l u e > < i n t > 1 0 7 < / i n t > < / v a l u e > < / i t e m > < i t e m > < k e y > < s t r i n g > n o v - 2 3 < / s t r i n g > < / k e y > < v a l u e > < i n t > 1 1 3 < / i n t > < / v a l u e > < / i t e m > < i t e m > < k e y > < s t r i n g > d i c - 2 3 < / s t r i n g > < / k e y > < v a l u e > < i n t > 1 0 6 < / i n t > < / v a l u e > < / i t e m > < i t e m > < k e y > < s t r i n g > e n e - 2 4 < / s t r i n g > < / k e y > < v a l u e > < i n t > 1 1 4 < / i n t > < / v a l u e > < / i t e m > < i t e m > < k e y > < s t r i n g > f e b - 2 4 < / s t r i n g > < / k e y > < v a l u e > < i n t > 1 0 8 < / i n t > < / v a l u e > < / i t e m > < i t e m > < k e y > < s t r i n g > m a r - 2 4 < / s t r i n g > < / k e y > < v a l u e > < i n t > 1 1 6 < / i n t > < / v a l u e > < / i t e m > < i t e m > < k e y > < s t r i n g > a b r - 2 4 < / s t r i n g > < / k e y > < v a l u e > < i n t > 1 0 9 < / i n t > < / v a l u e > < / i t e m > < i t e m > < k e y > < s t r i n g > m a y - 2 4 < / s t r i n g > < / k e y > < v a l u e > < i n t > 1 2 0 < / i n t > < / v a l u e > < / i t e m > < i t e m > < k e y > < s t r i n g > j u n - 2 4 < / s t r i n g > < / k e y > < v a l u e > < i n t > 1 0 7 < / i n t > < / v a l u e > < / i t e m > < i t e m > < k e y > < s t r i n g > j u l - 2 4 < / s t r i n g > < / k e y > < v a l u e > < i n t > 1 0 0 < / i n t > < / v a l u e > < / i t e m > < i t e m > < k e y > < s t r i n g > a g o - 2 4 < / s t r i n g > < / k e y > < v a l u e > < i n t > 1 1 4 < / i n t > < / v a l u e > < / i t e m > < i t e m > < k e y > < s t r i n g > s e t - 2 4 < / s t r i n g > < / k e y > < v a l u e > < i n t > 1 0 7 < / i n t > < / v a l u e > < / i t e m > < i t e m > < k e y > < s t r i n g > o c t - 2 4 < / s t r i n g > < / k e y > < v a l u e > < i n t > 1 0 7 < / i n t > < / v a l u e > < / i t e m > < i t e m > < k e y > < s t r i n g > n o v - 2 4 < / s t r i n g > < / k e y > < v a l u e > < i n t > 1 1 3 < / i n t > < / v a l u e > < / i t e m > < i t e m > < k e y > < s t r i n g > d e s - 2 4 < / s t r i n g > < / k e y > < v a l u e > < i n t > 1 1 3 < / i n t > < / v a l u e > < / i t e m > < i t e m > < k e y > < s t r i n g > T O T A L < / s t r i n g > < / k e y > < v a l u e > < i n t > 1 1 5 < / i n t > < / v a l u e > < / i t e m > < / C o l u m n W i d t h s > < C o l u m n D i s p l a y I n d e x > < i t e m > < k e y > < s t r i n g > S u b s e r v e i s   i d C A T < / s t r i n g > < / k e y > < v a l u e > < i n t > 0 < / i n t > < / v a l u e > < / i t e m > < i t e m > < k e y > < s t r i n g > e n e - 2 3 < / s t r i n g > < / k e y > < v a l u e > < i n t > 1 < / i n t > < / v a l u e > < / i t e m > < i t e m > < k e y > < s t r i n g > f e b - 2 3 < / s t r i n g > < / k e y > < v a l u e > < i n t > 2 < / i n t > < / v a l u e > < / i t e m > < i t e m > < k e y > < s t r i n g > m a r - 2 3 < / s t r i n g > < / k e y > < v a l u e > < i n t > 3 < / i n t > < / v a l u e > < / i t e m > < i t e m > < k e y > < s t r i n g > a b r - 2 3 < / s t r i n g > < / k e y > < v a l u e > < i n t > 4 < / i n t > < / v a l u e > < / i t e m > < i t e m > < k e y > < s t r i n g > m a y - 2 3 < / s t r i n g > < / k e y > < v a l u e > < i n t > 5 < / i n t > < / v a l u e > < / i t e m > < i t e m > < k e y > < s t r i n g > j u n - 2 3 < / s t r i n g > < / k e y > < v a l u e > < i n t > 6 < / i n t > < / v a l u e > < / i t e m > < i t e m > < k e y > < s t r i n g > j u l - 2 3 < / s t r i n g > < / k e y > < v a l u e > < i n t > 7 < / i n t > < / v a l u e > < / i t e m > < i t e m > < k e y > < s t r i n g > a g o - 2 3 < / s t r i n g > < / k e y > < v a l u e > < i n t > 8 < / i n t > < / v a l u e > < / i t e m > < i t e m > < k e y > < s t r i n g > s e p - 2 3 < / s t r i n g > < / k e y > < v a l u e > < i n t > 9 < / i n t > < / v a l u e > < / i t e m > < i t e m > < k e y > < s t r i n g > o c t - 2 3 < / s t r i n g > < / k e y > < v a l u e > < i n t > 1 0 < / i n t > < / v a l u e > < / i t e m > < i t e m > < k e y > < s t r i n g > n o v - 2 3 < / s t r i n g > < / k e y > < v a l u e > < i n t > 1 1 < / i n t > < / v a l u e > < / i t e m > < i t e m > < k e y > < s t r i n g > d i c - 2 3 < / s t r i n g > < / k e y > < v a l u e > < i n t > 1 2 < / i n t > < / v a l u e > < / i t e m > < i t e m > < k e y > < s t r i n g > e n e - 2 4 < / s t r i n g > < / k e y > < v a l u e > < i n t > 1 3 < / i n t > < / v a l u e > < / i t e m > < i t e m > < k e y > < s t r i n g > f e b - 2 4 < / s t r i n g > < / k e y > < v a l u e > < i n t > 1 4 < / i n t > < / v a l u e > < / i t e m > < i t e m > < k e y > < s t r i n g > m a r - 2 4 < / s t r i n g > < / k e y > < v a l u e > < i n t > 1 5 < / i n t > < / v a l u e > < / i t e m > < i t e m > < k e y > < s t r i n g > a b r - 2 4 < / s t r i n g > < / k e y > < v a l u e > < i n t > 1 6 < / i n t > < / v a l u e > < / i t e m > < i t e m > < k e y > < s t r i n g > m a y - 2 4 < / s t r i n g > < / k e y > < v a l u e > < i n t > 1 7 < / i n t > < / v a l u e > < / i t e m > < i t e m > < k e y > < s t r i n g > j u n - 2 4 < / s t r i n g > < / k e y > < v a l u e > < i n t > 1 8 < / i n t > < / v a l u e > < / i t e m > < i t e m > < k e y > < s t r i n g > j u l - 2 4 < / s t r i n g > < / k e y > < v a l u e > < i n t > 1 9 < / i n t > < / v a l u e > < / i t e m > < i t e m > < k e y > < s t r i n g > a g o - 2 4 < / s t r i n g > < / k e y > < v a l u e > < i n t > 2 0 < / i n t > < / v a l u e > < / i t e m > < i t e m > < k e y > < s t r i n g > s e t - 2 4 < / s t r i n g > < / k e y > < v a l u e > < i n t > 2 1 < / i n t > < / v a l u e > < / i t e m > < i t e m > < k e y > < s t r i n g > o c t - 2 4 < / s t r i n g > < / k e y > < v a l u e > < i n t > 2 2 < / i n t > < / v a l u e > < / i t e m > < i t e m > < k e y > < s t r i n g > n o v - 2 4 < / s t r i n g > < / k e y > < v a l u e > < i n t > 2 3 < / i n t > < / v a l u e > < / i t e m > < i t e m > < k e y > < s t r i n g > d e s - 2 4 < / s t r i n g > < / k e y > < v a l u e > < i n t > 2 4 < / i n t > < / v a l u e > < / i t e m > < i t e m > < k e y > < s t r i n g > T O T A L < / s t r i n g > < / k e y > < v a l u e > < i n t > 2 5 < / i n t > < / v a l u e > < / i t e m > < / C o l u m n D i s p l a y I n d e x > < C o l u m n F r o z e n   / > < C o l u m n C h e c k e d   / > < C o l u m n F i l t e r   / > < S e l e c t i o n F i l t e r   / > < F i l t e r P a r a m e t e r s   / > < I s S o r t D e s c e n d i n g > f a l s e < / I s S o r t D e s c e n d i n g > < / T a b l e W i d g e t G r i d S e r i a l i z a t i o n > ] ] > < / C u s t o m C o n t e n t > < / G e m i n i > 
</file>

<file path=customXml/item23.xml><?xml version="1.0" encoding="utf-8"?>
<ct:contentTypeSchema xmlns:ct="http://schemas.microsoft.com/office/2006/metadata/contentType" xmlns:ma="http://schemas.microsoft.com/office/2006/metadata/properties/metaAttributes" ct:_="" ma:_="" ma:contentTypeName="Document" ma:contentTypeID="0x010100EF84333AEC76E94F97217DEE25D52416" ma:contentTypeVersion="15" ma:contentTypeDescription="Crea un document nou" ma:contentTypeScope="" ma:versionID="3074abed093443f897c0099edb13afae">
  <xsd:schema xmlns:xsd="http://www.w3.org/2001/XMLSchema" xmlns:xs="http://www.w3.org/2001/XMLSchema" xmlns:p="http://schemas.microsoft.com/office/2006/metadata/properties" xmlns:ns2="f6be843c-3dd0-4ac6-b025-16bdf1446342" xmlns:ns3="c28630a7-72b3-4357-98b0-1e6115cd4b25" targetNamespace="http://schemas.microsoft.com/office/2006/metadata/properties" ma:root="true" ma:fieldsID="c37c5590e1af84b9dba4138d89347633" ns2:_="" ns3:_="">
    <xsd:import namespace="f6be843c-3dd0-4ac6-b025-16bdf1446342"/>
    <xsd:import namespace="c28630a7-72b3-4357-98b0-1e6115cd4b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be843c-3dd0-4ac6-b025-16bdf14463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es de la imatge" ma:readOnly="false" ma:fieldId="{5cf76f15-5ced-4ddc-b409-7134ff3c332f}" ma:taxonomyMulti="true" ma:sspId="9279cecb-27c6-4e5d-bdd2-d1b83fa96ba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8630a7-72b3-4357-98b0-1e6115cd4b25" elementFormDefault="qualified">
    <xsd:import namespace="http://schemas.microsoft.com/office/2006/documentManagement/types"/>
    <xsd:import namespace="http://schemas.microsoft.com/office/infopath/2007/PartnerControls"/>
    <xsd:element name="SharedWithUsers" ma:index="12"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 compartit amb detalls" ma:internalName="SharedWithDetails" ma:readOnly="true">
      <xsd:simpleType>
        <xsd:restriction base="dms:Note">
          <xsd:maxLength value="255"/>
        </xsd:restriction>
      </xsd:simpleType>
    </xsd:element>
    <xsd:element name="TaxCatchAll" ma:index="16" nillable="true" ma:displayName="Taxonomy Catch All Column" ma:hidden="true" ma:list="{3b9c0ad8-aac0-45c2-8524-5b3341154489}" ma:internalName="TaxCatchAll" ma:showField="CatchAllData" ma:web="c28630a7-72b3-4357-98b0-1e6115cd4b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4.xml>��< ? x m l   v e r s i o n = " 1 . 0 "   e n c o d i n g = " U T F - 1 6 " ? > < G e m i n i   x m l n s = " h t t p : / / g e m i n i / p i v o t c u s t o m i z a t i o n / 3 8 e c a 8 e 3 - 5 0 d c - 4 9 0 b - a 7 f f - b 6 d a e b 7 3 0 0 8 7 " > < C u s t o m C o n t e n t > < ! [ C D A T A [ < ? x m l   v e r s i o n = " 1 . 0 "   e n c o d i n g = " u t f - 1 6 " ? > < S e t t i n g s > < C a l c u l a t e d F i e l d s > < i t e m > < M e a s u r e N a m e > T o t a l E n q u e s t e s   D Y < / M e a s u r e N a m e > < D i s p l a y N a m e > T o t a l E n q u e s t e s   D Y < / D i s p l a y N a m e > < V i s i b l e > F a l s e < / V i s i b l e > < / i t e m > < i t e m > < M e a s u r e N a m e > V o l u m   P r o m o t o r s   D Y < / M e a s u r e N a m e > < D i s p l a y N a m e > V o l u m   P r o m o t o r s   D Y < / D i s p l a y N a m e > < V i s i b l e > F a l s e < / V i s i b l e > < / i t e m > < i t e m > < M e a s u r e N a m e > V o l u m   N e u t r e   D Y < / M e a s u r e N a m e > < D i s p l a y N a m e > V o l u m   N e u t r e   D Y < / D i s p l a y N a m e > < V i s i b l e > F a l s e < / V i s i b l e > < / i t e m > < i t e m > < M e a s u r e N a m e > V o l u m   D e t r a c t o r s   D Y < / M e a s u r e N a m e > < D i s p l a y N a m e > V o l u m   D e t r a c t o r s   D Y < / D i s p l a y N a m e > < V i s i b l e > F a l s e < / V i s i b l e > < / i t e m > < i t e m > < M e a s u r e N a m e > S e n s e   N o t a   D Y < / M e a s u r e N a m e > < D i s p l a y N a m e > S e n s e   N o t a   D Y < / D i s p l a y N a m e > < V i s i b l e > F a l s e < / V i s i b l e > < / i t e m > < i t e m > < M e a s u r e N a m e > %   P r o m o t o r s   D Y < / M e a s u r e N a m e > < D i s p l a y N a m e > %   P r o m o t o r s   D Y < / D i s p l a y N a m e > < V i s i b l e > F a l s e < / V i s i b l e > < / i t e m > < i t e m > < M e a s u r e N a m e > %   N e u t r e s   D Y < / M e a s u r e N a m e > < D i s p l a y N a m e > %   N e u t r e s   D Y < / D i s p l a y N a m e > < V i s i b l e > F a l s e < / V i s i b l e > < / i t e m > < i t e m > < M e a s u r e N a m e > %   D e t r a c t o r s   D Y < / M e a s u r e N a m e > < D i s p l a y N a m e > %   D e t r a c t o r s   D Y < / D i s p l a y N a m e > < V i s i b l e > F a l s e < / V i s i b l e > < / i t e m > < i t e m > < M e a s u r e N a m e > N P S   D Y < / M e a s u r e N a m e > < D i s p l a y N a m e > N P S   D Y < / D i s p l a y N a m e > < V i s i b l e > F a l s e < / V i s i b l e > < / i t e m > < i t e m > < M e a s u r e N a m e > M i t j a n a   R e c o m a n a r i a   D Y < / M e a s u r e N a m e > < D i s p l a y N a m e > M i t j a n a   R e c o m a n a r i a   D Y < / D i s p l a y N a m e > < V i s i b l e > F a l s e < / V i s i b l e > < / i t e m > < / C a l c u l a t e d F i e l d s > < S A H o s t H a s h > 0 < / S A H o s t H a s h > < G e m i n i F i e l d L i s t V i s i b l e > T r u e < / G e m i n i F i e l d L i s t V i s i b l e > < / S e t t i n g 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 2 9 < / H e i g h t > < / S a n d b o x E d i t o r . F o r m u l a B a r S t a t e > ] ] > < / C u s t o m C o n t e n t > < / G e m i n i > 
</file>

<file path=customXml/item4.xml>��< ? x m l   v e r s i o n = " 1 . 0 "   e n c o d i n g = " U T F - 1 6 " ? > < G e m i n i   x m l n s = " h t t p : / / g e m i n i / p i v o t c u s t o m i z a t i o n / S h o w H i d d e n " > < C u s t o m C o n t e n t > < ! [ C D A T A [ T r u e ] ] > < / C u s t o m C o n t e n t > < / G e m i n i > 
</file>

<file path=customXml/item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 C o l u m n s \ S u b s e r v e i s   i d C A T < / K e y > < / D i a g r a m O b j e c t K e y > < D i a g r a m O b j e c t K e y > < K e y > C o l u m n s \ e n e - 2 3 < / K e y > < / D i a g r a m O b j e c t K e y > < D i a g r a m O b j e c t K e y > < K e y > C o l u m n s \ f e b - 2 3 < / K e y > < / D i a g r a m O b j e c t K e y > < D i a g r a m O b j e c t K e y > < K e y > C o l u m n s \ m a r - 2 3 < / K e y > < / D i a g r a m O b j e c t K e y > < D i a g r a m O b j e c t K e y > < K e y > C o l u m n s \ a b r - 2 3 < / K e y > < / D i a g r a m O b j e c t K e y > < D i a g r a m O b j e c t K e y > < K e y > C o l u m n s \ m a y - 2 3 < / K e y > < / D i a g r a m O b j e c t K e y > < D i a g r a m O b j e c t K e y > < K e y > C o l u m n s \ j u n - 2 3 < / K e y > < / D i a g r a m O b j e c t K e y > < D i a g r a m O b j e c t K e y > < K e y > C o l u m n s \ j u l - 2 3 < / K e y > < / D i a g r a m O b j e c t K e y > < D i a g r a m O b j e c t K e y > < K e y > C o l u m n s \ a g o - 2 3 < / K e y > < / D i a g r a m O b j e c t K e y > < D i a g r a m O b j e c t K e y > < K e y > C o l u m n s \ s e p - 2 3 < / K e y > < / D i a g r a m O b j e c t K e y > < D i a g r a m O b j e c t K e y > < K e y > C o l u m n s \ o c t - 2 3 < / K e y > < / D i a g r a m O b j e c t K e y > < D i a g r a m O b j e c t K e y > < K e y > C o l u m n s \ n o v - 2 3 < / K e y > < / D i a g r a m O b j e c t K e y > < D i a g r a m O b j e c t K e y > < K e y > C o l u m n s \ d i c - 2 3 < / K e y > < / D i a g r a m O b j e c t K e y > < D i a g r a m O b j e c t K e y > < K e y > C o l u m n s \ e n e - 2 4 < / K e y > < / D i a g r a m O b j e c t K e y > < D i a g r a m O b j e c t K e y > < K e y > C o l u m n s \ f e b - 2 4 < / K e y > < / D i a g r a m O b j e c t K e y > < D i a g r a m O b j e c t K e y > < K e y > C o l u m n s \ m a r - 2 4 < / K e y > < / D i a g r a m O b j e c t K e y > < D i a g r a m O b j e c t K e y > < K e y > C o l u m n s \ a b r - 2 4 < / K e y > < / D i a g r a m O b j e c t K e y > < D i a g r a m O b j e c t K e y > < K e y > C o l u m n s \ m a y - 2 4 < / K e y > < / D i a g r a m O b j e c t K e y > < D i a g r a m O b j e c t K e y > < K e y > C o l u m n s \ j u n - 2 4 < / K e y > < / D i a g r a m O b j e c t K e y > < D i a g r a m O b j e c t K e y > < K e y > C o l u m n s \ j u l - 2 4 < / K e y > < / D i a g r a m O b j e c t K e y > < D i a g r a m O b j e c t K e y > < K e y > C o l u m n s \ a g o - 2 4 < / K e y > < / D i a g r a m O b j e c t K e y > < D i a g r a m O b j e c t K e y > < K e y > C o l u m n s \ s e t - 2 4 < / K e y > < / D i a g r a m O b j e c t K e y > < D i a g r a m O b j e c t K e y > < K e y > C o l u m n s \ o c t - 2 4 < / K e y > < / D i a g r a m O b j e c t K e y > < D i a g r a m O b j e c t K e y > < K e y > C o l u m n s \ n o v - 2 4 < / K e y > < / D i a g r a m O b j e c t K e y > < D i a g r a m O b j e c t K e y > < K e y > C o l u m n s \ d e s - 2 4 < / 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 C o l u m n s \ S u b s e r v e i s   i d C A T < / K e y > < / a : K e y > < a : V a l u e   i : t y p e = " M e a s u r e G r i d N o d e V i e w S t a t e " > < L a y e d O u t > t r u e < / L a y e d O u t > < / a : V a l u e > < / a : K e y V a l u e O f D i a g r a m O b j e c t K e y a n y T y p e z b w N T n L X > < a : K e y V a l u e O f D i a g r a m O b j e c t K e y a n y T y p e z b w N T n L X > < a : K e y > < K e y > C o l u m n s \ e n e - 2 3 < / K e y > < / a : K e y > < a : V a l u e   i : t y p e = " M e a s u r e G r i d N o d e V i e w S t a t e " > < C o l u m n > 1 < / C o l u m n > < L a y e d O u t > t r u e < / L a y e d O u t > < / a : V a l u e > < / a : K e y V a l u e O f D i a g r a m O b j e c t K e y a n y T y p e z b w N T n L X > < a : K e y V a l u e O f D i a g r a m O b j e c t K e y a n y T y p e z b w N T n L X > < a : K e y > < K e y > C o l u m n s \ f e b - 2 3 < / K e y > < / a : K e y > < a : V a l u e   i : t y p e = " M e a s u r e G r i d N o d e V i e w S t a t e " > < C o l u m n > 2 < / C o l u m n > < L a y e d O u t > t r u e < / L a y e d O u t > < / a : V a l u e > < / a : K e y V a l u e O f D i a g r a m O b j e c t K e y a n y T y p e z b w N T n L X > < a : K e y V a l u e O f D i a g r a m O b j e c t K e y a n y T y p e z b w N T n L X > < a : K e y > < K e y > C o l u m n s \ m a r - 2 3 < / K e y > < / a : K e y > < a : V a l u e   i : t y p e = " M e a s u r e G r i d N o d e V i e w S t a t e " > < C o l u m n > 3 < / C o l u m n > < L a y e d O u t > t r u e < / L a y e d O u t > < / a : V a l u e > < / a : K e y V a l u e O f D i a g r a m O b j e c t K e y a n y T y p e z b w N T n L X > < a : K e y V a l u e O f D i a g r a m O b j e c t K e y a n y T y p e z b w N T n L X > < a : K e y > < K e y > C o l u m n s \ a b r - 2 3 < / K e y > < / a : K e y > < a : V a l u e   i : t y p e = " M e a s u r e G r i d N o d e V i e w S t a t e " > < C o l u m n > 4 < / C o l u m n > < L a y e d O u t > t r u e < / L a y e d O u t > < / a : V a l u e > < / a : K e y V a l u e O f D i a g r a m O b j e c t K e y a n y T y p e z b w N T n L X > < a : K e y V a l u e O f D i a g r a m O b j e c t K e y a n y T y p e z b w N T n L X > < a : K e y > < K e y > C o l u m n s \ m a y - 2 3 < / K e y > < / a : K e y > < a : V a l u e   i : t y p e = " M e a s u r e G r i d N o d e V i e w S t a t e " > < C o l u m n > 5 < / C o l u m n > < L a y e d O u t > t r u e < / L a y e d O u t > < / a : V a l u e > < / a : K e y V a l u e O f D i a g r a m O b j e c t K e y a n y T y p e z b w N T n L X > < a : K e y V a l u e O f D i a g r a m O b j e c t K e y a n y T y p e z b w N T n L X > < a : K e y > < K e y > C o l u m n s \ j u n - 2 3 < / K e y > < / a : K e y > < a : V a l u e   i : t y p e = " M e a s u r e G r i d N o d e V i e w S t a t e " > < C o l u m n > 6 < / C o l u m n > < L a y e d O u t > t r u e < / L a y e d O u t > < / a : V a l u e > < / a : K e y V a l u e O f D i a g r a m O b j e c t K e y a n y T y p e z b w N T n L X > < a : K e y V a l u e O f D i a g r a m O b j e c t K e y a n y T y p e z b w N T n L X > < a : K e y > < K e y > C o l u m n s \ j u l - 2 3 < / K e y > < / a : K e y > < a : V a l u e   i : t y p e = " M e a s u r e G r i d N o d e V i e w S t a t e " > < C o l u m n > 7 < / C o l u m n > < L a y e d O u t > t r u e < / L a y e d O u t > < / a : V a l u e > < / a : K e y V a l u e O f D i a g r a m O b j e c t K e y a n y T y p e z b w N T n L X > < a : K e y V a l u e O f D i a g r a m O b j e c t K e y a n y T y p e z b w N T n L X > < a : K e y > < K e y > C o l u m n s \ a g o - 2 3 < / K e y > < / a : K e y > < a : V a l u e   i : t y p e = " M e a s u r e G r i d N o d e V i e w S t a t e " > < C o l u m n > 8 < / C o l u m n > < L a y e d O u t > t r u e < / L a y e d O u t > < / a : V a l u e > < / a : K e y V a l u e O f D i a g r a m O b j e c t K e y a n y T y p e z b w N T n L X > < a : K e y V a l u e O f D i a g r a m O b j e c t K e y a n y T y p e z b w N T n L X > < a : K e y > < K e y > C o l u m n s \ s e p - 2 3 < / K e y > < / a : K e y > < a : V a l u e   i : t y p e = " M e a s u r e G r i d N o d e V i e w S t a t e " > < C o l u m n > 9 < / C o l u m n > < L a y e d O u t > t r u e < / L a y e d O u t > < / a : V a l u e > < / a : K e y V a l u e O f D i a g r a m O b j e c t K e y a n y T y p e z b w N T n L X > < a : K e y V a l u e O f D i a g r a m O b j e c t K e y a n y T y p e z b w N T n L X > < a : K e y > < K e y > C o l u m n s \ o c t - 2 3 < / K e y > < / a : K e y > < a : V a l u e   i : t y p e = " M e a s u r e G r i d N o d e V i e w S t a t e " > < C o l u m n > 1 0 < / C o l u m n > < L a y e d O u t > t r u e < / L a y e d O u t > < / a : V a l u e > < / a : K e y V a l u e O f D i a g r a m O b j e c t K e y a n y T y p e z b w N T n L X > < a : K e y V a l u e O f D i a g r a m O b j e c t K e y a n y T y p e z b w N T n L X > < a : K e y > < K e y > C o l u m n s \ n o v - 2 3 < / K e y > < / a : K e y > < a : V a l u e   i : t y p e = " M e a s u r e G r i d N o d e V i e w S t a t e " > < C o l u m n > 1 1 < / C o l u m n > < L a y e d O u t > t r u e < / L a y e d O u t > < / a : V a l u e > < / a : K e y V a l u e O f D i a g r a m O b j e c t K e y a n y T y p e z b w N T n L X > < a : K e y V a l u e O f D i a g r a m O b j e c t K e y a n y T y p e z b w N T n L X > < a : K e y > < K e y > C o l u m n s \ d i c - 2 3 < / K e y > < / a : K e y > < a : V a l u e   i : t y p e = " M e a s u r e G r i d N o d e V i e w S t a t e " > < C o l u m n > 1 2 < / C o l u m n > < L a y e d O u t > t r u e < / L a y e d O u t > < / a : V a l u e > < / a : K e y V a l u e O f D i a g r a m O b j e c t K e y a n y T y p e z b w N T n L X > < a : K e y V a l u e O f D i a g r a m O b j e c t K e y a n y T y p e z b w N T n L X > < a : K e y > < K e y > C o l u m n s \ e n e - 2 4 < / K e y > < / a : K e y > < a : V a l u e   i : t y p e = " M e a s u r e G r i d N o d e V i e w S t a t e " > < C o l u m n > 1 3 < / C o l u m n > < L a y e d O u t > t r u e < / L a y e d O u t > < / a : V a l u e > < / a : K e y V a l u e O f D i a g r a m O b j e c t K e y a n y T y p e z b w N T n L X > < a : K e y V a l u e O f D i a g r a m O b j e c t K e y a n y T y p e z b w N T n L X > < a : K e y > < K e y > C o l u m n s \ f e b - 2 4 < / K e y > < / a : K e y > < a : V a l u e   i : t y p e = " M e a s u r e G r i d N o d e V i e w S t a t e " > < C o l u m n > 1 4 < / C o l u m n > < L a y e d O u t > t r u e < / L a y e d O u t > < / a : V a l u e > < / a : K e y V a l u e O f D i a g r a m O b j e c t K e y a n y T y p e z b w N T n L X > < a : K e y V a l u e O f D i a g r a m O b j e c t K e y a n y T y p e z b w N T n L X > < a : K e y > < K e y > C o l u m n s \ m a r - 2 4 < / K e y > < / a : K e y > < a : V a l u e   i : t y p e = " M e a s u r e G r i d N o d e V i e w S t a t e " > < C o l u m n > 1 5 < / C o l u m n > < L a y e d O u t > t r u e < / L a y e d O u t > < / a : V a l u e > < / a : K e y V a l u e O f D i a g r a m O b j e c t K e y a n y T y p e z b w N T n L X > < a : K e y V a l u e O f D i a g r a m O b j e c t K e y a n y T y p e z b w N T n L X > < a : K e y > < K e y > C o l u m n s \ a b r - 2 4 < / K e y > < / a : K e y > < a : V a l u e   i : t y p e = " M e a s u r e G r i d N o d e V i e w S t a t e " > < C o l u m n > 1 6 < / C o l u m n > < L a y e d O u t > t r u e < / L a y e d O u t > < / a : V a l u e > < / a : K e y V a l u e O f D i a g r a m O b j e c t K e y a n y T y p e z b w N T n L X > < a : K e y V a l u e O f D i a g r a m O b j e c t K e y a n y T y p e z b w N T n L X > < a : K e y > < K e y > C o l u m n s \ m a y - 2 4 < / K e y > < / a : K e y > < a : V a l u e   i : t y p e = " M e a s u r e G r i d N o d e V i e w S t a t e " > < C o l u m n > 1 7 < / C o l u m n > < L a y e d O u t > t r u e < / L a y e d O u t > < / a : V a l u e > < / a : K e y V a l u e O f D i a g r a m O b j e c t K e y a n y T y p e z b w N T n L X > < a : K e y V a l u e O f D i a g r a m O b j e c t K e y a n y T y p e z b w N T n L X > < a : K e y > < K e y > C o l u m n s \ j u n - 2 4 < / K e y > < / a : K e y > < a : V a l u e   i : t y p e = " M e a s u r e G r i d N o d e V i e w S t a t e " > < C o l u m n > 1 8 < / C o l u m n > < L a y e d O u t > t r u e < / L a y e d O u t > < / a : V a l u e > < / a : K e y V a l u e O f D i a g r a m O b j e c t K e y a n y T y p e z b w N T n L X > < a : K e y V a l u e O f D i a g r a m O b j e c t K e y a n y T y p e z b w N T n L X > < a : K e y > < K e y > C o l u m n s \ j u l - 2 4 < / K e y > < / a : K e y > < a : V a l u e   i : t y p e = " M e a s u r e G r i d N o d e V i e w S t a t e " > < C o l u m n > 1 9 < / C o l u m n > < L a y e d O u t > t r u e < / L a y e d O u t > < / a : V a l u e > < / a : K e y V a l u e O f D i a g r a m O b j e c t K e y a n y T y p e z b w N T n L X > < a : K e y V a l u e O f D i a g r a m O b j e c t K e y a n y T y p e z b w N T n L X > < a : K e y > < K e y > C o l u m n s \ a g o - 2 4 < / K e y > < / a : K e y > < a : V a l u e   i : t y p e = " M e a s u r e G r i d N o d e V i e w S t a t e " > < C o l u m n > 2 0 < / C o l u m n > < L a y e d O u t > t r u e < / L a y e d O u t > < / a : V a l u e > < / a : K e y V a l u e O f D i a g r a m O b j e c t K e y a n y T y p e z b w N T n L X > < a : K e y V a l u e O f D i a g r a m O b j e c t K e y a n y T y p e z b w N T n L X > < a : K e y > < K e y > C o l u m n s \ s e t - 2 4 < / K e y > < / a : K e y > < a : V a l u e   i : t y p e = " M e a s u r e G r i d N o d e V i e w S t a t e " > < C o l u m n > 2 1 < / C o l u m n > < L a y e d O u t > t r u e < / L a y e d O u t > < / a : V a l u e > < / a : K e y V a l u e O f D i a g r a m O b j e c t K e y a n y T y p e z b w N T n L X > < a : K e y V a l u e O f D i a g r a m O b j e c t K e y a n y T y p e z b w N T n L X > < a : K e y > < K e y > C o l u m n s \ o c t - 2 4 < / K e y > < / a : K e y > < a : V a l u e   i : t y p e = " M e a s u r e G r i d N o d e V i e w S t a t e " > < C o l u m n > 2 2 < / C o l u m n > < L a y e d O u t > t r u e < / L a y e d O u t > < / a : V a l u e > < / a : K e y V a l u e O f D i a g r a m O b j e c t K e y a n y T y p e z b w N T n L X > < a : K e y V a l u e O f D i a g r a m O b j e c t K e y a n y T y p e z b w N T n L X > < a : K e y > < K e y > C o l u m n s \ n o v - 2 4 < / K e y > < / a : K e y > < a : V a l u e   i : t y p e = " M e a s u r e G r i d N o d e V i e w S t a t e " > < C o l u m n > 2 3 < / C o l u m n > < L a y e d O u t > t r u e < / L a y e d O u t > < / a : V a l u e > < / a : K e y V a l u e O f D i a g r a m O b j e c t K e y a n y T y p e z b w N T n L X > < a : K e y V a l u e O f D i a g r a m O b j e c t K e y a n y T y p e z b w N T n L X > < a : K e y > < K e y > C o l u m n s \ d e s - 2 4 < / K e y > < / a : K e y > < a : V a l u e   i : t y p e = " M e a s u r e G r i d N o d e V i e w S t a t e " > < C o l u m n > 2 4 < / C o l u m n > < L a y e d O u t > t r u e < / L a y e d O u t > < / a : V a l u e > < / a : K e y V a l u e O f D i a g r a m O b j e c t K e y a n y T y p e z b w N T n L X > < a : K e y V a l u e O f D i a g r a m O b j e c t K e y a n y T y p e z b w N T n L X > < a : K e y > < K e y > C o l u m n s \ T O T A L < / K e y > < / a : K e y > < a : V a l u e   i : t y p e = " M e a s u r e G r i d N o d e V i e w S t a t e " > < C o l u m n > 2 5 < / C o l u m n > < L a y e d O u t > t r u e < / L a y e d O u t > < / a : V a l u e > < / a : K e y V a l u e O f D i a g r a m O b j e c t K e y a n y T y p e z b w N T n L X > < / V i e w S t a t e s > < / D i a g r a m M a n a g e r . S e r i a l i z a b l e D i a g r a m > < / A r r a y O f D i a g r a m M a n a g e r . S e r i a l i z a b l e D i a g r a m > ] ] > < / 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 T a b l a 2 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 T a b l a 2 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 C o l u m n s \ S u b s e r v e i s   i d C A T < / K e y > < / a : K e y > < a : V a l u e   i : t y p e = " T a b l e W i d g e t B a s e V i e w S t a t e " / > < / a : K e y V a l u e O f D i a g r a m O b j e c t K e y a n y T y p e z b w N T n L X > < a : K e y V a l u e O f D i a g r a m O b j e c t K e y a n y T y p e z b w N T n L X > < a : K e y > < K e y > C o l u m n s \ e n e - 2 3 < / K e y > < / a : K e y > < a : V a l u e   i : t y p e = " T a b l e W i d g e t B a s e V i e w S t a t e " / > < / a : K e y V a l u e O f D i a g r a m O b j e c t K e y a n y T y p e z b w N T n L X > < a : K e y V a l u e O f D i a g r a m O b j e c t K e y a n y T y p e z b w N T n L X > < a : K e y > < K e y > C o l u m n s \ f e b - 2 3 < / K e y > < / a : K e y > < a : V a l u e   i : t y p e = " T a b l e W i d g e t B a s e V i e w S t a t e " / > < / a : K e y V a l u e O f D i a g r a m O b j e c t K e y a n y T y p e z b w N T n L X > < a : K e y V a l u e O f D i a g r a m O b j e c t K e y a n y T y p e z b w N T n L X > < a : K e y > < K e y > C o l u m n s \ m a r - 2 3 < / K e y > < / a : K e y > < a : V a l u e   i : t y p e = " T a b l e W i d g e t B a s e V i e w S t a t e " / > < / a : K e y V a l u e O f D i a g r a m O b j e c t K e y a n y T y p e z b w N T n L X > < a : K e y V a l u e O f D i a g r a m O b j e c t K e y a n y T y p e z b w N T n L X > < a : K e y > < K e y > C o l u m n s \ a b r - 2 3 < / K e y > < / a : K e y > < a : V a l u e   i : t y p e = " T a b l e W i d g e t B a s e V i e w S t a t e " / > < / a : K e y V a l u e O f D i a g r a m O b j e c t K e y a n y T y p e z b w N T n L X > < a : K e y V a l u e O f D i a g r a m O b j e c t K e y a n y T y p e z b w N T n L X > < a : K e y > < K e y > C o l u m n s \ m a y - 2 3 < / K e y > < / a : K e y > < a : V a l u e   i : t y p e = " T a b l e W i d g e t B a s e V i e w S t a t e " / > < / a : K e y V a l u e O f D i a g r a m O b j e c t K e y a n y T y p e z b w N T n L X > < a : K e y V a l u e O f D i a g r a m O b j e c t K e y a n y T y p e z b w N T n L X > < a : K e y > < K e y > C o l u m n s \ j u n - 2 3 < / K e y > < / a : K e y > < a : V a l u e   i : t y p e = " T a b l e W i d g e t B a s e V i e w S t a t e " / > < / a : K e y V a l u e O f D i a g r a m O b j e c t K e y a n y T y p e z b w N T n L X > < a : K e y V a l u e O f D i a g r a m O b j e c t K e y a n y T y p e z b w N T n L X > < a : K e y > < K e y > C o l u m n s \ j u l - 2 3 < / K e y > < / a : K e y > < a : V a l u e   i : t y p e = " T a b l e W i d g e t B a s e V i e w S t a t e " / > < / a : K e y V a l u e O f D i a g r a m O b j e c t K e y a n y T y p e z b w N T n L X > < a : K e y V a l u e O f D i a g r a m O b j e c t K e y a n y T y p e z b w N T n L X > < a : K e y > < K e y > C o l u m n s \ a g o - 2 3 < / K e y > < / a : K e y > < a : V a l u e   i : t y p e = " T a b l e W i d g e t B a s e V i e w S t a t e " / > < / a : K e y V a l u e O f D i a g r a m O b j e c t K e y a n y T y p e z b w N T n L X > < a : K e y V a l u e O f D i a g r a m O b j e c t K e y a n y T y p e z b w N T n L X > < a : K e y > < K e y > C o l u m n s \ s e p - 2 3 < / K e y > < / a : K e y > < a : V a l u e   i : t y p e = " T a b l e W i d g e t B a s e V i e w S t a t e " / > < / a : K e y V a l u e O f D i a g r a m O b j e c t K e y a n y T y p e z b w N T n L X > < a : K e y V a l u e O f D i a g r a m O b j e c t K e y a n y T y p e z b w N T n L X > < a : K e y > < K e y > C o l u m n s \ o c t - 2 3 < / K e y > < / a : K e y > < a : V a l u e   i : t y p e = " T a b l e W i d g e t B a s e V i e w S t a t e " / > < / a : K e y V a l u e O f D i a g r a m O b j e c t K e y a n y T y p e z b w N T n L X > < a : K e y V a l u e O f D i a g r a m O b j e c t K e y a n y T y p e z b w N T n L X > < a : K e y > < K e y > C o l u m n s \ n o v - 2 3 < / K e y > < / a : K e y > < a : V a l u e   i : t y p e = " T a b l e W i d g e t B a s e V i e w S t a t e " / > < / a : K e y V a l u e O f D i a g r a m O b j e c t K e y a n y T y p e z b w N T n L X > < a : K e y V a l u e O f D i a g r a m O b j e c t K e y a n y T y p e z b w N T n L X > < a : K e y > < K e y > C o l u m n s \ d i c - 2 3 < / K e y > < / a : K e y > < a : V a l u e   i : t y p e = " T a b l e W i d g e t B a s e V i e w S t a t e " / > < / a : K e y V a l u e O f D i a g r a m O b j e c t K e y a n y T y p e z b w N T n L X > < a : K e y V a l u e O f D i a g r a m O b j e c t K e y a n y T y p e z b w N T n L X > < a : K e y > < K e y > C o l u m n s \ e n e - 2 4 < / K e y > < / a : K e y > < a : V a l u e   i : t y p e = " T a b l e W i d g e t B a s e V i e w S t a t e " / > < / a : K e y V a l u e O f D i a g r a m O b j e c t K e y a n y T y p e z b w N T n L X > < a : K e y V a l u e O f D i a g r a m O b j e c t K e y a n y T y p e z b w N T n L X > < a : K e y > < K e y > C o l u m n s \ f e b - 2 4 < / K e y > < / a : K e y > < a : V a l u e   i : t y p e = " T a b l e W i d g e t B a s e V i e w S t a t e " / > < / a : K e y V a l u e O f D i a g r a m O b j e c t K e y a n y T y p e z b w N T n L X > < a : K e y V a l u e O f D i a g r a m O b j e c t K e y a n y T y p e z b w N T n L X > < a : K e y > < K e y > C o l u m n s \ m a r - 2 4 < / K e y > < / a : K e y > < a : V a l u e   i : t y p e = " T a b l e W i d g e t B a s e V i e w S t a t e " / > < / a : K e y V a l u e O f D i a g r a m O b j e c t K e y a n y T y p e z b w N T n L X > < a : K e y V a l u e O f D i a g r a m O b j e c t K e y a n y T y p e z b w N T n L X > < a : K e y > < K e y > C o l u m n s \ a b r - 2 4 < / K e y > < / a : K e y > < a : V a l u e   i : t y p e = " T a b l e W i d g e t B a s e V i e w S t a t e " / > < / a : K e y V a l u e O f D i a g r a m O b j e c t K e y a n y T y p e z b w N T n L X > < a : K e y V a l u e O f D i a g r a m O b j e c t K e y a n y T y p e z b w N T n L X > < a : K e y > < K e y > C o l u m n s \ m a y - 2 4 < / K e y > < / a : K e y > < a : V a l u e   i : t y p e = " T a b l e W i d g e t B a s e V i e w S t a t e " / > < / a : K e y V a l u e O f D i a g r a m O b j e c t K e y a n y T y p e z b w N T n L X > < a : K e y V a l u e O f D i a g r a m O b j e c t K e y a n y T y p e z b w N T n L X > < a : K e y > < K e y > C o l u m n s \ j u n - 2 4 < / K e y > < / a : K e y > < a : V a l u e   i : t y p e = " T a b l e W i d g e t B a s e V i e w S t a t e " / > < / a : K e y V a l u e O f D i a g r a m O b j e c t K e y a n y T y p e z b w N T n L X > < a : K e y V a l u e O f D i a g r a m O b j e c t K e y a n y T y p e z b w N T n L X > < a : K e y > < K e y > C o l u m n s \ j u l - 2 4 < / K e y > < / a : K e y > < a : V a l u e   i : t y p e = " T a b l e W i d g e t B a s e V i e w S t a t e " / > < / a : K e y V a l u e O f D i a g r a m O b j e c t K e y a n y T y p e z b w N T n L X > < a : K e y V a l u e O f D i a g r a m O b j e c t K e y a n y T y p e z b w N T n L X > < a : K e y > < K e y > C o l u m n s \ a g o - 2 4 < / K e y > < / a : K e y > < a : V a l u e   i : t y p e = " T a b l e W i d g e t B a s e V i e w S t a t e " / > < / a : K e y V a l u e O f D i a g r a m O b j e c t K e y a n y T y p e z b w N T n L X > < a : K e y V a l u e O f D i a g r a m O b j e c t K e y a n y T y p e z b w N T n L X > < a : K e y > < K e y > C o l u m n s \ s e t - 2 4 < / K e y > < / a : K e y > < a : V a l u e   i : t y p e = " T a b l e W i d g e t B a s e V i e w S t a t e " / > < / a : K e y V a l u e O f D i a g r a m O b j e c t K e y a n y T y p e z b w N T n L X > < a : K e y V a l u e O f D i a g r a m O b j e c t K e y a n y T y p e z b w N T n L X > < a : K e y > < K e y > C o l u m n s \ o c t - 2 4 < / K e y > < / a : K e y > < a : V a l u e   i : t y p e = " T a b l e W i d g e t B a s e V i e w S t a t e " / > < / a : K e y V a l u e O f D i a g r a m O b j e c t K e y a n y T y p e z b w N T n L X > < a : K e y V a l u e O f D i a g r a m O b j e c t K e y a n y T y p e z b w N T n L X > < a : K e y > < K e y > C o l u m n s \ n o v - 2 4 < / K e y > < / a : K e y > < a : V a l u e   i : t y p e = " T a b l e W i d g e t B a s e V i e w S t a t e " / > < / a : K e y V a l u e O f D i a g r a m O b j e c t K e y a n y T y p e z b w N T n L X > < a : K e y V a l u e O f D i a g r a m O b j e c t K e y a n y T y p e z b w N T n L X > < a : K e y > < K e y > C o l u m n s \ d e s - 2 4 < / 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3 2 f 8 2 6 3 3 - 2 d e 7 - 4 b c 4 - 8 3 3 0 - 6 e b 0 3 9 2 6 c 2 f 9 " > < C u s t o m C o n t e n t > < ! [ C D A T A [ < ? x m l   v e r s i o n = " 1 . 0 "   e n c o d i n g = " u t f - 1 6 " ? > < S e t t i n g s > < C a l c u l a t e d F i e l d s > < i t e m > < M e a s u r e N a m e > T o t a l E n q u e s t e s   D Y < / M e a s u r e N a m e > < D i s p l a y N a m e > T o t a l E n q u e s t e s   D Y < / D i s p l a y N a m e > < V i s i b l e > F a l s e < / V i s i b l e > < / i t e m > < i t e m > < M e a s u r e N a m e > V o l u m   P r o m o t o r s   D Y < / M e a s u r e N a m e > < D i s p l a y N a m e > V o l u m   P r o m o t o r s   D Y < / D i s p l a y N a m e > < V i s i b l e > F a l s e < / V i s i b l e > < / i t e m > < i t e m > < M e a s u r e N a m e > V o l u m   N e u t r e   D Y < / M e a s u r e N a m e > < D i s p l a y N a m e > V o l u m   N e u t r e   D Y < / D i s p l a y N a m e > < V i s i b l e > F a l s e < / V i s i b l e > < / i t e m > < i t e m > < M e a s u r e N a m e > V o l u m   D e t r a c t o r s   D Y < / M e a s u r e N a m e > < D i s p l a y N a m e > V o l u m   D e t r a c t o r s   D Y < / D i s p l a y N a m e > < V i s i b l e > F a l s e < / V i s i b l e > < / i t e m > < i t e m > < M e a s u r e N a m e > S e n s e   N o t a   D Y < / M e a s u r e N a m e > < D i s p l a y N a m e > S e n s e   N o t a   D Y < / D i s p l a y N a m e > < V i s i b l e > F a l s e < / V i s i b l e > < / i t e m > < i t e m > < M e a s u r e N a m e > %   P r o m o t o r s   D Y < / M e a s u r e N a m e > < D i s p l a y N a m e > %   P r o m o t o r s   D Y < / D i s p l a y N a m e > < V i s i b l e > F a l s e < / V i s i b l e > < / i t e m > < i t e m > < M e a s u r e N a m e > %   N e u t r e s   D Y < / M e a s u r e N a m e > < D i s p l a y N a m e > %   N e u t r e s   D Y < / D i s p l a y N a m e > < V i s i b l e > F a l s e < / V i s i b l e > < / i t e m > < i t e m > < M e a s u r e N a m e > %   D e t r a c t o r s   D Y < / M e a s u r e N a m e > < D i s p l a y N a m e > %   D e t r a c t o r s   D Y < / D i s p l a y N a m e > < V i s i b l e > F a l s e < / V i s i b l e > < / i t e m > < i t e m > < M e a s u r e N a m e > N P S   D Y < / M e a s u r e N a m e > < D i s p l a y N a m e > N P S   D Y < / D i s p l a y N a m e > < V i s i b l e > F a l s e < / V i s i b l e > < / i t e m > < i t e m > < M e a s u r e N a m e > M i t j a n a   R e c o m a n a r i a   D Y < / M e a s u r e N a m e > < D i s p l a y N a m e > M i t j a n a   R e c o m a n a r i a   D Y < / D i s p l a y N a m e > < V i s i b l e > F a l s e < / V i s i b l e > < / i t e m > < i t e m > < M e a s u r e N a m e > T o t a l E n q u e s t e s   S U < / M e a s u r e N a m e > < D i s p l a y N a m e > T o t a l E n q u e s t e s   S U < / D i s p l a y N a m e > < V i s i b l e > F a l s e < / V i s i b l e > < / i t e m > < i t e m > < M e a s u r e N a m e > V o l u m   P r o m o t o r s   S U < / M e a s u r e N a m e > < D i s p l a y N a m e > V o l u m   P r o m o t o r s   S U < / D i s p l a y N a m e > < V i s i b l e > F a l s e < / V i s i b l e > < / i t e m > < i t e m > < M e a s u r e N a m e > V o l u m   N e u t r e s   S U < / M e a s u r e N a m e > < D i s p l a y N a m e > V o l u m   N e u t r e s   S U < / D i s p l a y N a m e > < V i s i b l e > F a l s e < / V i s i b l e > < / i t e m > < i t e m > < M e a s u r e N a m e > V o l u m   D e t r a c t o r s   S U < / M e a s u r e N a m e > < D i s p l a y N a m e > V o l u m   D e t r a c t o r s   S U < / D i s p l a y N a m e > < V i s i b l e > F a l s e < / V i s i b l e > < / i t e m > < i t e m > < M e a s u r e N a m e > S e n s e   N o t a   S U < / M e a s u r e N a m e > < D i s p l a y N a m e > S e n s e   N o t a   S U < / D i s p l a y N a m e > < V i s i b l e > F a l s e < / V i s i b l e > < / i t e m > < i t e m > < M e a s u r e N a m e > %   P r o m o t o r s   S U < / M e a s u r e N a m e > < D i s p l a y N a m e > %   P r o m o t o r s   S U < / D i s p l a y N a m e > < V i s i b l e > F a l s e < / V i s i b l e > < / i t e m > < i t e m > < M e a s u r e N a m e > %   N e u t r e s   S U < / M e a s u r e N a m e > < D i s p l a y N a m e > %   N e u t r e s   S U < / D i s p l a y N a m e > < V i s i b l e > F a l s e < / V i s i b l e > < / i t e m > < i t e m > < M e a s u r e N a m e > %   D e t r a c t o r s   S U < / M e a s u r e N a m e > < D i s p l a y N a m e > %   D e t r a c t o r s   S U < / D i s p l a y N a m e > < V i s i b l e > F a l s e < / V i s i b l e > < / i t e m > < i t e m > < M e a s u r e N a m e > N P S   S U < / M e a s u r e N a m e > < D i s p l a y N a m e > N P S   S U < / D i s p l a y N a m e > < V i s i b l e > F a l s e < / V i s i b l e > < / i t e m > < / C a l c u l a t e d F i e l d s > < S A H o s t H a s h > 0 < / S A H o s t H a s h > < G e m i n i F i e l d L i s t V i s i b l e > T r u e < / G e m i n i F i e l d L i s t V i s i b l e > < / S e t t i n g s > ] ] > < / C u s t o m C o n t e n t > < / G e m i n i > 
</file>

<file path=customXml/item8.xml>��< ? x m l   v e r s i o n = " 1 . 0 "   e n c o d i n g = " u t f - 1 6 " ? > < D a t a M a s h u p   s q m i d = " 1 c 8 d 0 f 6 f - 2 1 2 a - 4 f 3 c - 9 c e 9 - a f e 3 e c f f 1 c 4 3 "   x m l n s = " h t t p : / / s c h e m a s . m i c r o s o f t . c o m / D a t a M a s h u p " > A A A A A J M I A A B Q S w M E F A A C A A g A y m h 5 W z B o v w W l A A A A 9 g A A A B I A H A B D b 2 5 m a W c v U G F j a 2 F n Z S 5 4 b W w g o h g A K K A U A A A A A A A A A A A A A A A A A A A A A A A A A A A A h Y 9 N D o I w G E S v Q r q n P 2 i U k I + y M O 4 k M S E x b p t a o R G K o c V y N x c e y S u I U d S d y 3 n z F j P 3 6 w 2 y o a m D i + q s b k 2 K G K Y o U E a 2 B 2 3 K F P X u G M Y o 4 7 A V 8 i R K F Y y y s c l g D y m q n D s n h H j v s Z / h t i t J R C k j + 3 x T y E o 1 A n 1 k / V 8 O t b F O G K k Q h 9 1 r D I 8 w m y 8 w W 8 a Y A p k g 5 N p 8 h W j c + 2 x / I K z 6 2 v W d 4 s q G 6 w L I F I G 8 P / A H U E s D B B Q A A g A I A M p o e 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K a H l b h d C + M I w F A A B 5 K w A A E w A c A E Z v c m 1 1 b G F z L 1 N l Y 3 R p b 2 4 x L m 0 g o h g A K K A U A A A A A A A A A A A A A A A A A A A A A A A A A A A A 7 V j b b h s 3 E H 0 3 4 H 8 g N g + V A N n Q N U 1 a G I G 6 c h I j v g i x 3 B a w A o H a p R U m X F I h u Y Z t w R / V 5 q 0 v B e I f 6 3 C 5 u l i k H N t V i q J d v 8 g 7 M x z O D u e c G a 4 i k a a C o 2 P 7 W / t x c 2 N z Q 7 3 H k s T o s H t c r 9 Y b a A c x o j c 3 E P w d S T o i H C S 7 F x F h 2 7 8 I + X E o x M f S S 8 r I d i i 4 J l y r U h D + 0 D 9 R R K o + i / C Y M I b 7 h 7 0 e 6 r R 7 b b R 7 s N v e 7 / / U P d p q H 4 W D Y y L P C R 2 0 Y V 1 E b z 4 P 0 I l K s a S o V K 0 1 n 7 d a Z b S F D j D H I 5 K A 4 3 6 1 g V 4 R l c U b E 4 Z g h 3 M a U d G v 1 l F X g g I b H 7 x f e 4 b a i o x S i R M K y w Q Y I 4 Z R h B m N c d z f 5 Z 9 S Y 2 z E C m u q z n B k F i K i I k n 1 I M 1 D y H / P K M e s 3 D e Z m C 4 l a j B f K A Z j I g f 5 W m O 1 f c H U R V C u I J 4 y V k F a p q R c s e n r 4 S H D j d b A / B L I o k 3 n 5 H R P k 2 Q n y L V B 5 Q 3 l s X 0 k w b v r 0 w 7 W + F 3 u 4 U n Q o 2 M B 7 5 I M K Y 5 F A E 4 y u + 2 e x F y d C Z m E g q U J 7 1 2 O i S r d 2 q 8 y m Q Q H R A U Q E i g R 5 p f X F T Q J 7 B F M p Z p c 6 E x c B c k e 1 0 + b 2 8 Z V J q q 5 o r o r a r i i p i t q u a K n r u h 7 V / T M F T 3 3 h O o J / / D L H 2 h 2 g B 5 1 9 3 i a B J 4 m Q y K v r 8 u b G 5 T 7 8 + 7 i p F n g J M d J 8 1 4 4 a d 6 B E 8 i o f W O 1 A i p z g 4 e g p f Y V u C x v W y D m w Y h 5 F E 0 5 x 1 Q k / t t R V V 7 h g M D W W h j r i J O O p O c E K G i J v D o i S g 0 f K V C V d n / t b V m y 2 q p W q 4 1 W e d C V N 7 9 L K U Z 4 E L Z P B o b l T E x 9 P 4 9 d o i O g D y A u w Y 3 Y x 1 v h n b w l c t p a 5 q v 7 U F X r n 6 e q g q n + H Y B 5 Y t a q G W Q a W 6 Y c A i 9 w 7 H G F A r x w U p r k 0 3 N l O h 4 s c C P A S a U M K h R z c o F j H L i r r d f K E m B v R + 2 4 W Q w c G v 0 o 5 a a u o Z Z D w B R T x Y C y t k H e k 9 3 B 8 X t C t A N / j + W U B 7 I F L g / s 8 g g P y R V U o k J j K R J x T u H f e Y 1 0 j U y T 1 w T H c D K l l a F U 0 G l u 2 m b s G J K G p d o x L / H u s V 1 6 R W S G f N 6 S S C S w u a Q Y 5 S d K K H r h U M + h 0 H i Z p e w m H m 6 x C g / D W I W H Z 6 z C w z Z W 4 e E c q / A w j 1 V 4 + M c q f C y U a z x c m m v q / l e v N V b I m y v k r U X 5 A r E A e r F C l J 8 R S Q U A C X 1 K q Q Z m W K i e t w S O j e x j p Q + X 5 6 6 g U q / e w 1 d t l b P V u 1 c a 9 / B b f 7 B f S H T t F i P e 4 X u R G 6 M M J c W 3 j b V S 4 j y p K w a h u c E a B 6 H l X Z c G o R j r H I D G 7 n 8 w C P W A X x m C r M O w z N Y 5 C I X T R B f f O d b 3 n W O e 1 B W Y m R u s E T P L u x a Y + d a Y K W 7 a a 7 h p F 2 D 5 T 4 M l u 2 n P 2 / n 9 L 9 r z N Z W F G n n c d X u O 2 A d c t W e F 3 b n k A J T o r o t 2 m E o J S J q B v j w 5 P c Q J 2 Q k c J 6 Z s c z Z 4 X O X m 7 w T 1 u t d x D + q 1 k I D b 7 y i H j r l Y z J o m i w b E o p f q q 6 y Z e i 1 D A e + U e q 5 6 i S P b Z 4 S P U u z I v / w Z 3 n x O M n 6 B i + U w g 3 c 2 v h M k z c 0 S 2 C e G Z 9 P k x V h I T b K G H 0 J u Z L Z o O j B w B M V p Z w a B M E r h O a E j g f I H 8 D T G N 7 8 R u 0 h L P M Q f x A s 3 O X s 8 p h F G O k U j C Y l e n g y M I 4 4 Y 3 I L h V 0 T U k q P K Y i J w 5 R j b F T b S x 3 r H 8 O Y K j t O K L P G O I e n Z 8 y O d Q n y a k s T G t + D e d 2 E 1 f c G k U U F H U O m I S J N h r J y j 6 0 K P E q Z E r g A K U B f u 4 b 6 k U m l k y t y t B 7 x K w w T M Z 6 4 Y S C X E S j h y T X X K X H G c t Z a x a W a O T v k / j q p 0 u E I T e S m + r R Q d c a x R T S I O 3 Z l 5 W H F m U + c r b V 7 J d I z w 1 D B D 3 e y 8 3 U 0 B 2 f p r 1 t O P B n s x F Y l 7 L I B P R L h C y + Y H V H + A N z X z c Z Q y Q 3 a 3 C T 1 z 2 U F Z C M t r u 3 k I 6 G c 6 d j a c 1 d S t 7 9 T 3 7 w 8 u z 5 b q Z X + L K M i 2 I N u C b A u y L c h 2 j W T b K M i 2 I N u C b A u y L c j 2 7 5 P t X 1 B L A Q I t A B Q A A g A I A M p o e V s w a L 8 F p Q A A A P Y A A A A S A A A A A A A A A A A A A A A A A A A A A A B D b 2 5 m a W c v U G F j a 2 F n Z S 5 4 b W x Q S w E C L Q A U A A I A C A D K a H l b D 8 r p q 6 Q A A A D p A A A A E w A A A A A A A A A A A A A A A A D x A A A A W 0 N v b n R l b n R f V H l w Z X N d L n h t b F B L A Q I t A B Q A A g A I A M p o e V u F 0 L 4 w j A U A A H k r A A A T A A A A A A A A A A A A A A A A A O I B A A B G b 3 J t d W x h c y 9 T Z W N 0 a W 9 u M S 5 t U E s F B g A A A A A D A A M A w g A A A L s H 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z m A A A A A A A A m u 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y Z W d 1 b n R l c 1 9 w Z X J D Y W 5 h b H M 8 L 0 l 0 Z W 1 Q Y X R o P j w v S X R l b U x v Y 2 F 0 a W 9 u P j x T d G F i b G V F b n R y a W V z P j x F b n R y e S B U e X B l P S J J c 1 B y a X Z h d G U i I F Z h b H V l P S J s M C I g L z 4 8 R W 5 0 c n k g V H l w Z T 0 i U X V l c n l J R C I g V m F s d W U 9 I n N m M m I z Y z A 3 Z C 0 x Y T Y w L T Q 1 Z T E t O W Z i M y 0 y N m R j N T U w Z G Y 0 M m Y 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w 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E x h c 3 R V c G R h d G V k I i B W Y W x 1 Z T 0 i Z D I w M j U t M T E t M T N U M D k 6 N D Q 6 M T k u M T c 4 N D E 5 O V o i I C 8 + P E V u d H J 5 I F R 5 c G U 9 I k Z p b G x D b 2 x 1 b W 5 U e X B l c y I g V m F s d W U 9 I n N C Z 0 F E Q X d N R E F 3 T U R B d 0 1 B Q U F B Q S I g L z 4 8 R W 5 0 c n k g V H l w Z T 0 i R m l s b E N v b H V t b k 5 h b W V z I i B W Y W x 1 Z T 0 i c 1 s m c X V v d D t S Z W N v b W F u Y X J p Y S B l b C B z Z X J 2 Z W k g P y Z x d W 9 0 O y w m c X V v d D t O b 3 R h 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H J l Z 3 V u d G V z X 3 B l c k N h b m F s c y 9 B d X R v U m V t b 3 Z l Z E N v b H V t b n M x L n t S Z W N v b W F u Y X J p Y S B l b C B z Z X J 2 Z W k g P y w w f S Z x d W 9 0 O y w m c X V v d D t T Z W N 0 a W 9 u M S 9 Q c m V n d W 5 0 Z X N f c G V y Q 2 F u Y W x z L 0 F 1 d G 9 S Z W 1 v d m V k Q 2 9 s d W 1 u c z E u e 0 5 v d G E s M X 0 m c X V v d D s s J n F 1 b 3 Q 7 U 2 V j d G l v b j E v U H J l Z 3 V u d G V z X 3 B l c k N h b m F s c y 9 B d X R v U m V t b 3 Z l Z E N v b H V t b n M x L n t D b 2 x 1 b W 4 z L D J 9 J n F 1 b 3 Q 7 L C Z x d W 9 0 O 1 N l Y 3 R p b 2 4 x L 1 B y Z W d 1 b n R l c 1 9 w Z X J D Y W 5 h b H M v Q X V 0 b 1 J l b W 9 2 Z W R D b 2 x 1 b W 5 z M S 5 7 Q 2 9 s d W 1 u N C w z f S Z x d W 9 0 O y w m c X V v d D t T Z W N 0 a W 9 u M S 9 Q c m V n d W 5 0 Z X N f c G V y Q 2 F u Y W x z L 0 F 1 d G 9 S Z W 1 v d m V k Q 2 9 s d W 1 u c z E u e 0 N v b H V t b j U s N H 0 m c X V v d D s s J n F 1 b 3 Q 7 U 2 V j d G l v b j E v U H J l Z 3 V u d G V z X 3 B l c k N h b m F s c y 9 B d X R v U m V t b 3 Z l Z E N v b H V t b n M x L n t D b 2 x 1 b W 4 2 L D V 9 J n F 1 b 3 Q 7 L C Z x d W 9 0 O 1 N l Y 3 R p b 2 4 x L 1 B y Z W d 1 b n R l c 1 9 w Z X J D Y W 5 h b H M v Q X V 0 b 1 J l b W 9 2 Z W R D b 2 x 1 b W 5 z M S 5 7 Q 2 9 s d W 1 u N y w 2 f S Z x d W 9 0 O y w m c X V v d D t T Z W N 0 a W 9 u M S 9 Q c m V n d W 5 0 Z X N f c G V y Q 2 F u Y W x z L 0 F 1 d G 9 S Z W 1 v d m V k Q 2 9 s d W 1 u c z E u e 0 N v b H V t b j g s N 3 0 m c X V v d D s s J n F 1 b 3 Q 7 U 2 V j d G l v b j E v U H J l Z 3 V u d G V z X 3 B l c k N h b m F s c y 9 B d X R v U m V t b 3 Z l Z E N v b H V t b n M x L n t D b 2 x 1 b W 4 5 L D h 9 J n F 1 b 3 Q 7 L C Z x d W 9 0 O 1 N l Y 3 R p b 2 4 x L 1 B y Z W d 1 b n R l c 1 9 w Z X J D Y W 5 h b H M v Q X V 0 b 1 J l b W 9 2 Z W R D b 2 x 1 b W 5 z M S 5 7 Q 2 9 s d W 1 u M T A s O X 0 m c X V v d D s s J n F 1 b 3 Q 7 U 2 V j d G l v b j E v U H J l Z 3 V u d G V z X 3 B l c k N h b m F s c y 9 B d X R v U m V t b 3 Z l Z E N v b H V t b n M x L n t D b 2 x 1 b W 4 x M S w x M H 0 m c X V v d D s s J n F 1 b 3 Q 7 U 2 V j d G l v b j E v U H J l Z 3 V u d G V z X 3 B l c k N h b m F s c y 9 B d X R v U m V t b 3 Z l Z E N v b H V t b n M x L n t D b 2 x 1 b W 4 x M i w x M X 0 m c X V v d D s s J n F 1 b 3 Q 7 U 2 V j d G l v b j E v U H J l Z 3 V u d G V z X 3 B l c k N h b m F s c y 9 B d X R v U m V t b 3 Z l Z E N v b H V t b n M x L n t D b 2 x 1 b W 4 x M y w x M n 0 m c X V v d D s s J n F 1 b 3 Q 7 U 2 V j d G l v b j E v U H J l Z 3 V u d G V z X 3 B l c k N h b m F s c y 9 B d X R v U m V t b 3 Z l Z E N v b H V t b n M x L n t D b 2 x 1 b W 4 x N C w x M 3 0 m c X V v d D s s J n F 1 b 3 Q 7 U 2 V j d G l v b j E v U H J l Z 3 V u d G V z X 3 B l c k N h b m F s c y 9 B d X R v U m V t b 3 Z l Z E N v b H V t b n M x L n t D b 2 x 1 b W 4 x N S w x N H 0 m c X V v d D t d L C Z x d W 9 0 O 0 N v b H V t b k N v d W 5 0 J n F 1 b 3 Q 7 O j E 1 L C Z x d W 9 0 O 0 t l e U N v b H V t b k 5 h b W V z J n F 1 b 3 Q 7 O l t d L C Z x d W 9 0 O 0 N v b H V t b k l k Z W 5 0 a X R p Z X M m c X V v d D s 6 W y Z x d W 9 0 O 1 N l Y 3 R p b 2 4 x L 1 B y Z W d 1 b n R l c 1 9 w Z X J D Y W 5 h b H M v Q X V 0 b 1 J l b W 9 2 Z W R D b 2 x 1 b W 5 z M S 5 7 U m V j b 2 1 h b m F y a W E g Z W w g c 2 V y d m V p I D 8 s M H 0 m c X V v d D s s J n F 1 b 3 Q 7 U 2 V j d G l v b j E v U H J l Z 3 V u d G V z X 3 B l c k N h b m F s c y 9 B d X R v U m V t b 3 Z l Z E N v b H V t b n M x L n t O b 3 R h L D F 9 J n F 1 b 3 Q 7 L C Z x d W 9 0 O 1 N l Y 3 R p b 2 4 x L 1 B y Z W d 1 b n R l c 1 9 w Z X J D Y W 5 h b H M v Q X V 0 b 1 J l b W 9 2 Z W R D b 2 x 1 b W 5 z M S 5 7 Q 2 9 s d W 1 u M y w y f S Z x d W 9 0 O y w m c X V v d D t T Z W N 0 a W 9 u M S 9 Q c m V n d W 5 0 Z X N f c G V y Q 2 F u Y W x z L 0 F 1 d G 9 S Z W 1 v d m V k Q 2 9 s d W 1 u c z E u e 0 N v b H V t b j Q s M 3 0 m c X V v d D s s J n F 1 b 3 Q 7 U 2 V j d G l v b j E v U H J l Z 3 V u d G V z X 3 B l c k N h b m F s c y 9 B d X R v U m V t b 3 Z l Z E N v b H V t b n M x L n t D b 2 x 1 b W 4 1 L D R 9 J n F 1 b 3 Q 7 L C Z x d W 9 0 O 1 N l Y 3 R p b 2 4 x L 1 B y Z W d 1 b n R l c 1 9 w Z X J D Y W 5 h b H M v Q X V 0 b 1 J l b W 9 2 Z W R D b 2 x 1 b W 5 z M S 5 7 Q 2 9 s d W 1 u N i w 1 f S Z x d W 9 0 O y w m c X V v d D t T Z W N 0 a W 9 u M S 9 Q c m V n d W 5 0 Z X N f c G V y Q 2 F u Y W x z L 0 F 1 d G 9 S Z W 1 v d m V k Q 2 9 s d W 1 u c z E u e 0 N v b H V t b j c s N n 0 m c X V v d D s s J n F 1 b 3 Q 7 U 2 V j d G l v b j E v U H J l Z 3 V u d G V z X 3 B l c k N h b m F s c y 9 B d X R v U m V t b 3 Z l Z E N v b H V t b n M x L n t D b 2 x 1 b W 4 4 L D d 9 J n F 1 b 3 Q 7 L C Z x d W 9 0 O 1 N l Y 3 R p b 2 4 x L 1 B y Z W d 1 b n R l c 1 9 w Z X J D Y W 5 h b H M v Q X V 0 b 1 J l b W 9 2 Z W R D b 2 x 1 b W 5 z M S 5 7 Q 2 9 s d W 1 u O S w 4 f S Z x d W 9 0 O y w m c X V v d D t T Z W N 0 a W 9 u M S 9 Q c m V n d W 5 0 Z X N f c G V y Q 2 F u Y W x z L 0 F 1 d G 9 S Z W 1 v d m V k Q 2 9 s d W 1 u c z E u e 0 N v b H V t b j E w L D l 9 J n F 1 b 3 Q 7 L C Z x d W 9 0 O 1 N l Y 3 R p b 2 4 x L 1 B y Z W d 1 b n R l c 1 9 w Z X J D Y W 5 h b H M v Q X V 0 b 1 J l b W 9 2 Z W R D b 2 x 1 b W 5 z M S 5 7 Q 2 9 s d W 1 u M T E s M T B 9 J n F 1 b 3 Q 7 L C Z x d W 9 0 O 1 N l Y 3 R p b 2 4 x L 1 B y Z W d 1 b n R l c 1 9 w Z X J D Y W 5 h b H M v Q X V 0 b 1 J l b W 9 2 Z W R D b 2 x 1 b W 5 z M S 5 7 Q 2 9 s d W 1 u M T I s M T F 9 J n F 1 b 3 Q 7 L C Z x d W 9 0 O 1 N l Y 3 R p b 2 4 x L 1 B y Z W d 1 b n R l c 1 9 w Z X J D Y W 5 h b H M v Q X V 0 b 1 J l b W 9 2 Z W R D b 2 x 1 b W 5 z M S 5 7 Q 2 9 s d W 1 u M T M s M T J 9 J n F 1 b 3 Q 7 L C Z x d W 9 0 O 1 N l Y 3 R p b 2 4 x L 1 B y Z W d 1 b n R l c 1 9 w Z X J D Y W 5 h b H M v Q X V 0 b 1 J l b W 9 2 Z W R D b 2 x 1 b W 5 z M S 5 7 Q 2 9 s d W 1 u M T Q s M T N 9 J n F 1 b 3 Q 7 L C Z x d W 9 0 O 1 N l Y 3 R p b 2 4 x L 1 B y Z W d 1 b n R l c 1 9 w Z X J D Y W 5 h b H M v Q X V 0 b 1 J l b W 9 2 Z W R D b 2 x 1 b W 5 z M S 5 7 Q 2 9 s d W 1 u M T U s M T R 9 J n F 1 b 3 Q 7 X S w m c X V v d D t S Z W x h d G l v b n N o a X B J b m Z v J n F 1 b 3 Q 7 O l t d f S I g L z 4 8 L 1 N 0 Y W J s Z U V u d H J p Z X M + P C 9 J d G V t P j x J d G V t P j x J d G V t T G 9 j Y X R p b 2 4 + P E l 0 Z W 1 U e X B l P k Z v c m 1 1 b G E 8 L 0 l 0 Z W 1 U e X B l P j x J d G V t U G F 0 a D 5 T Z W N 0 a W 9 u M S 9 Q c m V n d W 5 0 Z X N f c G V y Q 2 F u Y W x z L 0 9 y a W d l b j w v S X R l b V B h d G g + P C 9 J d G V t T G 9 j Y X R p b 2 4 + P F N 0 Y W J s Z U V u d H J p Z X M g L z 4 8 L 0 l 0 Z W 0 + P E l 0 Z W 0 + P E l 0 Z W 1 M b 2 N h d G l v b j 4 8 S X R l b V R 5 c G U + R m 9 y b X V s Y T w v S X R l b V R 5 c G U + P E l 0 Z W 1 Q Y X R o P l N l Y 3 R p b 2 4 x L 1 B y Z W d 1 b n R l c 1 9 w Z X J D Y W 5 h b H M v U H J l Z 3 V u d G V z X 3 B l c k N h b m F s c 1 9 T a G V l d D w v S X R l b V B h d G g + P C 9 J d G V t T G 9 j Y X R p b 2 4 + P F N 0 Y W J s Z U V u d H J p Z X M g L z 4 8 L 0 l 0 Z W 0 + P E l 0 Z W 0 + P E l 0 Z W 1 M b 2 N h d G l v b j 4 8 S X R l b V R 5 c G U + R m 9 y b X V s Y T w v S X R l b V R 5 c G U + P E l 0 Z W 1 Q Y X R o P l N l Y 3 R p b 2 4 x L 1 B y Z W d 1 b n R l c 1 9 w Z X J D Y W 5 h b H M v R W 5 j Y W J l e m F k b 3 M l M j B w c m 9 t b 3 Z p Z G 9 z P C 9 J d G V t U G F 0 a D 4 8 L 0 l 0 Z W 1 M b 2 N h d G l v b j 4 8 U 3 R h Y m x l R W 5 0 c m l l c y A v P j w v S X R l b T 4 8 S X R l b T 4 8 S X R l b U x v Y 2 F 0 a W 9 u P j x J d G V t V H l w Z T 5 G b 3 J t d W x h P C 9 J d G V t V H l w Z T 4 8 S X R l b V B h d G g + U 2 V j d G l v b j E v U H J l Z 3 V u d G V z X 3 B l c k N h b m F s c y 9 U a X B v J T I w Y 2 F t Y m l h Z G 8 8 L 0 l 0 Z W 1 Q Y X R o P j w v S X R l b U x v Y 2 F 0 a W 9 u P j x T d G F i b G V F b n R y a W V z I C 8 + P C 9 J d G V t P j x J d G V t P j x J d G V t T G 9 j Y X R p b 2 4 + P E l 0 Z W 1 U e X B l P k Z v c m 1 1 b G E 8 L 0 l 0 Z W 1 U e X B l P j x J d G V t U G F 0 a D 5 T Z W N 0 a W 9 u M S 9 Q c m V n d W 5 0 Z X N f c G V y Q 2 F u Y W x z L 0 Z p b G F z J T I w a W 5 m Z X J p b 3 J l c y U y M H F 1 a X R h Z G F z P C 9 J d G V t U G F 0 a D 4 8 L 0 l 0 Z W 1 M b 2 N h d G l v b j 4 8 U 3 R h Y m x l R W 5 0 c m l l c y A v P j w v S X R l b T 4 8 S X R l b T 4 8 S X R l b U x v Y 2 F 0 a W 9 u P j x J d G V t V H l w Z T 5 G b 3 J t d W x h P C 9 J d G V t V H l w Z T 4 8 S X R l b V B h d G g + U 2 V j d G l v b j E v U H J l Z 3 V u d G V z X 3 B l c k N h b m F s c y 9 G a W x h c y U y M G l u Z m V y a W 9 y Z X M l M j B x d W l 0 Y W R h c z E 8 L 0 l 0 Z W 1 Q Y X R o P j w v S X R l b U x v Y 2 F 0 a W 9 u P j x T d G F i b G V F b n R y a W V z I C 8 + P C 9 J d G V t P j x J d G V t P j x J d G V t T G 9 j Y X R p b 2 4 + P E l 0 Z W 1 U e X B l P k Z v c m 1 1 b G E 8 L 0 l 0 Z W 1 U e X B l P j x J d G V t U G F 0 a D 5 T Z W N 0 a W 9 u M S 9 Q c m V n d W 5 0 Z X N f c G V y Q 2 F u Y W x z L 0 Z p b G F z J T I w a W 5 m Z X J p b 3 J l c y U y M H F 1 a X R h Z G F z M j w v S X R l b V B h d G g + P C 9 J d G V t T G 9 j Y X R p b 2 4 + P F N 0 Y W J s Z U V u d H J p Z X M g L z 4 8 L 0 l 0 Z W 0 + P E l 0 Z W 0 + P E l 0 Z W 1 M b 2 N h d G l v b j 4 8 S X R l b V R 5 c G U + R m 9 y b X V s Y T w v S X R l b V R 5 c G U + P E l 0 Z W 1 Q Y X R o P l N l Y 3 R p b 2 4 x L 2 N h b m F s c z I w M j M 8 L 0 l 0 Z W 1 Q Y X R o P j w v S X R l b U x v Y 2 F 0 a W 9 u P j x T d G F i b G V F b n R y a W V z P j x F b n R y e S B U e X B l P S J J c 1 B y a X Z h d G U i I F Z h b H V l P S J s M C I g L z 4 8 R W 5 0 c n k g V H l w Z T 0 i U X V l c n l J R C I g V m F s d W U 9 I n N h Z j h i Y z R l N C 0 2 M W F j L T R l O T g t O D d k M C 1 h Z T g w Y 2 Y 1 N T A z O D Q 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w I i A v P j x F b n R y e S B U e X B l P S J G a W x s V G 9 E Y X R h T W 9 k Z W x F b m F i b G V k I i B W Y W x 1 Z T 0 i b D A i I C 8 + P E V u d H J 5 I F R 5 c G U 9 I k Z p b G x P Y m p l Y 3 R U e X B l I i B W Y W x 1 Z T 0 i c 0 N v b m 5 l Y 3 R p b 2 5 P b m x 5 I i A v P j x F b n R y e S B U e X B l P S J G a W x s R X J y b 3 J D b 2 R l I i B W Y W x 1 Z T 0 i c 1 V u a 2 5 v d 2 4 i I C 8 + P E V u d H J 5 I F R 5 c G U 9 I k F k Z G V k V G 9 E Y X R h T W 9 k Z W w i I F Z h b H V l P S J s M C I g L z 4 8 R W 5 0 c n k g V H l w Z T 0 i R m l s b E x h c 3 R V c G R h d G V k I i B W Y W x 1 Z T 0 i Z D I w M j U t M T E t M T N U M D k 6 N D Q 6 M T k u M T c 4 N D E 5 O V o i I C 8 + P E V u d H J 5 I F R 5 c G U 9 I k Z p b G x D b 2 x 1 b W 5 U e X B l c y I g V m F s d W U 9 I n N D U V l E Q X d N R E F 3 T U R B d 0 1 E Q X d N R i I g L z 4 8 R W 5 0 c n k g V H l w Z T 0 i R m l s b E N v b H V t b k 5 h b W V z I i B W Y W x 1 Z T 0 i c 1 s m c X V v d D t N Z X M m c X V v d D s s J n F 1 b 3 Q 7 Q 2 F u Y W w m c X V v d D s s J n F 1 b 3 Q 7 M C Z x d W 9 0 O y w m c X V v d D s x J n F 1 b 3 Q 7 L C Z x d W 9 0 O z I m c X V v d D s s J n F 1 b 3 Q 7 M y Z x d W 9 0 O y w m c X V v d D s 0 J n F 1 b 3 Q 7 L C Z x d W 9 0 O z U m c X V v d D s s J n F 1 b 3 Q 7 N i Z x d W 9 0 O y w m c X V v d D s 3 J n F 1 b 3 Q 7 L C Z x d W 9 0 O z g m c X V v d D s s J n F 1 b 3 Q 7 O S Z x d W 9 0 O y w m c X V v d D s x M C Z x d W 9 0 O y w m c X V v d D t U b 3 R h b C B n Z W 5 l c m F s J n F 1 b 3 Q 7 L C Z x d W 9 0 O 0 5 Q U y 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j Y W 5 h b H M y M D I z L 0 F 1 d G 9 S Z W 1 v d m V k Q 2 9 s d W 1 u c z E u e 0 1 l c y w w f S Z x d W 9 0 O y w m c X V v d D t T Z W N 0 a W 9 u M S 9 j Y W 5 h b H M y M D I z L 0 F 1 d G 9 S Z W 1 v d m V k Q 2 9 s d W 1 u c z E u e 0 N h b m F s L D F 9 J n F 1 b 3 Q 7 L C Z x d W 9 0 O 1 N l Y 3 R p b 2 4 x L 2 N h b m F s c z I w M j M v Q X V 0 b 1 J l b W 9 2 Z W R D b 2 x 1 b W 5 z M S 5 7 M C w y f S Z x d W 9 0 O y w m c X V v d D t T Z W N 0 a W 9 u M S 9 j Y W 5 h b H M y M D I z L 0 F 1 d G 9 S Z W 1 v d m V k Q 2 9 s d W 1 u c z E u e z E s M 3 0 m c X V v d D s s J n F 1 b 3 Q 7 U 2 V j d G l v b j E v Y 2 F u Y W x z M j A y M y 9 B d X R v U m V t b 3 Z l Z E N v b H V t b n M x L n s y L D R 9 J n F 1 b 3 Q 7 L C Z x d W 9 0 O 1 N l Y 3 R p b 2 4 x L 2 N h b m F s c z I w M j M v Q X V 0 b 1 J l b W 9 2 Z W R D b 2 x 1 b W 5 z M S 5 7 M y w 1 f S Z x d W 9 0 O y w m c X V v d D t T Z W N 0 a W 9 u M S 9 j Y W 5 h b H M y M D I z L 0 F 1 d G 9 S Z W 1 v d m V k Q 2 9 s d W 1 u c z E u e z Q s N n 0 m c X V v d D s s J n F 1 b 3 Q 7 U 2 V j d G l v b j E v Y 2 F u Y W x z M j A y M y 9 B d X R v U m V t b 3 Z l Z E N v b H V t b n M x L n s 1 L D d 9 J n F 1 b 3 Q 7 L C Z x d W 9 0 O 1 N l Y 3 R p b 2 4 x L 2 N h b m F s c z I w M j M v Q X V 0 b 1 J l b W 9 2 Z W R D b 2 x 1 b W 5 z M S 5 7 N i w 4 f S Z x d W 9 0 O y w m c X V v d D t T Z W N 0 a W 9 u M S 9 j Y W 5 h b H M y M D I z L 0 F 1 d G 9 S Z W 1 v d m V k Q 2 9 s d W 1 u c z E u e z c s O X 0 m c X V v d D s s J n F 1 b 3 Q 7 U 2 V j d G l v b j E v Y 2 F u Y W x z M j A y M y 9 B d X R v U m V t b 3 Z l Z E N v b H V t b n M x L n s 4 L D E w f S Z x d W 9 0 O y w m c X V v d D t T Z W N 0 a W 9 u M S 9 j Y W 5 h b H M y M D I z L 0 F 1 d G 9 S Z W 1 v d m V k Q 2 9 s d W 1 u c z E u e z k s M T F 9 J n F 1 b 3 Q 7 L C Z x d W 9 0 O 1 N l Y 3 R p b 2 4 x L 2 N h b m F s c z I w M j M v Q X V 0 b 1 J l b W 9 2 Z W R D b 2 x 1 b W 5 z M S 5 7 M T A s M T J 9 J n F 1 b 3 Q 7 L C Z x d W 9 0 O 1 N l Y 3 R p b 2 4 x L 2 N h b m F s c z I w M j M v Q X V 0 b 1 J l b W 9 2 Z W R D b 2 x 1 b W 5 z M S 5 7 V G 9 0 Y W w g Z 2 V u Z X J h b C w x M 3 0 m c X V v d D s s J n F 1 b 3 Q 7 U 2 V j d G l v b j E v Y 2 F u Y W x z M j A y M y 9 B d X R v U m V t b 3 Z l Z E N v b H V t b n M x L n t O U F M s M T R 9 J n F 1 b 3 Q 7 X S w m c X V v d D t D b 2 x 1 b W 5 D b 3 V u d C Z x d W 9 0 O z o x N S w m c X V v d D t L Z X l D b 2 x 1 b W 5 O Y W 1 l c y Z x d W 9 0 O z p b X S w m c X V v d D t D b 2 x 1 b W 5 J Z G V u d G l 0 a W V z J n F 1 b 3 Q 7 O l s m c X V v d D t T Z W N 0 a W 9 u M S 9 j Y W 5 h b H M y M D I z L 0 F 1 d G 9 S Z W 1 v d m V k Q 2 9 s d W 1 u c z E u e 0 1 l c y w w f S Z x d W 9 0 O y w m c X V v d D t T Z W N 0 a W 9 u M S 9 j Y W 5 h b H M y M D I z L 0 F 1 d G 9 S Z W 1 v d m V k Q 2 9 s d W 1 u c z E u e 0 N h b m F s L D F 9 J n F 1 b 3 Q 7 L C Z x d W 9 0 O 1 N l Y 3 R p b 2 4 x L 2 N h b m F s c z I w M j M v Q X V 0 b 1 J l b W 9 2 Z W R D b 2 x 1 b W 5 z M S 5 7 M C w y f S Z x d W 9 0 O y w m c X V v d D t T Z W N 0 a W 9 u M S 9 j Y W 5 h b H M y M D I z L 0 F 1 d G 9 S Z W 1 v d m V k Q 2 9 s d W 1 u c z E u e z E s M 3 0 m c X V v d D s s J n F 1 b 3 Q 7 U 2 V j d G l v b j E v Y 2 F u Y W x z M j A y M y 9 B d X R v U m V t b 3 Z l Z E N v b H V t b n M x L n s y L D R 9 J n F 1 b 3 Q 7 L C Z x d W 9 0 O 1 N l Y 3 R p b 2 4 x L 2 N h b m F s c z I w M j M v Q X V 0 b 1 J l b W 9 2 Z W R D b 2 x 1 b W 5 z M S 5 7 M y w 1 f S Z x d W 9 0 O y w m c X V v d D t T Z W N 0 a W 9 u M S 9 j Y W 5 h b H M y M D I z L 0 F 1 d G 9 S Z W 1 v d m V k Q 2 9 s d W 1 u c z E u e z Q s N n 0 m c X V v d D s s J n F 1 b 3 Q 7 U 2 V j d G l v b j E v Y 2 F u Y W x z M j A y M y 9 B d X R v U m V t b 3 Z l Z E N v b H V t b n M x L n s 1 L D d 9 J n F 1 b 3 Q 7 L C Z x d W 9 0 O 1 N l Y 3 R p b 2 4 x L 2 N h b m F s c z I w M j M v Q X V 0 b 1 J l b W 9 2 Z W R D b 2 x 1 b W 5 z M S 5 7 N i w 4 f S Z x d W 9 0 O y w m c X V v d D t T Z W N 0 a W 9 u M S 9 j Y W 5 h b H M y M D I z L 0 F 1 d G 9 S Z W 1 v d m V k Q 2 9 s d W 1 u c z E u e z c s O X 0 m c X V v d D s s J n F 1 b 3 Q 7 U 2 V j d G l v b j E v Y 2 F u Y W x z M j A y M y 9 B d X R v U m V t b 3 Z l Z E N v b H V t b n M x L n s 4 L D E w f S Z x d W 9 0 O y w m c X V v d D t T Z W N 0 a W 9 u M S 9 j Y W 5 h b H M y M D I z L 0 F 1 d G 9 S Z W 1 v d m V k Q 2 9 s d W 1 u c z E u e z k s M T F 9 J n F 1 b 3 Q 7 L C Z x d W 9 0 O 1 N l Y 3 R p b 2 4 x L 2 N h b m F s c z I w M j M v Q X V 0 b 1 J l b W 9 2 Z W R D b 2 x 1 b W 5 z M S 5 7 M T A s M T J 9 J n F 1 b 3 Q 7 L C Z x d W 9 0 O 1 N l Y 3 R p b 2 4 x L 2 N h b m F s c z I w M j M v Q X V 0 b 1 J l b W 9 2 Z W R D b 2 x 1 b W 5 z M S 5 7 V G 9 0 Y W w g Z 2 V u Z X J h b C w x M 3 0 m c X V v d D s s J n F 1 b 3 Q 7 U 2 V j d G l v b j E v Y 2 F u Y W x z M j A y M y 9 B d X R v U m V t b 3 Z l Z E N v b H V t b n M x L n t O U F M s M T R 9 J n F 1 b 3 Q 7 X S w m c X V v d D t S Z W x h d G l v b n N o a X B J b m Z v J n F 1 b 3 Q 7 O l t d f S I g L z 4 8 L 1 N 0 Y W J s Z U V u d H J p Z X M + P C 9 J d G V t P j x J d G V t P j x J d G V t T G 9 j Y X R p b 2 4 + P E l 0 Z W 1 U e X B l P k Z v c m 1 1 b G E 8 L 0 l 0 Z W 1 U e X B l P j x J d G V t U G F 0 a D 5 T Z W N 0 a W 9 u M S 9 j Y W 5 h b H M y M D I z L 0 9 y a W d l b j w v S X R l b V B h d G g + P C 9 J d G V t T G 9 j Y X R p b 2 4 + P F N 0 Y W J s Z U V u d H J p Z X M g L z 4 8 L 0 l 0 Z W 0 + P E l 0 Z W 0 + P E l 0 Z W 1 M b 2 N h d G l v b j 4 8 S X R l b V R 5 c G U + R m 9 y b X V s Y T w v S X R l b V R 5 c G U + P E l 0 Z W 1 Q Y X R o P l N l Y 3 R p b 2 4 x L 2 N h b m F s c z I w M j M v Y 2 F u Y W x z M j A y M 1 9 U Y W J s Z T w v S X R l b V B h d G g + P C 9 J d G V t T G 9 j Y X R p b 2 4 + P F N 0 Y W J s Z U V u d H J p Z X M g L z 4 8 L 0 l 0 Z W 0 + P E l 0 Z W 0 + P E l 0 Z W 1 M b 2 N h d G l v b j 4 8 S X R l b V R 5 c G U + R m 9 y b X V s Y T w v S X R l b V R 5 c G U + P E l 0 Z W 1 Q Y X R o P l N l Y 3 R p b 2 4 x L 2 N h b m F s c z I w M j M v V G l w b y U y M G N h b W J p Y W R v P C 9 J d G V t U G F 0 a D 4 8 L 0 l 0 Z W 1 M b 2 N h d G l v b j 4 8 U 3 R h Y m x l R W 5 0 c m l l c y A v P j w v S X R l b T 4 8 S X R l b T 4 8 S X R l b U x v Y 2 F 0 a W 9 u P j x J d G V t V H l w Z T 5 G b 3 J t d W x h P C 9 J d G V t V H l w Z T 4 8 S X R l b V B h d G g + U 2 V j d G l v b j E v Q 2 F u Y W x z M j A y N D w v S X R l b V B h d G g + P C 9 J d G V t T G 9 j Y X R p b 2 4 + P F N 0 Y W J s Z U V u d H J p Z X M + P E V u d H J 5 I F R 5 c G U 9 I k l z U H J p d m F 0 Z S I g V m F s d W U 9 I m w w I i A v P j x F b n R y e S B U e X B l P S J R d W V y e U l E I i B W Y W x 1 Z T 0 i c 2 Y 3 M D Y z Y z M y L T R k M D c t N D c 4 Z C 0 5 Z G U y L T I y M T Q 0 Y 2 U w N z g 2 M C I g L z 4 8 R W 5 0 c n k g V H l w Z T 0 i R m l s 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A i I C 8 + P E V u d H J 5 I F R 5 c G U 9 I k Z p b G x U b 0 R h d G F N b 2 R l b E V u Y W J s Z W Q i I F Z h b H V l P S J s M C I g L z 4 8 R W 5 0 c n k g V H l w Z T 0 i R m l s b E 9 i a m V j d F R 5 c G U i I F Z h b H V l P S J z Q 2 9 u b m V j d G l v b k 9 u b H k i I C 8 + P E V u d H J 5 I F R 5 c G U 9 I k Z p b G x F c n J v c k N v Z G U i I F Z h b H V l P S J z V W 5 r b m 9 3 b i I g L z 4 8 R W 5 0 c n k g V H l w Z T 0 i Q W R k Z W R U b 0 R h d G F N b 2 R l b C I g V m F s d W U 9 I m w w I i A v P j x F b n R y e S B U e X B l P S J G a W x s T G F z d F V w Z G F 0 Z W Q i I F Z h b H V l P S J k M j A y N S 0 x M S 0 x M 1 Q w O T o 0 N D o x O S 4 x N z g 0 M T k 5 W i I g L z 4 8 R W 5 0 c n k g V H l w Z T 0 i R m l s b E N v b H V t b l R 5 c G V z I i B W Y W x 1 Z T 0 i c 0 N R W U R B d 0 1 E Q X d N R E F 3 T U R B d 0 1 G I i A v P j x F b n R y e S B U e X B l P S J G a W x s Q 2 9 s d W 1 u T m F t Z X M i I F Z h b H V l P S J z W y Z x d W 9 0 O 0 1 l c y Z x d W 9 0 O y w m c X V v d D t D Y W 5 h b C Z x d W 9 0 O y w m c X V v d D s w J n F 1 b 3 Q 7 L C Z x d W 9 0 O z E m c X V v d D s s J n F 1 b 3 Q 7 M i Z x d W 9 0 O y w m c X V v d D s z J n F 1 b 3 Q 7 L C Z x d W 9 0 O z Q m c X V v d D s s J n F 1 b 3 Q 7 N S Z x d W 9 0 O y w m c X V v d D s 2 J n F 1 b 3 Q 7 L C Z x d W 9 0 O z c m c X V v d D s s J n F 1 b 3 Q 7 O C Z x d W 9 0 O y w m c X V v d D s 5 J n F 1 b 3 Q 7 L C Z x d W 9 0 O z E w J n F 1 b 3 Q 7 L C Z x d W 9 0 O 1 R v d G F s I G d l b m V y Y W w m c X V v d D s s J n F 1 b 3 Q 7 T l B T 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0 N h b m F s c z I w M j Q v Q X V 0 b 1 J l b W 9 2 Z W R D b 2 x 1 b W 5 z M S 5 7 T W V z L D B 9 J n F 1 b 3 Q 7 L C Z x d W 9 0 O 1 N l Y 3 R p b 2 4 x L 0 N h b m F s c z I w M j Q v Q X V 0 b 1 J l b W 9 2 Z W R D b 2 x 1 b W 5 z M S 5 7 Q 2 F u Y W w s M X 0 m c X V v d D s s J n F 1 b 3 Q 7 U 2 V j d G l v b j E v Q 2 F u Y W x z M j A y N C 9 B d X R v U m V t b 3 Z l Z E N v b H V t b n M x L n s w L D J 9 J n F 1 b 3 Q 7 L C Z x d W 9 0 O 1 N l Y 3 R p b 2 4 x L 0 N h b m F s c z I w M j Q v Q X V 0 b 1 J l b W 9 2 Z W R D b 2 x 1 b W 5 z M S 5 7 M S w z f S Z x d W 9 0 O y w m c X V v d D t T Z W N 0 a W 9 u M S 9 D Y W 5 h b H M y M D I 0 L 0 F 1 d G 9 S Z W 1 v d m V k Q 2 9 s d W 1 u c z E u e z I s N H 0 m c X V v d D s s J n F 1 b 3 Q 7 U 2 V j d G l v b j E v Q 2 F u Y W x z M j A y N C 9 B d X R v U m V t b 3 Z l Z E N v b H V t b n M x L n s z L D V 9 J n F 1 b 3 Q 7 L C Z x d W 9 0 O 1 N l Y 3 R p b 2 4 x L 0 N h b m F s c z I w M j Q v Q X V 0 b 1 J l b W 9 2 Z W R D b 2 x 1 b W 5 z M S 5 7 N C w 2 f S Z x d W 9 0 O y w m c X V v d D t T Z W N 0 a W 9 u M S 9 D Y W 5 h b H M y M D I 0 L 0 F 1 d G 9 S Z W 1 v d m V k Q 2 9 s d W 1 u c z E u e z U s N 3 0 m c X V v d D s s J n F 1 b 3 Q 7 U 2 V j d G l v b j E v Q 2 F u Y W x z M j A y N C 9 B d X R v U m V t b 3 Z l Z E N v b H V t b n M x L n s 2 L D h 9 J n F 1 b 3 Q 7 L C Z x d W 9 0 O 1 N l Y 3 R p b 2 4 x L 0 N h b m F s c z I w M j Q v Q X V 0 b 1 J l b W 9 2 Z W R D b 2 x 1 b W 5 z M S 5 7 N y w 5 f S Z x d W 9 0 O y w m c X V v d D t T Z W N 0 a W 9 u M S 9 D Y W 5 h b H M y M D I 0 L 0 F 1 d G 9 S Z W 1 v d m V k Q 2 9 s d W 1 u c z E u e z g s M T B 9 J n F 1 b 3 Q 7 L C Z x d W 9 0 O 1 N l Y 3 R p b 2 4 x L 0 N h b m F s c z I w M j Q v Q X V 0 b 1 J l b W 9 2 Z W R D b 2 x 1 b W 5 z M S 5 7 O S w x M X 0 m c X V v d D s s J n F 1 b 3 Q 7 U 2 V j d G l v b j E v Q 2 F u Y W x z M j A y N C 9 B d X R v U m V t b 3 Z l Z E N v b H V t b n M x L n s x M C w x M n 0 m c X V v d D s s J n F 1 b 3 Q 7 U 2 V j d G l v b j E v Q 2 F u Y W x z M j A y N C 9 B d X R v U m V t b 3 Z l Z E N v b H V t b n M x L n t U b 3 R h b C B n Z W 5 l c m F s L D E z f S Z x d W 9 0 O y w m c X V v d D t T Z W N 0 a W 9 u M S 9 D Y W 5 h b H M y M D I 0 L 0 F 1 d G 9 S Z W 1 v d m V k Q 2 9 s d W 1 u c z E u e 0 5 Q U y w x N H 0 m c X V v d D t d L C Z x d W 9 0 O 0 N v b H V t b k N v d W 5 0 J n F 1 b 3 Q 7 O j E 1 L C Z x d W 9 0 O 0 t l e U N v b H V t b k 5 h b W V z J n F 1 b 3 Q 7 O l t d L C Z x d W 9 0 O 0 N v b H V t b k l k Z W 5 0 a X R p Z X M m c X V v d D s 6 W y Z x d W 9 0 O 1 N l Y 3 R p b 2 4 x L 0 N h b m F s c z I w M j Q v Q X V 0 b 1 J l b W 9 2 Z W R D b 2 x 1 b W 5 z M S 5 7 T W V z L D B 9 J n F 1 b 3 Q 7 L C Z x d W 9 0 O 1 N l Y 3 R p b 2 4 x L 0 N h b m F s c z I w M j Q v Q X V 0 b 1 J l b W 9 2 Z W R D b 2 x 1 b W 5 z M S 5 7 Q 2 F u Y W w s M X 0 m c X V v d D s s J n F 1 b 3 Q 7 U 2 V j d G l v b j E v Q 2 F u Y W x z M j A y N C 9 B d X R v U m V t b 3 Z l Z E N v b H V t b n M x L n s w L D J 9 J n F 1 b 3 Q 7 L C Z x d W 9 0 O 1 N l Y 3 R p b 2 4 x L 0 N h b m F s c z I w M j Q v Q X V 0 b 1 J l b W 9 2 Z W R D b 2 x 1 b W 5 z M S 5 7 M S w z f S Z x d W 9 0 O y w m c X V v d D t T Z W N 0 a W 9 u M S 9 D Y W 5 h b H M y M D I 0 L 0 F 1 d G 9 S Z W 1 v d m V k Q 2 9 s d W 1 u c z E u e z I s N H 0 m c X V v d D s s J n F 1 b 3 Q 7 U 2 V j d G l v b j E v Q 2 F u Y W x z M j A y N C 9 B d X R v U m V t b 3 Z l Z E N v b H V t b n M x L n s z L D V 9 J n F 1 b 3 Q 7 L C Z x d W 9 0 O 1 N l Y 3 R p b 2 4 x L 0 N h b m F s c z I w M j Q v Q X V 0 b 1 J l b W 9 2 Z W R D b 2 x 1 b W 5 z M S 5 7 N C w 2 f S Z x d W 9 0 O y w m c X V v d D t T Z W N 0 a W 9 u M S 9 D Y W 5 h b H M y M D I 0 L 0 F 1 d G 9 S Z W 1 v d m V k Q 2 9 s d W 1 u c z E u e z U s N 3 0 m c X V v d D s s J n F 1 b 3 Q 7 U 2 V j d G l v b j E v Q 2 F u Y W x z M j A y N C 9 B d X R v U m V t b 3 Z l Z E N v b H V t b n M x L n s 2 L D h 9 J n F 1 b 3 Q 7 L C Z x d W 9 0 O 1 N l Y 3 R p b 2 4 x L 0 N h b m F s c z I w M j Q v Q X V 0 b 1 J l b W 9 2 Z W R D b 2 x 1 b W 5 z M S 5 7 N y w 5 f S Z x d W 9 0 O y w m c X V v d D t T Z W N 0 a W 9 u M S 9 D Y W 5 h b H M y M D I 0 L 0 F 1 d G 9 S Z W 1 v d m V k Q 2 9 s d W 1 u c z E u e z g s M T B 9 J n F 1 b 3 Q 7 L C Z x d W 9 0 O 1 N l Y 3 R p b 2 4 x L 0 N h b m F s c z I w M j Q v Q X V 0 b 1 J l b W 9 2 Z W R D b 2 x 1 b W 5 z M S 5 7 O S w x M X 0 m c X V v d D s s J n F 1 b 3 Q 7 U 2 V j d G l v b j E v Q 2 F u Y W x z M j A y N C 9 B d X R v U m V t b 3 Z l Z E N v b H V t b n M x L n s x M C w x M n 0 m c X V v d D s s J n F 1 b 3 Q 7 U 2 V j d G l v b j E v Q 2 F u Y W x z M j A y N C 9 B d X R v U m V t b 3 Z l Z E N v b H V t b n M x L n t U b 3 R h b C B n Z W 5 l c m F s L D E z f S Z x d W 9 0 O y w m c X V v d D t T Z W N 0 a W 9 u M S 9 D Y W 5 h b H M y M D I 0 L 0 F 1 d G 9 S Z W 1 v d m V k Q 2 9 s d W 1 u c z E u e 0 5 Q U y w x N H 0 m c X V v d D t d L C Z x d W 9 0 O 1 J l b G F 0 a W 9 u c 2 h p c E l u Z m 8 m c X V v d D s 6 W 1 1 9 I i A v P j w v U 3 R h Y m x l R W 5 0 c m l l c z 4 8 L 0 l 0 Z W 0 + P E l 0 Z W 0 + P E l 0 Z W 1 M b 2 N h d G l v b j 4 8 S X R l b V R 5 c G U + R m 9 y b X V s Y T w v S X R l b V R 5 c G U + P E l 0 Z W 1 Q Y X R o P l N l Y 3 R p b 2 4 x L 0 N h b m F s c z I w M j Q v T 3 J p Z 2 V u P C 9 J d G V t U G F 0 a D 4 8 L 0 l 0 Z W 1 M b 2 N h d G l v b j 4 8 U 3 R h Y m x l R W 5 0 c m l l c y A v P j w v S X R l b T 4 8 S X R l b T 4 8 S X R l b U x v Y 2 F 0 a W 9 u P j x J d G V t V H l w Z T 5 G b 3 J t d W x h P C 9 J d G V t V H l w Z T 4 8 S X R l b V B h d G g + U 2 V j d G l v b j E v Q 2 F u Y W x z M j A y N C 9 D Y W 5 h b H M y M D I 0 X 1 R h Y m x l P C 9 J d G V t U G F 0 a D 4 8 L 0 l 0 Z W 1 M b 2 N h d G l v b j 4 8 U 3 R h Y m x l R W 5 0 c m l l c y A v P j w v S X R l b T 4 8 S X R l b T 4 8 S X R l b U x v Y 2 F 0 a W 9 u P j x J d G V t V H l w Z T 5 G b 3 J t d W x h P C 9 J d G V t V H l w Z T 4 8 S X R l b V B h d G g + U 2 V j d G l v b j E v Q 2 F u Y W x z M j A y N C 9 U a X B v J T I w Y 2 F t Y m l h Z G 8 8 L 0 l 0 Z W 1 Q Y X R o P j w v S X R l b U x v Y 2 F 0 a W 9 u P j x T d G F i b G V F b n R y a W V z I C 8 + P C 9 J d G V t P j x J d G V t P j x J d G V t T G 9 j Y X R p b 2 4 + P E l 0 Z W 1 U e X B l P k Z v c m 1 1 b G E 8 L 0 l 0 Z W 1 U e X B l P j x J d G V t U G F 0 a D 5 T Z W N 0 a W 9 u M S 9 O U F M y M D I 0 P C 9 J d G V t U G F 0 a D 4 8 L 0 l 0 Z W 1 M b 2 N h d G l v b j 4 8 U 3 R h Y m x l R W 5 0 c m l l c z 4 8 R W 5 0 c n k g V H l w Z T 0 i S X N Q c m l 2 Y X R l I i B W Y W x 1 Z T 0 i b D A i I C 8 + P E V u d H J 5 I F R 5 c G U 9 I l F 1 Z X J 5 S U Q i I F Z h b H V l P S J z Y 2 R l Z T h j O D E t M z c y N i 0 0 O T Q x L W I y N G E t Y W J k M j d j N W M 1 M W Z m 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F b m F i b G V k I i B W Y W x 1 Z T 0 i b D A i I C 8 + P E V u d H J 5 I F R 5 c G U 9 I k Z p b G x l Z E N v b X B s Z X R l U m V z d W x 0 V G 9 X b 3 J r c 2 h l Z X Q i I F Z h b H V l P S J s M S I g L z 4 8 R W 5 0 c n k g V H l w Z T 0 i R m l s b E N v b H V t b l R 5 c G V z I i B W Y W x 1 Z T 0 i c 0 F B W U R B d 0 1 E Q X d N R E F 3 T U R B d 0 1 G I i A v P j x F b n R y e S B U e X B l P S J G a W x s V G 9 E Y X R h T W 9 k Z W x F b m F i b G V k I i B W Y W x 1 Z T 0 i b D A i I C 8 + P E V u d H J 5 I F R 5 c G U 9 I k Z p b G x F c n J v c k N v d W 5 0 I i B W Y W x 1 Z T 0 i b D A i I C 8 + P E V u d H J 5 I F R 5 c G U 9 I k Z p b G x P Y m p l Y 3 R U e X B l I i B W Y W x 1 Z T 0 i c 0 N v b m 5 l Y 3 R p b 2 5 P b m x 5 I i A v P j x F b n R y e S B U e X B l P S J G a W x s R X J y b 3 J D b 2 R l I i B W Y W x 1 Z T 0 i c 1 V u a 2 5 v d 2 4 i I C 8 + P E V u d H J 5 I F R 5 c G U 9 I k Z p b G x D b 3 V u d C I g V m F s d W U 9 I m w z M T A i I C 8 + P E V u d H J 5 I F R 5 c G U 9 I k Z p b G x D b 2 x 1 b W 5 O Y W 1 l c y I g V m F s d W U 9 I n N b J n F 1 b 3 Q 7 T W V z J n F 1 b 3 Q 7 L C Z x d W 9 0 O 1 N l c n Z l a S Z x d W 9 0 O y w m c X V v d D s w J n F 1 b 3 Q 7 L C Z x d W 9 0 O z E m c X V v d D s s J n F 1 b 3 Q 7 M i Z x d W 9 0 O y w m c X V v d D s z J n F 1 b 3 Q 7 L C Z x d W 9 0 O z Q m c X V v d D s s J n F 1 b 3 Q 7 N S Z x d W 9 0 O y w m c X V v d D s 2 J n F 1 b 3 Q 7 L C Z x d W 9 0 O z c m c X V v d D s s J n F 1 b 3 Q 7 O C Z x d W 9 0 O y w m c X V v d D s 5 J n F 1 b 3 Q 7 L C Z x d W 9 0 O z E w J n F 1 b 3 Q 7 L C Z x d W 9 0 O 0 7 C u i B F b n F 1 Z X N 0 Z X M m c X V v d D s s J n F 1 b 3 Q 7 T l B T J n F 1 b 3 Q 7 X S I g L z 4 8 R W 5 0 c n k g V H l w Z T 0 i R m l s b E x h c 3 R V c G R h d G V k I i B W Y W x 1 Z T 0 i Z D I w M j U t M T E t M T N U M D k 6 N D Q 6 M j Y u M j U 4 M j Q 3 N F o i I C 8 + P E V u d H J 5 I F R 5 c G U 9 I k F k Z G V k V G 9 E Y X R h T W 9 k Z W w i I F Z h b H V l P S J s M C 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0 5 Q U z I w M j Q v Q X V 0 b 1 J l b W 9 2 Z W R D b 2 x 1 b W 5 z M S 5 7 T W V z L D B 9 J n F 1 b 3 Q 7 L C Z x d W 9 0 O 1 N l Y 3 R p b 2 4 x L 0 5 Q U z I w M j Q v Q X V 0 b 1 J l b W 9 2 Z W R D b 2 x 1 b W 5 z M S 5 7 U 2 V y d m V p L D F 9 J n F 1 b 3 Q 7 L C Z x d W 9 0 O 1 N l Y 3 R p b 2 4 x L 0 5 Q U z I w M j Q v Q X V 0 b 1 J l b W 9 2 Z W R D b 2 x 1 b W 5 z M S 5 7 M C w y f S Z x d W 9 0 O y w m c X V v d D t T Z W N 0 a W 9 u M S 9 O U F M y M D I 0 L 0 F 1 d G 9 S Z W 1 v d m V k Q 2 9 s d W 1 u c z E u e z E s M 3 0 m c X V v d D s s J n F 1 b 3 Q 7 U 2 V j d G l v b j E v T l B T M j A y N C 9 B d X R v U m V t b 3 Z l Z E N v b H V t b n M x L n s y L D R 9 J n F 1 b 3 Q 7 L C Z x d W 9 0 O 1 N l Y 3 R p b 2 4 x L 0 5 Q U z I w M j Q v Q X V 0 b 1 J l b W 9 2 Z W R D b 2 x 1 b W 5 z M S 5 7 M y w 1 f S Z x d W 9 0 O y w m c X V v d D t T Z W N 0 a W 9 u M S 9 O U F M y M D I 0 L 0 F 1 d G 9 S Z W 1 v d m V k Q 2 9 s d W 1 u c z E u e z Q s N n 0 m c X V v d D s s J n F 1 b 3 Q 7 U 2 V j d G l v b j E v T l B T M j A y N C 9 B d X R v U m V t b 3 Z l Z E N v b H V t b n M x L n s 1 L D d 9 J n F 1 b 3 Q 7 L C Z x d W 9 0 O 1 N l Y 3 R p b 2 4 x L 0 5 Q U z I w M j Q v Q X V 0 b 1 J l b W 9 2 Z W R D b 2 x 1 b W 5 z M S 5 7 N i w 4 f S Z x d W 9 0 O y w m c X V v d D t T Z W N 0 a W 9 u M S 9 O U F M y M D I 0 L 0 F 1 d G 9 S Z W 1 v d m V k Q 2 9 s d W 1 u c z E u e z c s O X 0 m c X V v d D s s J n F 1 b 3 Q 7 U 2 V j d G l v b j E v T l B T M j A y N C 9 B d X R v U m V t b 3 Z l Z E N v b H V t b n M x L n s 4 L D E w f S Z x d W 9 0 O y w m c X V v d D t T Z W N 0 a W 9 u M S 9 O U F M y M D I 0 L 0 F 1 d G 9 S Z W 1 v d m V k Q 2 9 s d W 1 u c z E u e z k s M T F 9 J n F 1 b 3 Q 7 L C Z x d W 9 0 O 1 N l Y 3 R p b 2 4 x L 0 5 Q U z I w M j Q v Q X V 0 b 1 J l b W 9 2 Z W R D b 2 x 1 b W 5 z M S 5 7 M T A s M T J 9 J n F 1 b 3 Q 7 L C Z x d W 9 0 O 1 N l Y 3 R p b 2 4 x L 0 5 Q U z I w M j Q v Q X V 0 b 1 J l b W 9 2 Z W R D b 2 x 1 b W 5 z M S 5 7 T s K 6 I E V u c X V l c 3 R l c y w x M 3 0 m c X V v d D s s J n F 1 b 3 Q 7 U 2 V j d G l v b j E v T l B T M j A y N C 9 B d X R v U m V t b 3 Z l Z E N v b H V t b n M x L n t O U F M s M T R 9 J n F 1 b 3 Q 7 X S w m c X V v d D t D b 2 x 1 b W 5 D b 3 V u d C Z x d W 9 0 O z o x N S w m c X V v d D t L Z X l D b 2 x 1 b W 5 O Y W 1 l c y Z x d W 9 0 O z p b X S w m c X V v d D t D b 2 x 1 b W 5 J Z G V u d G l 0 a W V z J n F 1 b 3 Q 7 O l s m c X V v d D t T Z W N 0 a W 9 u M S 9 O U F M y M D I 0 L 0 F 1 d G 9 S Z W 1 v d m V k Q 2 9 s d W 1 u c z E u e 0 1 l c y w w f S Z x d W 9 0 O y w m c X V v d D t T Z W N 0 a W 9 u M S 9 O U F M y M D I 0 L 0 F 1 d G 9 S Z W 1 v d m V k Q 2 9 s d W 1 u c z E u e 1 N l c n Z l a S w x f S Z x d W 9 0 O y w m c X V v d D t T Z W N 0 a W 9 u M S 9 O U F M y M D I 0 L 0 F 1 d G 9 S Z W 1 v d m V k Q 2 9 s d W 1 u c z E u e z A s M n 0 m c X V v d D s s J n F 1 b 3 Q 7 U 2 V j d G l v b j E v T l B T M j A y N C 9 B d X R v U m V t b 3 Z l Z E N v b H V t b n M x L n s x L D N 9 J n F 1 b 3 Q 7 L C Z x d W 9 0 O 1 N l Y 3 R p b 2 4 x L 0 5 Q U z I w M j Q v Q X V 0 b 1 J l b W 9 2 Z W R D b 2 x 1 b W 5 z M S 5 7 M i w 0 f S Z x d W 9 0 O y w m c X V v d D t T Z W N 0 a W 9 u M S 9 O U F M y M D I 0 L 0 F 1 d G 9 S Z W 1 v d m V k Q 2 9 s d W 1 u c z E u e z M s N X 0 m c X V v d D s s J n F 1 b 3 Q 7 U 2 V j d G l v b j E v T l B T M j A y N C 9 B d X R v U m V t b 3 Z l Z E N v b H V t b n M x L n s 0 L D Z 9 J n F 1 b 3 Q 7 L C Z x d W 9 0 O 1 N l Y 3 R p b 2 4 x L 0 5 Q U z I w M j Q v Q X V 0 b 1 J l b W 9 2 Z W R D b 2 x 1 b W 5 z M S 5 7 N S w 3 f S Z x d W 9 0 O y w m c X V v d D t T Z W N 0 a W 9 u M S 9 O U F M y M D I 0 L 0 F 1 d G 9 S Z W 1 v d m V k Q 2 9 s d W 1 u c z E u e z Y s O H 0 m c X V v d D s s J n F 1 b 3 Q 7 U 2 V j d G l v b j E v T l B T M j A y N C 9 B d X R v U m V t b 3 Z l Z E N v b H V t b n M x L n s 3 L D l 9 J n F 1 b 3 Q 7 L C Z x d W 9 0 O 1 N l Y 3 R p b 2 4 x L 0 5 Q U z I w M j Q v Q X V 0 b 1 J l b W 9 2 Z W R D b 2 x 1 b W 5 z M S 5 7 O C w x M H 0 m c X V v d D s s J n F 1 b 3 Q 7 U 2 V j d G l v b j E v T l B T M j A y N C 9 B d X R v U m V t b 3 Z l Z E N v b H V t b n M x L n s 5 L D E x f S Z x d W 9 0 O y w m c X V v d D t T Z W N 0 a W 9 u M S 9 O U F M y M D I 0 L 0 F 1 d G 9 S Z W 1 v d m V k Q 2 9 s d W 1 u c z E u e z E w L D E y f S Z x d W 9 0 O y w m c X V v d D t T Z W N 0 a W 9 u M S 9 O U F M y M D I 0 L 0 F 1 d G 9 S Z W 1 v d m V k Q 2 9 s d W 1 u c z E u e 0 7 C u i B F b n F 1 Z X N 0 Z X M s M T N 9 J n F 1 b 3 Q 7 L C Z x d W 9 0 O 1 N l Y 3 R p b 2 4 x L 0 5 Q U z I w M j Q v Q X V 0 b 1 J l b W 9 2 Z W R D b 2 x 1 b W 5 z M S 5 7 T l B T L D E 0 f S Z x d W 9 0 O 1 0 s J n F 1 b 3 Q 7 U m V s Y X R p b 2 5 z a G l w S W 5 m b y Z x d W 9 0 O z p b X X 0 i I C 8 + P C 9 T d G F i b G V F b n R y a W V z P j w v S X R l b T 4 8 S X R l b T 4 8 S X R l b U x v Y 2 F 0 a W 9 u P j x J d G V t V H l w Z T 5 G b 3 J t d W x h P C 9 J d G V t V H l w Z T 4 8 S X R l b V B h d G g + U 2 V j d G l v b j E v T l B T M j A y N C 9 P c m l n Z W 4 8 L 0 l 0 Z W 1 Q Y X R o P j w v S X R l b U x v Y 2 F 0 a W 9 u P j x T d G F i b G V F b n R y a W V z I C 8 + P C 9 J d G V t P j x J d G V t P j x J d G V t T G 9 j Y X R p b 2 4 + P E l 0 Z W 1 U e X B l P k Z v c m 1 1 b G E 8 L 0 l 0 Z W 1 U e X B l P j x J d G V t U G F 0 a D 5 T Z W N 0 a W 9 u M S 9 O U F M y M D I 0 L 0 5 Q U 1 N l c n Z l a X N f V G F i b G U 8 L 0 l 0 Z W 1 Q Y X R o P j w v S X R l b U x v Y 2 F 0 a W 9 u P j x T d G F i b G V F b n R y a W V z I C 8 + P C 9 J d G V t P j x J d G V t P j x J d G V t T G 9 j Y X R p b 2 4 + P E l 0 Z W 1 U e X B l P k Z v c m 1 1 b G E 8 L 0 l 0 Z W 1 U e X B l P j x J d G V t U G F 0 a D 5 T Z W N 0 a W 9 u M S 9 O U F M y M D I 0 L 1 R p c G 8 l M j B j Y W 1 i a W F k b z E 8 L 0 l 0 Z W 1 Q Y X R o P j w v S X R l b U x v Y 2 F 0 a W 9 u P j x T d G F i b G V F b n R y a W V z I C 8 + P C 9 J d G V t P j x J d G V t P j x J d G V t T G 9 j Y X R p b 2 4 + P E l 0 Z W 1 U e X B l P k Z v c m 1 1 b G E 8 L 0 l 0 Z W 1 U e X B l P j x J d G V t U G F 0 a D 5 T Z W N 0 a W 9 u M S 9 O U F M y M D I 0 L 1 R p c G 8 l M j B j Y W 1 i a W F k b z w v S X R l b V B h d G g + P C 9 J d G V t T G 9 j Y X R p b 2 4 + P F N 0 Y W J s Z U V u d H J p Z X M g L z 4 8 L 0 l 0 Z W 0 + P E l 0 Z W 0 + P E l 0 Z W 1 M b 2 N h d G l v b j 4 8 S X R l b V R 5 c G U + R m 9 y b X V s Y T w v S X R l b V R 5 c G U + P E l 0 Z W 1 Q Y X R o P l N l Y 3 R p b 2 4 x L 0 5 Q U z I w M j M 8 L 0 l 0 Z W 1 Q Y X R o P j w v S X R l b U x v Y 2 F 0 a W 9 u P j x T d G F i b G V F b n R y a W V z P j x F b n R y e S B U e X B l P S J J c 1 B y a X Z h d G U i I F Z h b H V l P S J s M C I g L z 4 8 R W 5 0 c n k g V H l w Z T 0 i U X V l c n l J R C I g V m F s d W U 9 I n M x N G J h N T k y Y S 1 l Y W M 1 L T Q y N j A t Y m F j N y 1 k Y m E 5 M D A 2 O T Y 0 N W Q i I C 8 + P E V u d H J 5 I F R 5 c G U 9 I k Z p b G x F b m F i b G V k I i B W Y W x 1 Z T 0 i b D A i I C 8 + P E V u d H J 5 I F R 5 c G U 9 I k Z p b G x D b 2 x 1 b W 5 U e X B l c y I g V m F s d W U 9 I n N B Q V l E Q X d N R E F 3 T U R B d 0 1 E Q X d N R i 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Z p b G x U b 0 R h d G F N b 2 R l b E V u Y W J s Z W Q i I F Z h b H V l P S J s M C I g L z 4 8 R W 5 0 c n k g V H l w Z T 0 i R m l s b E V y c m 9 y Q 2 9 1 b n Q i I F Z h b H V l P S J s M C I g L z 4 8 R W 5 0 c n k g V H l w Z T 0 i R m l s b E 9 i a m V j d F R 5 c G U i I F Z h b H V l P S J z Q 2 9 u b m V j d G l v b k 9 u b H k i I C 8 + P E V u d H J 5 I F R 5 c G U 9 I k Z p b G x F c n J v c k N v Z G U i I F Z h b H V l P S J z V W 5 r b m 9 3 b i I g L z 4 8 R W 5 0 c n k g V H l w Z T 0 i R m l s b E N v d W 5 0 I i B W Y W x 1 Z T 0 i b D I z O C I g L z 4 8 R W 5 0 c n k g V H l w Z T 0 i R m l s b E N v b H V t b k 5 h b W V z I i B W Y W x 1 Z T 0 i c 1 s m c X V v d D t N Z X M m c X V v d D s s J n F 1 b 3 Q 7 U 2 V y d m V p J n F 1 b 3 Q 7 L C Z x d W 9 0 O z A m c X V v d D s s J n F 1 b 3 Q 7 M S Z x d W 9 0 O y w m c X V v d D s y J n F 1 b 3 Q 7 L C Z x d W 9 0 O z M m c X V v d D s s J n F 1 b 3 Q 7 N C Z x d W 9 0 O y w m c X V v d D s 1 J n F 1 b 3 Q 7 L C Z x d W 9 0 O z Y m c X V v d D s s J n F 1 b 3 Q 7 N y Z x d W 9 0 O y w m c X V v d D s 4 J n F 1 b 3 Q 7 L C Z x d W 9 0 O z k m c X V v d D s s J n F 1 b 3 Q 7 M T A m c X V v d D s s J n F 1 b 3 Q 7 T s K 6 I E V u c X V l c 3 R l c y Z x d W 9 0 O y w m c X V v d D t O U F M m c X V v d D t d I i A v P j x F b n R y e S B U e X B l P S J G a W x s T G F z d F V w Z G F 0 Z W Q i I F Z h b H V l P S J k M j A y N S 0 x M S 0 x M 1 Q w O T o 0 N D o y N i 4 y N T I z M D Q 3 W i I g L z 4 8 R W 5 0 c n k g V H l w Z T 0 i Q W R k Z W R U b 0 R h d G F N b 2 R l b C I g V m F s d W U 9 I m w w 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T l B T M j A y M y 9 B d X R v U m V t b 3 Z l Z E N v b H V t b n M x L n t N Z X M s M H 0 m c X V v d D s s J n F 1 b 3 Q 7 U 2 V j d G l v b j E v T l B T M j A y M y 9 B d X R v U m V t b 3 Z l Z E N v b H V t b n M x L n t T Z X J 2 Z W k s M X 0 m c X V v d D s s J n F 1 b 3 Q 7 U 2 V j d G l v b j E v T l B T M j A y M y 9 B d X R v U m V t b 3 Z l Z E N v b H V t b n M x L n s w L D J 9 J n F 1 b 3 Q 7 L C Z x d W 9 0 O 1 N l Y 3 R p b 2 4 x L 0 5 Q U z I w M j M v Q X V 0 b 1 J l b W 9 2 Z W R D b 2 x 1 b W 5 z M S 5 7 M S w z f S Z x d W 9 0 O y w m c X V v d D t T Z W N 0 a W 9 u M S 9 O U F M y M D I z L 0 F 1 d G 9 S Z W 1 v d m V k Q 2 9 s d W 1 u c z E u e z I s N H 0 m c X V v d D s s J n F 1 b 3 Q 7 U 2 V j d G l v b j E v T l B T M j A y M y 9 B d X R v U m V t b 3 Z l Z E N v b H V t b n M x L n s z L D V 9 J n F 1 b 3 Q 7 L C Z x d W 9 0 O 1 N l Y 3 R p b 2 4 x L 0 5 Q U z I w M j M v Q X V 0 b 1 J l b W 9 2 Z W R D b 2 x 1 b W 5 z M S 5 7 N C w 2 f S Z x d W 9 0 O y w m c X V v d D t T Z W N 0 a W 9 u M S 9 O U F M y M D I z L 0 F 1 d G 9 S Z W 1 v d m V k Q 2 9 s d W 1 u c z E u e z U s N 3 0 m c X V v d D s s J n F 1 b 3 Q 7 U 2 V j d G l v b j E v T l B T M j A y M y 9 B d X R v U m V t b 3 Z l Z E N v b H V t b n M x L n s 2 L D h 9 J n F 1 b 3 Q 7 L C Z x d W 9 0 O 1 N l Y 3 R p b 2 4 x L 0 5 Q U z I w M j M v Q X V 0 b 1 J l b W 9 2 Z W R D b 2 x 1 b W 5 z M S 5 7 N y w 5 f S Z x d W 9 0 O y w m c X V v d D t T Z W N 0 a W 9 u M S 9 O U F M y M D I z L 0 F 1 d G 9 S Z W 1 v d m V k Q 2 9 s d W 1 u c z E u e z g s M T B 9 J n F 1 b 3 Q 7 L C Z x d W 9 0 O 1 N l Y 3 R p b 2 4 x L 0 5 Q U z I w M j M v Q X V 0 b 1 J l b W 9 2 Z W R D b 2 x 1 b W 5 z M S 5 7 O S w x M X 0 m c X V v d D s s J n F 1 b 3 Q 7 U 2 V j d G l v b j E v T l B T M j A y M y 9 B d X R v U m V t b 3 Z l Z E N v b H V t b n M x L n s x M C w x M n 0 m c X V v d D s s J n F 1 b 3 Q 7 U 2 V j d G l v b j E v T l B T M j A y M y 9 B d X R v U m V t b 3 Z l Z E N v b H V t b n M x L n t O w r o g R W 5 x d W V z d G V z L D E z f S Z x d W 9 0 O y w m c X V v d D t T Z W N 0 a W 9 u M S 9 O U F M y M D I z L 0 F 1 d G 9 S Z W 1 v d m V k Q 2 9 s d W 1 u c z E u e 0 5 Q U y w x N H 0 m c X V v d D t d L C Z x d W 9 0 O 0 N v b H V t b k N v d W 5 0 J n F 1 b 3 Q 7 O j E 1 L C Z x d W 9 0 O 0 t l e U N v b H V t b k 5 h b W V z J n F 1 b 3 Q 7 O l t d L C Z x d W 9 0 O 0 N v b H V t b k l k Z W 5 0 a X R p Z X M m c X V v d D s 6 W y Z x d W 9 0 O 1 N l Y 3 R p b 2 4 x L 0 5 Q U z I w M j M v Q X V 0 b 1 J l b W 9 2 Z W R D b 2 x 1 b W 5 z M S 5 7 T W V z L D B 9 J n F 1 b 3 Q 7 L C Z x d W 9 0 O 1 N l Y 3 R p b 2 4 x L 0 5 Q U z I w M j M v Q X V 0 b 1 J l b W 9 2 Z W R D b 2 x 1 b W 5 z M S 5 7 U 2 V y d m V p L D F 9 J n F 1 b 3 Q 7 L C Z x d W 9 0 O 1 N l Y 3 R p b 2 4 x L 0 5 Q U z I w M j M v Q X V 0 b 1 J l b W 9 2 Z W R D b 2 x 1 b W 5 z M S 5 7 M C w y f S Z x d W 9 0 O y w m c X V v d D t T Z W N 0 a W 9 u M S 9 O U F M y M D I z L 0 F 1 d G 9 S Z W 1 v d m V k Q 2 9 s d W 1 u c z E u e z E s M 3 0 m c X V v d D s s J n F 1 b 3 Q 7 U 2 V j d G l v b j E v T l B T M j A y M y 9 B d X R v U m V t b 3 Z l Z E N v b H V t b n M x L n s y L D R 9 J n F 1 b 3 Q 7 L C Z x d W 9 0 O 1 N l Y 3 R p b 2 4 x L 0 5 Q U z I w M j M v Q X V 0 b 1 J l b W 9 2 Z W R D b 2 x 1 b W 5 z M S 5 7 M y w 1 f S Z x d W 9 0 O y w m c X V v d D t T Z W N 0 a W 9 u M S 9 O U F M y M D I z L 0 F 1 d G 9 S Z W 1 v d m V k Q 2 9 s d W 1 u c z E u e z Q s N n 0 m c X V v d D s s J n F 1 b 3 Q 7 U 2 V j d G l v b j E v T l B T M j A y M y 9 B d X R v U m V t b 3 Z l Z E N v b H V t b n M x L n s 1 L D d 9 J n F 1 b 3 Q 7 L C Z x d W 9 0 O 1 N l Y 3 R p b 2 4 x L 0 5 Q U z I w M j M v Q X V 0 b 1 J l b W 9 2 Z W R D b 2 x 1 b W 5 z M S 5 7 N i w 4 f S Z x d W 9 0 O y w m c X V v d D t T Z W N 0 a W 9 u M S 9 O U F M y M D I z L 0 F 1 d G 9 S Z W 1 v d m V k Q 2 9 s d W 1 u c z E u e z c s O X 0 m c X V v d D s s J n F 1 b 3 Q 7 U 2 V j d G l v b j E v T l B T M j A y M y 9 B d X R v U m V t b 3 Z l Z E N v b H V t b n M x L n s 4 L D E w f S Z x d W 9 0 O y w m c X V v d D t T Z W N 0 a W 9 u M S 9 O U F M y M D I z L 0 F 1 d G 9 S Z W 1 v d m V k Q 2 9 s d W 1 u c z E u e z k s M T F 9 J n F 1 b 3 Q 7 L C Z x d W 9 0 O 1 N l Y 3 R p b 2 4 x L 0 5 Q U z I w M j M v Q X V 0 b 1 J l b W 9 2 Z W R D b 2 x 1 b W 5 z M S 5 7 M T A s M T J 9 J n F 1 b 3 Q 7 L C Z x d W 9 0 O 1 N l Y 3 R p b 2 4 x L 0 5 Q U z I w M j M v Q X V 0 b 1 J l b W 9 2 Z W R D b 2 x 1 b W 5 z M S 5 7 T s K 6 I E V u c X V l c 3 R l c y w x M 3 0 m c X V v d D s s J n F 1 b 3 Q 7 U 2 V j d G l v b j E v T l B T M j A y M y 9 B d X R v U m V t b 3 Z l Z E N v b H V t b n M x L n t O U F M s M T R 9 J n F 1 b 3 Q 7 X S w m c X V v d D t S Z W x h d G l v b n N o a X B J b m Z v J n F 1 b 3 Q 7 O l t d f S I g L z 4 8 L 1 N 0 Y W J s Z U V u d H J p Z X M + P C 9 J d G V t P j x J d G V t P j x J d G V t T G 9 j Y X R p b 2 4 + P E l 0 Z W 1 U e X B l P k Z v c m 1 1 b G E 8 L 0 l 0 Z W 1 U e X B l P j x J d G V t U G F 0 a D 5 T Z W N 0 a W 9 u M S 9 O U F M y M D I z L 0 9 y a W d l b j w v S X R l b V B h d G g + P C 9 J d G V t T G 9 j Y X R p b 2 4 + P F N 0 Y W J s Z U V u d H J p Z X M g L z 4 8 L 0 l 0 Z W 0 + P E l 0 Z W 0 + P E l 0 Z W 1 M b 2 N h d G l v b j 4 8 S X R l b V R 5 c G U + R m 9 y b X V s Y T w v S X R l b V R 5 c G U + P E l 0 Z W 1 Q Y X R o P l N l Y 3 R p b 2 4 x L 0 5 Q U z I w M j M v V G F i b G E z N V 9 U Y W J s Z T w v S X R l b V B h d G g + P C 9 J d G V t T G 9 j Y X R p b 2 4 + P F N 0 Y W J s Z U V u d H J p Z X M g L z 4 8 L 0 l 0 Z W 0 + P E l 0 Z W 0 + P E l 0 Z W 1 M b 2 N h d G l v b j 4 8 S X R l b V R 5 c G U + R m 9 y b X V s Y T w v S X R l b V R 5 c G U + P E l 0 Z W 1 Q Y X R o P l N l Y 3 R p b 2 4 x L 0 5 Q U z I w M j M v V G l w b y U y M G N h b W J p Y W R v P C 9 J d G V t U G F 0 a D 4 8 L 0 l 0 Z W 1 M b 2 N h d G l v b j 4 8 U 3 R h Y m x l R W 5 0 c m l l c y A v P j w v S X R l b T 4 8 S X R l b T 4 8 S X R l b U x v Y 2 F 0 a W 9 u P j x J d G V t V H l w Z T 5 G b 3 J t d W x h P C 9 J d G V t V H l w Z T 4 8 S X R l b V B h d G g + U 2 V j d G l v b j E v T l B T U 2 V y d m V p c z I w M j U 8 L 0 l 0 Z W 1 Q Y X R o P j w v S X R l b U x v Y 2 F 0 a W 9 u P j x T d G F i b G V F b n R y a W V z P j x F b n R y e S B U e X B l P S J J c 1 B y a X Z h d G U i I F Z h b H V l P S J s M C I g L z 4 8 R W 5 0 c n k g V H l w Z T 0 i U X V l c n l J R C I g V m F s d W U 9 I n M 2 Z D g 0 Z D d k Y i 1 l Z m V k L T R l N G Q t Y j I 3 M C 0 5 N z c 5 Z D k 0 Y m E w Z W M i I C 8 + P E V u d H J 5 I F R 5 c G U 9 I k Z p b G x F b m F i b G V k I i B W Y W x 1 Z T 0 i b D A i I C 8 + P E V u d H J 5 I F R 5 c G U 9 I k Z p b G x D b 2 x 1 b W 5 U e X B l c y I g V m F s d W U 9 I n N B Q V l E Q X d N R E F 3 T U R B d 0 1 E Q X d N R i 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Z p b G x U b 0 R h d G F N b 2 R l b E V u Y W J s Z W Q i I F Z h b H V l P S J s M C I g L z 4 8 R W 5 0 c n k g V H l w Z T 0 i R m l s b E V y c m 9 y Q 2 9 1 b n Q i I F Z h b H V l P S J s M C I g L z 4 8 R W 5 0 c n k g V H l w Z T 0 i R m l s b E 9 i a m V j d F R 5 c G U i I F Z h b H V l P S J z Q 2 9 u b m V j d G l v b k 9 u b H k i I C 8 + P E V u d H J 5 I F R 5 c G U 9 I k Z p b G x F c n J v c k N v Z G U i I F Z h b H V l P S J z V W 5 r b m 9 3 b i I g L z 4 8 R W 5 0 c n k g V H l w Z T 0 i R m l s b E N v d W 5 0 I i B W Y W x 1 Z T 0 i b D A i I C 8 + P E V u d H J 5 I F R 5 c G U 9 I k Z p b G x D b 2 x 1 b W 5 O Y W 1 l c y I g V m F s d W U 9 I n N b J n F 1 b 3 Q 7 T W V z J n F 1 b 3 Q 7 L C Z x d W 9 0 O 1 N l c n Z l a S Z x d W 9 0 O y w m c X V v d D s w J n F 1 b 3 Q 7 L C Z x d W 9 0 O z E m c X V v d D s s J n F 1 b 3 Q 7 M i Z x d W 9 0 O y w m c X V v d D s z J n F 1 b 3 Q 7 L C Z x d W 9 0 O z Q m c X V v d D s s J n F 1 b 3 Q 7 N S Z x d W 9 0 O y w m c X V v d D s 2 J n F 1 b 3 Q 7 L C Z x d W 9 0 O z c m c X V v d D s s J n F 1 b 3 Q 7 O C Z x d W 9 0 O y w m c X V v d D s 5 J n F 1 b 3 Q 7 L C Z x d W 9 0 O z E w J n F 1 b 3 Q 7 L C Z x d W 9 0 O 0 7 C u i B F b n F 1 Z X N 0 Z X M m c X V v d D s s J n F 1 b 3 Q 7 T l B T J n F 1 b 3 Q 7 X S I g L z 4 8 R W 5 0 c n k g V H l w Z T 0 i R m l s b E x h c 3 R V c G R h d G V k I i B W Y W x 1 Z T 0 i Z D I w M j U t M T E t M T N U M D k 6 N D Q 6 M T I u M z k w M z c 5 O V o i I C 8 + P E V u d H J 5 I F R 5 c G U 9 I k F k Z G V k V G 9 E Y X R h T W 9 k Z W w i I F Z h b H V l P S J s M C I g L z 4 8 R W 5 0 c n k g V H l w Z T 0 i R m l s b F N 0 Y X R 1 c y I g V m F s d W U 9 I n N X Y W l 0 a W 5 n R m 9 y R X h j Z W x S Z W Z y Z X N o I i A v P j x F b n R y e S B U e X B l P S J S Z W x h d G l v b n N o a X B J b m Z v Q 2 9 u d G F p b m V y I i B W Y W x 1 Z T 0 i c 3 s m c X V v d D t j b 2 x 1 b W 5 D b 3 V u d C Z x d W 9 0 O z o x N S w m c X V v d D t r Z X l D b 2 x 1 b W 5 O Y W 1 l c y Z x d W 9 0 O z p b X S w m c X V v d D t x d W V y e V J l b G F 0 a W 9 u c 2 h p c H M m c X V v d D s 6 W 1 0 s J n F 1 b 3 Q 7 Y 2 9 s d W 1 u S W R l b n R p d G l l c y Z x d W 9 0 O z p b J n F 1 b 3 Q 7 U 2 V j d G l v b j E v T l B T U 2 V y d m V p c z I w M j U v Q X V 0 b 1 J l b W 9 2 Z W R D b 2 x 1 b W 5 z M S 5 7 T W V z L D B 9 J n F 1 b 3 Q 7 L C Z x d W 9 0 O 1 N l Y 3 R p b 2 4 x L 0 5 Q U 1 N l c n Z l a X M y M D I 1 L 0 F 1 d G 9 S Z W 1 v d m V k Q 2 9 s d W 1 u c z E u e 1 N l c n Z l a S w x f S Z x d W 9 0 O y w m c X V v d D t T Z W N 0 a W 9 u M S 9 O U F N T Z X J 2 Z W l z M j A y N S 9 B d X R v U m V t b 3 Z l Z E N v b H V t b n M x L n s w L D J 9 J n F 1 b 3 Q 7 L C Z x d W 9 0 O 1 N l Y 3 R p b 2 4 x L 0 5 Q U 1 N l c n Z l a X M y M D I 1 L 0 F 1 d G 9 S Z W 1 v d m V k Q 2 9 s d W 1 u c z E u e z E s M 3 0 m c X V v d D s s J n F 1 b 3 Q 7 U 2 V j d G l v b j E v T l B T U 2 V y d m V p c z I w M j U v Q X V 0 b 1 J l b W 9 2 Z W R D b 2 x 1 b W 5 z M S 5 7 M i w 0 f S Z x d W 9 0 O y w m c X V v d D t T Z W N 0 a W 9 u M S 9 O U F N T Z X J 2 Z W l z M j A y N S 9 B d X R v U m V t b 3 Z l Z E N v b H V t b n M x L n s z L D V 9 J n F 1 b 3 Q 7 L C Z x d W 9 0 O 1 N l Y 3 R p b 2 4 x L 0 5 Q U 1 N l c n Z l a X M y M D I 1 L 0 F 1 d G 9 S Z W 1 v d m V k Q 2 9 s d W 1 u c z E u e z Q s N n 0 m c X V v d D s s J n F 1 b 3 Q 7 U 2 V j d G l v b j E v T l B T U 2 V y d m V p c z I w M j U v Q X V 0 b 1 J l b W 9 2 Z W R D b 2 x 1 b W 5 z M S 5 7 N S w 3 f S Z x d W 9 0 O y w m c X V v d D t T Z W N 0 a W 9 u M S 9 O U F N T Z X J 2 Z W l z M j A y N S 9 B d X R v U m V t b 3 Z l Z E N v b H V t b n M x L n s 2 L D h 9 J n F 1 b 3 Q 7 L C Z x d W 9 0 O 1 N l Y 3 R p b 2 4 x L 0 5 Q U 1 N l c n Z l a X M y M D I 1 L 0 F 1 d G 9 S Z W 1 v d m V k Q 2 9 s d W 1 u c z E u e z c s O X 0 m c X V v d D s s J n F 1 b 3 Q 7 U 2 V j d G l v b j E v T l B T U 2 V y d m V p c z I w M j U v Q X V 0 b 1 J l b W 9 2 Z W R D b 2 x 1 b W 5 z M S 5 7 O C w x M H 0 m c X V v d D s s J n F 1 b 3 Q 7 U 2 V j d G l v b j E v T l B T U 2 V y d m V p c z I w M j U v Q X V 0 b 1 J l b W 9 2 Z W R D b 2 x 1 b W 5 z M S 5 7 O S w x M X 0 m c X V v d D s s J n F 1 b 3 Q 7 U 2 V j d G l v b j E v T l B T U 2 V y d m V p c z I w M j U v Q X V 0 b 1 J l b W 9 2 Z W R D b 2 x 1 b W 5 z M S 5 7 M T A s M T J 9 J n F 1 b 3 Q 7 L C Z x d W 9 0 O 1 N l Y 3 R p b 2 4 x L 0 5 Q U 1 N l c n Z l a X M y M D I 1 L 0 F 1 d G 9 S Z W 1 v d m V k Q 2 9 s d W 1 u c z E u e 0 7 C u i B F b n F 1 Z X N 0 Z X M s M T N 9 J n F 1 b 3 Q 7 L C Z x d W 9 0 O 1 N l Y 3 R p b 2 4 x L 0 5 Q U 1 N l c n Z l a X M y M D I 1 L 0 F 1 d G 9 S Z W 1 v d m V k Q 2 9 s d W 1 u c z E u e 0 5 Q U y w x N H 0 m c X V v d D t d L C Z x d W 9 0 O 0 N v b H V t b k N v d W 5 0 J n F 1 b 3 Q 7 O j E 1 L C Z x d W 9 0 O 0 t l e U N v b H V t b k 5 h b W V z J n F 1 b 3 Q 7 O l t d L C Z x d W 9 0 O 0 N v b H V t b k l k Z W 5 0 a X R p Z X M m c X V v d D s 6 W y Z x d W 9 0 O 1 N l Y 3 R p b 2 4 x L 0 5 Q U 1 N l c n Z l a X M y M D I 1 L 0 F 1 d G 9 S Z W 1 v d m V k Q 2 9 s d W 1 u c z E u e 0 1 l c y w w f S Z x d W 9 0 O y w m c X V v d D t T Z W N 0 a W 9 u M S 9 O U F N T Z X J 2 Z W l z M j A y N S 9 B d X R v U m V t b 3 Z l Z E N v b H V t b n M x L n t T Z X J 2 Z W k s M X 0 m c X V v d D s s J n F 1 b 3 Q 7 U 2 V j d G l v b j E v T l B T U 2 V y d m V p c z I w M j U v Q X V 0 b 1 J l b W 9 2 Z W R D b 2 x 1 b W 5 z M S 5 7 M C w y f S Z x d W 9 0 O y w m c X V v d D t T Z W N 0 a W 9 u M S 9 O U F N T Z X J 2 Z W l z M j A y N S 9 B d X R v U m V t b 3 Z l Z E N v b H V t b n M x L n s x L D N 9 J n F 1 b 3 Q 7 L C Z x d W 9 0 O 1 N l Y 3 R p b 2 4 x L 0 5 Q U 1 N l c n Z l a X M y M D I 1 L 0 F 1 d G 9 S Z W 1 v d m V k Q 2 9 s d W 1 u c z E u e z I s N H 0 m c X V v d D s s J n F 1 b 3 Q 7 U 2 V j d G l v b j E v T l B T U 2 V y d m V p c z I w M j U v Q X V 0 b 1 J l b W 9 2 Z W R D b 2 x 1 b W 5 z M S 5 7 M y w 1 f S Z x d W 9 0 O y w m c X V v d D t T Z W N 0 a W 9 u M S 9 O U F N T Z X J 2 Z W l z M j A y N S 9 B d X R v U m V t b 3 Z l Z E N v b H V t b n M x L n s 0 L D Z 9 J n F 1 b 3 Q 7 L C Z x d W 9 0 O 1 N l Y 3 R p b 2 4 x L 0 5 Q U 1 N l c n Z l a X M y M D I 1 L 0 F 1 d G 9 S Z W 1 v d m V k Q 2 9 s d W 1 u c z E u e z U s N 3 0 m c X V v d D s s J n F 1 b 3 Q 7 U 2 V j d G l v b j E v T l B T U 2 V y d m V p c z I w M j U v Q X V 0 b 1 J l b W 9 2 Z W R D b 2 x 1 b W 5 z M S 5 7 N i w 4 f S Z x d W 9 0 O y w m c X V v d D t T Z W N 0 a W 9 u M S 9 O U F N T Z X J 2 Z W l z M j A y N S 9 B d X R v U m V t b 3 Z l Z E N v b H V t b n M x L n s 3 L D l 9 J n F 1 b 3 Q 7 L C Z x d W 9 0 O 1 N l Y 3 R p b 2 4 x L 0 5 Q U 1 N l c n Z l a X M y M D I 1 L 0 F 1 d G 9 S Z W 1 v d m V k Q 2 9 s d W 1 u c z E u e z g s M T B 9 J n F 1 b 3 Q 7 L C Z x d W 9 0 O 1 N l Y 3 R p b 2 4 x L 0 5 Q U 1 N l c n Z l a X M y M D I 1 L 0 F 1 d G 9 S Z W 1 v d m V k Q 2 9 s d W 1 u c z E u e z k s M T F 9 J n F 1 b 3 Q 7 L C Z x d W 9 0 O 1 N l Y 3 R p b 2 4 x L 0 5 Q U 1 N l c n Z l a X M y M D I 1 L 0 F 1 d G 9 S Z W 1 v d m V k Q 2 9 s d W 1 u c z E u e z E w L D E y f S Z x d W 9 0 O y w m c X V v d D t T Z W N 0 a W 9 u M S 9 O U F N T Z X J 2 Z W l z M j A y N S 9 B d X R v U m V t b 3 Z l Z E N v b H V t b n M x L n t O w r o g R W 5 x d W V z d G V z L D E z f S Z x d W 9 0 O y w m c X V v d D t T Z W N 0 a W 9 u M S 9 O U F N T Z X J 2 Z W l z M j A y N S 9 B d X R v U m V t b 3 Z l Z E N v b H V t b n M x L n t O U F M s M T R 9 J n F 1 b 3 Q 7 X S w m c X V v d D t S Z W x h d G l v b n N o a X B J b m Z v J n F 1 b 3 Q 7 O l t d f S I g L z 4 8 L 1 N 0 Y W J s Z U V u d H J p Z X M + P C 9 J d G V t P j x J d G V t P j x J d G V t T G 9 j Y X R p b 2 4 + P E l 0 Z W 1 U e X B l P k Z v c m 1 1 b G E 8 L 0 l 0 Z W 1 U e X B l P j x J d G V t U G F 0 a D 5 T Z W N 0 a W 9 u M S 9 O U F N T Z X J 2 Z W l z M j A y N S 9 P c m l n Z W 4 8 L 0 l 0 Z W 1 Q Y X R o P j w v S X R l b U x v Y 2 F 0 a W 9 u P j x T d G F i b G V F b n R y a W V z I C 8 + P C 9 J d G V t P j x J d G V t P j x J d G V t T G 9 j Y X R p b 2 4 + P E l 0 Z W 1 U e X B l P k Z v c m 1 1 b G E 8 L 0 l 0 Z W 1 U e X B l P j x J d G V t U G F 0 a D 5 T Z W N 0 a W 9 u M S 9 O U F N T Z X J 2 Z W l z M j A y N S 9 O U F N T Z X J 2 Z W l z X 1 R h Y m x l P C 9 J d G V t U G F 0 a D 4 8 L 0 l 0 Z W 1 M b 2 N h d G l v b j 4 8 U 3 R h Y m x l R W 5 0 c m l l c y A v P j w v S X R l b T 4 8 S X R l b T 4 8 S X R l b U x v Y 2 F 0 a W 9 u P j x J d G V t V H l w Z T 5 G b 3 J t d W x h P C 9 J d G V t V H l w Z T 4 8 S X R l b V B h d G g + U 2 V j d G l v b j E v T l B T U 2 V y d m V p c z I w M j U v V G l w b y U y M G N h b W J p Y W R v P C 9 J d G V t U G F 0 a D 4 8 L 0 l 0 Z W 1 M b 2 N h d G l v b j 4 8 U 3 R h Y m x l R W 5 0 c m l l c y A v P j w v S X R l b T 4 8 S X R l b T 4 8 S X R l b U x v Y 2 F 0 a W 9 u P j x J d G V t V H l w Z T 5 G b 3 J t d W x h P C 9 J d G V t V H l w Z T 4 8 S X R l b V B h d G g + U 2 V j d G l v b j E v Q 2 F u Y W x z M j A y N T w v S X R l b V B h d G g + P C 9 J d G V t T G 9 j Y X R p b 2 4 + P F N 0 Y W J s Z U V u d H J p Z X M + P E V u d H J 5 I F R 5 c G U 9 I k l z U H J p d m F 0 Z S I g V m F s d W U 9 I m w w I i A v P j x F b n R y e S B U e X B l P S J R d W V y e U l E I i B W Y W x 1 Z T 0 i c z U z N z h j N G M z L T Y x N j A t N G N i Y S 1 i M z R h L T A 2 Y 2 U 0 Z m Z m M T k x N S I g L z 4 8 R W 5 0 c n k g V H l w Z T 0 i R m l s b E V u Y W J s Z W Q i I F Z h b H V l P S J s M C I g L z 4 8 R W 5 0 c n k g V H l w Z T 0 i R m l s b E N v b H V t b l R 5 c G V z I i B W Y W x 1 Z T 0 i c 0 N R W U R B d 0 1 E Q X d N R E F 3 T U R B d 0 1 G 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R m l s b F R v R G F 0 Y U 1 v Z G V s R W 5 h Y m x l Z C I g V m F s d W U 9 I m w w I i A v P j x F b n R y e S B U e X B l P S J G a W x s R X J y b 3 J D b 3 V u d C I g V m F s d W U 9 I m w w I i A v P j x F b n R y e S B U e X B l P S J G a W x s T 2 J q Z W N 0 V H l w Z S I g V m F s d W U 9 I n N D b 2 5 u Z W N 0 a W 9 u T 2 5 s e S I g L z 4 8 R W 5 0 c n k g V H l w Z T 0 i R m l s b E V y c m 9 y Q 2 9 k Z S I g V m F s d W U 9 I n N V b m t u b 3 d u I i A v P j x F b n R y e S B U e X B l P S J G a W x s Q 2 9 1 b n Q i I F Z h b H V l P S J s M C I g L z 4 8 R W 5 0 c n k g V H l w Z T 0 i R m l s b E N v b H V t b k 5 h b W V z I i B W Y W x 1 Z T 0 i c 1 s m c X V v d D t N Z X M m c X V v d D s s J n F 1 b 3 Q 7 Q 2 F u Y W w m c X V v d D s s J n F 1 b 3 Q 7 M C Z x d W 9 0 O y w m c X V v d D s x J n F 1 b 3 Q 7 L C Z x d W 9 0 O z I m c X V v d D s s J n F 1 b 3 Q 7 M y Z x d W 9 0 O y w m c X V v d D s 0 J n F 1 b 3 Q 7 L C Z x d W 9 0 O z U m c X V v d D s s J n F 1 b 3 Q 7 N i Z x d W 9 0 O y w m c X V v d D s 3 J n F 1 b 3 Q 7 L C Z x d W 9 0 O z g m c X V v d D s s J n F 1 b 3 Q 7 O S Z x d W 9 0 O y w m c X V v d D s x M C Z x d W 9 0 O y w m c X V v d D t U b 3 R h b C B n Z W 5 l c m F s J n F 1 b 3 Q 7 L C Z x d W 9 0 O 0 5 Q U y Z x d W 9 0 O 1 0 i I C 8 + P E V u d H J 5 I F R 5 c G U 9 I k Z p b G x M Y X N 0 V X B k Y X R l Z C I g V m F s d W U 9 I m Q y M D I 1 L T E x L T E z V D A 5 O j Q 0 O j E y L j M y N T E 3 O D R a I i A v P j x F b n R y e S B U e X B l P S J B Z G R l Z F R v R G F 0 Y U 1 v Z G V s I i B W Y W x 1 Z T 0 i b D A i I C 8 + P E V u d H J 5 I F R 5 c G U 9 I k Z p b G x T d G F 0 d X M i I F Z h b H V l P S J z V 2 F p d G l u Z 0 Z v c k V 4 Y 2 V s U m V m c m V z a C I g L z 4 8 R W 5 0 c n k g V H l w Z T 0 i U m V s Y X R p b 2 5 z a G l w S W 5 m b 0 N v b n R h a W 5 l c i I g V m F s d W U 9 I n N 7 J n F 1 b 3 Q 7 Y 2 9 s d W 1 u Q 2 9 1 b n Q m c X V v d D s 6 M T U s J n F 1 b 3 Q 7 a 2 V 5 Q 2 9 s d W 1 u T m F t Z X M m c X V v d D s 6 W 1 0 s J n F 1 b 3 Q 7 c X V l c n l S Z W x h d G l v b n N o a X B z J n F 1 b 3 Q 7 O l t d L C Z x d W 9 0 O 2 N v b H V t b k l k Z W 5 0 a X R p Z X M m c X V v d D s 6 W y Z x d W 9 0 O 1 N l Y 3 R p b 2 4 x L 0 N h b m F s c z I w M j U v Q X V 0 b 1 J l b W 9 2 Z W R D b 2 x 1 b W 5 z M S 5 7 T W V z L D B 9 J n F 1 b 3 Q 7 L C Z x d W 9 0 O 1 N l Y 3 R p b 2 4 x L 0 N h b m F s c z I w M j U v Q X V 0 b 1 J l b W 9 2 Z W R D b 2 x 1 b W 5 z M S 5 7 Q 2 F u Y W w s M X 0 m c X V v d D s s J n F 1 b 3 Q 7 U 2 V j d G l v b j E v Q 2 F u Y W x z M j A y N S 9 B d X R v U m V t b 3 Z l Z E N v b H V t b n M x L n s w L D J 9 J n F 1 b 3 Q 7 L C Z x d W 9 0 O 1 N l Y 3 R p b 2 4 x L 0 N h b m F s c z I w M j U v Q X V 0 b 1 J l b W 9 2 Z W R D b 2 x 1 b W 5 z M S 5 7 M S w z f S Z x d W 9 0 O y w m c X V v d D t T Z W N 0 a W 9 u M S 9 D Y W 5 h b H M y M D I 1 L 0 F 1 d G 9 S Z W 1 v d m V k Q 2 9 s d W 1 u c z E u e z I s N H 0 m c X V v d D s s J n F 1 b 3 Q 7 U 2 V j d G l v b j E v Q 2 F u Y W x z M j A y N S 9 B d X R v U m V t b 3 Z l Z E N v b H V t b n M x L n s z L D V 9 J n F 1 b 3 Q 7 L C Z x d W 9 0 O 1 N l Y 3 R p b 2 4 x L 0 N h b m F s c z I w M j U v Q X V 0 b 1 J l b W 9 2 Z W R D b 2 x 1 b W 5 z M S 5 7 N C w 2 f S Z x d W 9 0 O y w m c X V v d D t T Z W N 0 a W 9 u M S 9 D Y W 5 h b H M y M D I 1 L 0 F 1 d G 9 S Z W 1 v d m V k Q 2 9 s d W 1 u c z E u e z U s N 3 0 m c X V v d D s s J n F 1 b 3 Q 7 U 2 V j d G l v b j E v Q 2 F u Y W x z M j A y N S 9 B d X R v U m V t b 3 Z l Z E N v b H V t b n M x L n s 2 L D h 9 J n F 1 b 3 Q 7 L C Z x d W 9 0 O 1 N l Y 3 R p b 2 4 x L 0 N h b m F s c z I w M j U v Q X V 0 b 1 J l b W 9 2 Z W R D b 2 x 1 b W 5 z M S 5 7 N y w 5 f S Z x d W 9 0 O y w m c X V v d D t T Z W N 0 a W 9 u M S 9 D Y W 5 h b H M y M D I 1 L 0 F 1 d G 9 S Z W 1 v d m V k Q 2 9 s d W 1 u c z E u e z g s M T B 9 J n F 1 b 3 Q 7 L C Z x d W 9 0 O 1 N l Y 3 R p b 2 4 x L 0 N h b m F s c z I w M j U v Q X V 0 b 1 J l b W 9 2 Z W R D b 2 x 1 b W 5 z M S 5 7 O S w x M X 0 m c X V v d D s s J n F 1 b 3 Q 7 U 2 V j d G l v b j E v Q 2 F u Y W x z M j A y N S 9 B d X R v U m V t b 3 Z l Z E N v b H V t b n M x L n s x M C w x M n 0 m c X V v d D s s J n F 1 b 3 Q 7 U 2 V j d G l v b j E v Q 2 F u Y W x z M j A y N S 9 B d X R v U m V t b 3 Z l Z E N v b H V t b n M x L n t U b 3 R h b C B n Z W 5 l c m F s L D E z f S Z x d W 9 0 O y w m c X V v d D t T Z W N 0 a W 9 u M S 9 D Y W 5 h b H M y M D I 1 L 0 F 1 d G 9 S Z W 1 v d m V k Q 2 9 s d W 1 u c z E u e 0 5 Q U y w x N H 0 m c X V v d D t d L C Z x d W 9 0 O 0 N v b H V t b k N v d W 5 0 J n F 1 b 3 Q 7 O j E 1 L C Z x d W 9 0 O 0 t l e U N v b H V t b k 5 h b W V z J n F 1 b 3 Q 7 O l t d L C Z x d W 9 0 O 0 N v b H V t b k l k Z W 5 0 a X R p Z X M m c X V v d D s 6 W y Z x d W 9 0 O 1 N l Y 3 R p b 2 4 x L 0 N h b m F s c z I w M j U v Q X V 0 b 1 J l b W 9 2 Z W R D b 2 x 1 b W 5 z M S 5 7 T W V z L D B 9 J n F 1 b 3 Q 7 L C Z x d W 9 0 O 1 N l Y 3 R p b 2 4 x L 0 N h b m F s c z I w M j U v Q X V 0 b 1 J l b W 9 2 Z W R D b 2 x 1 b W 5 z M S 5 7 Q 2 F u Y W w s M X 0 m c X V v d D s s J n F 1 b 3 Q 7 U 2 V j d G l v b j E v Q 2 F u Y W x z M j A y N S 9 B d X R v U m V t b 3 Z l Z E N v b H V t b n M x L n s w L D J 9 J n F 1 b 3 Q 7 L C Z x d W 9 0 O 1 N l Y 3 R p b 2 4 x L 0 N h b m F s c z I w M j U v Q X V 0 b 1 J l b W 9 2 Z W R D b 2 x 1 b W 5 z M S 5 7 M S w z f S Z x d W 9 0 O y w m c X V v d D t T Z W N 0 a W 9 u M S 9 D Y W 5 h b H M y M D I 1 L 0 F 1 d G 9 S Z W 1 v d m V k Q 2 9 s d W 1 u c z E u e z I s N H 0 m c X V v d D s s J n F 1 b 3 Q 7 U 2 V j d G l v b j E v Q 2 F u Y W x z M j A y N S 9 B d X R v U m V t b 3 Z l Z E N v b H V t b n M x L n s z L D V 9 J n F 1 b 3 Q 7 L C Z x d W 9 0 O 1 N l Y 3 R p b 2 4 x L 0 N h b m F s c z I w M j U v Q X V 0 b 1 J l b W 9 2 Z W R D b 2 x 1 b W 5 z M S 5 7 N C w 2 f S Z x d W 9 0 O y w m c X V v d D t T Z W N 0 a W 9 u M S 9 D Y W 5 h b H M y M D I 1 L 0 F 1 d G 9 S Z W 1 v d m V k Q 2 9 s d W 1 u c z E u e z U s N 3 0 m c X V v d D s s J n F 1 b 3 Q 7 U 2 V j d G l v b j E v Q 2 F u Y W x z M j A y N S 9 B d X R v U m V t b 3 Z l Z E N v b H V t b n M x L n s 2 L D h 9 J n F 1 b 3 Q 7 L C Z x d W 9 0 O 1 N l Y 3 R p b 2 4 x L 0 N h b m F s c z I w M j U v Q X V 0 b 1 J l b W 9 2 Z W R D b 2 x 1 b W 5 z M S 5 7 N y w 5 f S Z x d W 9 0 O y w m c X V v d D t T Z W N 0 a W 9 u M S 9 D Y W 5 h b H M y M D I 1 L 0 F 1 d G 9 S Z W 1 v d m V k Q 2 9 s d W 1 u c z E u e z g s M T B 9 J n F 1 b 3 Q 7 L C Z x d W 9 0 O 1 N l Y 3 R p b 2 4 x L 0 N h b m F s c z I w M j U v Q X V 0 b 1 J l b W 9 2 Z W R D b 2 x 1 b W 5 z M S 5 7 O S w x M X 0 m c X V v d D s s J n F 1 b 3 Q 7 U 2 V j d G l v b j E v Q 2 F u Y W x z M j A y N S 9 B d X R v U m V t b 3 Z l Z E N v b H V t b n M x L n s x M C w x M n 0 m c X V v d D s s J n F 1 b 3 Q 7 U 2 V j d G l v b j E v Q 2 F u Y W x z M j A y N S 9 B d X R v U m V t b 3 Z l Z E N v b H V t b n M x L n t U b 3 R h b C B n Z W 5 l c m F s L D E z f S Z x d W 9 0 O y w m c X V v d D t T Z W N 0 a W 9 u M S 9 D Y W 5 h b H M y M D I 1 L 0 F 1 d G 9 S Z W 1 v d m V k Q 2 9 s d W 1 u c z E u e 0 5 Q U y w x N H 0 m c X V v d D t d L C Z x d W 9 0 O 1 J l b G F 0 a W 9 u c 2 h p c E l u Z m 8 m c X V v d D s 6 W 1 1 9 I i A v P j w v U 3 R h Y m x l R W 5 0 c m l l c z 4 8 L 0 l 0 Z W 0 + P E l 0 Z W 0 + P E l 0 Z W 1 M b 2 N h d G l v b j 4 8 S X R l b V R 5 c G U + R m 9 y b X V s Y T w v S X R l b V R 5 c G U + P E l 0 Z W 1 Q Y X R o P l N l Y 3 R p b 2 4 x L 0 N h b m F s c z I w M j U v T 3 J p Z 2 V u P C 9 J d G V t U G F 0 a D 4 8 L 0 l 0 Z W 1 M b 2 N h d G l v b j 4 8 U 3 R h Y m x l R W 5 0 c m l l c y A v P j w v S X R l b T 4 8 S X R l b T 4 8 S X R l b U x v Y 2 F 0 a W 9 u P j x J d G V t V H l w Z T 5 G b 3 J t d W x h P C 9 J d G V t V H l w Z T 4 8 S X R l b V B h d G g + U 2 V j d G l v b j E v Q 2 F u Y W x z M j A y N S 9 D Y W 5 h b H M y M D I 0 X 1 R h Y m x l P C 9 J d G V t U G F 0 a D 4 8 L 0 l 0 Z W 1 M b 2 N h d G l v b j 4 8 U 3 R h Y m x l R W 5 0 c m l l c y A v P j w v S X R l b T 4 8 S X R l b T 4 8 S X R l b U x v Y 2 F 0 a W 9 u P j x J d G V t V H l w Z T 5 G b 3 J t d W x h P C 9 J d G V t V H l w Z T 4 8 S X R l b V B h d G g + U 2 V j d G l v b j E v Q 2 F u Y W x z M j A y N S 9 U a X B v J T I w Y 2 F t Y m l h Z G 8 8 L 0 l 0 Z W 1 Q Y X R o P j w v S X R l b U x v Y 2 F 0 a W 9 u P j x T d G F i b G V F b n R y a W V z I C 8 + P C 9 J d G V t P j x J d G V t P j x J d G V t T G 9 j Y X R p b 2 4 + P E l 0 Z W 1 U e X B l P k Z v c m 1 1 b G E 8 L 0 l 0 Z W 1 U e X B l P j x J d G V t U G F 0 a D 5 T Z W N 0 a W 9 u M S 9 O U F N j Y W 5 h b H M y M D I z L T I w M j U 8 L 0 l 0 Z W 1 Q Y X R o P j w v S X R l b U x v Y 2 F 0 a W 9 u P j x T d G F i b G V F b n R y a W V z P j x F b n R y e S B U e X B l P S J J c 1 B y a X Z h d G U i I F Z h b H V l P S J s M C I g L z 4 8 R W 5 0 c n k g V H l w Z T 0 i U X V l c n l J R C I g V m F s d W U 9 I n M w Z j A 0 M z U y N S 1 h N W F l L T Q z Y 2 M t Y T c 3 Z S 1 k N j M 2 Y 2 F h N W Z j N T U i I C 8 + P E V u d H J 5 I F R 5 c G U 9 I k Z p b G x F b m F i b G V k I i B W Y W x 1 Z T 0 i b D A i I C 8 + P E V u d H J 5 I F R 5 c G U 9 I k Z p b G x M Y X N 0 V X B k Y X R l Z C I g V m F s d W U 9 I m Q y M D I 1 L T E x L T E z V D A 5 O j Q 0 O j E y L j U 4 O D A 2 M T d a 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U m V j b 3 Z l c n l U Y X J n Z X R D b 2 x 1 b W 4 i I F Z h b H V l P S J s M S I g L z 4 8 R W 5 0 c n k g V H l w Z T 0 i U m V j b 3 Z l c n l U Y X J n Z X R S b 3 c i I F Z h b H V l P S J s M S I g L z 4 8 R W 5 0 c n k g V H l w Z T 0 i R m l s b E N v b H V t b l R 5 c G V z I i B W Y W x 1 Z T 0 i c 0 N R W U R B d 0 1 E Q X d N R E F 3 T U R B d 0 1 G I i A v P j x F b n R y e S B U e X B l P S J G a W x s V G 9 E Y X R h T W 9 k Z W x F b m F i b G V k I i B W Y W x 1 Z T 0 i b D A i I C 8 + P E V u d H J 5 I F R 5 c G U 9 I k Z p b G x P Y m p l Y 3 R U e X B l I i B W Y W x 1 Z T 0 i c 0 N v b m 5 l Y 3 R p b 2 5 P b m x 5 I i A v P j x F b n R y e S B U e X B l P S J S Z W N v d m V y e V R h c m d l d F N o Z W V 0 I i B W Y W x 1 Z T 0 i c 0 5 Q U 2 N h b m F s c z I w M j M t M j A y N S I g L z 4 8 R W 5 0 c n k g V H l w Z T 0 i R m l s b E V y c m 9 y Q 2 9 1 b n Q i I F Z h b H V l P S J s M C I g L z 4 8 R W 5 0 c n k g V H l w Z T 0 i R m l s b E V y c m 9 y Q 2 9 k Z S I g V m F s d W U 9 I n N V b m t u b 3 d u I i A v P j x F b n R y e S B U e X B l P S J G a W x s Q 2 9 s d W 1 u T m F t Z X M i I F Z h b H V l P S J z W y Z x d W 9 0 O 0 1 l c y Z x d W 9 0 O y w m c X V v d D t D Y W 5 h b C Z x d W 9 0 O y w m c X V v d D s w J n F 1 b 3 Q 7 L C Z x d W 9 0 O z E m c X V v d D s s J n F 1 b 3 Q 7 M i Z x d W 9 0 O y w m c X V v d D s z J n F 1 b 3 Q 7 L C Z x d W 9 0 O z Q m c X V v d D s s J n F 1 b 3 Q 7 N S Z x d W 9 0 O y w m c X V v d D s 2 J n F 1 b 3 Q 7 L C Z x d W 9 0 O z c m c X V v d D s s J n F 1 b 3 Q 7 O C Z x d W 9 0 O y w m c X V v d D s 5 J n F 1 b 3 Q 7 L C Z x d W 9 0 O z E w J n F 1 b 3 Q 7 L C Z x d W 9 0 O 1 R v d G F s I G d l b m V y Y W w m c X V v d D s s J n F 1 b 3 Q 7 T l B T J n F 1 b 3 Q 7 X S I g L z 4 8 R W 5 0 c n k g V H l w Z T 0 i R m l s b E N v d W 5 0 I i B W Y W x 1 Z T 0 i b D A i I C 8 + P E V u d H J 5 I F R 5 c G U 9 I k F k Z G V k V G 9 E Y X R h T W 9 k Z W w i I F Z h b H V l P S J s M C I g L z 4 8 R W 5 0 c n k g V H l w Z T 0 i R m l s b F N 0 Y X R 1 c y I g V m F s d W U 9 I n N X Y W l 0 a W 5 n R m 9 y R X h j Z W x S Z W Z y Z X N o I i A v P j x F b n R y e S B U e X B l P S J S Z W x h d G l v b n N o a X B J b m Z v Q 2 9 u d G F p b m V y I i B W Y W x 1 Z T 0 i c 3 s m c X V v d D t j b 2 x 1 b W 5 D b 3 V u d C Z x d W 9 0 O z o x N S w m c X V v d D t r Z X l D b 2 x 1 b W 5 O Y W 1 l c y Z x d W 9 0 O z p b X S w m c X V v d D t x d W V y e V J l b G F 0 a W 9 u c 2 h p c H M m c X V v d D s 6 W 1 0 s J n F 1 b 3 Q 7 Y 2 9 s d W 1 u S W R l b n R p d G l l c y Z x d W 9 0 O z p b J n F 1 b 3 Q 7 U 2 V j d G l v b j E v T l B T Y 2 F u Y W x z M j A y M y 0 y M D I 1 L 0 F 1 d G 9 S Z W 1 v d m V k Q 2 9 s d W 1 u c z E u e 0 1 l c y w w f S Z x d W 9 0 O y w m c X V v d D t T Z W N 0 a W 9 u M S 9 O U F N j Y W 5 h b H M y M D I z L T I w M j U v Q X V 0 b 1 J l b W 9 2 Z W R D b 2 x 1 b W 5 z M S 5 7 Q 2 F u Y W w s M X 0 m c X V v d D s s J n F 1 b 3 Q 7 U 2 V j d G l v b j E v T l B T Y 2 F u Y W x z M j A y M y 0 y M D I 1 L 0 F 1 d G 9 S Z W 1 v d m V k Q 2 9 s d W 1 u c z E u e z A s M n 0 m c X V v d D s s J n F 1 b 3 Q 7 U 2 V j d G l v b j E v T l B T Y 2 F u Y W x z M j A y M y 0 y M D I 1 L 0 F 1 d G 9 S Z W 1 v d m V k Q 2 9 s d W 1 u c z E u e z E s M 3 0 m c X V v d D s s J n F 1 b 3 Q 7 U 2 V j d G l v b j E v T l B T Y 2 F u Y W x z M j A y M y 0 y M D I 1 L 0 F 1 d G 9 S Z W 1 v d m V k Q 2 9 s d W 1 u c z E u e z I s N H 0 m c X V v d D s s J n F 1 b 3 Q 7 U 2 V j d G l v b j E v T l B T Y 2 F u Y W x z M j A y M y 0 y M D I 1 L 0 F 1 d G 9 S Z W 1 v d m V k Q 2 9 s d W 1 u c z E u e z M s N X 0 m c X V v d D s s J n F 1 b 3 Q 7 U 2 V j d G l v b j E v T l B T Y 2 F u Y W x z M j A y M y 0 y M D I 1 L 0 F 1 d G 9 S Z W 1 v d m V k Q 2 9 s d W 1 u c z E u e z Q s N n 0 m c X V v d D s s J n F 1 b 3 Q 7 U 2 V j d G l v b j E v T l B T Y 2 F u Y W x z M j A y M y 0 y M D I 1 L 0 F 1 d G 9 S Z W 1 v d m V k Q 2 9 s d W 1 u c z E u e z U s N 3 0 m c X V v d D s s J n F 1 b 3 Q 7 U 2 V j d G l v b j E v T l B T Y 2 F u Y W x z M j A y M y 0 y M D I 1 L 0 F 1 d G 9 S Z W 1 v d m V k Q 2 9 s d W 1 u c z E u e z Y s O H 0 m c X V v d D s s J n F 1 b 3 Q 7 U 2 V j d G l v b j E v T l B T Y 2 F u Y W x z M j A y M y 0 y M D I 1 L 0 F 1 d G 9 S Z W 1 v d m V k Q 2 9 s d W 1 u c z E u e z c s O X 0 m c X V v d D s s J n F 1 b 3 Q 7 U 2 V j d G l v b j E v T l B T Y 2 F u Y W x z M j A y M y 0 y M D I 1 L 0 F 1 d G 9 S Z W 1 v d m V k Q 2 9 s d W 1 u c z E u e z g s M T B 9 J n F 1 b 3 Q 7 L C Z x d W 9 0 O 1 N l Y 3 R p b 2 4 x L 0 5 Q U 2 N h b m F s c z I w M j M t M j A y N S 9 B d X R v U m V t b 3 Z l Z E N v b H V t b n M x L n s 5 L D E x f S Z x d W 9 0 O y w m c X V v d D t T Z W N 0 a W 9 u M S 9 O U F N j Y W 5 h b H M y M D I z L T I w M j U v Q X V 0 b 1 J l b W 9 2 Z W R D b 2 x 1 b W 5 z M S 5 7 M T A s M T J 9 J n F 1 b 3 Q 7 L C Z x d W 9 0 O 1 N l Y 3 R p b 2 4 x L 0 5 Q U 2 N h b m F s c z I w M j M t M j A y N S 9 B d X R v U m V t b 3 Z l Z E N v b H V t b n M x L n t U b 3 R h b C B n Z W 5 l c m F s L D E z f S Z x d W 9 0 O y w m c X V v d D t T Z W N 0 a W 9 u M S 9 O U F N j Y W 5 h b H M y M D I z L T I w M j U v Q X V 0 b 1 J l b W 9 2 Z W R D b 2 x 1 b W 5 z M S 5 7 T l B T L D E 0 f S Z x d W 9 0 O 1 0 s J n F 1 b 3 Q 7 Q 2 9 s d W 1 u Q 2 9 1 b n Q m c X V v d D s 6 M T U s J n F 1 b 3 Q 7 S 2 V 5 Q 2 9 s d W 1 u T m F t Z X M m c X V v d D s 6 W 1 0 s J n F 1 b 3 Q 7 Q 2 9 s d W 1 u S W R l b n R p d G l l c y Z x d W 9 0 O z p b J n F 1 b 3 Q 7 U 2 V j d G l v b j E v T l B T Y 2 F u Y W x z M j A y M y 0 y M D I 1 L 0 F 1 d G 9 S Z W 1 v d m V k Q 2 9 s d W 1 u c z E u e 0 1 l c y w w f S Z x d W 9 0 O y w m c X V v d D t T Z W N 0 a W 9 u M S 9 O U F N j Y W 5 h b H M y M D I z L T I w M j U v Q X V 0 b 1 J l b W 9 2 Z W R D b 2 x 1 b W 5 z M S 5 7 Q 2 F u Y W w s M X 0 m c X V v d D s s J n F 1 b 3 Q 7 U 2 V j d G l v b j E v T l B T Y 2 F u Y W x z M j A y M y 0 y M D I 1 L 0 F 1 d G 9 S Z W 1 v d m V k Q 2 9 s d W 1 u c z E u e z A s M n 0 m c X V v d D s s J n F 1 b 3 Q 7 U 2 V j d G l v b j E v T l B T Y 2 F u Y W x z M j A y M y 0 y M D I 1 L 0 F 1 d G 9 S Z W 1 v d m V k Q 2 9 s d W 1 u c z E u e z E s M 3 0 m c X V v d D s s J n F 1 b 3 Q 7 U 2 V j d G l v b j E v T l B T Y 2 F u Y W x z M j A y M y 0 y M D I 1 L 0 F 1 d G 9 S Z W 1 v d m V k Q 2 9 s d W 1 u c z E u e z I s N H 0 m c X V v d D s s J n F 1 b 3 Q 7 U 2 V j d G l v b j E v T l B T Y 2 F u Y W x z M j A y M y 0 y M D I 1 L 0 F 1 d G 9 S Z W 1 v d m V k Q 2 9 s d W 1 u c z E u e z M s N X 0 m c X V v d D s s J n F 1 b 3 Q 7 U 2 V j d G l v b j E v T l B T Y 2 F u Y W x z M j A y M y 0 y M D I 1 L 0 F 1 d G 9 S Z W 1 v d m V k Q 2 9 s d W 1 u c z E u e z Q s N n 0 m c X V v d D s s J n F 1 b 3 Q 7 U 2 V j d G l v b j E v T l B T Y 2 F u Y W x z M j A y M y 0 y M D I 1 L 0 F 1 d G 9 S Z W 1 v d m V k Q 2 9 s d W 1 u c z E u e z U s N 3 0 m c X V v d D s s J n F 1 b 3 Q 7 U 2 V j d G l v b j E v T l B T Y 2 F u Y W x z M j A y M y 0 y M D I 1 L 0 F 1 d G 9 S Z W 1 v d m V k Q 2 9 s d W 1 u c z E u e z Y s O H 0 m c X V v d D s s J n F 1 b 3 Q 7 U 2 V j d G l v b j E v T l B T Y 2 F u Y W x z M j A y M y 0 y M D I 1 L 0 F 1 d G 9 S Z W 1 v d m V k Q 2 9 s d W 1 u c z E u e z c s O X 0 m c X V v d D s s J n F 1 b 3 Q 7 U 2 V j d G l v b j E v T l B T Y 2 F u Y W x z M j A y M y 0 y M D I 1 L 0 F 1 d G 9 S Z W 1 v d m V k Q 2 9 s d W 1 u c z E u e z g s M T B 9 J n F 1 b 3 Q 7 L C Z x d W 9 0 O 1 N l Y 3 R p b 2 4 x L 0 5 Q U 2 N h b m F s c z I w M j M t M j A y N S 9 B d X R v U m V t b 3 Z l Z E N v b H V t b n M x L n s 5 L D E x f S Z x d W 9 0 O y w m c X V v d D t T Z W N 0 a W 9 u M S 9 O U F N j Y W 5 h b H M y M D I z L T I w M j U v Q X V 0 b 1 J l b W 9 2 Z W R D b 2 x 1 b W 5 z M S 5 7 M T A s M T J 9 J n F 1 b 3 Q 7 L C Z x d W 9 0 O 1 N l Y 3 R p b 2 4 x L 0 5 Q U 2 N h b m F s c z I w M j M t M j A y N S 9 B d X R v U m V t b 3 Z l Z E N v b H V t b n M x L n t U b 3 R h b C B n Z W 5 l c m F s L D E z f S Z x d W 9 0 O y w m c X V v d D t T Z W N 0 a W 9 u M S 9 O U F N j Y W 5 h b H M y M D I z L T I w M j U v Q X V 0 b 1 J l b W 9 2 Z W R D b 2 x 1 b W 5 z M S 5 7 T l B T L D E 0 f S Z x d W 9 0 O 1 0 s J n F 1 b 3 Q 7 U m V s Y X R p b 2 5 z a G l w S W 5 m b y Z x d W 9 0 O z p b X X 0 i I C 8 + P C 9 T d G F i b G V F b n R y a W V z P j w v S X R l b T 4 8 S X R l b T 4 8 S X R l b U x v Y 2 F 0 a W 9 u P j x J d G V t V H l w Z T 5 G b 3 J t d W x h P C 9 J d G V t V H l w Z T 4 8 S X R l b V B h d G g + U 2 V j d G l v b j E v T l B T Y 2 F u Y W x z M j A y M y 0 y M D I 1 L 0 9 y a W d l b j w v S X R l b V B h d G g + P C 9 J d G V t T G 9 j Y X R p b 2 4 + P F N 0 Y W J s Z U V u d H J p Z X M g L z 4 8 L 0 l 0 Z W 0 + P E l 0 Z W 0 + P E l 0 Z W 1 M b 2 N h d G l v b j 4 8 S X R l b V R 5 c G U + R m 9 y b X V s Y T w v S X R l b V R 5 c G U + P E l 0 Z W 1 Q Y X R o P l N l Y 3 R p b 2 4 x L 0 5 Q U 2 N h b m F s c z I w M j M t M j A y N S 9 D b 2 5 z d W x 0 Y S U y M G F u Z X h h Z G E 8 L 0 l 0 Z W 1 Q Y X R o P j w v S X R l b U x v Y 2 F 0 a W 9 u P j x T d G F i b G V F b n R y a W V z I C 8 + P C 9 J d G V t P j x J d G V t P j x J d G V t T G 9 j Y X R p b 2 4 + P E l 0 Z W 1 U e X B l P k Z v c m 1 1 b G E 8 L 0 l 0 Z W 1 U e X B l P j x J d G V t U G F 0 a D 5 T Z W N 0 a W 9 u M S 9 O U F N z Z X J 2 Z W l z M j A y M y 0 y M D I 1 P C 9 J d G V t U G F 0 a D 4 8 L 0 l 0 Z W 1 M b 2 N h d G l v b j 4 8 U 3 R h Y m x l R W 5 0 c m l l c z 4 8 R W 5 0 c n k g V H l w Z T 0 i S X N Q c m l 2 Y X R l I i B W Y W x 1 Z T 0 i b D A i I C 8 + P E V u d H J 5 I F R 5 c G U 9 I l F 1 Z X J 5 S U Q i I F Z h b H V l P S J z N W Y 1 N D A 3 Y T Y t O T k 3 Z S 0 0 N z N j L T g 5 M D U t Z D c 4 O D Z h M j E 5 Y m M y I i A v P j x F b n R y e S B U e X B l P S J G a W x s R W 5 h Y m x l Z C I g V m F s d W U 9 I m w w I i A v P j x F b n R y e S B U e X B l P S J G a W x s T G F z d F V w Z G F 0 Z W Q i I F Z h b H V l P S J k M j A y N S 0 x M S 0 x M 1 Q w O T o 0 N D o x M i 4 0 M z k 4 M j U 1 W i 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Z W R D b 2 1 w b G V 0 Z V J l c 3 V s d F R v V 2 9 y a 3 N o Z W V 0 I i B W Y W x 1 Z T 0 i b D E i I C 8 + P E V u d H J 5 I F R 5 c G U 9 I k Z p b G x D b 2 x 1 b W 5 U e X B l c y I g V m F s d W U 9 I n N B Q V l E Q X d N R E F 3 T U R B d 0 1 E Q X d N R i I g L z 4 8 R W 5 0 c n k g V H l w Z T 0 i U m V j b 3 Z l c n l U Y X J n Z X R S b 3 c i I F Z h b H V l P S J s M S I g L z 4 8 R W 5 0 c n k g V H l w Z T 0 i U m V j b 3 Z l c n l U Y X J n Z X R D b 2 x 1 b W 4 i I F Z h b H V l P S J s M S I g L z 4 8 R W 5 0 c n k g V H l w Z T 0 i R m l s b F R v R G F 0 Y U 1 v Z G V s R W 5 h Y m x l Z C I g V m F s d W U 9 I m w w I i A v P j x F b n R y e S B U e X B l P S J G a W x s T 2 J q Z W N 0 V H l w Z S I g V m F s d W U 9 I n N D b 2 5 u Z W N 0 a W 9 u T 2 5 s e S I g L z 4 8 R W 5 0 c n k g V H l w Z T 0 i R m l s b E V y c m 9 y Q 2 9 1 b n Q i I F Z h b H V l P S J s M C I g L z 4 8 R W 5 0 c n k g V H l w Z T 0 i U m V j b 3 Z l c n l U Y X J n Z X R T a G V l d C I g V m F s d W U 9 I n N O U F N z Z X J 2 Z W l z M j A y M y s y M D I 0 I i A v P j x F b n R y e S B U e X B l P S J G a W x s R X J y b 3 J D b 2 R l I i B W Y W x 1 Z T 0 i c 1 V u a 2 5 v d 2 4 i I C 8 + P E V u d H J 5 I F R 5 c G U 9 I k Z p b G x D b 2 x 1 b W 5 O Y W 1 l c y I g V m F s d W U 9 I n N b J n F 1 b 3 Q 7 T W V z J n F 1 b 3 Q 7 L C Z x d W 9 0 O 1 N l c n Z l a S Z x d W 9 0 O y w m c X V v d D s w J n F 1 b 3 Q 7 L C Z x d W 9 0 O z E m c X V v d D s s J n F 1 b 3 Q 7 M i Z x d W 9 0 O y w m c X V v d D s z J n F 1 b 3 Q 7 L C Z x d W 9 0 O z Q m c X V v d D s s J n F 1 b 3 Q 7 N S Z x d W 9 0 O y w m c X V v d D s 2 J n F 1 b 3 Q 7 L C Z x d W 9 0 O z c m c X V v d D s s J n F 1 b 3 Q 7 O C Z x d W 9 0 O y w m c X V v d D s 5 J n F 1 b 3 Q 7 L C Z x d W 9 0 O z E w J n F 1 b 3 Q 7 L C Z x d W 9 0 O 0 7 C u i B F b n F 1 Z X N 0 Z X M m c X V v d D s s J n F 1 b 3 Q 7 T l B T J n F 1 b 3 Q 7 X S I g L z 4 8 R W 5 0 c n k g V H l w Z T 0 i R m l s b E N v d W 5 0 I i B W Y W x 1 Z T 0 i b D A i I C 8 + P E V u d H J 5 I F R 5 c G U 9 I k F k Z G V k V G 9 E Y X R h T W 9 k Z W w i I F Z h b H V l P S J s M C I g L z 4 8 R W 5 0 c n k g V H l w Z T 0 i R m l s b F N 0 Y X R 1 c y I g V m F s d W U 9 I n N X Y W l 0 a W 5 n R m 9 y R X h j Z W x S Z W Z y Z X N o I i A v P j x F b n R y e S B U e X B l P S J S Z W x h d G l v b n N o a X B J b m Z v Q 2 9 u d G F p b m V y I i B W Y W x 1 Z T 0 i c 3 s m c X V v d D t j b 2 x 1 b W 5 D b 3 V u d C Z x d W 9 0 O z o x N S w m c X V v d D t r Z X l D b 2 x 1 b W 5 O Y W 1 l c y Z x d W 9 0 O z p b X S w m c X V v d D t x d W V y e V J l b G F 0 a W 9 u c 2 h p c H M m c X V v d D s 6 W 1 0 s J n F 1 b 3 Q 7 Y 2 9 s d W 1 u S W R l b n R p d G l l c y Z x d W 9 0 O z p b J n F 1 b 3 Q 7 U 2 V j d G l v b j E v T l B T c 2 V y d m V p c z I w M j M t M j A y N S 9 B d X R v U m V t b 3 Z l Z E N v b H V t b n M x L n t N Z X M s M H 0 m c X V v d D s s J n F 1 b 3 Q 7 U 2 V j d G l v b j E v T l B T c 2 V y d m V p c z I w M j M t M j A y N S 9 B d X R v U m V t b 3 Z l Z E N v b H V t b n M x L n t T Z X J 2 Z W k s M X 0 m c X V v d D s s J n F 1 b 3 Q 7 U 2 V j d G l v b j E v T l B T c 2 V y d m V p c z I w M j M t M j A y N S 9 B d X R v U m V t b 3 Z l Z E N v b H V t b n M x L n s w L D J 9 J n F 1 b 3 Q 7 L C Z x d W 9 0 O 1 N l Y 3 R p b 2 4 x L 0 5 Q U 3 N l c n Z l a X M y M D I z L T I w M j U v Q X V 0 b 1 J l b W 9 2 Z W R D b 2 x 1 b W 5 z M S 5 7 M S w z f S Z x d W 9 0 O y w m c X V v d D t T Z W N 0 a W 9 u M S 9 O U F N z Z X J 2 Z W l z M j A y M y 0 y M D I 1 L 0 F 1 d G 9 S Z W 1 v d m V k Q 2 9 s d W 1 u c z E u e z I s N H 0 m c X V v d D s s J n F 1 b 3 Q 7 U 2 V j d G l v b j E v T l B T c 2 V y d m V p c z I w M j M t M j A y N S 9 B d X R v U m V t b 3 Z l Z E N v b H V t b n M x L n s z L D V 9 J n F 1 b 3 Q 7 L C Z x d W 9 0 O 1 N l Y 3 R p b 2 4 x L 0 5 Q U 3 N l c n Z l a X M y M D I z L T I w M j U v Q X V 0 b 1 J l b W 9 2 Z W R D b 2 x 1 b W 5 z M S 5 7 N C w 2 f S Z x d W 9 0 O y w m c X V v d D t T Z W N 0 a W 9 u M S 9 O U F N z Z X J 2 Z W l z M j A y M y 0 y M D I 1 L 0 F 1 d G 9 S Z W 1 v d m V k Q 2 9 s d W 1 u c z E u e z U s N 3 0 m c X V v d D s s J n F 1 b 3 Q 7 U 2 V j d G l v b j E v T l B T c 2 V y d m V p c z I w M j M t M j A y N S 9 B d X R v U m V t b 3 Z l Z E N v b H V t b n M x L n s 2 L D h 9 J n F 1 b 3 Q 7 L C Z x d W 9 0 O 1 N l Y 3 R p b 2 4 x L 0 5 Q U 3 N l c n Z l a X M y M D I z L T I w M j U v Q X V 0 b 1 J l b W 9 2 Z W R D b 2 x 1 b W 5 z M S 5 7 N y w 5 f S Z x d W 9 0 O y w m c X V v d D t T Z W N 0 a W 9 u M S 9 O U F N z Z X J 2 Z W l z M j A y M y 0 y M D I 1 L 0 F 1 d G 9 S Z W 1 v d m V k Q 2 9 s d W 1 u c z E u e z g s M T B 9 J n F 1 b 3 Q 7 L C Z x d W 9 0 O 1 N l Y 3 R p b 2 4 x L 0 5 Q U 3 N l c n Z l a X M y M D I z L T I w M j U v Q X V 0 b 1 J l b W 9 2 Z W R D b 2 x 1 b W 5 z M S 5 7 O S w x M X 0 m c X V v d D s s J n F 1 b 3 Q 7 U 2 V j d G l v b j E v T l B T c 2 V y d m V p c z I w M j M t M j A y N S 9 B d X R v U m V t b 3 Z l Z E N v b H V t b n M x L n s x M C w x M n 0 m c X V v d D s s J n F 1 b 3 Q 7 U 2 V j d G l v b j E v T l B T c 2 V y d m V p c z I w M j M t M j A y N S 9 B d X R v U m V t b 3 Z l Z E N v b H V t b n M x L n t O w r o g R W 5 x d W V z d G V z L D E z f S Z x d W 9 0 O y w m c X V v d D t T Z W N 0 a W 9 u M S 9 O U F N z Z X J 2 Z W l z M j A y M y 0 y M D I 1 L 0 F 1 d G 9 S Z W 1 v d m V k Q 2 9 s d W 1 u c z E u e 0 5 Q U y w x N H 0 m c X V v d D t d L C Z x d W 9 0 O 0 N v b H V t b k N v d W 5 0 J n F 1 b 3 Q 7 O j E 1 L C Z x d W 9 0 O 0 t l e U N v b H V t b k 5 h b W V z J n F 1 b 3 Q 7 O l t d L C Z x d W 9 0 O 0 N v b H V t b k l k Z W 5 0 a X R p Z X M m c X V v d D s 6 W y Z x d W 9 0 O 1 N l Y 3 R p b 2 4 x L 0 5 Q U 3 N l c n Z l a X M y M D I z L T I w M j U v Q X V 0 b 1 J l b W 9 2 Z W R D b 2 x 1 b W 5 z M S 5 7 T W V z L D B 9 J n F 1 b 3 Q 7 L C Z x d W 9 0 O 1 N l Y 3 R p b 2 4 x L 0 5 Q U 3 N l c n Z l a X M y M D I z L T I w M j U v Q X V 0 b 1 J l b W 9 2 Z W R D b 2 x 1 b W 5 z M S 5 7 U 2 V y d m V p L D F 9 J n F 1 b 3 Q 7 L C Z x d W 9 0 O 1 N l Y 3 R p b 2 4 x L 0 5 Q U 3 N l c n Z l a X M y M D I z L T I w M j U v Q X V 0 b 1 J l b W 9 2 Z W R D b 2 x 1 b W 5 z M S 5 7 M C w y f S Z x d W 9 0 O y w m c X V v d D t T Z W N 0 a W 9 u M S 9 O U F N z Z X J 2 Z W l z M j A y M y 0 y M D I 1 L 0 F 1 d G 9 S Z W 1 v d m V k Q 2 9 s d W 1 u c z E u e z E s M 3 0 m c X V v d D s s J n F 1 b 3 Q 7 U 2 V j d G l v b j E v T l B T c 2 V y d m V p c z I w M j M t M j A y N S 9 B d X R v U m V t b 3 Z l Z E N v b H V t b n M x L n s y L D R 9 J n F 1 b 3 Q 7 L C Z x d W 9 0 O 1 N l Y 3 R p b 2 4 x L 0 5 Q U 3 N l c n Z l a X M y M D I z L T I w M j U v Q X V 0 b 1 J l b W 9 2 Z W R D b 2 x 1 b W 5 z M S 5 7 M y w 1 f S Z x d W 9 0 O y w m c X V v d D t T Z W N 0 a W 9 u M S 9 O U F N z Z X J 2 Z W l z M j A y M y 0 y M D I 1 L 0 F 1 d G 9 S Z W 1 v d m V k Q 2 9 s d W 1 u c z E u e z Q s N n 0 m c X V v d D s s J n F 1 b 3 Q 7 U 2 V j d G l v b j E v T l B T c 2 V y d m V p c z I w M j M t M j A y N S 9 B d X R v U m V t b 3 Z l Z E N v b H V t b n M x L n s 1 L D d 9 J n F 1 b 3 Q 7 L C Z x d W 9 0 O 1 N l Y 3 R p b 2 4 x L 0 5 Q U 3 N l c n Z l a X M y M D I z L T I w M j U v Q X V 0 b 1 J l b W 9 2 Z W R D b 2 x 1 b W 5 z M S 5 7 N i w 4 f S Z x d W 9 0 O y w m c X V v d D t T Z W N 0 a W 9 u M S 9 O U F N z Z X J 2 Z W l z M j A y M y 0 y M D I 1 L 0 F 1 d G 9 S Z W 1 v d m V k Q 2 9 s d W 1 u c z E u e z c s O X 0 m c X V v d D s s J n F 1 b 3 Q 7 U 2 V j d G l v b j E v T l B T c 2 V y d m V p c z I w M j M t M j A y N S 9 B d X R v U m V t b 3 Z l Z E N v b H V t b n M x L n s 4 L D E w f S Z x d W 9 0 O y w m c X V v d D t T Z W N 0 a W 9 u M S 9 O U F N z Z X J 2 Z W l z M j A y M y 0 y M D I 1 L 0 F 1 d G 9 S Z W 1 v d m V k Q 2 9 s d W 1 u c z E u e z k s M T F 9 J n F 1 b 3 Q 7 L C Z x d W 9 0 O 1 N l Y 3 R p b 2 4 x L 0 5 Q U 3 N l c n Z l a X M y M D I z L T I w M j U v Q X V 0 b 1 J l b W 9 2 Z W R D b 2 x 1 b W 5 z M S 5 7 M T A s M T J 9 J n F 1 b 3 Q 7 L C Z x d W 9 0 O 1 N l Y 3 R p b 2 4 x L 0 5 Q U 3 N l c n Z l a X M y M D I z L T I w M j U v Q X V 0 b 1 J l b W 9 2 Z W R D b 2 x 1 b W 5 z M S 5 7 T s K 6 I E V u c X V l c 3 R l c y w x M 3 0 m c X V v d D s s J n F 1 b 3 Q 7 U 2 V j d G l v b j E v T l B T c 2 V y d m V p c z I w M j M t M j A y N S 9 B d X R v U m V t b 3 Z l Z E N v b H V t b n M x L n t O U F M s M T R 9 J n F 1 b 3 Q 7 X S w m c X V v d D t S Z W x h d G l v b n N o a X B J b m Z v J n F 1 b 3 Q 7 O l t d f S I g L z 4 8 L 1 N 0 Y W J s Z U V u d H J p Z X M + P C 9 J d G V t P j x J d G V t P j x J d G V t T G 9 j Y X R p b 2 4 + P E l 0 Z W 1 U e X B l P k Z v c m 1 1 b G E 8 L 0 l 0 Z W 1 U e X B l P j x J d G V t U G F 0 a D 5 T Z W N 0 a W 9 u M S 9 O U F N z Z X J 2 Z W l z M j A y M y 0 y M D I 1 L 0 9 y a W d l b j w v S X R l b V B h d G g + P C 9 J d G V t T G 9 j Y X R p b 2 4 + P F N 0 Y W J s Z U V u d H J p Z X M g L z 4 8 L 0 l 0 Z W 0 + P E l 0 Z W 0 + P E l 0 Z W 1 M b 2 N h d G l v b j 4 8 S X R l b V R 5 c G U + R m 9 y b X V s Y T w v S X R l b V R 5 c G U + P E l 0 Z W 1 Q Y X R o P l N l Y 3 R p b 2 4 x L 0 5 Q U 3 N l c n Z l a X M y M D I z L T I w M j U v Q 2 9 u c 3 V s d G E l M j B h b m V 4 Y W R h P C 9 J d G V t U G F 0 a D 4 8 L 0 l 0 Z W 1 M b 2 N h d G l v b j 4 8 U 3 R h Y m x l R W 5 0 c m l l c y A v P j w v S X R l b T 4 8 S X R l b T 4 8 S X R l b U x v Y 2 F 0 a W 9 u P j x J d G V t V H l w Z T 5 G b 3 J t d W x h P C 9 J d G V t V H l w Z T 4 8 S X R l b V B h d G g + U 2 V j d G l v b j E v R W 5 x d W V z d G V z R H l u Y W 1 p Y 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U X V l c n l J R C I g V m F s d W U 9 I n M 0 M j A z N j g 2 M i 1 k N j F k L T R l M z M t O W F m O S 1 k Y z Q 4 Y z A x M j I 4 Y T A i I C 8 + P E V u d H J 5 I F R 5 c G U 9 I k 5 h d m l n Y X R p b 2 5 T d G V w T m F t Z S I g V m F s d W U 9 I n N O Y X Z l Z 2 F j a c O z b i 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Q W R k Z W R U b 0 R h d G F N b 2 R l b C I g V m F s d W U 9 I m w x I i A v P j x F b n R y e S B U e X B l P S J G a W x s Q 2 9 1 b n Q i I F Z h b H V l P S J s M T U 5 N i I g L z 4 8 R W 5 0 c n k g V H l w Z T 0 i R m l s b E V y c m 9 y Q 2 9 k Z S I g V m F s d W U 9 I n N V b m t u b 3 d u I i A v P j x F b n R y e S B U e X B l P S J G a W x s R X J y b 3 J D b 3 V u d C I g V m F s d W U 9 I m w 5 N z g i I C 8 + P E V u d H J 5 I F R 5 c G U 9 I k Z p b G x M Y X N 0 V X B k Y X R l Z C I g V m F s d W U 9 I m Q y M D I 1 L T E x L T E z V D E 0 O j A 2 O j A 2 L j E 5 O T M 1 O D F a I i A v P j x F b n R y e S B U e X B l P S J G a W x s Q 2 9 s d W 1 u V H l w Z X M i I F Z h b H V l P S J z Q X d j S E J n W U d B d 0 1 E Q X d Z R 0 J n W U d C Z 1 l H Q m d Z R 0 F 3 T U d B Q V l B Q l F B R 0 F B P T 0 i I C 8 + P E V u d H J 5 I F R 5 c G U 9 I k Z p b G x D b 2 x 1 b W 5 O Y W 1 l c y I g V m F s d W U 9 I n N b J n F 1 b 3 Q 7 S U Q m c X V v d D s s J n F 1 b 3 Q 7 S G 9 y Y S B k X H U w M D I 3 a W 5 p Y 2 k m c X V v d D s s J n F 1 b 3 Q 7 S G 9 y Y S B k Z S B m a W 5 h b G l 0 e m F j a c O z J n F 1 b 3 Q 7 L C Z x d W 9 0 O 0 N v c n J l d S Z x d W 9 0 O y w m c X V v d D t O b 2 0 m c X V v d D s s J n F 1 b 3 Q 7 T G x l b m d 1 Y S Z x d W 9 0 O y w m c X V v d D v C v 0 P D s 2 1 v I G R l I H B y b 2 J h Y m x l I G V z I H F 1 Z S B y Z W N v b W l l b m R l c y B l b C B z b 3 B v c n R l I G R l b C B D Z W 5 0 c m 8 g Z G U g Q X R l b m N p w 7 N u I G F s I F V z d W F y a W 8 g Y S B 1 b i B h b W l n b y B v I G E g d W 4 g Y 2 9 t c G H D s W V y b y B k Z S B 0 c m F i Y W p v P y Z x d W 9 0 O y w m c X V v d D t J b m R p Y 2 E g d H U g Z 3 J h Z G 8 g Z G U g c 2 F 0 a X N m Y W N j a c O z b i B j b 2 4 g b G 9 z I G N v b m 9 j a W 1 p Z W 5 0 b 3 M g Z G V s I G V x d W l w b y B k Z S B z b 3 B v c n R l J n F 1 b 3 Q 7 L C Z x d W 9 0 O 0 l u Z G l j Y S B 0 d S B n c m F k b y B k Z S B z Y X R p c 2 Z h Y 2 N p w 7 N u I G N v b i B s Y S B y Z X N v b H V j a c O z b i B k Z S B s Y S B w Z X R p Y 2 n D s 2 4 m c X V v d D s s J n F 1 b 3 Q 7 S W 5 k a W N h I H R 1 I G d y Y W R v I G R l I H N h d G l z Z m F j Y 2 n D s 2 4 g Y 2 9 u I G V s I H R p Z W 1 w b y B k Z S B y Z X N v b H V j a c O z b i Z x d W 9 0 O y w m c X V v d D t D b 2 1 l b n R h c m l v c y B 5 I H N 1 Z 2 V y Z W 5 j a W F z J n F 1 b 3 Q 7 L C Z x d W 9 0 O 1 B l c n N v b m F s a X p l Z C B k Y X R h J n F 1 b 3 Q 7 L C Z x d W 9 0 O 0 Z p c n N 0 I E 5 h b W U m c X V v d D s s J n F 1 b 3 Q 7 T G F z d C B O Y W 1 l J n F 1 b 3 Q 7 L C Z x d W 9 0 O 2 x v Y 2 F s Z S Z x d W 9 0 O y w m c X V v d D t u d W 1 D Y X N v J n F 1 b 3 Q 7 L C Z x d W 9 0 O 3 R p d H V s b y Z x d W 9 0 O y w m c X V v d D t k Z X N j c m l w Y 2 l v b i Z x d W 9 0 O y w m c X V v d D t z Z X J 2 Z W k m c X V v d D s s J n F 1 b 3 Q 7 c 3 V i c 2 V y d m V p J n F 1 b 3 Q 7 L C Z x d W 9 0 O 2 N h b m F s J n F 1 b 3 Q 7 L C Z x d W 9 0 O 0 F z c 2 l n b m F 0 I D F y I G 5 p d m V s b C Z x d W 9 0 O y w m c X V v d D t B c 3 N p Z 2 5 h d C A y b i B u a X Z l b G w m c X V v d D s s J n F 1 b 3 Q 7 R 3 J 1 c C B h c 3 N p Z 2 5 h d C B m a W 5 h b C B w Z X R p Y 2 n D s y Z x d W 9 0 O y w m c X V v d D t B Z 2 V u d C B h c 3 N p Z 2 5 h d C B m a W 5 h b C B w Z X R p Y 2 n D s y Z x d W 9 0 O y w m c X V v d D t J Z G l v b W E m c X V v d D s s J n F 1 b 3 Q 7 T m 9 t I G V u c y A m c X V v d D s s J n F 1 b 3 Q 7 T W l 0 a m F u Y S B j Y W x j d W x h Z G E m c X V v d D s s J n F 1 b 3 Q 7 S U Q g Q W d l b n Q m c X V v d D s s J n F 1 b 3 Q 7 U G V 0 a W N p w 7 M g V m l w J n F 1 b 3 Q 7 L C Z x d W 9 0 O 0 N v b W V u d G F y a X M m c X V v d D t d I i A v P j x F b n R y e S B U e X B l P S J G a W x s U 3 R h d H V z I i B W Y W x 1 Z T 0 i c 0 N v b X B s Z X R l I i A v P j x F b n R y e S B U e X B l P S J S Z W x h d G l v b n N o a X B J b m Z v Q 2 9 u d G F p b m V y I i B W Y W x 1 Z T 0 i c 3 s m c X V v d D t j b 2 x 1 b W 5 D b 3 V u d C Z x d W 9 0 O z o z M S w m c X V v d D t r Z X l D b 2 x 1 b W 5 O Y W 1 l c y Z x d W 9 0 O z p b X S w m c X V v d D t x d W V y e V J l b G F 0 a W 9 u c 2 h p c H M m c X V v d D s 6 W 1 0 s J n F 1 b 3 Q 7 Y 2 9 s d W 1 u S W R l b n R p d G l l c y Z x d W 9 0 O z p b J n F 1 b 3 Q 7 U 2 V j d G l v b j E v R W 5 x d W V z d G V z R H l u Y W 1 p Y 3 M v V G l w b y B j Y W 1 i a W F k b y 5 7 S U Q s M H 0 m c X V v d D s s J n F 1 b 3 Q 7 U 2 V j d G l v b j E v R W 5 x d W V z d G V z R H l u Y W 1 p Y 3 M v V G l w b y B j Y W 1 i a W F k b y 5 7 S G 9 y Y S B k X H U w M D I 3 a W 5 p Y 2 k s M X 0 m c X V v d D s s J n F 1 b 3 Q 7 U 2 V j d G l v b j E v R W 5 x d W V z d G V z R H l u Y W 1 p Y 3 M v V G l w b y B j Y W 1 i a W F k b y 5 7 S G 9 y Y S B k Z S B m a W 5 h b G l 0 e m F j a c O z L D J 9 J n F 1 b 3 Q 7 L C Z x d W 9 0 O 1 N l Y 3 R p b 2 4 x L 0 V u c X V l c 3 R l c 0 R 5 b m F t a W N z L 1 R p c G 8 g Y 2 F t Y m l h Z G 8 u e 0 N v c n J l d S w z f S Z x d W 9 0 O y w m c X V v d D t T Z W N 0 a W 9 u M S 9 F b n F 1 Z X N 0 Z X N E e W 5 h b W l j c y 9 U a X B v I G N h b W J p Y W R v L n t O b 2 0 s N H 0 m c X V v d D s s J n F 1 b 3 Q 7 U 2 V j d G l v b j E v R W 5 x d W V z d G V z R H l u Y W 1 p Y 3 M v V G l w b y B j Y W 1 i a W F k b y 5 7 T G x l b m d 1 Y S w 1 f S Z x d W 9 0 O y w m c X V v d D t T Z W N 0 a W 9 u M S 9 F b n F 1 Z X N 0 Z X N E e W 5 h b W l j c y 9 U a X B v I G N h b W J p Y W R v L n v C v 0 P D s 2 1 v I G R l I H B y b 2 J h Y m x l I G V z I H F 1 Z S B y Z W N v b W l l b m R l c y B l b C B z b 3 B v c n R l I G R l b C B D Z W 5 0 c m 8 g Z G U g Q X R l b m N p w 7 N u I G F s I F V z d W F y a W 8 g Y S B 1 b i B h b W l n b y B v I G E g d W 4 g Y 2 9 t c G H D s W V y b y B k Z S B 0 c m F i Y W p v P y w 2 f S Z x d W 9 0 O y w m c X V v d D t T Z W N 0 a W 9 u M S 9 F b n F 1 Z X N 0 Z X N E e W 5 h b W l j c y 9 U a X B v I G N h b W J p Y W R v L n t J b m R p Y 2 E g d H U g Z 3 J h Z G 8 g Z G U g c 2 F 0 a X N m Y W N j a c O z b i B j b 2 4 g b G 9 z I G N v b m 9 j a W 1 p Z W 5 0 b 3 M g Z G V s I G V x d W l w b y B k Z S B z b 3 B v c n R l L D d 9 J n F 1 b 3 Q 7 L C Z x d W 9 0 O 1 N l Y 3 R p b 2 4 x L 0 V u c X V l c 3 R l c 0 R 5 b m F t a W N z L 1 R p c G 8 g Y 2 F t Y m l h Z G 8 u e 0 l u Z G l j Y S B 0 d S B n c m F k b y B k Z S B z Y X R p c 2 Z h Y 2 N p w 7 N u I G N v b i B s Y S B y Z X N v b H V j a c O z b i B k Z S B s Y S B w Z X R p Y 2 n D s 2 4 s O H 0 m c X V v d D s s J n F 1 b 3 Q 7 U 2 V j d G l v b j E v R W 5 x d W V z d G V z R H l u Y W 1 p Y 3 M v V G l w b y B j Y W 1 i a W F k b y 5 7 S W 5 k a W N h I H R 1 I G d y Y W R v I G R l I H N h d G l z Z m F j Y 2 n D s 2 4 g Y 2 9 u I G V s I H R p Z W 1 w b y B k Z S B y Z X N v b H V j a c O z b i w 5 f S Z x d W 9 0 O y w m c X V v d D t T Z W N 0 a W 9 u M S 9 F b n F 1 Z X N 0 Z X N E e W 5 h b W l j c y 9 U a X B v I G N h b W J p Y W R v L n t D b 2 1 l b n R h c m l v c y B 5 I H N 1 Z 2 V y Z W 5 j a W F z L D E w f S Z x d W 9 0 O y w m c X V v d D t T Z W N 0 a W 9 u M S 9 F b n F 1 Z X N 0 Z X N E e W 5 h b W l j c y 9 U a X B v I G N h b W J p Y W R v L n t Q Z X J z b 2 5 h b G l 6 Z W Q g Z G F 0 Y S w x M X 0 m c X V v d D s s J n F 1 b 3 Q 7 U 2 V j d G l v b j E v R W 5 x d W V z d G V z R H l u Y W 1 p Y 3 M v V G l w b y B j Y W 1 i a W F k b y 5 7 R m l y c 3 Q g T m F t Z S w x M n 0 m c X V v d D s s J n F 1 b 3 Q 7 U 2 V j d G l v b j E v R W 5 x d W V z d G V z R H l u Y W 1 p Y 3 M v V G l w b y B j Y W 1 i a W F k b y 5 7 T G F z d C B O Y W 1 l L D E z f S Z x d W 9 0 O y w m c X V v d D t T Z W N 0 a W 9 u M S 9 F b n F 1 Z X N 0 Z X N E e W 5 h b W l j c y 9 U a X B v I G N h b W J p Y W R v L n t s b 2 N h b G U s M T R 9 J n F 1 b 3 Q 7 L C Z x d W 9 0 O 1 N l Y 3 R p b 2 4 x L 0 V u c X V l c 3 R l c 0 R 5 b m F t a W N z L 1 R p c G 8 g Y 2 F t Y m l h Z G 8 u e 2 5 1 b U N h c 2 8 s M T V 9 J n F 1 b 3 Q 7 L C Z x d W 9 0 O 1 N l Y 3 R p b 2 4 x L 0 V u c X V l c 3 R l c 0 R 5 b m F t a W N z L 1 R p c G 8 g Y 2 F t Y m l h Z G 8 u e 3 R p d H V s b y w x N n 0 m c X V v d D s s J n F 1 b 3 Q 7 U 2 V j d G l v b j E v R W 5 x d W V z d G V z R H l u Y W 1 p Y 3 M v V G l w b y B j Y W 1 i a W F k b y 5 7 Z G V z Y 3 J p c G N p b 2 4 s M T d 9 J n F 1 b 3 Q 7 L C Z x d W 9 0 O 1 N l Y 3 R p b 2 4 x L 0 V u c X V l c 3 R l c 0 R 5 b m F t a W N z L 1 R p c G 8 g Y 2 F t Y m l h Z G 8 u e 3 N l c n Z l a S w x O H 0 m c X V v d D s s J n F 1 b 3 Q 7 U 2 V j d G l v b j E v R W 5 x d W V z d G V z R H l u Y W 1 p Y 3 M v V G l w b y B j Y W 1 i a W F k b y 5 7 c 3 V i c 2 V y d m V p L D E 5 f S Z x d W 9 0 O y w m c X V v d D t T Z W N 0 a W 9 u M S 9 F b n F 1 Z X N 0 Z X N E e W 5 h b W l j c y 9 U a X B v I G N h b W J p Y W R v L n t j Y W 5 h b C w y M H 0 m c X V v d D s s J n F 1 b 3 Q 7 U 2 V j d G l v b j E v R W 5 x d W V z d G V z R H l u Y W 1 p Y 3 M v V G l w b y B j Y W 1 i a W F k b y 5 7 Q X N z a W d u Y X Q g M X I g b m l 2 Z W x s L D I x f S Z x d W 9 0 O y w m c X V v d D t T Z W N 0 a W 9 u M S 9 F b n F 1 Z X N 0 Z X N E e W 5 h b W l j c y 9 U a X B v I G N h b W J p Y W R v L n t B c 3 N p Z 2 5 h d C A y b i B u a X Z l b G w s M j J 9 J n F 1 b 3 Q 7 L C Z x d W 9 0 O 1 N l Y 3 R p b 2 4 x L 0 V u c X V l c 3 R l c 0 R 5 b m F t a W N z L 1 R p c G 8 g Y 2 F t Y m l h Z G 8 u e 0 d y d X A g Y X N z a W d u Y X Q g Z m l u Y W w g c G V 0 a W N p w 7 M s M j N 9 J n F 1 b 3 Q 7 L C Z x d W 9 0 O 1 N l Y 3 R p b 2 4 x L 0 V u c X V l c 3 R l c 0 R 5 b m F t a W N z L 1 R p c G 8 g Y 2 F t Y m l h Z G 8 u e 0 F n Z W 5 0 I G F z c 2 l n b m F 0 I G Z p b m F s I H B l d G l j a c O z L D I 0 f S Z x d W 9 0 O y w m c X V v d D t T Z W N 0 a W 9 u M S 9 F b n F 1 Z X N 0 Z X N E e W 5 h b W l j c y 9 U a X B v I G N h b W J p Y W R v L n t J Z G l v b W E s M j V 9 J n F 1 b 3 Q 7 L C Z x d W 9 0 O 1 N l Y 3 R p b 2 4 x L 0 V u c X V l c 3 R l c 0 R 5 b m F t a W N z L 1 R p c G 8 g Y 2 F t Y m l h Z G 8 u e 0 5 v b S B l b n M g L D I 2 f S Z x d W 9 0 O y w m c X V v d D t T Z W N 0 a W 9 u M S 9 F b n F 1 Z X N 0 Z X N E e W 5 h b W l j c y 9 U a X B v I G N h b W J p Y W R v L n t N a X R q Y W 5 h I G N h b G N 1 b G F k Y S w y N 3 0 m c X V v d D s s J n F 1 b 3 Q 7 U 2 V j d G l v b j E v R W 5 x d W V z d G V z R H l u Y W 1 p Y 3 M v V G l w b y B j Y W 1 i a W F k b y 5 7 S U Q g Q W d l b n Q s M j h 9 J n F 1 b 3 Q 7 L C Z x d W 9 0 O 1 N l Y 3 R p b 2 4 x L 0 V u c X V l c 3 R l c 0 R 5 b m F t a W N z L 1 R p c G 8 g Y 2 F t Y m l h Z G 8 u e 1 B l d G l j a c O z I F Z p c C w y O X 0 m c X V v d D s s J n F 1 b 3 Q 7 U 2 V j d G l v b j E v R W 5 x d W V z d G V z R H l u Y W 1 p Y 3 M v V G l w b y B j Y W 1 i a W F k b y 5 7 Q 2 9 t Z W 5 0 Y X J p c y w z M H 0 m c X V v d D t d L C Z x d W 9 0 O 0 N v b H V t b k N v d W 5 0 J n F 1 b 3 Q 7 O j M x L C Z x d W 9 0 O 0 t l e U N v b H V t b k 5 h b W V z J n F 1 b 3 Q 7 O l t d L C Z x d W 9 0 O 0 N v b H V t b k l k Z W 5 0 a X R p Z X M m c X V v d D s 6 W y Z x d W 9 0 O 1 N l Y 3 R p b 2 4 x L 0 V u c X V l c 3 R l c 0 R 5 b m F t a W N z L 1 R p c G 8 g Y 2 F t Y m l h Z G 8 u e 0 l E L D B 9 J n F 1 b 3 Q 7 L C Z x d W 9 0 O 1 N l Y 3 R p b 2 4 x L 0 V u c X V l c 3 R l c 0 R 5 b m F t a W N z L 1 R p c G 8 g Y 2 F t Y m l h Z G 8 u e 0 h v c m E g Z F x 1 M D A y N 2 l u a W N p L D F 9 J n F 1 b 3 Q 7 L C Z x d W 9 0 O 1 N l Y 3 R p b 2 4 x L 0 V u c X V l c 3 R l c 0 R 5 b m F t a W N z L 1 R p c G 8 g Y 2 F t Y m l h Z G 8 u e 0 h v c m E g Z G U g Z m l u Y W x p d H p h Y 2 n D s y w y f S Z x d W 9 0 O y w m c X V v d D t T Z W N 0 a W 9 u M S 9 F b n F 1 Z X N 0 Z X N E e W 5 h b W l j c y 9 U a X B v I G N h b W J p Y W R v L n t D b 3 J y Z X U s M 3 0 m c X V v d D s s J n F 1 b 3 Q 7 U 2 V j d G l v b j E v R W 5 x d W V z d G V z R H l u Y W 1 p Y 3 M v V G l w b y B j Y W 1 i a W F k b y 5 7 T m 9 t L D R 9 J n F 1 b 3 Q 7 L C Z x d W 9 0 O 1 N l Y 3 R p b 2 4 x L 0 V u c X V l c 3 R l c 0 R 5 b m F t a W N z L 1 R p c G 8 g Y 2 F t Y m l h Z G 8 u e 0 x s Z W 5 n d W E s N X 0 m c X V v d D s s J n F 1 b 3 Q 7 U 2 V j d G l v b j E v R W 5 x d W V z d G V z R H l u Y W 1 p Y 3 M v V G l w b y B j Y W 1 i a W F k b y 5 7 w r 9 D w 7 N t b y B k Z S B w c m 9 i Y W J s Z S B l c y B x d W U g c m V j b 2 1 p Z W 5 k Z X M g Z W w g c 2 9 w b 3 J 0 Z S B k Z W w g Q 2 V u d H J v I G R l I E F 0 Z W 5 j a c O z b i B h b C B V c 3 V h c m l v I G E g d W 4 g Y W 1 p Z 2 8 g b y B h I H V u I G N v b X B h w 7 F l c m 8 g Z G U g d H J h Y m F q b z 8 s N n 0 m c X V v d D s s J n F 1 b 3 Q 7 U 2 V j d G l v b j E v R W 5 x d W V z d G V z R H l u Y W 1 p Y 3 M v V G l w b y B j Y W 1 i a W F k b y 5 7 S W 5 k a W N h I H R 1 I G d y Y W R v I G R l I H N h d G l z Z m F j Y 2 n D s 2 4 g Y 2 9 u I G x v c y B j b 2 5 v Y 2 l t a W V u d G 9 z I G R l b C B l c X V p c G 8 g Z G U g c 2 9 w b 3 J 0 Z S w 3 f S Z x d W 9 0 O y w m c X V v d D t T Z W N 0 a W 9 u M S 9 F b n F 1 Z X N 0 Z X N E e W 5 h b W l j c y 9 U a X B v I G N h b W J p Y W R v L n t J b m R p Y 2 E g d H U g Z 3 J h Z G 8 g Z G U g c 2 F 0 a X N m Y W N j a c O z b i B j b 2 4 g b G E g c m V z b 2 x 1 Y 2 n D s 2 4 g Z G U g b G E g c G V 0 a W N p w 7 N u L D h 9 J n F 1 b 3 Q 7 L C Z x d W 9 0 O 1 N l Y 3 R p b 2 4 x L 0 V u c X V l c 3 R l c 0 R 5 b m F t a W N z L 1 R p c G 8 g Y 2 F t Y m l h Z G 8 u e 0 l u Z G l j Y S B 0 d S B n c m F k b y B k Z S B z Y X R p c 2 Z h Y 2 N p w 7 N u I G N v b i B l b C B 0 a W V t c G 8 g Z G U g c m V z b 2 x 1 Y 2 n D s 2 4 s O X 0 m c X V v d D s s J n F 1 b 3 Q 7 U 2 V j d G l v b j E v R W 5 x d W V z d G V z R H l u Y W 1 p Y 3 M v V G l w b y B j Y W 1 i a W F k b y 5 7 Q 2 9 t Z W 5 0 Y X J p b 3 M g e S B z d W d l c m V u Y 2 l h c y w x M H 0 m c X V v d D s s J n F 1 b 3 Q 7 U 2 V j d G l v b j E v R W 5 x d W V z d G V z R H l u Y W 1 p Y 3 M v V G l w b y B j Y W 1 i a W F k b y 5 7 U G V y c 2 9 u Y W x p e m V k I G R h d G E s M T F 9 J n F 1 b 3 Q 7 L C Z x d W 9 0 O 1 N l Y 3 R p b 2 4 x L 0 V u c X V l c 3 R l c 0 R 5 b m F t a W N z L 1 R p c G 8 g Y 2 F t Y m l h Z G 8 u e 0 Z p c n N 0 I E 5 h b W U s M T J 9 J n F 1 b 3 Q 7 L C Z x d W 9 0 O 1 N l Y 3 R p b 2 4 x L 0 V u c X V l c 3 R l c 0 R 5 b m F t a W N z L 1 R p c G 8 g Y 2 F t Y m l h Z G 8 u e 0 x h c 3 Q g T m F t Z S w x M 3 0 m c X V v d D s s J n F 1 b 3 Q 7 U 2 V j d G l v b j E v R W 5 x d W V z d G V z R H l u Y W 1 p Y 3 M v V G l w b y B j Y W 1 i a W F k b y 5 7 b G 9 j Y W x l L D E 0 f S Z x d W 9 0 O y w m c X V v d D t T Z W N 0 a W 9 u M S 9 F b n F 1 Z X N 0 Z X N E e W 5 h b W l j c y 9 U a X B v I G N h b W J p Y W R v L n t u d W 1 D Y X N v L D E 1 f S Z x d W 9 0 O y w m c X V v d D t T Z W N 0 a W 9 u M S 9 F b n F 1 Z X N 0 Z X N E e W 5 h b W l j c y 9 U a X B v I G N h b W J p Y W R v L n t 0 a X R 1 b G 8 s M T Z 9 J n F 1 b 3 Q 7 L C Z x d W 9 0 O 1 N l Y 3 R p b 2 4 x L 0 V u c X V l c 3 R l c 0 R 5 b m F t a W N z L 1 R p c G 8 g Y 2 F t Y m l h Z G 8 u e 2 R l c 2 N y a X B j a W 9 u L D E 3 f S Z x d W 9 0 O y w m c X V v d D t T Z W N 0 a W 9 u M S 9 F b n F 1 Z X N 0 Z X N E e W 5 h b W l j c y 9 U a X B v I G N h b W J p Y W R v L n t z Z X J 2 Z W k s M T h 9 J n F 1 b 3 Q 7 L C Z x d W 9 0 O 1 N l Y 3 R p b 2 4 x L 0 V u c X V l c 3 R l c 0 R 5 b m F t a W N z L 1 R p c G 8 g Y 2 F t Y m l h Z G 8 u e 3 N 1 Y n N l c n Z l a S w x O X 0 m c X V v d D s s J n F 1 b 3 Q 7 U 2 V j d G l v b j E v R W 5 x d W V z d G V z R H l u Y W 1 p Y 3 M v V G l w b y B j Y W 1 i a W F k b y 5 7 Y 2 F u Y W w s M j B 9 J n F 1 b 3 Q 7 L C Z x d W 9 0 O 1 N l Y 3 R p b 2 4 x L 0 V u c X V l c 3 R l c 0 R 5 b m F t a W N z L 1 R p c G 8 g Y 2 F t Y m l h Z G 8 u e 0 F z c 2 l n b m F 0 I D F y I G 5 p d m V s b C w y M X 0 m c X V v d D s s J n F 1 b 3 Q 7 U 2 V j d G l v b j E v R W 5 x d W V z d G V z R H l u Y W 1 p Y 3 M v V G l w b y B j Y W 1 i a W F k b y 5 7 Q X N z a W d u Y X Q g M m 4 g b m l 2 Z W x s L D I y f S Z x d W 9 0 O y w m c X V v d D t T Z W N 0 a W 9 u M S 9 F b n F 1 Z X N 0 Z X N E e W 5 h b W l j c y 9 U a X B v I G N h b W J p Y W R v L n t H c n V w I G F z c 2 l n b m F 0 I G Z p b m F s I H B l d G l j a c O z L D I z f S Z x d W 9 0 O y w m c X V v d D t T Z W N 0 a W 9 u M S 9 F b n F 1 Z X N 0 Z X N E e W 5 h b W l j c y 9 U a X B v I G N h b W J p Y W R v L n t B Z 2 V u d C B h c 3 N p Z 2 5 h d C B m a W 5 h b C B w Z X R p Y 2 n D s y w y N H 0 m c X V v d D s s J n F 1 b 3 Q 7 U 2 V j d G l v b j E v R W 5 x d W V z d G V z R H l u Y W 1 p Y 3 M v V G l w b y B j Y W 1 i a W F k b y 5 7 S W R p b 2 1 h L D I 1 f S Z x d W 9 0 O y w m c X V v d D t T Z W N 0 a W 9 u M S 9 F b n F 1 Z X N 0 Z X N E e W 5 h b W l j c y 9 U a X B v I G N h b W J p Y W R v L n t O b 2 0 g Z W 5 z I C w y N n 0 m c X V v d D s s J n F 1 b 3 Q 7 U 2 V j d G l v b j E v R W 5 x d W V z d G V z R H l u Y W 1 p Y 3 M v V G l w b y B j Y W 1 i a W F k b y 5 7 T W l 0 a m F u Y S B j Y W x j d W x h Z G E s M j d 9 J n F 1 b 3 Q 7 L C Z x d W 9 0 O 1 N l Y 3 R p b 2 4 x L 0 V u c X V l c 3 R l c 0 R 5 b m F t a W N z L 1 R p c G 8 g Y 2 F t Y m l h Z G 8 u e 0 l E I E F n Z W 5 0 L D I 4 f S Z x d W 9 0 O y w m c X V v d D t T Z W N 0 a W 9 u M S 9 F b n F 1 Z X N 0 Z X N E e W 5 h b W l j c y 9 U a X B v I G N h b W J p Y W R v L n t Q Z X R p Y 2 n D s y B W a X A s M j l 9 J n F 1 b 3 Q 7 L C Z x d W 9 0 O 1 N l Y 3 R p b 2 4 x L 0 V u c X V l c 3 R l c 0 R 5 b m F t a W N z L 1 R p c G 8 g Y 2 F t Y m l h Z G 8 u e 0 N v b W V u d G F y a X M s M z B 9 J n F 1 b 3 Q 7 X S w m c X V v d D t S Z W x h d G l v b n N o a X B J b m Z v J n F 1 b 3 Q 7 O l t d f S I g L z 4 8 L 1 N 0 Y W J s Z U V u d H J p Z X M + P C 9 J d G V t P j x J d G V t P j x J d G V t T G 9 j Y X R p b 2 4 + P E l 0 Z W 1 U e X B l P k Z v c m 1 1 b G E 8 L 0 l 0 Z W 1 U e X B l P j x J d G V t U G F 0 a D 5 T Z W N 0 a W 9 u M S 9 F b n F 1 Z X N 0 Z X N E e W 5 h b W l j c y 9 P c m l n Z W 4 8 L 0 l 0 Z W 1 Q Y X R o P j w v S X R l b U x v Y 2 F 0 a W 9 u P j x T d G F i b G V F b n R y a W V z I C 8 + P C 9 J d G V t P j x J d G V t P j x J d G V t T G 9 j Y X R p b 2 4 + P E l 0 Z W 1 U e X B l P k Z v c m 1 1 b G E 8 L 0 l 0 Z W 1 U e X B l P j x J d G V t U G F 0 a D 5 T Z W N 0 a W 9 u M S 9 F b n F 1 Z X N 0 Z X N E e W 5 h b W l j c y 9 U a X B v J T I w Y 2 F t Y m l h Z G 8 8 L 0 l 0 Z W 1 Q Y X R o P j w v S X R l b U x v Y 2 F 0 a W 9 u P j x T d G F i b G V F b n R y a W V z I C 8 + P C 9 J d G V t P j x J d G V t P j x J d G V t T G 9 j Y X R p b 2 4 + P E l 0 Z W 1 U e X B l P k Z v c m 1 1 b G E 8 L 0 l 0 Z W 1 U e X B l P j x J d G V t U G F 0 a D 5 T Z W N 0 a W 9 u M S 9 F b n F 1 Z X N 0 Z X N E e W 5 h b W l j c 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2 E 4 M D U 0 O T E 3 L T R k O T g t N D Y w M i 0 4 N 2 V i L W M x M D U 1 N j d j Z j A w Z i 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B Z G R l Z F R v R G F 0 Y U 1 v Z G V s I i B W Y W x 1 Z T 0 i b D E i I C 8 + P E V u d H J 5 I F R 5 c G U 9 I k Z p b G x D b 3 V u d C I g V m F s d W U 9 I m w x N T k 2 I i A v P j x F b n R y e S B U e X B l P S J G a W x s R X J y b 3 J D b 2 R l I i B W Y W x 1 Z T 0 i c 1 V u a 2 5 v d 2 4 i I C 8 + P E V u d H J 5 I F R 5 c G U 9 I k Z p b G x F c n J v c k N v d W 5 0 I i B W Y W x 1 Z T 0 i b D k 3 O C I g L z 4 8 R W 5 0 c n k g V H l w Z T 0 i R m l s b E x h c 3 R V c G R h d G V k I i B W Y W x 1 Z T 0 i Z D I w M j U t M T E t M T N U M T Q 6 M D Y 6 M D Y u M T k 5 M z U 4 M V o i I C 8 + P E V u d H J 5 I F R 5 c G U 9 I k Z p b G x D b 2 x 1 b W 5 U e X B l c y I g V m F s d W U 9 I n N B d 2 N I Q m d Z R 0 F 3 T U R B d 1 l H Q m d Z R 0 J n W U d C Z 1 l H Q X d N R 0 F B W U F C U U F H Q U E 9 P S I g L z 4 8 R W 5 0 c n k g V H l w Z T 0 i R m l s b E N v b H V t b k 5 h b W V z I i B W Y W x 1 Z T 0 i c 1 s m c X V v d D t J R C Z x d W 9 0 O y w m c X V v d D t I b 3 J h I G R c d T A w M j d p b m l j a S Z x d W 9 0 O y w m c X V v d D t I b 3 J h I G R l I G Z p b m F s a X R 6 Y W N p w 7 M m c X V v d D s s J n F 1 b 3 Q 7 Q 2 9 y c m V 1 J n F 1 b 3 Q 7 L C Z x d W 9 0 O 0 5 v b S Z x d W 9 0 O y w m c X V v d D t M b G V u Z 3 V h J n F 1 b 3 Q 7 L C Z x d W 9 0 O 8 K / Q 8 O z b W 8 g Z G U g c H J v Y m F i b G U g Z X M g c X V l I H J l Y 2 9 t a W V u Z G V z I G V s I H N v c G 9 y d G U g Z G V s I E N l b n R y b y B k Z S B B d G V u Y 2 n D s 2 4 g Y W w g V X N 1 Y X J p b y B h I H V u I G F t a W d v I G 8 g Y S B 1 b i B j b 2 1 w Y c O x Z X J v I G R l I H R y Y W J h a m 8 / J n F 1 b 3 Q 7 L C Z x d W 9 0 O 0 l u Z G l j Y S B 0 d S B n c m F k b y B k Z S B z Y X R p c 2 Z h Y 2 N p w 7 N u I G N v b i B s b 3 M g Y 2 9 u b 2 N p b W l l b n R v c y B k Z W w g Z X F 1 a X B v I G R l I H N v c G 9 y d G U m c X V v d D s s J n F 1 b 3 Q 7 S W 5 k a W N h I H R 1 I G d y Y W R v I G R l I H N h d G l z Z m F j Y 2 n D s 2 4 g Y 2 9 u I G x h I H J l c 2 9 s d W N p w 7 N u I G R l I G x h I H B l d G l j a c O z b i Z x d W 9 0 O y w m c X V v d D t J b m R p Y 2 E g d H U g Z 3 J h Z G 8 g Z G U g c 2 F 0 a X N m Y W N j a c O z b i B j b 2 4 g Z W w g d G l l b X B v I G R l I H J l c 2 9 s d W N p w 7 N u J n F 1 b 3 Q 7 L C Z x d W 9 0 O 0 N v b W V u d G F y a W 9 z I H k g c 3 V n Z X J l b m N p Y X M m c X V v d D s s J n F 1 b 3 Q 7 U G V y c 2 9 u Y W x p e m V k I G R h d G E m c X V v d D s s J n F 1 b 3 Q 7 R m l y c 3 Q g T m F t Z S Z x d W 9 0 O y w m c X V v d D t M Y X N 0 I E 5 h b W U m c X V v d D s s J n F 1 b 3 Q 7 b G 9 j Y W x l J n F 1 b 3 Q 7 L C Z x d W 9 0 O 2 5 1 b U N h c 2 8 m c X V v d D s s J n F 1 b 3 Q 7 d G l 0 d W x v J n F 1 b 3 Q 7 L C Z x d W 9 0 O 2 R l c 2 N y a X B j a W 9 u J n F 1 b 3 Q 7 L C Z x d W 9 0 O 3 N l c n Z l a S Z x d W 9 0 O y w m c X V v d D t z d W J z Z X J 2 Z W k m c X V v d D s s J n F 1 b 3 Q 7 Y 2 F u Y W w m c X V v d D s s J n F 1 b 3 Q 7 Q X N z a W d u Y X Q g M X I g b m l 2 Z W x s J n F 1 b 3 Q 7 L C Z x d W 9 0 O 0 F z c 2 l n b m F 0 I D J u I G 5 p d m V s b C Z x d W 9 0 O y w m c X V v d D t H c n V w I G F z c 2 l n b m F 0 I G Z p b m F s I H B l d G l j a c O z J n F 1 b 3 Q 7 L C Z x d W 9 0 O 0 F n Z W 5 0 I G F z c 2 l n b m F 0 I G Z p b m F s I H B l d G l j a c O z J n F 1 b 3 Q 7 L C Z x d W 9 0 O 0 l k a W 9 t Y S Z x d W 9 0 O y w m c X V v d D t O b 2 0 g Z W 5 z I C Z x d W 9 0 O y w m c X V v d D t N a X R q Y W 5 h I G N h b G N 1 b G F k Y S Z x d W 9 0 O y w m c X V v d D t J R C B B Z 2 V u d C Z x d W 9 0 O y w m c X V v d D t Q Z X R p Y 2 n D s y B W a X A m c X V v d D s s J n F 1 b 3 Q 7 Q 2 9 t Z W 5 0 Y X J p c y Z x d W 9 0 O 1 0 i I C 8 + P E V u d H J 5 I F R 5 c G U 9 I k Z p b G x T d G F 0 d X M i I F Z h b H V l P S J z Q 2 9 t c G x l d G U i I C 8 + P E V u d H J 5 I F R 5 c G U 9 I l J l b G F 0 a W 9 u c 2 h p c E l u Z m 9 D b 2 5 0 Y W l u Z X I i I F Z h b H V l P S J z e y Z x d W 9 0 O 2 N v b H V t b k N v d W 5 0 J n F 1 b 3 Q 7 O j M x L C Z x d W 9 0 O 2 t l e U N v b H V t b k 5 h b W V z J n F 1 b 3 Q 7 O l t d L C Z x d W 9 0 O 3 F 1 Z X J 5 U m V s Y X R p b 2 5 z a G l w c y Z x d W 9 0 O z p b X S w m c X V v d D t j b 2 x 1 b W 5 J Z G V u d G l 0 a W V z J n F 1 b 3 Q 7 O l s m c X V v d D t T Z W N 0 a W 9 u M S 9 F b n F 1 Z X N 0 Z X N E e W 5 h b W l j c y 9 U a X B v I G N h b W J p Y W R v L n t J R C w w f S Z x d W 9 0 O y w m c X V v d D t T Z W N 0 a W 9 u M S 9 F b n F 1 Z X N 0 Z X N E e W 5 h b W l j c y 9 U a X B v I G N h b W J p Y W R v L n t I b 3 J h I G R c d T A w M j d p b m l j a S w x f S Z x d W 9 0 O y w m c X V v d D t T Z W N 0 a W 9 u M S 9 F b n F 1 Z X N 0 Z X N E e W 5 h b W l j c y 9 U a X B v I G N h b W J p Y W R v L n t I b 3 J h I G R l I G Z p b m F s a X R 6 Y W N p w 7 M s M n 0 m c X V v d D s s J n F 1 b 3 Q 7 U 2 V j d G l v b j E v R W 5 x d W V z d G V z R H l u Y W 1 p Y 3 M v V G l w b y B j Y W 1 i a W F k b y 5 7 Q 2 9 y c m V 1 L D N 9 J n F 1 b 3 Q 7 L C Z x d W 9 0 O 1 N l Y 3 R p b 2 4 x L 0 V u c X V l c 3 R l c 0 R 5 b m F t a W N z L 1 R p c G 8 g Y 2 F t Y m l h Z G 8 u e 0 5 v b S w 0 f S Z x d W 9 0 O y w m c X V v d D t T Z W N 0 a W 9 u M S 9 F b n F 1 Z X N 0 Z X N E e W 5 h b W l j c y 9 U a X B v I G N h b W J p Y W R v L n t M b G V u Z 3 V h L D V 9 J n F 1 b 3 Q 7 L C Z x d W 9 0 O 1 N l Y 3 R p b 2 4 x L 0 V u c X V l c 3 R l c 0 R 5 b m F t a W N z L 1 R p c G 8 g Y 2 F t Y m l h Z G 8 u e 8 K / Q 8 O z b W 8 g Z G U g c H J v Y m F i b G U g Z X M g c X V l I H J l Y 2 9 t a W V u Z G V z I G V s I H N v c G 9 y d G U g Z G V s I E N l b n R y b y B k Z S B B d G V u Y 2 n D s 2 4 g Y W w g V X N 1 Y X J p b y B h I H V u I G F t a W d v I G 8 g Y S B 1 b i B j b 2 1 w Y c O x Z X J v I G R l I H R y Y W J h a m 8 / L D Z 9 J n F 1 b 3 Q 7 L C Z x d W 9 0 O 1 N l Y 3 R p b 2 4 x L 0 V u c X V l c 3 R l c 0 R 5 b m F t a W N z L 1 R p c G 8 g Y 2 F t Y m l h Z G 8 u e 0 l u Z G l j Y S B 0 d S B n c m F k b y B k Z S B z Y X R p c 2 Z h Y 2 N p w 7 N u I G N v b i B s b 3 M g Y 2 9 u b 2 N p b W l l b n R v c y B k Z W w g Z X F 1 a X B v I G R l I H N v c G 9 y d G U s N 3 0 m c X V v d D s s J n F 1 b 3 Q 7 U 2 V j d G l v b j E v R W 5 x d W V z d G V z R H l u Y W 1 p Y 3 M v V G l w b y B j Y W 1 i a W F k b y 5 7 S W 5 k a W N h I H R 1 I G d y Y W R v I G R l I H N h d G l z Z m F j Y 2 n D s 2 4 g Y 2 9 u I G x h I H J l c 2 9 s d W N p w 7 N u I G R l I G x h I H B l d G l j a c O z b i w 4 f S Z x d W 9 0 O y w m c X V v d D t T Z W N 0 a W 9 u M S 9 F b n F 1 Z X N 0 Z X N E e W 5 h b W l j c y 9 U a X B v I G N h b W J p Y W R v L n t J b m R p Y 2 E g d H U g Z 3 J h Z G 8 g Z G U g c 2 F 0 a X N m Y W N j a c O z b i B j b 2 4 g Z W w g d G l l b X B v I G R l I H J l c 2 9 s d W N p w 7 N u L D l 9 J n F 1 b 3 Q 7 L C Z x d W 9 0 O 1 N l Y 3 R p b 2 4 x L 0 V u c X V l c 3 R l c 0 R 5 b m F t a W N z L 1 R p c G 8 g Y 2 F t Y m l h Z G 8 u e 0 N v b W V u d G F y a W 9 z I H k g c 3 V n Z X J l b m N p Y X M s M T B 9 J n F 1 b 3 Q 7 L C Z x d W 9 0 O 1 N l Y 3 R p b 2 4 x L 0 V u c X V l c 3 R l c 0 R 5 b m F t a W N z L 1 R p c G 8 g Y 2 F t Y m l h Z G 8 u e 1 B l c n N v b m F s a X p l Z C B k Y X R h L D E x f S Z x d W 9 0 O y w m c X V v d D t T Z W N 0 a W 9 u M S 9 F b n F 1 Z X N 0 Z X N E e W 5 h b W l j c y 9 U a X B v I G N h b W J p Y W R v L n t G a X J z d C B O Y W 1 l L D E y f S Z x d W 9 0 O y w m c X V v d D t T Z W N 0 a W 9 u M S 9 F b n F 1 Z X N 0 Z X N E e W 5 h b W l j c y 9 U a X B v I G N h b W J p Y W R v L n t M Y X N 0 I E 5 h b W U s M T N 9 J n F 1 b 3 Q 7 L C Z x d W 9 0 O 1 N l Y 3 R p b 2 4 x L 0 V u c X V l c 3 R l c 0 R 5 b m F t a W N z L 1 R p c G 8 g Y 2 F t Y m l h Z G 8 u e 2 x v Y 2 F s Z S w x N H 0 m c X V v d D s s J n F 1 b 3 Q 7 U 2 V j d G l v b j E v R W 5 x d W V z d G V z R H l u Y W 1 p Y 3 M v V G l w b y B j Y W 1 i a W F k b y 5 7 b n V t Q 2 F z b y w x N X 0 m c X V v d D s s J n F 1 b 3 Q 7 U 2 V j d G l v b j E v R W 5 x d W V z d G V z R H l u Y W 1 p Y 3 M v V G l w b y B j Y W 1 i a W F k b y 5 7 d G l 0 d W x v L D E 2 f S Z x d W 9 0 O y w m c X V v d D t T Z W N 0 a W 9 u M S 9 F b n F 1 Z X N 0 Z X N E e W 5 h b W l j c y 9 U a X B v I G N h b W J p Y W R v L n t k Z X N j c m l w Y 2 l v b i w x N 3 0 m c X V v d D s s J n F 1 b 3 Q 7 U 2 V j d G l v b j E v R W 5 x d W V z d G V z R H l u Y W 1 p Y 3 M v V G l w b y B j Y W 1 i a W F k b y 5 7 c 2 V y d m V p L D E 4 f S Z x d W 9 0 O y w m c X V v d D t T Z W N 0 a W 9 u M S 9 F b n F 1 Z X N 0 Z X N E e W 5 h b W l j c y 9 U a X B v I G N h b W J p Y W R v L n t z d W J z Z X J 2 Z W k s M T l 9 J n F 1 b 3 Q 7 L C Z x d W 9 0 O 1 N l Y 3 R p b 2 4 x L 0 V u c X V l c 3 R l c 0 R 5 b m F t a W N z L 1 R p c G 8 g Y 2 F t Y m l h Z G 8 u e 2 N h b m F s L D I w f S Z x d W 9 0 O y w m c X V v d D t T Z W N 0 a W 9 u M S 9 F b n F 1 Z X N 0 Z X N E e W 5 h b W l j c y 9 U a X B v I G N h b W J p Y W R v L n t B c 3 N p Z 2 5 h d C A x c i B u a X Z l b G w s M j F 9 J n F 1 b 3 Q 7 L C Z x d W 9 0 O 1 N l Y 3 R p b 2 4 x L 0 V u c X V l c 3 R l c 0 R 5 b m F t a W N z L 1 R p c G 8 g Y 2 F t Y m l h Z G 8 u e 0 F z c 2 l n b m F 0 I D J u I G 5 p d m V s b C w y M n 0 m c X V v d D s s J n F 1 b 3 Q 7 U 2 V j d G l v b j E v R W 5 x d W V z d G V z R H l u Y W 1 p Y 3 M v V G l w b y B j Y W 1 i a W F k b y 5 7 R 3 J 1 c C B h c 3 N p Z 2 5 h d C B m a W 5 h b C B w Z X R p Y 2 n D s y w y M 3 0 m c X V v d D s s J n F 1 b 3 Q 7 U 2 V j d G l v b j E v R W 5 x d W V z d G V z R H l u Y W 1 p Y 3 M v V G l w b y B j Y W 1 i a W F k b y 5 7 Q W d l b n Q g Y X N z a W d u Y X Q g Z m l u Y W w g c G V 0 a W N p w 7 M s M j R 9 J n F 1 b 3 Q 7 L C Z x d W 9 0 O 1 N l Y 3 R p b 2 4 x L 0 V u c X V l c 3 R l c 0 R 5 b m F t a W N z L 1 R p c G 8 g Y 2 F t Y m l h Z G 8 u e 0 l k a W 9 t Y S w y N X 0 m c X V v d D s s J n F 1 b 3 Q 7 U 2 V j d G l v b j E v R W 5 x d W V z d G V z R H l u Y W 1 p Y 3 M v V G l w b y B j Y W 1 i a W F k b y 5 7 T m 9 t I G V u c y A s M j Z 9 J n F 1 b 3 Q 7 L C Z x d W 9 0 O 1 N l Y 3 R p b 2 4 x L 0 V u c X V l c 3 R l c 0 R 5 b m F t a W N z L 1 R p c G 8 g Y 2 F t Y m l h Z G 8 u e 0 1 p d G p h b m E g Y 2 F s Y 3 V s Y W R h L D I 3 f S Z x d W 9 0 O y w m c X V v d D t T Z W N 0 a W 9 u M S 9 F b n F 1 Z X N 0 Z X N E e W 5 h b W l j c y 9 U a X B v I G N h b W J p Y W R v L n t J R C B B Z 2 V u d C w y O H 0 m c X V v d D s s J n F 1 b 3 Q 7 U 2 V j d G l v b j E v R W 5 x d W V z d G V z R H l u Y W 1 p Y 3 M v V G l w b y B j Y W 1 i a W F k b y 5 7 U G V 0 a W N p w 7 M g V m l w L D I 5 f S Z x d W 9 0 O y w m c X V v d D t T Z W N 0 a W 9 u M S 9 F b n F 1 Z X N 0 Z X N E e W 5 h b W l j c y 9 U a X B v I G N h b W J p Y W R v L n t D b 2 1 l b n R h c m l z L D M w f S Z x d W 9 0 O 1 0 s J n F 1 b 3 Q 7 Q 2 9 s d W 1 u Q 2 9 1 b n Q m c X V v d D s 6 M z E s J n F 1 b 3 Q 7 S 2 V 5 Q 2 9 s d W 1 u T m F t Z X M m c X V v d D s 6 W 1 0 s J n F 1 b 3 Q 7 Q 2 9 s d W 1 u S W R l b n R p d G l l c y Z x d W 9 0 O z p b J n F 1 b 3 Q 7 U 2 V j d G l v b j E v R W 5 x d W V z d G V z R H l u Y W 1 p Y 3 M v V G l w b y B j Y W 1 i a W F k b y 5 7 S U Q s M H 0 m c X V v d D s s J n F 1 b 3 Q 7 U 2 V j d G l v b j E v R W 5 x d W V z d G V z R H l u Y W 1 p Y 3 M v V G l w b y B j Y W 1 i a W F k b y 5 7 S G 9 y Y S B k X H U w M D I 3 a W 5 p Y 2 k s M X 0 m c X V v d D s s J n F 1 b 3 Q 7 U 2 V j d G l v b j E v R W 5 x d W V z d G V z R H l u Y W 1 p Y 3 M v V G l w b y B j Y W 1 i a W F k b y 5 7 S G 9 y Y S B k Z S B m a W 5 h b G l 0 e m F j a c O z L D J 9 J n F 1 b 3 Q 7 L C Z x d W 9 0 O 1 N l Y 3 R p b 2 4 x L 0 V u c X V l c 3 R l c 0 R 5 b m F t a W N z L 1 R p c G 8 g Y 2 F t Y m l h Z G 8 u e 0 N v c n J l d S w z f S Z x d W 9 0 O y w m c X V v d D t T Z W N 0 a W 9 u M S 9 F b n F 1 Z X N 0 Z X N E e W 5 h b W l j c y 9 U a X B v I G N h b W J p Y W R v L n t O b 2 0 s N H 0 m c X V v d D s s J n F 1 b 3 Q 7 U 2 V j d G l v b j E v R W 5 x d W V z d G V z R H l u Y W 1 p Y 3 M v V G l w b y B j Y W 1 i a W F k b y 5 7 T G x l b m d 1 Y S w 1 f S Z x d W 9 0 O y w m c X V v d D t T Z W N 0 a W 9 u M S 9 F b n F 1 Z X N 0 Z X N E e W 5 h b W l j c y 9 U a X B v I G N h b W J p Y W R v L n v C v 0 P D s 2 1 v I G R l I H B y b 2 J h Y m x l I G V z I H F 1 Z S B y Z W N v b W l l b m R l c y B l b C B z b 3 B v c n R l I G R l b C B D Z W 5 0 c m 8 g Z G U g Q X R l b m N p w 7 N u I G F s I F V z d W F y a W 8 g Y S B 1 b i B h b W l n b y B v I G E g d W 4 g Y 2 9 t c G H D s W V y b y B k Z S B 0 c m F i Y W p v P y w 2 f S Z x d W 9 0 O y w m c X V v d D t T Z W N 0 a W 9 u M S 9 F b n F 1 Z X N 0 Z X N E e W 5 h b W l j c y 9 U a X B v I G N h b W J p Y W R v L n t J b m R p Y 2 E g d H U g Z 3 J h Z G 8 g Z G U g c 2 F 0 a X N m Y W N j a c O z b i B j b 2 4 g b G 9 z I G N v b m 9 j a W 1 p Z W 5 0 b 3 M g Z G V s I G V x d W l w b y B k Z S B z b 3 B v c n R l L D d 9 J n F 1 b 3 Q 7 L C Z x d W 9 0 O 1 N l Y 3 R p b 2 4 x L 0 V u c X V l c 3 R l c 0 R 5 b m F t a W N z L 1 R p c G 8 g Y 2 F t Y m l h Z G 8 u e 0 l u Z G l j Y S B 0 d S B n c m F k b y B k Z S B z Y X R p c 2 Z h Y 2 N p w 7 N u I G N v b i B s Y S B y Z X N v b H V j a c O z b i B k Z S B s Y S B w Z X R p Y 2 n D s 2 4 s O H 0 m c X V v d D s s J n F 1 b 3 Q 7 U 2 V j d G l v b j E v R W 5 x d W V z d G V z R H l u Y W 1 p Y 3 M v V G l w b y B j Y W 1 i a W F k b y 5 7 S W 5 k a W N h I H R 1 I G d y Y W R v I G R l I H N h d G l z Z m F j Y 2 n D s 2 4 g Y 2 9 u I G V s I H R p Z W 1 w b y B k Z S B y Z X N v b H V j a c O z b i w 5 f S Z x d W 9 0 O y w m c X V v d D t T Z W N 0 a W 9 u M S 9 F b n F 1 Z X N 0 Z X N E e W 5 h b W l j c y 9 U a X B v I G N h b W J p Y W R v L n t D b 2 1 l b n R h c m l v c y B 5 I H N 1 Z 2 V y Z W 5 j a W F z L D E w f S Z x d W 9 0 O y w m c X V v d D t T Z W N 0 a W 9 u M S 9 F b n F 1 Z X N 0 Z X N E e W 5 h b W l j c y 9 U a X B v I G N h b W J p Y W R v L n t Q Z X J z b 2 5 h b G l 6 Z W Q g Z G F 0 Y S w x M X 0 m c X V v d D s s J n F 1 b 3 Q 7 U 2 V j d G l v b j E v R W 5 x d W V z d G V z R H l u Y W 1 p Y 3 M v V G l w b y B j Y W 1 i a W F k b y 5 7 R m l y c 3 Q g T m F t Z S w x M n 0 m c X V v d D s s J n F 1 b 3 Q 7 U 2 V j d G l v b j E v R W 5 x d W V z d G V z R H l u Y W 1 p Y 3 M v V G l w b y B j Y W 1 i a W F k b y 5 7 T G F z d C B O Y W 1 l L D E z f S Z x d W 9 0 O y w m c X V v d D t T Z W N 0 a W 9 u M S 9 F b n F 1 Z X N 0 Z X N E e W 5 h b W l j c y 9 U a X B v I G N h b W J p Y W R v L n t s b 2 N h b G U s M T R 9 J n F 1 b 3 Q 7 L C Z x d W 9 0 O 1 N l Y 3 R p b 2 4 x L 0 V u c X V l c 3 R l c 0 R 5 b m F t a W N z L 1 R p c G 8 g Y 2 F t Y m l h Z G 8 u e 2 5 1 b U N h c 2 8 s M T V 9 J n F 1 b 3 Q 7 L C Z x d W 9 0 O 1 N l Y 3 R p b 2 4 x L 0 V u c X V l c 3 R l c 0 R 5 b m F t a W N z L 1 R p c G 8 g Y 2 F t Y m l h Z G 8 u e 3 R p d H V s b y w x N n 0 m c X V v d D s s J n F 1 b 3 Q 7 U 2 V j d G l v b j E v R W 5 x d W V z d G V z R H l u Y W 1 p Y 3 M v V G l w b y B j Y W 1 i a W F k b y 5 7 Z G V z Y 3 J p c G N p b 2 4 s M T d 9 J n F 1 b 3 Q 7 L C Z x d W 9 0 O 1 N l Y 3 R p b 2 4 x L 0 V u c X V l c 3 R l c 0 R 5 b m F t a W N z L 1 R p c G 8 g Y 2 F t Y m l h Z G 8 u e 3 N l c n Z l a S w x O H 0 m c X V v d D s s J n F 1 b 3 Q 7 U 2 V j d G l v b j E v R W 5 x d W V z d G V z R H l u Y W 1 p Y 3 M v V G l w b y B j Y W 1 i a W F k b y 5 7 c 3 V i c 2 V y d m V p L D E 5 f S Z x d W 9 0 O y w m c X V v d D t T Z W N 0 a W 9 u M S 9 F b n F 1 Z X N 0 Z X N E e W 5 h b W l j c y 9 U a X B v I G N h b W J p Y W R v L n t j Y W 5 h b C w y M H 0 m c X V v d D s s J n F 1 b 3 Q 7 U 2 V j d G l v b j E v R W 5 x d W V z d G V z R H l u Y W 1 p Y 3 M v V G l w b y B j Y W 1 i a W F k b y 5 7 Q X N z a W d u Y X Q g M X I g b m l 2 Z W x s L D I x f S Z x d W 9 0 O y w m c X V v d D t T Z W N 0 a W 9 u M S 9 F b n F 1 Z X N 0 Z X N E e W 5 h b W l j c y 9 U a X B v I G N h b W J p Y W R v L n t B c 3 N p Z 2 5 h d C A y b i B u a X Z l b G w s M j J 9 J n F 1 b 3 Q 7 L C Z x d W 9 0 O 1 N l Y 3 R p b 2 4 x L 0 V u c X V l c 3 R l c 0 R 5 b m F t a W N z L 1 R p c G 8 g Y 2 F t Y m l h Z G 8 u e 0 d y d X A g Y X N z a W d u Y X Q g Z m l u Y W w g c G V 0 a W N p w 7 M s M j N 9 J n F 1 b 3 Q 7 L C Z x d W 9 0 O 1 N l Y 3 R p b 2 4 x L 0 V u c X V l c 3 R l c 0 R 5 b m F t a W N z L 1 R p c G 8 g Y 2 F t Y m l h Z G 8 u e 0 F n Z W 5 0 I G F z c 2 l n b m F 0 I G Z p b m F s I H B l d G l j a c O z L D I 0 f S Z x d W 9 0 O y w m c X V v d D t T Z W N 0 a W 9 u M S 9 F b n F 1 Z X N 0 Z X N E e W 5 h b W l j c y 9 U a X B v I G N h b W J p Y W R v L n t J Z G l v b W E s M j V 9 J n F 1 b 3 Q 7 L C Z x d W 9 0 O 1 N l Y 3 R p b 2 4 x L 0 V u c X V l c 3 R l c 0 R 5 b m F t a W N z L 1 R p c G 8 g Y 2 F t Y m l h Z G 8 u e 0 5 v b S B l b n M g L D I 2 f S Z x d W 9 0 O y w m c X V v d D t T Z W N 0 a W 9 u M S 9 F b n F 1 Z X N 0 Z X N E e W 5 h b W l j c y 9 U a X B v I G N h b W J p Y W R v L n t N a X R q Y W 5 h I G N h b G N 1 b G F k Y S w y N 3 0 m c X V v d D s s J n F 1 b 3 Q 7 U 2 V j d G l v b j E v R W 5 x d W V z d G V z R H l u Y W 1 p Y 3 M v V G l w b y B j Y W 1 i a W F k b y 5 7 S U Q g Q W d l b n Q s M j h 9 J n F 1 b 3 Q 7 L C Z x d W 9 0 O 1 N l Y 3 R p b 2 4 x L 0 V u c X V l c 3 R l c 0 R 5 b m F t a W N z L 1 R p c G 8 g Y 2 F t Y m l h Z G 8 u e 1 B l d G l j a c O z I F Z p c C w y O X 0 m c X V v d D s s J n F 1 b 3 Q 7 U 2 V j d G l v b j E v R W 5 x d W V z d G V z R H l u Y W 1 p Y 3 M v V G l w b y B j Y W 1 i a W F k b y 5 7 Q 2 9 t Z W 5 0 Y X J p c y w z M H 0 m c X V v d D t d L C Z x d W 9 0 O 1 J l b G F 0 a W 9 u c 2 h p c E l u Z m 8 m c X V v d D s 6 W 1 1 9 I i A v P j w v U 3 R h Y m x l R W 5 0 c m l l c z 4 8 L 0 l 0 Z W 0 + P E l 0 Z W 0 + P E l 0 Z W 1 M b 2 N h d G l v b j 4 8 S X R l b V R 5 c G U + R m 9 y b X V s Y T w v S X R l b V R 5 c G U + P E l 0 Z W 1 Q Y X R o P l N l Y 3 R p b 2 4 x L 0 V u c X V l c 3 R l c 0 R 5 b m F t a W N z J T I w K D I p L 0 9 y a W d l b j w v S X R l b V B h d G g + P C 9 J d G V t T G 9 j Y X R p b 2 4 + P F N 0 Y W J s Z U V u d H J p Z X M g L z 4 8 L 0 l 0 Z W 0 + P E l 0 Z W 0 + P E l 0 Z W 1 M b 2 N h d G l v b j 4 8 S X R l b V R 5 c G U + R m 9 y b X V s Y T w v S X R l b V R 5 c G U + P E l 0 Z W 1 Q Y X R o P l N l Y 3 R p b 2 4 x L 0 V u c X V l c 3 R l c 0 R 5 b m F t a W N z J T I w K D I p L 1 R p c G 8 l M j B j Y W 1 i a W F k b z w v S X R l b V B h d G g + P C 9 J d G V t T G 9 j Y X R p b 2 4 + P F N 0 Y W J s Z U V u d H J p Z X M g L z 4 8 L 0 l 0 Z W 0 + P E l 0 Z W 0 + P E l 0 Z W 1 M b 2 N h d G l v b j 4 8 S X R l b V R 5 c G U + R m 9 y b X V s Y T w v S X R l b V R 5 c G U + P E l 0 Z W 1 Q Y X R o P l N l Y 3 R p b 2 4 x L 0 V u c X V l c 3 R l c 0 R 5 b m F t a W N z 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N 2 Z k Z W U 0 N 2 Y t Z T J j M y 0 0 M z d h L T k z N j M t O G Q x M D A 1 Z D h k N z k 1 I i A v P j x F b n R y e S B U e X B l P S J O Y X Z p Z 2 F 0 a W 9 u U 3 R l c E 5 h b W U i I F Z h b H V l P S J z T m F 2 Z W d h Y 2 n D s 2 4 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F k Z G V k V G 9 E Y X R h T W 9 k Z W w i I F Z h b H V l P S J s M S I g L z 4 8 R W 5 0 c n k g V H l w Z T 0 i R m l s b E N v d W 5 0 I i B W Y W x 1 Z T 0 i b D E 1 O T Y i I C 8 + P E V u d H J 5 I F R 5 c G U 9 I k Z p b G x F c n J v c k N v Z G U i I F Z h b H V l P S J z V W 5 r b m 9 3 b i I g L z 4 8 R W 5 0 c n k g V H l w Z T 0 i R m l s b E V y c m 9 y Q 2 9 1 b n Q i I F Z h b H V l P S J s O T c 4 I i A v P j x F b n R y e S B U e X B l P S J G a W x s T G F z d F V w Z G F 0 Z W Q i I F Z h b H V l P S J k M j A y N S 0 x M S 0 x M 1 Q x N D o w N j o w N i 4 x O T k z N T g x W i I g L z 4 8 R W 5 0 c n k g V H l w Z T 0 i R m l s b E N v b H V t b l R 5 c G V z I i B W Y W x 1 Z T 0 i c 0 F 3 Y 0 h C Z 1 l H Q X d N R E F 3 W U d C Z 1 l H Q m d Z R 0 J n W U d B d 0 1 H Q U F Z Q U J R Q U d B Q T 0 9 I i A v P j x F b n R y e S B U e X B l P S J G a W x s Q 2 9 s d W 1 u T m F t Z X M i I F Z h b H V l P S J z W y Z x d W 9 0 O 0 l E J n F 1 b 3 Q 7 L C Z x d W 9 0 O 0 h v c m E g Z F x 1 M D A y N 2 l u a W N p J n F 1 b 3 Q 7 L C Z x d W 9 0 O 0 h v c m E g Z G U g Z m l u Y W x p d H p h Y 2 n D s y Z x d W 9 0 O y w m c X V v d D t D b 3 J y Z X U m c X V v d D s s J n F 1 b 3 Q 7 T m 9 t J n F 1 b 3 Q 7 L C Z x d W 9 0 O 0 x s Z W 5 n d W E m c X V v d D s s J n F 1 b 3 Q 7 w r 9 D w 7 N t b y B k Z S B w c m 9 i Y W J s Z S B l c y B x d W U g c m V j b 2 1 p Z W 5 k Z X M g Z W w g c 2 9 w b 3 J 0 Z S B k Z W w g Q 2 V u d H J v I G R l I E F 0 Z W 5 j a c O z b i B h b C B V c 3 V h c m l v I G E g d W 4 g Y W 1 p Z 2 8 g b y B h I H V u I G N v b X B h w 7 F l c m 8 g Z G U g d H J h Y m F q b z 8 m c X V v d D s s J n F 1 b 3 Q 7 S W 5 k a W N h I H R 1 I G d y Y W R v I G R l I H N h d G l z Z m F j Y 2 n D s 2 4 g Y 2 9 u I G x v c y B j b 2 5 v Y 2 l t a W V u d G 9 z I G R l b C B l c X V p c G 8 g Z G U g c 2 9 w b 3 J 0 Z S Z x d W 9 0 O y w m c X V v d D t J b m R p Y 2 E g d H U g Z 3 J h Z G 8 g Z G U g c 2 F 0 a X N m Y W N j a c O z b i B j b 2 4 g b G E g c m V z b 2 x 1 Y 2 n D s 2 4 g Z G U g b G E g c G V 0 a W N p w 7 N u J n F 1 b 3 Q 7 L C Z x d W 9 0 O 0 l u Z G l j Y S B 0 d S B n c m F k b y B k Z S B z Y X R p c 2 Z h Y 2 N p w 7 N u I G N v b i B l b C B 0 a W V t c G 8 g Z G U g c m V z b 2 x 1 Y 2 n D s 2 4 m c X V v d D s s J n F 1 b 3 Q 7 Q 2 9 t Z W 5 0 Y X J p b 3 M g e S B z d W d l c m V u Y 2 l h c y Z x d W 9 0 O y w m c X V v d D t Q Z X J z b 2 5 h b G l 6 Z W Q g Z G F 0 Y S Z x d W 9 0 O y w m c X V v d D t G a X J z d C B O Y W 1 l J n F 1 b 3 Q 7 L C Z x d W 9 0 O 0 x h c 3 Q g T m F t Z S Z x d W 9 0 O y w m c X V v d D t s b 2 N h b G U m c X V v d D s s J n F 1 b 3 Q 7 b n V t Q 2 F z b y Z x d W 9 0 O y w m c X V v d D t 0 a X R 1 b G 8 m c X V v d D s s J n F 1 b 3 Q 7 Z G V z Y 3 J p c G N p b 2 4 m c X V v d D s s J n F 1 b 3 Q 7 c 2 V y d m V p J n F 1 b 3 Q 7 L C Z x d W 9 0 O 3 N 1 Y n N l c n Z l a S Z x d W 9 0 O y w m c X V v d D t j Y W 5 h b C Z x d W 9 0 O y w m c X V v d D t B c 3 N p Z 2 5 h d C A x c i B u a X Z l b G w m c X V v d D s s J n F 1 b 3 Q 7 Q X N z a W d u Y X Q g M m 4 g b m l 2 Z W x s J n F 1 b 3 Q 7 L C Z x d W 9 0 O 0 d y d X A g Y X N z a W d u Y X Q g Z m l u Y W w g c G V 0 a W N p w 7 M m c X V v d D s s J n F 1 b 3 Q 7 Q W d l b n Q g Y X N z a W d u Y X Q g Z m l u Y W w g c G V 0 a W N p w 7 M m c X V v d D s s J n F 1 b 3 Q 7 S W R p b 2 1 h J n F 1 b 3 Q 7 L C Z x d W 9 0 O 0 5 v b S B l b n M g J n F 1 b 3 Q 7 L C Z x d W 9 0 O 0 1 p d G p h b m E g Y 2 F s Y 3 V s Y W R h J n F 1 b 3 Q 7 L C Z x d W 9 0 O 0 l E I E F n Z W 5 0 J n F 1 b 3 Q 7 L C Z x d W 9 0 O 1 B l d G l j a c O z I F Z p c C Z x d W 9 0 O y w m c X V v d D t D b 2 1 l b n R h c m l z J n F 1 b 3 Q 7 X S I g L z 4 8 R W 5 0 c n k g V H l w Z T 0 i R m l s b F N 0 Y X R 1 c y I g V m F s d W U 9 I n N D b 2 1 w b G V 0 Z S I g L z 4 8 R W 5 0 c n k g V H l w Z T 0 i U m V s Y X R p b 2 5 z a G l w S W 5 m b 0 N v b n R h a W 5 l c i I g V m F s d W U 9 I n N 7 J n F 1 b 3 Q 7 Y 2 9 s d W 1 u Q 2 9 1 b n Q m c X V v d D s 6 M z E s J n F 1 b 3 Q 7 a 2 V 5 Q 2 9 s d W 1 u T m F t Z X M m c X V v d D s 6 W 1 0 s J n F 1 b 3 Q 7 c X V l c n l S Z W x h d G l v b n N o a X B z J n F 1 b 3 Q 7 O l t d L C Z x d W 9 0 O 2 N v b H V t b k l k Z W 5 0 a X R p Z X M m c X V v d D s 6 W y Z x d W 9 0 O 1 N l Y 3 R p b 2 4 x L 0 V u c X V l c 3 R l c 0 R 5 b m F t a W N z L 1 R p c G 8 g Y 2 F t Y m l h Z G 8 u e 0 l E L D B 9 J n F 1 b 3 Q 7 L C Z x d W 9 0 O 1 N l Y 3 R p b 2 4 x L 0 V u c X V l c 3 R l c 0 R 5 b m F t a W N z L 1 R p c G 8 g Y 2 F t Y m l h Z G 8 u e 0 h v c m E g Z F x 1 M D A y N 2 l u a W N p L D F 9 J n F 1 b 3 Q 7 L C Z x d W 9 0 O 1 N l Y 3 R p b 2 4 x L 0 V u c X V l c 3 R l c 0 R 5 b m F t a W N z L 1 R p c G 8 g Y 2 F t Y m l h Z G 8 u e 0 h v c m E g Z G U g Z m l u Y W x p d H p h Y 2 n D s y w y f S Z x d W 9 0 O y w m c X V v d D t T Z W N 0 a W 9 u M S 9 F b n F 1 Z X N 0 Z X N E e W 5 h b W l j c y 9 U a X B v I G N h b W J p Y W R v L n t D b 3 J y Z X U s M 3 0 m c X V v d D s s J n F 1 b 3 Q 7 U 2 V j d G l v b j E v R W 5 x d W V z d G V z R H l u Y W 1 p Y 3 M v V G l w b y B j Y W 1 i a W F k b y 5 7 T m 9 t L D R 9 J n F 1 b 3 Q 7 L C Z x d W 9 0 O 1 N l Y 3 R p b 2 4 x L 0 V u c X V l c 3 R l c 0 R 5 b m F t a W N z L 1 R p c G 8 g Y 2 F t Y m l h Z G 8 u e 0 x s Z W 5 n d W E s N X 0 m c X V v d D s s J n F 1 b 3 Q 7 U 2 V j d G l v b j E v R W 5 x d W V z d G V z R H l u Y W 1 p Y 3 M v V G l w b y B j Y W 1 i a W F k b y 5 7 w r 9 D w 7 N t b y B k Z S B w c m 9 i Y W J s Z S B l c y B x d W U g c m V j b 2 1 p Z W 5 k Z X M g Z W w g c 2 9 w b 3 J 0 Z S B k Z W w g Q 2 V u d H J v I G R l I E F 0 Z W 5 j a c O z b i B h b C B V c 3 V h c m l v I G E g d W 4 g Y W 1 p Z 2 8 g b y B h I H V u I G N v b X B h w 7 F l c m 8 g Z G U g d H J h Y m F q b z 8 s N n 0 m c X V v d D s s J n F 1 b 3 Q 7 U 2 V j d G l v b j E v R W 5 x d W V z d G V z R H l u Y W 1 p Y 3 M v V G l w b y B j Y W 1 i a W F k b y 5 7 S W 5 k a W N h I H R 1 I G d y Y W R v I G R l I H N h d G l z Z m F j Y 2 n D s 2 4 g Y 2 9 u I G x v c y B j b 2 5 v Y 2 l t a W V u d G 9 z I G R l b C B l c X V p c G 8 g Z G U g c 2 9 w b 3 J 0 Z S w 3 f S Z x d W 9 0 O y w m c X V v d D t T Z W N 0 a W 9 u M S 9 F b n F 1 Z X N 0 Z X N E e W 5 h b W l j c y 9 U a X B v I G N h b W J p Y W R v L n t J b m R p Y 2 E g d H U g Z 3 J h Z G 8 g Z G U g c 2 F 0 a X N m Y W N j a c O z b i B j b 2 4 g b G E g c m V z b 2 x 1 Y 2 n D s 2 4 g Z G U g b G E g c G V 0 a W N p w 7 N u L D h 9 J n F 1 b 3 Q 7 L C Z x d W 9 0 O 1 N l Y 3 R p b 2 4 x L 0 V u c X V l c 3 R l c 0 R 5 b m F t a W N z L 1 R p c G 8 g Y 2 F t Y m l h Z G 8 u e 0 l u Z G l j Y S B 0 d S B n c m F k b y B k Z S B z Y X R p c 2 Z h Y 2 N p w 7 N u I G N v b i B l b C B 0 a W V t c G 8 g Z G U g c m V z b 2 x 1 Y 2 n D s 2 4 s O X 0 m c X V v d D s s J n F 1 b 3 Q 7 U 2 V j d G l v b j E v R W 5 x d W V z d G V z R H l u Y W 1 p Y 3 M v V G l w b y B j Y W 1 i a W F k b y 5 7 Q 2 9 t Z W 5 0 Y X J p b 3 M g e S B z d W d l c m V u Y 2 l h c y w x M H 0 m c X V v d D s s J n F 1 b 3 Q 7 U 2 V j d G l v b j E v R W 5 x d W V z d G V z R H l u Y W 1 p Y 3 M v V G l w b y B j Y W 1 i a W F k b y 5 7 U G V y c 2 9 u Y W x p e m V k I G R h d G E s M T F 9 J n F 1 b 3 Q 7 L C Z x d W 9 0 O 1 N l Y 3 R p b 2 4 x L 0 V u c X V l c 3 R l c 0 R 5 b m F t a W N z L 1 R p c G 8 g Y 2 F t Y m l h Z G 8 u e 0 Z p c n N 0 I E 5 h b W U s M T J 9 J n F 1 b 3 Q 7 L C Z x d W 9 0 O 1 N l Y 3 R p b 2 4 x L 0 V u c X V l c 3 R l c 0 R 5 b m F t a W N z L 1 R p c G 8 g Y 2 F t Y m l h Z G 8 u e 0 x h c 3 Q g T m F t Z S w x M 3 0 m c X V v d D s s J n F 1 b 3 Q 7 U 2 V j d G l v b j E v R W 5 x d W V z d G V z R H l u Y W 1 p Y 3 M v V G l w b y B j Y W 1 i a W F k b y 5 7 b G 9 j Y W x l L D E 0 f S Z x d W 9 0 O y w m c X V v d D t T Z W N 0 a W 9 u M S 9 F b n F 1 Z X N 0 Z X N E e W 5 h b W l j c y 9 U a X B v I G N h b W J p Y W R v L n t u d W 1 D Y X N v L D E 1 f S Z x d W 9 0 O y w m c X V v d D t T Z W N 0 a W 9 u M S 9 F b n F 1 Z X N 0 Z X N E e W 5 h b W l j c y 9 U a X B v I G N h b W J p Y W R v L n t 0 a X R 1 b G 8 s M T Z 9 J n F 1 b 3 Q 7 L C Z x d W 9 0 O 1 N l Y 3 R p b 2 4 x L 0 V u c X V l c 3 R l c 0 R 5 b m F t a W N z L 1 R p c G 8 g Y 2 F t Y m l h Z G 8 u e 2 R l c 2 N y a X B j a W 9 u L D E 3 f S Z x d W 9 0 O y w m c X V v d D t T Z W N 0 a W 9 u M S 9 F b n F 1 Z X N 0 Z X N E e W 5 h b W l j c y 9 U a X B v I G N h b W J p Y W R v L n t z Z X J 2 Z W k s M T h 9 J n F 1 b 3 Q 7 L C Z x d W 9 0 O 1 N l Y 3 R p b 2 4 x L 0 V u c X V l c 3 R l c 0 R 5 b m F t a W N z L 1 R p c G 8 g Y 2 F t Y m l h Z G 8 u e 3 N 1 Y n N l c n Z l a S w x O X 0 m c X V v d D s s J n F 1 b 3 Q 7 U 2 V j d G l v b j E v R W 5 x d W V z d G V z R H l u Y W 1 p Y 3 M v V G l w b y B j Y W 1 i a W F k b y 5 7 Y 2 F u Y W w s M j B 9 J n F 1 b 3 Q 7 L C Z x d W 9 0 O 1 N l Y 3 R p b 2 4 x L 0 V u c X V l c 3 R l c 0 R 5 b m F t a W N z L 1 R p c G 8 g Y 2 F t Y m l h Z G 8 u e 0 F z c 2 l n b m F 0 I D F y I G 5 p d m V s b C w y M X 0 m c X V v d D s s J n F 1 b 3 Q 7 U 2 V j d G l v b j E v R W 5 x d W V z d G V z R H l u Y W 1 p Y 3 M v V G l w b y B j Y W 1 i a W F k b y 5 7 Q X N z a W d u Y X Q g M m 4 g b m l 2 Z W x s L D I y f S Z x d W 9 0 O y w m c X V v d D t T Z W N 0 a W 9 u M S 9 F b n F 1 Z X N 0 Z X N E e W 5 h b W l j c y 9 U a X B v I G N h b W J p Y W R v L n t H c n V w I G F z c 2 l n b m F 0 I G Z p b m F s I H B l d G l j a c O z L D I z f S Z x d W 9 0 O y w m c X V v d D t T Z W N 0 a W 9 u M S 9 F b n F 1 Z X N 0 Z X N E e W 5 h b W l j c y 9 U a X B v I G N h b W J p Y W R v L n t B Z 2 V u d C B h c 3 N p Z 2 5 h d C B m a W 5 h b C B w Z X R p Y 2 n D s y w y N H 0 m c X V v d D s s J n F 1 b 3 Q 7 U 2 V j d G l v b j E v R W 5 x d W V z d G V z R H l u Y W 1 p Y 3 M v V G l w b y B j Y W 1 i a W F k b y 5 7 S W R p b 2 1 h L D I 1 f S Z x d W 9 0 O y w m c X V v d D t T Z W N 0 a W 9 u M S 9 F b n F 1 Z X N 0 Z X N E e W 5 h b W l j c y 9 U a X B v I G N h b W J p Y W R v L n t O b 2 0 g Z W 5 z I C w y N n 0 m c X V v d D s s J n F 1 b 3 Q 7 U 2 V j d G l v b j E v R W 5 x d W V z d G V z R H l u Y W 1 p Y 3 M v V G l w b y B j Y W 1 i a W F k b y 5 7 T W l 0 a m F u Y S B j Y W x j d W x h Z G E s M j d 9 J n F 1 b 3 Q 7 L C Z x d W 9 0 O 1 N l Y 3 R p b 2 4 x L 0 V u c X V l c 3 R l c 0 R 5 b m F t a W N z L 1 R p c G 8 g Y 2 F t Y m l h Z G 8 u e 0 l E I E F n Z W 5 0 L D I 4 f S Z x d W 9 0 O y w m c X V v d D t T Z W N 0 a W 9 u M S 9 F b n F 1 Z X N 0 Z X N E e W 5 h b W l j c y 9 U a X B v I G N h b W J p Y W R v L n t Q Z X R p Y 2 n D s y B W a X A s M j l 9 J n F 1 b 3 Q 7 L C Z x d W 9 0 O 1 N l Y 3 R p b 2 4 x L 0 V u c X V l c 3 R l c 0 R 5 b m F t a W N z L 1 R p c G 8 g Y 2 F t Y m l h Z G 8 u e 0 N v b W V u d G F y a X M s M z B 9 J n F 1 b 3 Q 7 X S w m c X V v d D t D b 2 x 1 b W 5 D b 3 V u d C Z x d W 9 0 O z o z M S w m c X V v d D t L Z X l D b 2 x 1 b W 5 O Y W 1 l c y Z x d W 9 0 O z p b X S w m c X V v d D t D b 2 x 1 b W 5 J Z G V u d G l 0 a W V z J n F 1 b 3 Q 7 O l s m c X V v d D t T Z W N 0 a W 9 u M S 9 F b n F 1 Z X N 0 Z X N E e W 5 h b W l j c y 9 U a X B v I G N h b W J p Y W R v L n t J R C w w f S Z x d W 9 0 O y w m c X V v d D t T Z W N 0 a W 9 u M S 9 F b n F 1 Z X N 0 Z X N E e W 5 h b W l j c y 9 U a X B v I G N h b W J p Y W R v L n t I b 3 J h I G R c d T A w M j d p b m l j a S w x f S Z x d W 9 0 O y w m c X V v d D t T Z W N 0 a W 9 u M S 9 F b n F 1 Z X N 0 Z X N E e W 5 h b W l j c y 9 U a X B v I G N h b W J p Y W R v L n t I b 3 J h I G R l I G Z p b m F s a X R 6 Y W N p w 7 M s M n 0 m c X V v d D s s J n F 1 b 3 Q 7 U 2 V j d G l v b j E v R W 5 x d W V z d G V z R H l u Y W 1 p Y 3 M v V G l w b y B j Y W 1 i a W F k b y 5 7 Q 2 9 y c m V 1 L D N 9 J n F 1 b 3 Q 7 L C Z x d W 9 0 O 1 N l Y 3 R p b 2 4 x L 0 V u c X V l c 3 R l c 0 R 5 b m F t a W N z L 1 R p c G 8 g Y 2 F t Y m l h Z G 8 u e 0 5 v b S w 0 f S Z x d W 9 0 O y w m c X V v d D t T Z W N 0 a W 9 u M S 9 F b n F 1 Z X N 0 Z X N E e W 5 h b W l j c y 9 U a X B v I G N h b W J p Y W R v L n t M b G V u Z 3 V h L D V 9 J n F 1 b 3 Q 7 L C Z x d W 9 0 O 1 N l Y 3 R p b 2 4 x L 0 V u c X V l c 3 R l c 0 R 5 b m F t a W N z L 1 R p c G 8 g Y 2 F t Y m l h Z G 8 u e 8 K / Q 8 O z b W 8 g Z G U g c H J v Y m F i b G U g Z X M g c X V l I H J l Y 2 9 t a W V u Z G V z I G V s I H N v c G 9 y d G U g Z G V s I E N l b n R y b y B k Z S B B d G V u Y 2 n D s 2 4 g Y W w g V X N 1 Y X J p b y B h I H V u I G F t a W d v I G 8 g Y S B 1 b i B j b 2 1 w Y c O x Z X J v I G R l I H R y Y W J h a m 8 / L D Z 9 J n F 1 b 3 Q 7 L C Z x d W 9 0 O 1 N l Y 3 R p b 2 4 x L 0 V u c X V l c 3 R l c 0 R 5 b m F t a W N z L 1 R p c G 8 g Y 2 F t Y m l h Z G 8 u e 0 l u Z G l j Y S B 0 d S B n c m F k b y B k Z S B z Y X R p c 2 Z h Y 2 N p w 7 N u I G N v b i B s b 3 M g Y 2 9 u b 2 N p b W l l b n R v c y B k Z W w g Z X F 1 a X B v I G R l I H N v c G 9 y d G U s N 3 0 m c X V v d D s s J n F 1 b 3 Q 7 U 2 V j d G l v b j E v R W 5 x d W V z d G V z R H l u Y W 1 p Y 3 M v V G l w b y B j Y W 1 i a W F k b y 5 7 S W 5 k a W N h I H R 1 I G d y Y W R v I G R l I H N h d G l z Z m F j Y 2 n D s 2 4 g Y 2 9 u I G x h I H J l c 2 9 s d W N p w 7 N u I G R l I G x h I H B l d G l j a c O z b i w 4 f S Z x d W 9 0 O y w m c X V v d D t T Z W N 0 a W 9 u M S 9 F b n F 1 Z X N 0 Z X N E e W 5 h b W l j c y 9 U a X B v I G N h b W J p Y W R v L n t J b m R p Y 2 E g d H U g Z 3 J h Z G 8 g Z G U g c 2 F 0 a X N m Y W N j a c O z b i B j b 2 4 g Z W w g d G l l b X B v I G R l I H J l c 2 9 s d W N p w 7 N u L D l 9 J n F 1 b 3 Q 7 L C Z x d W 9 0 O 1 N l Y 3 R p b 2 4 x L 0 V u c X V l c 3 R l c 0 R 5 b m F t a W N z L 1 R p c G 8 g Y 2 F t Y m l h Z G 8 u e 0 N v b W V u d G F y a W 9 z I H k g c 3 V n Z X J l b m N p Y X M s M T B 9 J n F 1 b 3 Q 7 L C Z x d W 9 0 O 1 N l Y 3 R p b 2 4 x L 0 V u c X V l c 3 R l c 0 R 5 b m F t a W N z L 1 R p c G 8 g Y 2 F t Y m l h Z G 8 u e 1 B l c n N v b m F s a X p l Z C B k Y X R h L D E x f S Z x d W 9 0 O y w m c X V v d D t T Z W N 0 a W 9 u M S 9 F b n F 1 Z X N 0 Z X N E e W 5 h b W l j c y 9 U a X B v I G N h b W J p Y W R v L n t G a X J z d C B O Y W 1 l L D E y f S Z x d W 9 0 O y w m c X V v d D t T Z W N 0 a W 9 u M S 9 F b n F 1 Z X N 0 Z X N E e W 5 h b W l j c y 9 U a X B v I G N h b W J p Y W R v L n t M Y X N 0 I E 5 h b W U s M T N 9 J n F 1 b 3 Q 7 L C Z x d W 9 0 O 1 N l Y 3 R p b 2 4 x L 0 V u c X V l c 3 R l c 0 R 5 b m F t a W N z L 1 R p c G 8 g Y 2 F t Y m l h Z G 8 u e 2 x v Y 2 F s Z S w x N H 0 m c X V v d D s s J n F 1 b 3 Q 7 U 2 V j d G l v b j E v R W 5 x d W V z d G V z R H l u Y W 1 p Y 3 M v V G l w b y B j Y W 1 i a W F k b y 5 7 b n V t Q 2 F z b y w x N X 0 m c X V v d D s s J n F 1 b 3 Q 7 U 2 V j d G l v b j E v R W 5 x d W V z d G V z R H l u Y W 1 p Y 3 M v V G l w b y B j Y W 1 i a W F k b y 5 7 d G l 0 d W x v L D E 2 f S Z x d W 9 0 O y w m c X V v d D t T Z W N 0 a W 9 u M S 9 F b n F 1 Z X N 0 Z X N E e W 5 h b W l j c y 9 U a X B v I G N h b W J p Y W R v L n t k Z X N j c m l w Y 2 l v b i w x N 3 0 m c X V v d D s s J n F 1 b 3 Q 7 U 2 V j d G l v b j E v R W 5 x d W V z d G V z R H l u Y W 1 p Y 3 M v V G l w b y B j Y W 1 i a W F k b y 5 7 c 2 V y d m V p L D E 4 f S Z x d W 9 0 O y w m c X V v d D t T Z W N 0 a W 9 u M S 9 F b n F 1 Z X N 0 Z X N E e W 5 h b W l j c y 9 U a X B v I G N h b W J p Y W R v L n t z d W J z Z X J 2 Z W k s M T l 9 J n F 1 b 3 Q 7 L C Z x d W 9 0 O 1 N l Y 3 R p b 2 4 x L 0 V u c X V l c 3 R l c 0 R 5 b m F t a W N z L 1 R p c G 8 g Y 2 F t Y m l h Z G 8 u e 2 N h b m F s L D I w f S Z x d W 9 0 O y w m c X V v d D t T Z W N 0 a W 9 u M S 9 F b n F 1 Z X N 0 Z X N E e W 5 h b W l j c y 9 U a X B v I G N h b W J p Y W R v L n t B c 3 N p Z 2 5 h d C A x c i B u a X Z l b G w s M j F 9 J n F 1 b 3 Q 7 L C Z x d W 9 0 O 1 N l Y 3 R p b 2 4 x L 0 V u c X V l c 3 R l c 0 R 5 b m F t a W N z L 1 R p c G 8 g Y 2 F t Y m l h Z G 8 u e 0 F z c 2 l n b m F 0 I D J u I G 5 p d m V s b C w y M n 0 m c X V v d D s s J n F 1 b 3 Q 7 U 2 V j d G l v b j E v R W 5 x d W V z d G V z R H l u Y W 1 p Y 3 M v V G l w b y B j Y W 1 i a W F k b y 5 7 R 3 J 1 c C B h c 3 N p Z 2 5 h d C B m a W 5 h b C B w Z X R p Y 2 n D s y w y M 3 0 m c X V v d D s s J n F 1 b 3 Q 7 U 2 V j d G l v b j E v R W 5 x d W V z d G V z R H l u Y W 1 p Y 3 M v V G l w b y B j Y W 1 i a W F k b y 5 7 Q W d l b n Q g Y X N z a W d u Y X Q g Z m l u Y W w g c G V 0 a W N p w 7 M s M j R 9 J n F 1 b 3 Q 7 L C Z x d W 9 0 O 1 N l Y 3 R p b 2 4 x L 0 V u c X V l c 3 R l c 0 R 5 b m F t a W N z L 1 R p c G 8 g Y 2 F t Y m l h Z G 8 u e 0 l k a W 9 t Y S w y N X 0 m c X V v d D s s J n F 1 b 3 Q 7 U 2 V j d G l v b j E v R W 5 x d W V z d G V z R H l u Y W 1 p Y 3 M v V G l w b y B j Y W 1 i a W F k b y 5 7 T m 9 t I G V u c y A s M j Z 9 J n F 1 b 3 Q 7 L C Z x d W 9 0 O 1 N l Y 3 R p b 2 4 x L 0 V u c X V l c 3 R l c 0 R 5 b m F t a W N z L 1 R p c G 8 g Y 2 F t Y m l h Z G 8 u e 0 1 p d G p h b m E g Y 2 F s Y 3 V s Y W R h L D I 3 f S Z x d W 9 0 O y w m c X V v d D t T Z W N 0 a W 9 u M S 9 F b n F 1 Z X N 0 Z X N E e W 5 h b W l j c y 9 U a X B v I G N h b W J p Y W R v L n t J R C B B Z 2 V u d C w y O H 0 m c X V v d D s s J n F 1 b 3 Q 7 U 2 V j d G l v b j E v R W 5 x d W V z d G V z R H l u Y W 1 p Y 3 M v V G l w b y B j Y W 1 i a W F k b y 5 7 U G V 0 a W N p w 7 M g V m l w L D I 5 f S Z x d W 9 0 O y w m c X V v d D t T Z W N 0 a W 9 u M S 9 F b n F 1 Z X N 0 Z X N E e W 5 h b W l j c y 9 U a X B v I G N h b W J p Y W R v L n t D b 2 1 l b n R h c m l z L D M w f S Z x d W 9 0 O 1 0 s J n F 1 b 3 Q 7 U m V s Y X R p b 2 5 z a G l w S W 5 m b y Z x d W 9 0 O z p b X X 0 i I C 8 + P C 9 T d G F i b G V F b n R y a W V z P j w v S X R l b T 4 8 S X R l b T 4 8 S X R l b U x v Y 2 F 0 a W 9 u P j x J d G V t V H l w Z T 5 G b 3 J t d W x h P C 9 J d G V t V H l w Z T 4 8 S X R l b V B h d G g + U 2 V j d G l v b j E v R W 5 x d W V z d G V z R H l u Y W 1 p Y 3 M l M j A o M y k v T 3 J p Z 2 V u P C 9 J d G V t U G F 0 a D 4 8 L 0 l 0 Z W 1 M b 2 N h d G l v b j 4 8 U 3 R h Y m x l R W 5 0 c m l l c y A v P j w v S X R l b T 4 8 S X R l b T 4 8 S X R l b U x v Y 2 F 0 a W 9 u P j x J d G V t V H l w Z T 5 G b 3 J t d W x h P C 9 J d G V t V H l w Z T 4 8 S X R l b V B h d G g + U 2 V j d G l v b j E v R W 5 x d W V z d G V z R H l u Y W 1 p Y 3 M l M j A o M y k v V G l w b y U y M G N h b W J p Y W R v P C 9 J d G V t U G F 0 a D 4 8 L 0 l 0 Z W 1 M b 2 N h d G l v b j 4 8 U 3 R h Y m x l R W 5 0 c m l l c y A v P j w v S X R l b T 4 8 L 0 l 0 Z W 1 z P j w v T G 9 j Y W x Q Y W N r Y W d l T W V 0 Y W R h d G F G a W x l P h Y A A A B Q S w U G A A A A A A A A A A A A A A A A A A A A A A A A J g E A A A E A A A D Q j J 3 f A R X R E Y x 6 A M B P w p f r A Q A A A B c f + K R A W G 5 C g Y g T 5 M 4 3 C 0 A A A A A A A g A A A A A A E G Y A A A A B A A A g A A A A Z w 1 C x O d O I i T D u 4 c d 6 c j D M P C L r c i v i F L t 7 5 L 1 2 4 y C C 1 k A A A A A D o A A A A A C A A A g A A A A e p z U u J w E s v w W T 3 L f 8 X x h Q A T r i l E C t p 8 n K k 1 y h k M D T i B Q A A A A i w j c / K o n f b y 1 Z p l H 9 I A 8 S S J p 6 y w Z Z g H O x k s o x O c E Z d R C C M o w X c c i S R m F E O K A q h 9 + + V q S S 1 e h Y C g + / 6 t T 9 r W Q V H E x q t n 1 C d r S M 0 f I X v G z w C 5 A A A A A M T H Z X J R Y S M p 5 W P o 9 t o I V n s 9 A 1 S q Z W c A p d B m q 0 y m H + B W d 1 S I P e U z B x G w T j T i q W n B I U I x U i S K + z n 9 3 n d M n 1 m n A P g = = < / D a t a M a s h u p > 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 T a b l a 2 < / K e y > < V a l u e   x m l n s : a = " h t t p : / / s c h e m a s . d a t a c o n t r a c t . o r g / 2 0 0 4 / 0 7 / M i c r o s o f t . A n a l y s i s S e r v i c e s . C o m m o n " > < a : H a s F o c u s > t r u e < / a : H a s F o c u s > < a : S i z e A t D p i 9 6 > 1 3 4 < / 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6C766787-9A6E-499E-AB9B-4BF14F07DA58}"/>
</file>

<file path=customXml/itemProps10.xml><?xml version="1.0" encoding="utf-8"?>
<ds:datastoreItem xmlns:ds="http://schemas.openxmlformats.org/officeDocument/2006/customXml" ds:itemID="{FABDC1CE-81AA-4A60-8F2B-7B8D7D55BAB4}"/>
</file>

<file path=customXml/itemProps11.xml><?xml version="1.0" encoding="utf-8"?>
<ds:datastoreItem xmlns:ds="http://schemas.openxmlformats.org/officeDocument/2006/customXml" ds:itemID="{A5C3AECE-3E00-4421-91E4-EF6B433140CD}"/>
</file>

<file path=customXml/itemProps12.xml><?xml version="1.0" encoding="utf-8"?>
<ds:datastoreItem xmlns:ds="http://schemas.openxmlformats.org/officeDocument/2006/customXml" ds:itemID="{818B4DF5-28AE-4FFA-A2F1-FDBCD624EF2E}"/>
</file>

<file path=customXml/itemProps13.xml><?xml version="1.0" encoding="utf-8"?>
<ds:datastoreItem xmlns:ds="http://schemas.openxmlformats.org/officeDocument/2006/customXml" ds:itemID="{A57CD1E4-04FA-42F9-800F-A34BBFB54AB6}"/>
</file>

<file path=customXml/itemProps14.xml><?xml version="1.0" encoding="utf-8"?>
<ds:datastoreItem xmlns:ds="http://schemas.openxmlformats.org/officeDocument/2006/customXml" ds:itemID="{E823546C-4053-4AFC-B088-010732E1D4BE}"/>
</file>

<file path=customXml/itemProps15.xml><?xml version="1.0" encoding="utf-8"?>
<ds:datastoreItem xmlns:ds="http://schemas.openxmlformats.org/officeDocument/2006/customXml" ds:itemID="{5DAAEAA3-CEA8-400B-8DE6-547F29E3BA4E}"/>
</file>

<file path=customXml/itemProps16.xml><?xml version="1.0" encoding="utf-8"?>
<ds:datastoreItem xmlns:ds="http://schemas.openxmlformats.org/officeDocument/2006/customXml" ds:itemID="{061EF411-3B5E-4412-833F-2D7735E9C0BA}"/>
</file>

<file path=customXml/itemProps17.xml><?xml version="1.0" encoding="utf-8"?>
<ds:datastoreItem xmlns:ds="http://schemas.openxmlformats.org/officeDocument/2006/customXml" ds:itemID="{B32B4B33-39A3-40E4-B359-981FAD41912C}"/>
</file>

<file path=customXml/itemProps18.xml><?xml version="1.0" encoding="utf-8"?>
<ds:datastoreItem xmlns:ds="http://schemas.openxmlformats.org/officeDocument/2006/customXml" ds:itemID="{93DBB3C0-795C-4747-89B0-789498D0CE3F}"/>
</file>

<file path=customXml/itemProps19.xml><?xml version="1.0" encoding="utf-8"?>
<ds:datastoreItem xmlns:ds="http://schemas.openxmlformats.org/officeDocument/2006/customXml" ds:itemID="{688DAB98-56EA-48C5-B96D-8005C2D5ED2B}"/>
</file>

<file path=customXml/itemProps2.xml><?xml version="1.0" encoding="utf-8"?>
<ds:datastoreItem xmlns:ds="http://schemas.openxmlformats.org/officeDocument/2006/customXml" ds:itemID="{B11B01B0-23B5-48F2-8D6E-0AF3B7E93EFD}"/>
</file>

<file path=customXml/itemProps20.xml><?xml version="1.0" encoding="utf-8"?>
<ds:datastoreItem xmlns:ds="http://schemas.openxmlformats.org/officeDocument/2006/customXml" ds:itemID="{FB813BD3-BFFD-4B48-BECB-AC599DEC00A7}"/>
</file>

<file path=customXml/itemProps21.xml><?xml version="1.0" encoding="utf-8"?>
<ds:datastoreItem xmlns:ds="http://schemas.openxmlformats.org/officeDocument/2006/customXml" ds:itemID="{341BCCE8-1FD5-493A-8E0C-8615C50030DB}"/>
</file>

<file path=customXml/itemProps22.xml><?xml version="1.0" encoding="utf-8"?>
<ds:datastoreItem xmlns:ds="http://schemas.openxmlformats.org/officeDocument/2006/customXml" ds:itemID="{44F9FD06-5B80-42FD-927B-F71EA78D4DA0}"/>
</file>

<file path=customXml/itemProps23.xml><?xml version="1.0" encoding="utf-8"?>
<ds:datastoreItem xmlns:ds="http://schemas.openxmlformats.org/officeDocument/2006/customXml" ds:itemID="{003B36EA-29D6-41C6-AB90-57045767624C}"/>
</file>

<file path=customXml/itemProps24.xml><?xml version="1.0" encoding="utf-8"?>
<ds:datastoreItem xmlns:ds="http://schemas.openxmlformats.org/officeDocument/2006/customXml" ds:itemID="{0C3689C4-3C0B-4DBD-8BC5-CF49FFE1B1B3}"/>
</file>

<file path=customXml/itemProps3.xml><?xml version="1.0" encoding="utf-8"?>
<ds:datastoreItem xmlns:ds="http://schemas.openxmlformats.org/officeDocument/2006/customXml" ds:itemID="{476DFE3E-3050-4E59-842F-5D27303410CF}"/>
</file>

<file path=customXml/itemProps4.xml><?xml version="1.0" encoding="utf-8"?>
<ds:datastoreItem xmlns:ds="http://schemas.openxmlformats.org/officeDocument/2006/customXml" ds:itemID="{8E7EE328-9D10-41CD-BA43-B923BD965484}"/>
</file>

<file path=customXml/itemProps5.xml><?xml version="1.0" encoding="utf-8"?>
<ds:datastoreItem xmlns:ds="http://schemas.openxmlformats.org/officeDocument/2006/customXml" ds:itemID="{CC5C9FCE-F6F3-4E81-AB0A-9F19D685EDB5}"/>
</file>

<file path=customXml/itemProps6.xml><?xml version="1.0" encoding="utf-8"?>
<ds:datastoreItem xmlns:ds="http://schemas.openxmlformats.org/officeDocument/2006/customXml" ds:itemID="{BA801C8B-78E1-414B-9ED1-5FCD01CB0205}"/>
</file>

<file path=customXml/itemProps7.xml><?xml version="1.0" encoding="utf-8"?>
<ds:datastoreItem xmlns:ds="http://schemas.openxmlformats.org/officeDocument/2006/customXml" ds:itemID="{4C4FF1C9-9916-4307-9051-9912DB7E8CCF}"/>
</file>

<file path=customXml/itemProps8.xml><?xml version="1.0" encoding="utf-8"?>
<ds:datastoreItem xmlns:ds="http://schemas.openxmlformats.org/officeDocument/2006/customXml" ds:itemID="{1C6A96E4-4EC8-4D93-B037-C0D7E6C7E417}"/>
</file>

<file path=customXml/itemProps9.xml><?xml version="1.0" encoding="utf-8"?>
<ds:datastoreItem xmlns:ds="http://schemas.openxmlformats.org/officeDocument/2006/customXml" ds:itemID="{3A61EFEC-5F1E-46FA-8594-66D680FDC9C9}"/>
</file>

<file path=docMetadata/LabelInfo.xml><?xml version="1.0" encoding="utf-8"?>
<clbl:labelList xmlns:clbl="http://schemas.microsoft.com/office/2020/mipLabelMetadata">
  <clbl:label id="{3048dc87-43f0-4100-9acb-ae1971c79395}" enabled="0" method="" siteId="{3048dc87-43f0-4100-9acb-ae1971c79395}" removed="1"/>
  <clbl:label id="{37a8a0b9-1874-4e5d-b1f5-11040c1c07fc}" enabled="0" method="" siteId="{37a8a0b9-1874-4e5d-b1f5-11040c1c07f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everis IT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Ester De Matos Valls</dc:creator>
  <cp:keywords/>
  <dc:description/>
  <cp:lastModifiedBy/>
  <cp:revision/>
  <dcterms:created xsi:type="dcterms:W3CDTF">2018-11-05T16:07:01Z</dcterms:created>
  <dcterms:modified xsi:type="dcterms:W3CDTF">2026-06-15T07:55:41Z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0x010100EF84333AEC76E94F97217DEE25D52416</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