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N:\dep_U052\Unitats_Funcionals\03_MEDI_NATURAL\01_GESTIO_ECONOMICA\Contractes\PREVENCIO INCENDIS\2026 Can Sola\02 LICITACIO\"/>
    </mc:Choice>
  </mc:AlternateContent>
  <xr:revisionPtr revIDLastSave="0" documentId="13_ncr:1_{C6B77C8F-4A32-44FF-AA8A-1AACE9FD864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ESSUPOST" sheetId="2" r:id="rId1"/>
  </sheets>
  <calcPr calcId="191029" fullPrecision="0"/>
</workbook>
</file>

<file path=xl/calcChain.xml><?xml version="1.0" encoding="utf-8"?>
<calcChain xmlns="http://schemas.openxmlformats.org/spreadsheetml/2006/main">
  <c r="F27" i="2" l="1"/>
  <c r="F26" i="2"/>
  <c r="F28" i="2" s="1"/>
  <c r="F25" i="2"/>
  <c r="F24" i="2"/>
  <c r="F23" i="2"/>
  <c r="F22" i="2"/>
  <c r="F21" i="2"/>
  <c r="F19" i="2"/>
  <c r="F18" i="2"/>
  <c r="F20" i="2" s="1"/>
  <c r="F16" i="2"/>
  <c r="F17" i="2" s="1"/>
  <c r="F15" i="2"/>
  <c r="F14" i="2"/>
  <c r="F13" i="2"/>
  <c r="F11" i="2"/>
  <c r="F10" i="2"/>
  <c r="F9" i="2"/>
  <c r="F8" i="2"/>
  <c r="F12" i="2" s="1"/>
  <c r="F7" i="2"/>
  <c r="F6" i="2"/>
  <c r="F4" i="2"/>
  <c r="F3" i="2"/>
  <c r="F2" i="2"/>
  <c r="F5" i="2" s="1"/>
  <c r="H21" i="2" l="1"/>
  <c r="H14" i="2"/>
  <c r="H13" i="2"/>
  <c r="H6" i="2"/>
  <c r="H3" i="2"/>
  <c r="H2" i="2"/>
  <c r="H23" i="2"/>
  <c r="H22" i="2"/>
  <c r="H19" i="2"/>
  <c r="H18" i="2"/>
  <c r="H20" i="2" s="1"/>
  <c r="H16" i="2"/>
  <c r="H15" i="2"/>
  <c r="H11" i="2"/>
  <c r="H10" i="2"/>
  <c r="H9" i="2"/>
  <c r="H8" i="2"/>
  <c r="H7" i="2"/>
  <c r="H4" i="2"/>
  <c r="H24" i="2" l="1"/>
  <c r="H17" i="2"/>
  <c r="H12" i="2"/>
  <c r="H5" i="2"/>
  <c r="H25" i="2" l="1"/>
  <c r="H27" i="2" s="1"/>
  <c r="H26" i="2" l="1"/>
  <c r="H28" i="2" s="1"/>
  <c r="H29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Coral Coscollola Crespo</author>
  </authors>
  <commentList>
    <comment ref="H28" authorId="0" shapeId="0" xr:uid="{F507E962-E47F-4E58-ABC0-461A11FFF391}">
      <text>
        <r>
          <rPr>
            <b/>
            <sz val="9"/>
            <color indexed="81"/>
            <rFont val="Tahoma"/>
            <family val="2"/>
          </rPr>
          <t>VALOR DEL CONTRACTE
OFERT</t>
        </r>
      </text>
    </comment>
  </commentList>
</comments>
</file>

<file path=xl/sharedStrings.xml><?xml version="1.0" encoding="utf-8"?>
<sst xmlns="http://schemas.openxmlformats.org/spreadsheetml/2006/main" count="74" uniqueCount="61">
  <si>
    <t>RESTT0</t>
  </si>
  <si>
    <t>ha</t>
  </si>
  <si>
    <t>Esbrossada motodesbrossadora amb fil (herbassars), sup.coberta&gt;70%,0,8m&lt;h&lt;1,75m, basal 3cm&lt;D&lt;6cm (P - 1)</t>
  </si>
  <si>
    <t>RESTT1</t>
  </si>
  <si>
    <t>Esbrossada matoll amb motodesbrolladora (matollar) ,sup.coberta&gt;70%,0,5m&lt;h&lt;1m, basal D&lt;3cm (P - 2)</t>
  </si>
  <si>
    <t>RESTT2</t>
  </si>
  <si>
    <t>Esbrossada matoll amb motoserra i motodesb (llenyós) ,sup.coberta&gt;70%,0,8m&lt;h&lt;1,75m, basal 3cm&lt;D&lt;6cm (P - 3)</t>
  </si>
  <si>
    <t>STLL1</t>
  </si>
  <si>
    <t>STLL2</t>
  </si>
  <si>
    <t>STLL3</t>
  </si>
  <si>
    <t>STLL4</t>
  </si>
  <si>
    <t>STLL5</t>
  </si>
  <si>
    <t>STLL6</t>
  </si>
  <si>
    <t>RPEST1</t>
  </si>
  <si>
    <t>ut</t>
  </si>
  <si>
    <t>RPEST2</t>
  </si>
  <si>
    <t>RPEST3</t>
  </si>
  <si>
    <t>RPEST4</t>
  </si>
  <si>
    <t>CODI</t>
  </si>
  <si>
    <t>UA</t>
  </si>
  <si>
    <t xml:space="preserve">DESCRIPCIÓ </t>
  </si>
  <si>
    <t>AMIDAMENT</t>
  </si>
  <si>
    <t>TOTAL Tractament MATOLLAR</t>
  </si>
  <si>
    <t>TOTAL Tractament ARBRAT</t>
  </si>
  <si>
    <t>TOTAL Tractament ARBRAT ESPECIAL</t>
  </si>
  <si>
    <t>TOTAL EXECUCIÓ MATERIAL</t>
  </si>
  <si>
    <t>Despeses generals (13%)</t>
  </si>
  <si>
    <t>Benefici Industrial (6%)</t>
  </si>
  <si>
    <t>TOTAL VALOR ESTIMAT DEL CONTRACTE</t>
  </si>
  <si>
    <t>IMPORT LICITACIÓ</t>
  </si>
  <si>
    <t>IMPORT OFERT</t>
  </si>
  <si>
    <t xml:space="preserve">Cap dels preus unitaris pot ser superior al preu de licitació, la presentació d’un preu superior comportarà l’exclusió de l’oferta. </t>
  </si>
  <si>
    <t>VALOR LICITACIÓ</t>
  </si>
  <si>
    <t>VALOR OFERT</t>
  </si>
  <si>
    <t>DIFERÈNCIA ENTRE VALOR LICITACIÓ I VALOR OFERT (ha de ser un número positiu)</t>
  </si>
  <si>
    <t>Cel·les a omplir per part del licitador</t>
  </si>
  <si>
    <t>Treballs d'obertura - TLL1 (P - 13)</t>
  </si>
  <si>
    <t>Treballs d'obertura - TLL2 (P -14)</t>
  </si>
  <si>
    <t>Treballs d'obertura - TLL3 (P - 15)</t>
  </si>
  <si>
    <t>Treballs d'obertura - TLL4 (P - 16)</t>
  </si>
  <si>
    <t>Treballs d'obertura - TLL5 (P - 17)</t>
  </si>
  <si>
    <t>Treballs d'obertura - TLL6 (P - 18)</t>
  </si>
  <si>
    <t>Tallada d'arbrat individuat inclòs desbrancatge, trossejat, arrossegament i trituració de restes (P - 9)</t>
  </si>
  <si>
    <t>Tallada d'arbres especials h6-15m mitjançant cabrestant mecànic o manual inclòs des., tros. i arr. (P -10)</t>
  </si>
  <si>
    <t>Tallada d'arbrat especials h10-15m mitjançant camió grua inclòs des., tros. i arr. a carregador (P -11)</t>
  </si>
  <si>
    <t>Tallada d'arbrat especials h10-15m mitjançant tècniques de trepa inclòs des., tros. i arr. a carrega (P - 12)</t>
  </si>
  <si>
    <t>Construcció de vials necessaris per la GFS (P - 1)</t>
  </si>
  <si>
    <t>Arranjament substancial de vials necessaris GFS (P - 2)</t>
  </si>
  <si>
    <t>km</t>
  </si>
  <si>
    <t>HA31</t>
  </si>
  <si>
    <t>HA32</t>
  </si>
  <si>
    <t xml:space="preserve">TOTAL vials </t>
  </si>
  <si>
    <t>P214E-52U5</t>
  </si>
  <si>
    <t>m</t>
  </si>
  <si>
    <t>Desmun.barrera flex.+ancoratge clav.terra/1,5m,m.mec. (P - 3)</t>
  </si>
  <si>
    <t>P2R5-DT0Y</t>
  </si>
  <si>
    <t>m3</t>
  </si>
  <si>
    <t>Transport residus,instal.gestió residus,camió 12t,càrrega mec.,rec.més</t>
  </si>
  <si>
    <t>P2RA-IQGB</t>
  </si>
  <si>
    <t xml:space="preserve">TOTAL residus </t>
  </si>
  <si>
    <t>Disposició controlada dipòsit autoritzat inclòs el cànon sobre la deposició controlada de residus (P-5)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</si>
</sst>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4" x14ac:knownFonts="1">
    <font>
      <sz val="11"/>
      <color rgb="FF000000"/>
      <name val="Calibri"/>
      <family val="2"/>
    </font>
    <font>
      <b/>
      <sz val="11"/>
      <color theme="0"/>
      <name val="Calibri"/>
      <family val="2"/>
    </font>
    <font>
      <b/>
      <sz val="11"/>
      <color rgb="FF000000"/>
      <name val="Calibri"/>
      <family val="2"/>
    </font>
    <font>
      <b/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 applyNumberFormat="0" applyBorder="0" applyAlignment="0"/>
  </cellStyleXfs>
  <cellXfs count="38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vertical="center"/>
    </xf>
    <xf numFmtId="0" fontId="0" fillId="0" borderId="2" xfId="0" applyBorder="1"/>
    <xf numFmtId="4" fontId="0" fillId="0" borderId="2" xfId="0" applyNumberFormat="1" applyBorder="1"/>
    <xf numFmtId="164" fontId="0" fillId="0" borderId="2" xfId="0" applyNumberFormat="1" applyBorder="1"/>
    <xf numFmtId="0" fontId="0" fillId="4" borderId="2" xfId="0" applyFill="1" applyBorder="1"/>
    <xf numFmtId="4" fontId="0" fillId="4" borderId="2" xfId="0" applyNumberFormat="1" applyFill="1" applyBorder="1"/>
    <xf numFmtId="0" fontId="0" fillId="6" borderId="6" xfId="0" applyFill="1" applyBorder="1"/>
    <xf numFmtId="4" fontId="0" fillId="6" borderId="3" xfId="0" applyNumberFormat="1" applyFill="1" applyBorder="1"/>
    <xf numFmtId="4" fontId="0" fillId="6" borderId="5" xfId="0" applyNumberFormat="1" applyFill="1" applyBorder="1"/>
    <xf numFmtId="0" fontId="0" fillId="3" borderId="7" xfId="0" applyFill="1" applyBorder="1"/>
    <xf numFmtId="0" fontId="2" fillId="3" borderId="7" xfId="0" applyFont="1" applyFill="1" applyBorder="1"/>
    <xf numFmtId="0" fontId="2" fillId="0" borderId="0" xfId="0" applyFont="1"/>
    <xf numFmtId="4" fontId="0" fillId="0" borderId="4" xfId="0" applyNumberFormat="1" applyBorder="1"/>
    <xf numFmtId="0" fontId="0" fillId="4" borderId="8" xfId="0" applyFill="1" applyBorder="1"/>
    <xf numFmtId="0" fontId="0" fillId="4" borderId="7" xfId="0" applyFill="1" applyBorder="1"/>
    <xf numFmtId="0" fontId="0" fillId="3" borderId="8" xfId="0" applyFill="1" applyBorder="1"/>
    <xf numFmtId="4" fontId="0" fillId="3" borderId="3" xfId="0" applyNumberFormat="1" applyFill="1" applyBorder="1"/>
    <xf numFmtId="0" fontId="0" fillId="0" borderId="2" xfId="0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  <xf numFmtId="0" fontId="2" fillId="3" borderId="8" xfId="0" applyFont="1" applyFill="1" applyBorder="1"/>
    <xf numFmtId="4" fontId="2" fillId="3" borderId="1" xfId="0" applyNumberFormat="1" applyFont="1" applyFill="1" applyBorder="1"/>
    <xf numFmtId="4" fontId="2" fillId="3" borderId="3" xfId="0" applyNumberFormat="1" applyFont="1" applyFill="1" applyBorder="1"/>
    <xf numFmtId="4" fontId="0" fillId="5" borderId="2" xfId="0" applyNumberFormat="1" applyFill="1" applyBorder="1" applyProtection="1">
      <protection locked="0"/>
    </xf>
    <xf numFmtId="0" fontId="2" fillId="3" borderId="0" xfId="0" applyFont="1" applyFill="1" applyBorder="1"/>
    <xf numFmtId="4" fontId="2" fillId="3" borderId="0" xfId="0" applyNumberFormat="1" applyFont="1" applyFill="1" applyBorder="1"/>
    <xf numFmtId="0" fontId="0" fillId="0" borderId="9" xfId="0" applyBorder="1"/>
    <xf numFmtId="0" fontId="0" fillId="0" borderId="10" xfId="0" applyBorder="1"/>
    <xf numFmtId="164" fontId="0" fillId="0" borderId="10" xfId="0" applyNumberFormat="1" applyBorder="1"/>
    <xf numFmtId="4" fontId="1" fillId="2" borderId="0" xfId="0" applyNumberFormat="1" applyFont="1" applyFill="1" applyAlignment="1">
      <alignment horizontal="center" vertical="center" wrapText="1"/>
    </xf>
    <xf numFmtId="4" fontId="0" fillId="0" borderId="0" xfId="0" applyNumberFormat="1"/>
    <xf numFmtId="4" fontId="2" fillId="4" borderId="7" xfId="0" applyNumberFormat="1" applyFont="1" applyFill="1" applyBorder="1"/>
    <xf numFmtId="4" fontId="2" fillId="4" borderId="3" xfId="0" applyNumberFormat="1" applyFont="1" applyFill="1" applyBorder="1"/>
    <xf numFmtId="0" fontId="0" fillId="6" borderId="0" xfId="0" applyFill="1"/>
    <xf numFmtId="4" fontId="0" fillId="6" borderId="0" xfId="0" applyNumberFormat="1" applyFill="1"/>
    <xf numFmtId="0" fontId="0" fillId="4" borderId="2" xfId="0" applyFill="1" applyBorder="1" applyProtection="1">
      <protection locked="0"/>
    </xf>
    <xf numFmtId="0" fontId="0" fillId="4" borderId="3" xfId="0" applyFill="1" applyBorder="1" applyProtection="1">
      <protection locked="0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3"/>
  <sheetViews>
    <sheetView tabSelected="1" workbookViewId="0">
      <selection activeCell="G2" sqref="G2:G7"/>
    </sheetView>
  </sheetViews>
  <sheetFormatPr baseColWidth="10" defaultColWidth="8.7109375" defaultRowHeight="15" x14ac:dyDescent="0.25"/>
  <cols>
    <col min="1" max="1" width="12.28515625" customWidth="1"/>
    <col min="2" max="2" width="5.28515625" customWidth="1"/>
    <col min="3" max="3" width="103.140625" bestFit="1" customWidth="1"/>
    <col min="4" max="4" width="10.85546875" customWidth="1"/>
    <col min="5" max="5" width="14.28515625" customWidth="1"/>
    <col min="6" max="6" width="14.28515625" style="31" customWidth="1"/>
    <col min="7" max="7" width="12.140625" customWidth="1"/>
    <col min="8" max="8" width="16.85546875" customWidth="1"/>
    <col min="12" max="12" width="9.140625" bestFit="1" customWidth="1"/>
  </cols>
  <sheetData>
    <row r="1" spans="1:8" ht="30" x14ac:dyDescent="0.25">
      <c r="A1" s="2" t="s">
        <v>18</v>
      </c>
      <c r="B1" s="2" t="s">
        <v>19</v>
      </c>
      <c r="C1" s="2" t="s">
        <v>20</v>
      </c>
      <c r="D1" s="1" t="s">
        <v>32</v>
      </c>
      <c r="E1" s="2" t="s">
        <v>21</v>
      </c>
      <c r="F1" s="30" t="s">
        <v>29</v>
      </c>
      <c r="G1" s="1" t="s">
        <v>33</v>
      </c>
      <c r="H1" s="2" t="s">
        <v>30</v>
      </c>
    </row>
    <row r="2" spans="1:8" x14ac:dyDescent="0.25">
      <c r="A2" s="3" t="s">
        <v>0</v>
      </c>
      <c r="B2" s="19" t="s">
        <v>1</v>
      </c>
      <c r="C2" s="3" t="s">
        <v>2</v>
      </c>
      <c r="D2" s="4">
        <v>560.55999999999995</v>
      </c>
      <c r="E2" s="5">
        <v>0.2</v>
      </c>
      <c r="F2" s="4">
        <f>+D2*E2</f>
        <v>112.11</v>
      </c>
      <c r="G2" s="24"/>
      <c r="H2" s="4">
        <f>E2*G2</f>
        <v>0</v>
      </c>
    </row>
    <row r="3" spans="1:8" x14ac:dyDescent="0.25">
      <c r="A3" s="3" t="s">
        <v>3</v>
      </c>
      <c r="B3" s="19" t="s">
        <v>1</v>
      </c>
      <c r="C3" s="3" t="s">
        <v>4</v>
      </c>
      <c r="D3" s="4">
        <v>934.27</v>
      </c>
      <c r="E3" s="5">
        <v>0.7</v>
      </c>
      <c r="F3" s="4">
        <f>+D3*E3</f>
        <v>653.99</v>
      </c>
      <c r="G3" s="24"/>
      <c r="H3" s="4">
        <f t="shared" ref="H3:H4" si="0">E3*G3</f>
        <v>0</v>
      </c>
    </row>
    <row r="4" spans="1:8" x14ac:dyDescent="0.25">
      <c r="A4" s="3" t="s">
        <v>5</v>
      </c>
      <c r="B4" s="19" t="s">
        <v>1</v>
      </c>
      <c r="C4" s="3" t="s">
        <v>6</v>
      </c>
      <c r="D4" s="4">
        <v>1170.07</v>
      </c>
      <c r="E4" s="5">
        <v>0.28000000000000003</v>
      </c>
      <c r="F4" s="4">
        <f>+D4*E4</f>
        <v>327.62</v>
      </c>
      <c r="G4" s="24"/>
      <c r="H4" s="4">
        <f t="shared" si="0"/>
        <v>0</v>
      </c>
    </row>
    <row r="5" spans="1:8" x14ac:dyDescent="0.25">
      <c r="A5" s="15"/>
      <c r="B5" s="20"/>
      <c r="C5" s="16" t="s">
        <v>22</v>
      </c>
      <c r="D5" s="16"/>
      <c r="E5" s="16"/>
      <c r="F5" s="32">
        <f>SUM(F2:F4)</f>
        <v>1093.72</v>
      </c>
      <c r="G5" s="36"/>
      <c r="H5" s="7">
        <f>SUM(H2:H4)</f>
        <v>0</v>
      </c>
    </row>
    <row r="6" spans="1:8" x14ac:dyDescent="0.25">
      <c r="A6" s="3" t="s">
        <v>7</v>
      </c>
      <c r="B6" s="19" t="s">
        <v>1</v>
      </c>
      <c r="C6" s="3" t="s">
        <v>36</v>
      </c>
      <c r="D6" s="4">
        <v>1672.58</v>
      </c>
      <c r="E6" s="5">
        <v>0.31</v>
      </c>
      <c r="F6" s="4">
        <f t="shared" ref="F6:F23" si="1">+D6*E6</f>
        <v>518.5</v>
      </c>
      <c r="G6" s="24"/>
      <c r="H6" s="4">
        <f t="shared" ref="H6:H23" si="2">E6*G6</f>
        <v>0</v>
      </c>
    </row>
    <row r="7" spans="1:8" x14ac:dyDescent="0.25">
      <c r="A7" s="3" t="s">
        <v>8</v>
      </c>
      <c r="B7" s="19" t="s">
        <v>1</v>
      </c>
      <c r="C7" s="3" t="s">
        <v>37</v>
      </c>
      <c r="D7" s="4">
        <v>2260.91</v>
      </c>
      <c r="E7" s="5">
        <v>3.14</v>
      </c>
      <c r="F7" s="4">
        <f t="shared" si="1"/>
        <v>7099.26</v>
      </c>
      <c r="G7" s="24"/>
      <c r="H7" s="4">
        <f t="shared" si="2"/>
        <v>0</v>
      </c>
    </row>
    <row r="8" spans="1:8" x14ac:dyDescent="0.25">
      <c r="A8" s="3" t="s">
        <v>9</v>
      </c>
      <c r="B8" s="19" t="s">
        <v>1</v>
      </c>
      <c r="C8" s="3" t="s">
        <v>38</v>
      </c>
      <c r="D8" s="4">
        <v>2744.16</v>
      </c>
      <c r="E8" s="5">
        <v>0</v>
      </c>
      <c r="F8" s="4">
        <f t="shared" si="1"/>
        <v>0</v>
      </c>
      <c r="G8" s="24"/>
      <c r="H8" s="4">
        <f t="shared" si="2"/>
        <v>0</v>
      </c>
    </row>
    <row r="9" spans="1:8" x14ac:dyDescent="0.25">
      <c r="A9" s="3" t="s">
        <v>10</v>
      </c>
      <c r="B9" s="19" t="s">
        <v>1</v>
      </c>
      <c r="C9" s="3" t="s">
        <v>39</v>
      </c>
      <c r="D9" s="4">
        <v>1908.38</v>
      </c>
      <c r="E9" s="5">
        <v>1.42</v>
      </c>
      <c r="F9" s="4">
        <f t="shared" si="1"/>
        <v>2709.9</v>
      </c>
      <c r="G9" s="24"/>
      <c r="H9" s="4">
        <f t="shared" si="2"/>
        <v>0</v>
      </c>
    </row>
    <row r="10" spans="1:8" x14ac:dyDescent="0.25">
      <c r="A10" s="3" t="s">
        <v>11</v>
      </c>
      <c r="B10" s="19" t="s">
        <v>1</v>
      </c>
      <c r="C10" s="3" t="s">
        <v>40</v>
      </c>
      <c r="D10" s="4">
        <v>2496.71</v>
      </c>
      <c r="E10" s="5">
        <v>3.12</v>
      </c>
      <c r="F10" s="4">
        <f t="shared" si="1"/>
        <v>7789.74</v>
      </c>
      <c r="G10" s="24"/>
      <c r="H10" s="4">
        <f t="shared" si="2"/>
        <v>0</v>
      </c>
    </row>
    <row r="11" spans="1:8" x14ac:dyDescent="0.25">
      <c r="A11" s="3" t="s">
        <v>12</v>
      </c>
      <c r="B11" s="19" t="s">
        <v>1</v>
      </c>
      <c r="C11" s="3" t="s">
        <v>41</v>
      </c>
      <c r="D11" s="4">
        <v>2979.96</v>
      </c>
      <c r="E11" s="5">
        <v>2.23</v>
      </c>
      <c r="F11" s="4">
        <f t="shared" si="1"/>
        <v>6645.31</v>
      </c>
      <c r="G11" s="24"/>
      <c r="H11" s="4">
        <f t="shared" si="2"/>
        <v>0</v>
      </c>
    </row>
    <row r="12" spans="1:8" x14ac:dyDescent="0.25">
      <c r="A12" s="15"/>
      <c r="B12" s="20"/>
      <c r="C12" s="16" t="s">
        <v>23</v>
      </c>
      <c r="D12" s="16"/>
      <c r="E12" s="16"/>
      <c r="F12" s="32">
        <f>SUM(F6:F11)</f>
        <v>24762.71</v>
      </c>
      <c r="G12" s="36"/>
      <c r="H12" s="7">
        <f>SUM(H6:H11)</f>
        <v>0</v>
      </c>
    </row>
    <row r="13" spans="1:8" x14ac:dyDescent="0.25">
      <c r="A13" s="3" t="s">
        <v>13</v>
      </c>
      <c r="B13" s="19" t="s">
        <v>14</v>
      </c>
      <c r="C13" s="3" t="s">
        <v>42</v>
      </c>
      <c r="D13" s="4">
        <v>31.72</v>
      </c>
      <c r="E13" s="5">
        <v>17</v>
      </c>
      <c r="F13" s="4">
        <f t="shared" si="1"/>
        <v>539.24</v>
      </c>
      <c r="G13" s="24"/>
      <c r="H13" s="4">
        <f t="shared" si="2"/>
        <v>0</v>
      </c>
    </row>
    <row r="14" spans="1:8" x14ac:dyDescent="0.25">
      <c r="A14" s="3" t="s">
        <v>15</v>
      </c>
      <c r="B14" s="19" t="s">
        <v>14</v>
      </c>
      <c r="C14" s="3" t="s">
        <v>43</v>
      </c>
      <c r="D14" s="4">
        <v>44.64</v>
      </c>
      <c r="E14" s="5">
        <v>118</v>
      </c>
      <c r="F14" s="4">
        <f t="shared" si="1"/>
        <v>5267.52</v>
      </c>
      <c r="G14" s="24"/>
      <c r="H14" s="4">
        <f t="shared" si="2"/>
        <v>0</v>
      </c>
    </row>
    <row r="15" spans="1:8" x14ac:dyDescent="0.25">
      <c r="A15" s="3" t="s">
        <v>16</v>
      </c>
      <c r="B15" s="19" t="s">
        <v>14</v>
      </c>
      <c r="C15" s="3" t="s">
        <v>44</v>
      </c>
      <c r="D15" s="4">
        <v>136.08000000000001</v>
      </c>
      <c r="E15" s="5">
        <v>41</v>
      </c>
      <c r="F15" s="4">
        <f t="shared" si="1"/>
        <v>5579.28</v>
      </c>
      <c r="G15" s="24"/>
      <c r="H15" s="4">
        <f t="shared" si="2"/>
        <v>0</v>
      </c>
    </row>
    <row r="16" spans="1:8" x14ac:dyDescent="0.25">
      <c r="A16" s="3" t="s">
        <v>17</v>
      </c>
      <c r="B16" s="19" t="s">
        <v>14</v>
      </c>
      <c r="C16" s="3" t="s">
        <v>45</v>
      </c>
      <c r="D16" s="4">
        <v>264</v>
      </c>
      <c r="E16" s="5">
        <v>8</v>
      </c>
      <c r="F16" s="4">
        <f t="shared" si="1"/>
        <v>2112</v>
      </c>
      <c r="G16" s="24"/>
      <c r="H16" s="4">
        <f t="shared" si="2"/>
        <v>0</v>
      </c>
    </row>
    <row r="17" spans="1:12" x14ac:dyDescent="0.25">
      <c r="A17" s="15"/>
      <c r="B17" s="20"/>
      <c r="C17" s="16" t="s">
        <v>24</v>
      </c>
      <c r="D17" s="16"/>
      <c r="E17" s="16"/>
      <c r="F17" s="32">
        <f>SUM(F13:F16)</f>
        <v>13498.04</v>
      </c>
      <c r="G17" s="36"/>
      <c r="H17" s="7">
        <f>SUM(H13:H16)</f>
        <v>0</v>
      </c>
    </row>
    <row r="18" spans="1:12" x14ac:dyDescent="0.25">
      <c r="A18" s="27" t="s">
        <v>49</v>
      </c>
      <c r="B18" s="19" t="s">
        <v>48</v>
      </c>
      <c r="C18" s="28" t="s">
        <v>46</v>
      </c>
      <c r="D18" s="4">
        <v>5257.54</v>
      </c>
      <c r="E18" s="29">
        <v>0.81799999999999995</v>
      </c>
      <c r="F18" s="4">
        <f t="shared" si="1"/>
        <v>4300.67</v>
      </c>
      <c r="G18" s="24"/>
      <c r="H18" s="4">
        <f t="shared" si="2"/>
        <v>0</v>
      </c>
    </row>
    <row r="19" spans="1:12" x14ac:dyDescent="0.25">
      <c r="A19" s="27" t="s">
        <v>50</v>
      </c>
      <c r="B19" s="19" t="s">
        <v>48</v>
      </c>
      <c r="C19" s="28" t="s">
        <v>47</v>
      </c>
      <c r="D19" s="4">
        <v>2628.17</v>
      </c>
      <c r="E19" s="29">
        <v>0.54300000000000004</v>
      </c>
      <c r="F19" s="4">
        <f t="shared" si="1"/>
        <v>1427.1</v>
      </c>
      <c r="G19" s="24"/>
      <c r="H19" s="4">
        <f t="shared" si="2"/>
        <v>0</v>
      </c>
    </row>
    <row r="20" spans="1:12" x14ac:dyDescent="0.25">
      <c r="A20" s="15"/>
      <c r="B20" s="16"/>
      <c r="C20" s="16" t="s">
        <v>51</v>
      </c>
      <c r="D20" s="16"/>
      <c r="E20" s="16"/>
      <c r="F20" s="33">
        <f>SUM(F18:F19)</f>
        <v>5727.77</v>
      </c>
      <c r="G20" s="37"/>
      <c r="H20" s="33">
        <f>SUM(H18:H19)</f>
        <v>0</v>
      </c>
    </row>
    <row r="21" spans="1:12" x14ac:dyDescent="0.25">
      <c r="A21" s="27" t="s">
        <v>52</v>
      </c>
      <c r="B21" s="19" t="s">
        <v>53</v>
      </c>
      <c r="C21" s="28" t="s">
        <v>54</v>
      </c>
      <c r="D21" s="4">
        <v>8.7799999999999994</v>
      </c>
      <c r="E21" s="29">
        <v>400</v>
      </c>
      <c r="F21" s="4">
        <f t="shared" si="1"/>
        <v>3512</v>
      </c>
      <c r="G21" s="24"/>
      <c r="H21" s="4">
        <f t="shared" si="2"/>
        <v>0</v>
      </c>
    </row>
    <row r="22" spans="1:12" x14ac:dyDescent="0.25">
      <c r="A22" s="27" t="s">
        <v>55</v>
      </c>
      <c r="B22" s="19" t="s">
        <v>56</v>
      </c>
      <c r="C22" s="28" t="s">
        <v>57</v>
      </c>
      <c r="D22" s="4">
        <v>10.88</v>
      </c>
      <c r="E22" s="29">
        <v>18.5</v>
      </c>
      <c r="F22" s="4">
        <f t="shared" si="1"/>
        <v>201.28</v>
      </c>
      <c r="G22" s="24"/>
      <c r="H22" s="4">
        <f t="shared" si="2"/>
        <v>0</v>
      </c>
    </row>
    <row r="23" spans="1:12" x14ac:dyDescent="0.25">
      <c r="A23" s="27" t="s">
        <v>58</v>
      </c>
      <c r="B23" s="19" t="s">
        <v>56</v>
      </c>
      <c r="C23" s="28" t="s">
        <v>60</v>
      </c>
      <c r="D23" s="4">
        <v>25.21</v>
      </c>
      <c r="E23" s="29">
        <v>18.5</v>
      </c>
      <c r="F23" s="4">
        <f t="shared" si="1"/>
        <v>466.39</v>
      </c>
      <c r="G23" s="24"/>
      <c r="H23" s="4">
        <f t="shared" si="2"/>
        <v>0</v>
      </c>
    </row>
    <row r="24" spans="1:12" x14ac:dyDescent="0.25">
      <c r="A24" s="15"/>
      <c r="B24" s="20"/>
      <c r="C24" s="16" t="s">
        <v>59</v>
      </c>
      <c r="D24" s="16"/>
      <c r="E24" s="16"/>
      <c r="F24" s="32">
        <f>SUM(F21:F23)</f>
        <v>4179.67</v>
      </c>
      <c r="G24" s="6"/>
      <c r="H24" s="32">
        <f>SUM(H21:H23)</f>
        <v>0</v>
      </c>
    </row>
    <row r="25" spans="1:12" x14ac:dyDescent="0.25">
      <c r="A25" s="17"/>
      <c r="B25" s="11"/>
      <c r="C25" s="11" t="s">
        <v>25</v>
      </c>
      <c r="D25" s="11"/>
      <c r="E25" s="11"/>
      <c r="F25" s="18">
        <f>F24+F20+F17+F12+F5</f>
        <v>49261.91</v>
      </c>
      <c r="H25" s="18">
        <f>H24+H20+H17+H12+H5</f>
        <v>0</v>
      </c>
    </row>
    <row r="26" spans="1:12" x14ac:dyDescent="0.25">
      <c r="A26" s="8"/>
      <c r="B26" s="8"/>
      <c r="C26" s="8" t="s">
        <v>26</v>
      </c>
      <c r="D26" s="8"/>
      <c r="E26" s="8"/>
      <c r="F26" s="10">
        <f>F25*13/100</f>
        <v>6404.05</v>
      </c>
      <c r="H26" s="4">
        <f>H25*13/100</f>
        <v>0</v>
      </c>
    </row>
    <row r="27" spans="1:12" ht="15.75" thickBot="1" x14ac:dyDescent="0.3">
      <c r="A27" s="8"/>
      <c r="B27" s="8"/>
      <c r="C27" s="8" t="s">
        <v>27</v>
      </c>
      <c r="D27" s="8"/>
      <c r="E27" s="8"/>
      <c r="F27" s="9">
        <f>F25*6/100</f>
        <v>2955.71</v>
      </c>
      <c r="H27" s="14">
        <f>H25*6/100</f>
        <v>0</v>
      </c>
    </row>
    <row r="28" spans="1:12" s="13" customFormat="1" ht="15.75" thickBot="1" x14ac:dyDescent="0.3">
      <c r="A28" s="21"/>
      <c r="B28" s="12"/>
      <c r="C28" s="12" t="s">
        <v>28</v>
      </c>
      <c r="D28" s="12"/>
      <c r="E28" s="12"/>
      <c r="F28" s="23">
        <f>SUM(F25:F27)</f>
        <v>58621.67</v>
      </c>
      <c r="G28"/>
      <c r="H28" s="22">
        <f>SUM(H25:H27)</f>
        <v>0</v>
      </c>
      <c r="L28"/>
    </row>
    <row r="29" spans="1:12" s="13" customFormat="1" x14ac:dyDescent="0.25">
      <c r="A29" s="25"/>
      <c r="B29" s="25"/>
      <c r="C29" s="25" t="s">
        <v>34</v>
      </c>
      <c r="D29" s="25"/>
      <c r="E29" s="25"/>
      <c r="F29" s="26"/>
      <c r="G29" s="26"/>
      <c r="H29" s="26">
        <f>F28-H28</f>
        <v>58621.67</v>
      </c>
      <c r="L29"/>
    </row>
    <row r="30" spans="1:12" s="34" customFormat="1" x14ac:dyDescent="0.25">
      <c r="F30" s="35"/>
    </row>
    <row r="31" spans="1:12" s="34" customFormat="1" x14ac:dyDescent="0.25">
      <c r="A31" s="34" t="s">
        <v>31</v>
      </c>
      <c r="F31" s="35"/>
    </row>
    <row r="32" spans="1:12" s="34" customFormat="1" x14ac:dyDescent="0.25">
      <c r="F32" s="35"/>
    </row>
    <row r="33" spans="1:9" x14ac:dyDescent="0.25">
      <c r="A33" s="24"/>
      <c r="B33" s="34" t="s">
        <v>35</v>
      </c>
      <c r="C33" s="34"/>
      <c r="D33" s="34"/>
      <c r="E33" s="34"/>
      <c r="F33" s="35"/>
      <c r="G33" s="34"/>
      <c r="H33" s="34"/>
      <c r="I33" s="34"/>
    </row>
  </sheetData>
  <sheetProtection algorithmName="SHA-512" hashValue="sdoYvOS99qJrcUbn73JznJj7x9sq/OiiI5N9oOhjBfj4HrDLD4HpewAVrEt2pcelgTr9ajra5QsWe6I5pvxfFQ==" saltValue="oHYIOeMAKaZ06lud0vV6Xg==" spinCount="100000" sheet="1" objects="1" scenarios="1"/>
  <conditionalFormatting sqref="H29">
    <cfRule type="cellIs" dxfId="0" priority="1" operator="lessThan">
      <formula>0</formula>
    </cfRule>
  </conditionalFormatting>
  <pageMargins left="0.75" right="0.75" top="0.75" bottom="0.5" header="0.5" footer="0.75"/>
  <ignoredErrors>
    <ignoredError sqref="F20 F17 F12 F5 H5 H12 H17 H20" formula="1"/>
  </ignoredErrors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PRESSUPOST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Coral Coscollola Crespo</dc:creator>
  <cp:lastModifiedBy>Coral Coscollola Crespo</cp:lastModifiedBy>
  <dcterms:created xsi:type="dcterms:W3CDTF">2025-04-08T14:03:50Z</dcterms:created>
  <dcterms:modified xsi:type="dcterms:W3CDTF">2026-04-27T17:34:14Z</dcterms:modified>
</cp:coreProperties>
</file>