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fgccat.sharepoint.com/sites/TIC-OTA2/Shared Documents/4. Tecnologies de les Comunicacions/2026/757/CONTR-2025-866 - 2 Lots (Instal·lacións - Seguretat) 2026-2027/01. Preparació/"/>
    </mc:Choice>
  </mc:AlternateContent>
  <xr:revisionPtr revIDLastSave="1506" documentId="8_{1D95F0E7-0969-42E8-B610-D92446064F27}" xr6:coauthVersionLast="47" xr6:coauthVersionMax="47" xr10:uidLastSave="{63D000CB-C087-4832-B6E3-AB074CC858F2}"/>
  <bookViews>
    <workbookView xWindow="19725" yWindow="-16200" windowWidth="14610" windowHeight="15585" xr2:uid="{00000000-000D-0000-FFFF-FFFF00000000}"/>
  </bookViews>
  <sheets>
    <sheet name="LOT 2 PI Connegut" sheetId="3" r:id="rId1"/>
    <sheet name="LOT 2 PI Desconnegut" sheetId="4" r:id="rId2"/>
    <sheet name="Hoja1" sheetId="5" state="hidden" r:id="rId3"/>
  </sheets>
  <definedNames>
    <definedName name="_Hlk65597264" localSheetId="0">'LOT 2 PI Connegut'!#REF!</definedName>
    <definedName name="_Hlk65597299" localSheetId="0">'LOT 2 PI Connegut'!#REF!</definedName>
    <definedName name="_xlnm.Print_Area" localSheetId="0">'LOT 2 PI Connegut'!$A$2:$L$198</definedName>
    <definedName name="_xlnm.Print_Area" localSheetId="1">'LOT 2 PI Desconnegut'!$A$2:$L$198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8" i="3" l="1"/>
  <c r="K193" i="3"/>
  <c r="K14" i="5"/>
  <c r="L2" i="5"/>
  <c r="C16" i="5"/>
  <c r="H6" i="3"/>
  <c r="L13" i="5"/>
  <c r="L12" i="5"/>
  <c r="L3" i="5"/>
  <c r="L4" i="5"/>
  <c r="L5" i="5"/>
  <c r="L6" i="5"/>
  <c r="L7" i="5"/>
  <c r="L8" i="5"/>
  <c r="L9" i="5"/>
  <c r="L10" i="5"/>
  <c r="L11" i="5"/>
  <c r="K17" i="5" l="1"/>
  <c r="K19" i="5" s="1"/>
  <c r="M14" i="5"/>
  <c r="N14" i="5"/>
  <c r="H193" i="3" l="1"/>
  <c r="J193" i="3" s="1"/>
  <c r="J192" i="3"/>
  <c r="H191" i="3"/>
  <c r="J191" i="3" s="1"/>
  <c r="H188" i="3"/>
  <c r="J188" i="3" s="1"/>
  <c r="H187" i="3"/>
  <c r="J187" i="3" s="1"/>
  <c r="H186" i="3"/>
  <c r="J186" i="3" s="1"/>
  <c r="H183" i="3"/>
  <c r="J183" i="3" s="1"/>
  <c r="H182" i="3"/>
  <c r="J182" i="3" s="1"/>
  <c r="H181" i="3"/>
  <c r="J181" i="3" s="1"/>
  <c r="H178" i="3"/>
  <c r="J178" i="3" s="1"/>
  <c r="H177" i="3"/>
  <c r="J177" i="3" s="1"/>
  <c r="H176" i="3"/>
  <c r="J176" i="3" s="1"/>
  <c r="H175" i="3"/>
  <c r="J175" i="3" s="1"/>
  <c r="H174" i="3"/>
  <c r="J174" i="3" s="1"/>
  <c r="H173" i="3"/>
  <c r="J173" i="3" s="1"/>
  <c r="H172" i="3"/>
  <c r="J172" i="3" s="1"/>
  <c r="H171" i="3"/>
  <c r="J171" i="3" s="1"/>
  <c r="H170" i="3"/>
  <c r="J170" i="3" s="1"/>
  <c r="H169" i="3"/>
  <c r="J169" i="3" s="1"/>
  <c r="H168" i="3"/>
  <c r="J168" i="3" s="1"/>
  <c r="H167" i="3"/>
  <c r="J167" i="3" s="1"/>
  <c r="H166" i="3"/>
  <c r="J166" i="3" s="1"/>
  <c r="H165" i="3"/>
  <c r="J165" i="3" s="1"/>
  <c r="H164" i="3"/>
  <c r="J164" i="3" s="1"/>
  <c r="H163" i="3"/>
  <c r="J163" i="3" s="1"/>
  <c r="H160" i="3"/>
  <c r="J160" i="3" s="1"/>
  <c r="H159" i="3"/>
  <c r="J159" i="3" s="1"/>
  <c r="H158" i="3"/>
  <c r="J158" i="3" s="1"/>
  <c r="H157" i="3"/>
  <c r="J157" i="3" s="1"/>
  <c r="H156" i="3"/>
  <c r="J156" i="3" s="1"/>
  <c r="H155" i="3"/>
  <c r="J155" i="3" s="1"/>
  <c r="H154" i="3"/>
  <c r="J154" i="3" s="1"/>
  <c r="H153" i="3"/>
  <c r="J153" i="3" s="1"/>
  <c r="H150" i="3"/>
  <c r="J150" i="3" s="1"/>
  <c r="H149" i="3"/>
  <c r="J149" i="3" s="1"/>
  <c r="H148" i="3"/>
  <c r="J148" i="3" s="1"/>
  <c r="H147" i="3"/>
  <c r="J147" i="3" s="1"/>
  <c r="H146" i="3"/>
  <c r="J146" i="3" s="1"/>
  <c r="H143" i="3"/>
  <c r="J143" i="3" s="1"/>
  <c r="H142" i="3"/>
  <c r="J142" i="3" s="1"/>
  <c r="H141" i="3"/>
  <c r="H140" i="3"/>
  <c r="J140" i="3" s="1"/>
  <c r="H139" i="3"/>
  <c r="J139" i="3" s="1"/>
  <c r="H138" i="3"/>
  <c r="J138" i="3" s="1"/>
  <c r="H137" i="3"/>
  <c r="J137" i="3" s="1"/>
  <c r="H136" i="3"/>
  <c r="J136" i="3" s="1"/>
  <c r="H135" i="3"/>
  <c r="J135" i="3" s="1"/>
  <c r="H134" i="3"/>
  <c r="J134" i="3" s="1"/>
  <c r="H133" i="3"/>
  <c r="H132" i="3"/>
  <c r="J132" i="3" s="1"/>
  <c r="H131" i="3"/>
  <c r="J131" i="3" s="1"/>
  <c r="H130" i="3"/>
  <c r="J130" i="3" s="1"/>
  <c r="H129" i="3"/>
  <c r="J129" i="3" s="1"/>
  <c r="H128" i="3"/>
  <c r="J128" i="3" s="1"/>
  <c r="H127" i="3"/>
  <c r="J127" i="3" s="1"/>
  <c r="H126" i="3"/>
  <c r="J126" i="3" s="1"/>
  <c r="H125" i="3"/>
  <c r="H124" i="3"/>
  <c r="J124" i="3" s="1"/>
  <c r="H123" i="3"/>
  <c r="J123" i="3" s="1"/>
  <c r="H122" i="3"/>
  <c r="J122" i="3" s="1"/>
  <c r="H121" i="3"/>
  <c r="J121" i="3" s="1"/>
  <c r="H120" i="3"/>
  <c r="J120" i="3" s="1"/>
  <c r="H119" i="3"/>
  <c r="J119" i="3" s="1"/>
  <c r="H118" i="3"/>
  <c r="J118" i="3" s="1"/>
  <c r="H117" i="3"/>
  <c r="H116" i="3"/>
  <c r="J116" i="3" s="1"/>
  <c r="H115" i="3"/>
  <c r="J115" i="3" s="1"/>
  <c r="H114" i="3"/>
  <c r="J114" i="3" s="1"/>
  <c r="H113" i="3"/>
  <c r="J113" i="3" s="1"/>
  <c r="H112" i="3"/>
  <c r="J112" i="3" s="1"/>
  <c r="H111" i="3"/>
  <c r="J111" i="3" s="1"/>
  <c r="H110" i="3"/>
  <c r="J110" i="3" s="1"/>
  <c r="H109" i="3"/>
  <c r="J109" i="3" s="1"/>
  <c r="H108" i="3"/>
  <c r="J108" i="3" s="1"/>
  <c r="H107" i="3"/>
  <c r="J107" i="3" s="1"/>
  <c r="H106" i="3"/>
  <c r="J106" i="3" s="1"/>
  <c r="H105" i="3"/>
  <c r="J105" i="3" s="1"/>
  <c r="H104" i="3"/>
  <c r="J104" i="3" s="1"/>
  <c r="H103" i="3"/>
  <c r="J103" i="3" s="1"/>
  <c r="H102" i="3"/>
  <c r="J102" i="3" s="1"/>
  <c r="H101" i="3"/>
  <c r="J101" i="3" s="1"/>
  <c r="H100" i="3"/>
  <c r="J100" i="3" s="1"/>
  <c r="H99" i="3"/>
  <c r="J99" i="3" s="1"/>
  <c r="H98" i="3"/>
  <c r="J98" i="3" s="1"/>
  <c r="H97" i="3"/>
  <c r="J97" i="3" s="1"/>
  <c r="H96" i="3"/>
  <c r="J96" i="3" s="1"/>
  <c r="H95" i="3"/>
  <c r="J95" i="3" s="1"/>
  <c r="H94" i="3"/>
  <c r="J94" i="3" s="1"/>
  <c r="H93" i="3"/>
  <c r="J93" i="3" s="1"/>
  <c r="H92" i="3"/>
  <c r="H91" i="3"/>
  <c r="J91" i="3" s="1"/>
  <c r="H90" i="3"/>
  <c r="J90" i="3" s="1"/>
  <c r="H89" i="3"/>
  <c r="J89" i="3" s="1"/>
  <c r="H88" i="3"/>
  <c r="J88" i="3" s="1"/>
  <c r="H87" i="3"/>
  <c r="J87" i="3" s="1"/>
  <c r="H86" i="3"/>
  <c r="J86" i="3" s="1"/>
  <c r="H85" i="3"/>
  <c r="H84" i="3"/>
  <c r="J84" i="3" s="1"/>
  <c r="H83" i="3"/>
  <c r="J83" i="3" s="1"/>
  <c r="H82" i="3"/>
  <c r="J82" i="3" s="1"/>
  <c r="H81" i="3"/>
  <c r="J81" i="3" s="1"/>
  <c r="H78" i="3"/>
  <c r="J78" i="3" s="1"/>
  <c r="H77" i="3"/>
  <c r="J77" i="3" s="1"/>
  <c r="H76" i="3"/>
  <c r="J76" i="3" s="1"/>
  <c r="H75" i="3"/>
  <c r="H74" i="3"/>
  <c r="J74" i="3" s="1"/>
  <c r="H73" i="3"/>
  <c r="J73" i="3" s="1"/>
  <c r="H72" i="3"/>
  <c r="J72" i="3" s="1"/>
  <c r="H71" i="3"/>
  <c r="J71" i="3" s="1"/>
  <c r="H70" i="3"/>
  <c r="J70" i="3" s="1"/>
  <c r="H69" i="3"/>
  <c r="J69" i="3" s="1"/>
  <c r="J68" i="3"/>
  <c r="H67" i="3"/>
  <c r="H64" i="3"/>
  <c r="J64" i="3" s="1"/>
  <c r="H63" i="3"/>
  <c r="J63" i="3" s="1"/>
  <c r="H62" i="3"/>
  <c r="J62" i="3" s="1"/>
  <c r="H61" i="3"/>
  <c r="J61" i="3" s="1"/>
  <c r="H60" i="3"/>
  <c r="J60" i="3" s="1"/>
  <c r="H59" i="3"/>
  <c r="J59" i="3" s="1"/>
  <c r="H58" i="3"/>
  <c r="J58" i="3" s="1"/>
  <c r="H57" i="3"/>
  <c r="J57" i="3" s="1"/>
  <c r="H56" i="3"/>
  <c r="J56" i="3" s="1"/>
  <c r="H55" i="3"/>
  <c r="J55" i="3" s="1"/>
  <c r="H54" i="3"/>
  <c r="J54" i="3" s="1"/>
  <c r="H53" i="3"/>
  <c r="J53" i="3" s="1"/>
  <c r="H52" i="3"/>
  <c r="J52" i="3" s="1"/>
  <c r="H51" i="3"/>
  <c r="J51" i="3" s="1"/>
  <c r="H50" i="3"/>
  <c r="J50" i="3" s="1"/>
  <c r="H49" i="3"/>
  <c r="J49" i="3" s="1"/>
  <c r="H48" i="3"/>
  <c r="J48" i="3" s="1"/>
  <c r="H47" i="3"/>
  <c r="J47" i="3" s="1"/>
  <c r="H46" i="3"/>
  <c r="J46" i="3" s="1"/>
  <c r="H45" i="3"/>
  <c r="J45" i="3" s="1"/>
  <c r="H44" i="3"/>
  <c r="J44" i="3" s="1"/>
  <c r="H41" i="3"/>
  <c r="J41" i="3" s="1"/>
  <c r="H40" i="3"/>
  <c r="J40" i="3" s="1"/>
  <c r="H39" i="3"/>
  <c r="J39" i="3" s="1"/>
  <c r="H38" i="3"/>
  <c r="J38" i="3" s="1"/>
  <c r="H37" i="3"/>
  <c r="J37" i="3" s="1"/>
  <c r="H36" i="3"/>
  <c r="J36" i="3" s="1"/>
  <c r="J35" i="3"/>
  <c r="H34" i="3"/>
  <c r="J34" i="3" s="1"/>
  <c r="H33" i="3"/>
  <c r="J33" i="3" s="1"/>
  <c r="H32" i="3"/>
  <c r="J32" i="3" s="1"/>
  <c r="H31" i="3"/>
  <c r="J31" i="3" s="1"/>
  <c r="H30" i="3"/>
  <c r="J30" i="3" s="1"/>
  <c r="H29" i="3"/>
  <c r="J29" i="3" s="1"/>
  <c r="H28" i="3"/>
  <c r="J28" i="3" s="1"/>
  <c r="H27" i="3"/>
  <c r="J27" i="3" s="1"/>
  <c r="H26" i="3"/>
  <c r="J26" i="3" s="1"/>
  <c r="H25" i="3"/>
  <c r="J25" i="3" s="1"/>
  <c r="H24" i="3"/>
  <c r="J24" i="3" s="1"/>
  <c r="H23" i="3"/>
  <c r="J23" i="3" s="1"/>
  <c r="H7" i="3"/>
  <c r="H8" i="3"/>
  <c r="H9" i="3"/>
  <c r="J9" i="3" s="1"/>
  <c r="H10" i="3"/>
  <c r="J10" i="3" s="1"/>
  <c r="H11" i="3"/>
  <c r="J11" i="3" s="1"/>
  <c r="H12" i="3"/>
  <c r="J12" i="3" s="1"/>
  <c r="H13" i="3"/>
  <c r="J13" i="3" s="1"/>
  <c r="H14" i="3"/>
  <c r="J14" i="3" s="1"/>
  <c r="H15" i="3"/>
  <c r="J15" i="3" s="1"/>
  <c r="H16" i="3"/>
  <c r="J16" i="3" s="1"/>
  <c r="H17" i="3"/>
  <c r="J17" i="3" s="1"/>
  <c r="H18" i="3"/>
  <c r="J18" i="3" s="1"/>
  <c r="H19" i="3"/>
  <c r="J19" i="3" s="1"/>
  <c r="H20" i="3"/>
  <c r="J20" i="3" s="1"/>
  <c r="J6" i="3"/>
  <c r="H192" i="4"/>
  <c r="J192" i="4" s="1"/>
  <c r="J191" i="4"/>
  <c r="H190" i="4"/>
  <c r="H187" i="4"/>
  <c r="J187" i="4" s="1"/>
  <c r="H186" i="4"/>
  <c r="J186" i="4" s="1"/>
  <c r="H185" i="4"/>
  <c r="J185" i="4" s="1"/>
  <c r="H182" i="4"/>
  <c r="J182" i="4" s="1"/>
  <c r="H181" i="4"/>
  <c r="J181" i="4" s="1"/>
  <c r="H180" i="4"/>
  <c r="H177" i="4"/>
  <c r="J177" i="4" s="1"/>
  <c r="H176" i="4"/>
  <c r="H175" i="4"/>
  <c r="J175" i="4" s="1"/>
  <c r="H174" i="4"/>
  <c r="J174" i="4" s="1"/>
  <c r="H173" i="4"/>
  <c r="J173" i="4" s="1"/>
  <c r="H172" i="4"/>
  <c r="J172" i="4" s="1"/>
  <c r="H171" i="4"/>
  <c r="J171" i="4" s="1"/>
  <c r="H170" i="4"/>
  <c r="H169" i="4"/>
  <c r="J169" i="4" s="1"/>
  <c r="H168" i="4"/>
  <c r="J168" i="4" s="1"/>
  <c r="H167" i="4"/>
  <c r="H166" i="4"/>
  <c r="H165" i="4"/>
  <c r="J165" i="4" s="1"/>
  <c r="H164" i="4"/>
  <c r="J164" i="4" s="1"/>
  <c r="H163" i="4"/>
  <c r="J163" i="4" s="1"/>
  <c r="H162" i="4"/>
  <c r="H159" i="4"/>
  <c r="J159" i="4" s="1"/>
  <c r="H158" i="4"/>
  <c r="H157" i="4"/>
  <c r="J157" i="4" s="1"/>
  <c r="H156" i="4"/>
  <c r="J156" i="4" s="1"/>
  <c r="H155" i="4"/>
  <c r="J155" i="4" s="1"/>
  <c r="H154" i="4"/>
  <c r="J154" i="4" s="1"/>
  <c r="H153" i="4"/>
  <c r="J153" i="4" s="1"/>
  <c r="H152" i="4"/>
  <c r="J190" i="4"/>
  <c r="J176" i="4"/>
  <c r="J167" i="4"/>
  <c r="J158" i="4"/>
  <c r="H149" i="4"/>
  <c r="J149" i="4" s="1"/>
  <c r="H148" i="4"/>
  <c r="J148" i="4" s="1"/>
  <c r="H147" i="4"/>
  <c r="J147" i="4" s="1"/>
  <c r="H146" i="4"/>
  <c r="H145" i="4"/>
  <c r="J145" i="4" s="1"/>
  <c r="H142" i="4"/>
  <c r="H141" i="4"/>
  <c r="J141" i="4" s="1"/>
  <c r="H140" i="4"/>
  <c r="J140" i="4" s="1"/>
  <c r="H139" i="4"/>
  <c r="J139" i="4" s="1"/>
  <c r="H138" i="4"/>
  <c r="J138" i="4" s="1"/>
  <c r="H137" i="4"/>
  <c r="J137" i="4" s="1"/>
  <c r="H136" i="4"/>
  <c r="J136" i="4" s="1"/>
  <c r="H135" i="4"/>
  <c r="J135" i="4" s="1"/>
  <c r="H134" i="4"/>
  <c r="H133" i="4"/>
  <c r="J133" i="4" s="1"/>
  <c r="H132" i="4"/>
  <c r="J132" i="4" s="1"/>
  <c r="H131" i="4"/>
  <c r="J131" i="4" s="1"/>
  <c r="H130" i="4"/>
  <c r="J130" i="4" s="1"/>
  <c r="H129" i="4"/>
  <c r="J129" i="4" s="1"/>
  <c r="H128" i="4"/>
  <c r="J128" i="4" s="1"/>
  <c r="H127" i="4"/>
  <c r="J127" i="4" s="1"/>
  <c r="H126" i="4"/>
  <c r="J126" i="4" s="1"/>
  <c r="H125" i="4"/>
  <c r="J125" i="4" s="1"/>
  <c r="H124" i="4"/>
  <c r="J124" i="4" s="1"/>
  <c r="H123" i="4"/>
  <c r="J123" i="4" s="1"/>
  <c r="H122" i="4"/>
  <c r="J122" i="4" s="1"/>
  <c r="H121" i="4"/>
  <c r="J121" i="4" s="1"/>
  <c r="H120" i="4"/>
  <c r="J120" i="4" s="1"/>
  <c r="H119" i="4"/>
  <c r="J119" i="4" s="1"/>
  <c r="H118" i="4"/>
  <c r="H117" i="4"/>
  <c r="J117" i="4" s="1"/>
  <c r="H116" i="4"/>
  <c r="J116" i="4" s="1"/>
  <c r="H115" i="4"/>
  <c r="J115" i="4" s="1"/>
  <c r="H114" i="4"/>
  <c r="J114" i="4" s="1"/>
  <c r="H113" i="4"/>
  <c r="J113" i="4" s="1"/>
  <c r="H112" i="4"/>
  <c r="J112" i="4" s="1"/>
  <c r="H111" i="4"/>
  <c r="J111" i="4" s="1"/>
  <c r="H110" i="4"/>
  <c r="H109" i="4"/>
  <c r="J109" i="4" s="1"/>
  <c r="H108" i="4"/>
  <c r="J108" i="4" s="1"/>
  <c r="H107" i="4"/>
  <c r="J107" i="4" s="1"/>
  <c r="H106" i="4"/>
  <c r="J106" i="4" s="1"/>
  <c r="H105" i="4"/>
  <c r="J105" i="4" s="1"/>
  <c r="H104" i="4"/>
  <c r="J104" i="4" s="1"/>
  <c r="H103" i="4"/>
  <c r="J103" i="4" s="1"/>
  <c r="H102" i="4"/>
  <c r="J102" i="4" s="1"/>
  <c r="H101" i="4"/>
  <c r="J101" i="4" s="1"/>
  <c r="H100" i="4"/>
  <c r="J100" i="4" s="1"/>
  <c r="H99" i="4"/>
  <c r="J99" i="4" s="1"/>
  <c r="H98" i="4"/>
  <c r="J98" i="4" s="1"/>
  <c r="H97" i="4"/>
  <c r="J97" i="4" s="1"/>
  <c r="H96" i="4"/>
  <c r="J96" i="4" s="1"/>
  <c r="H95" i="4"/>
  <c r="J95" i="4" s="1"/>
  <c r="H94" i="4"/>
  <c r="H93" i="4"/>
  <c r="J93" i="4" s="1"/>
  <c r="H92" i="4"/>
  <c r="J92" i="4" s="1"/>
  <c r="H91" i="4"/>
  <c r="J91" i="4" s="1"/>
  <c r="H90" i="4"/>
  <c r="J90" i="4" s="1"/>
  <c r="H89" i="4"/>
  <c r="J89" i="4" s="1"/>
  <c r="H88" i="4"/>
  <c r="J88" i="4" s="1"/>
  <c r="H87" i="4"/>
  <c r="J87" i="4" s="1"/>
  <c r="H86" i="4"/>
  <c r="J86" i="4" s="1"/>
  <c r="H85" i="4"/>
  <c r="J85" i="4" s="1"/>
  <c r="H84" i="4"/>
  <c r="J84" i="4" s="1"/>
  <c r="H83" i="4"/>
  <c r="J83" i="4" s="1"/>
  <c r="H82" i="4"/>
  <c r="J82" i="4" s="1"/>
  <c r="H81" i="4"/>
  <c r="J81" i="4" s="1"/>
  <c r="H80" i="4"/>
  <c r="J80" i="4" s="1"/>
  <c r="H77" i="4"/>
  <c r="J77" i="4" s="1"/>
  <c r="H76" i="4"/>
  <c r="J76" i="4" s="1"/>
  <c r="H75" i="4"/>
  <c r="J75" i="4" s="1"/>
  <c r="H74" i="4"/>
  <c r="J74" i="4" s="1"/>
  <c r="H73" i="4"/>
  <c r="J73" i="4" s="1"/>
  <c r="H72" i="4"/>
  <c r="J72" i="4" s="1"/>
  <c r="H71" i="4"/>
  <c r="J71" i="4" s="1"/>
  <c r="H70" i="4"/>
  <c r="H69" i="4"/>
  <c r="H68" i="4"/>
  <c r="J68" i="4" s="1"/>
  <c r="H67" i="4"/>
  <c r="J67" i="4" s="1"/>
  <c r="H66" i="4"/>
  <c r="J66" i="4" s="1"/>
  <c r="H63" i="4"/>
  <c r="J63" i="4" s="1"/>
  <c r="H62" i="4"/>
  <c r="J62" i="4" s="1"/>
  <c r="H61" i="4"/>
  <c r="J61" i="4" s="1"/>
  <c r="H60" i="4"/>
  <c r="J60" i="4" s="1"/>
  <c r="H59" i="4"/>
  <c r="J59" i="4" s="1"/>
  <c r="H58" i="4"/>
  <c r="J58" i="4" s="1"/>
  <c r="H57" i="4"/>
  <c r="J57" i="4" s="1"/>
  <c r="H56" i="4"/>
  <c r="J56" i="4" s="1"/>
  <c r="H55" i="4"/>
  <c r="J55" i="4" s="1"/>
  <c r="H54" i="4"/>
  <c r="J54" i="4" s="1"/>
  <c r="H53" i="4"/>
  <c r="J53" i="4" s="1"/>
  <c r="H52" i="4"/>
  <c r="H51" i="4"/>
  <c r="J51" i="4" s="1"/>
  <c r="H50" i="4"/>
  <c r="J50" i="4" s="1"/>
  <c r="H49" i="4"/>
  <c r="J49" i="4" s="1"/>
  <c r="H48" i="4"/>
  <c r="J48" i="4" s="1"/>
  <c r="H47" i="4"/>
  <c r="J47" i="4" s="1"/>
  <c r="H46" i="4"/>
  <c r="J46" i="4" s="1"/>
  <c r="H45" i="4"/>
  <c r="J45" i="4" s="1"/>
  <c r="H44" i="4"/>
  <c r="H43" i="4"/>
  <c r="J43" i="4" s="1"/>
  <c r="H40" i="4"/>
  <c r="H39" i="4"/>
  <c r="J39" i="4" s="1"/>
  <c r="H38" i="4"/>
  <c r="J38" i="4" s="1"/>
  <c r="H37" i="4"/>
  <c r="J37" i="4" s="1"/>
  <c r="H36" i="4"/>
  <c r="J36" i="4" s="1"/>
  <c r="H35" i="4"/>
  <c r="J35" i="4" s="1"/>
  <c r="H34" i="4"/>
  <c r="J34" i="4" s="1"/>
  <c r="H33" i="4"/>
  <c r="J33" i="4" s="1"/>
  <c r="H32" i="4"/>
  <c r="J32" i="4" s="1"/>
  <c r="H31" i="4"/>
  <c r="J31" i="4" s="1"/>
  <c r="H30" i="4"/>
  <c r="J30" i="4" s="1"/>
  <c r="H29" i="4"/>
  <c r="J29" i="4" s="1"/>
  <c r="H28" i="4"/>
  <c r="J28" i="4" s="1"/>
  <c r="H27" i="4"/>
  <c r="J27" i="4" s="1"/>
  <c r="H26" i="4"/>
  <c r="J26" i="4" s="1"/>
  <c r="H25" i="4"/>
  <c r="J25" i="4" s="1"/>
  <c r="H24" i="4"/>
  <c r="H23" i="4"/>
  <c r="J23" i="4" s="1"/>
  <c r="H22" i="4"/>
  <c r="J22" i="4" s="1"/>
  <c r="H6" i="4"/>
  <c r="J6" i="4" s="1"/>
  <c r="H7" i="4"/>
  <c r="J7" i="4" s="1"/>
  <c r="H8" i="4"/>
  <c r="J8" i="4" s="1"/>
  <c r="H9" i="4"/>
  <c r="J9" i="4" s="1"/>
  <c r="H10" i="4"/>
  <c r="J10" i="4" s="1"/>
  <c r="H11" i="4"/>
  <c r="H12" i="4"/>
  <c r="J12" i="4" s="1"/>
  <c r="H13" i="4"/>
  <c r="J13" i="4" s="1"/>
  <c r="H14" i="4"/>
  <c r="J14" i="4" s="1"/>
  <c r="H15" i="4"/>
  <c r="J15" i="4" s="1"/>
  <c r="H16" i="4"/>
  <c r="J16" i="4" s="1"/>
  <c r="H17" i="4"/>
  <c r="J17" i="4" s="1"/>
  <c r="H18" i="4"/>
  <c r="J18" i="4" s="1"/>
  <c r="H19" i="4"/>
  <c r="H5" i="4"/>
  <c r="J5" i="4" s="1"/>
  <c r="J196" i="3"/>
  <c r="E193" i="3"/>
  <c r="E192" i="3"/>
  <c r="E191" i="3"/>
  <c r="E188" i="3"/>
  <c r="E186" i="3"/>
  <c r="E183" i="3"/>
  <c r="E182" i="3"/>
  <c r="E181" i="3"/>
  <c r="F178" i="3"/>
  <c r="E178" i="3"/>
  <c r="F177" i="3"/>
  <c r="E177" i="3"/>
  <c r="F176" i="3"/>
  <c r="E176" i="3"/>
  <c r="F175" i="3"/>
  <c r="E175" i="3"/>
  <c r="F174" i="3"/>
  <c r="E174" i="3"/>
  <c r="F173" i="3"/>
  <c r="E173" i="3"/>
  <c r="F172" i="3"/>
  <c r="E172" i="3"/>
  <c r="F171" i="3"/>
  <c r="E171" i="3"/>
  <c r="F170" i="3"/>
  <c r="E170" i="3"/>
  <c r="F169" i="3"/>
  <c r="E169" i="3"/>
  <c r="F168" i="3"/>
  <c r="E168" i="3"/>
  <c r="F167" i="3"/>
  <c r="E167" i="3"/>
  <c r="F166" i="3"/>
  <c r="E166" i="3"/>
  <c r="F165" i="3"/>
  <c r="E165" i="3"/>
  <c r="F164" i="3"/>
  <c r="E164" i="3"/>
  <c r="F163" i="3"/>
  <c r="E163" i="3"/>
  <c r="F160" i="3"/>
  <c r="E160" i="3"/>
  <c r="F159" i="3"/>
  <c r="E159" i="3"/>
  <c r="F158" i="3"/>
  <c r="E158" i="3"/>
  <c r="F157" i="3"/>
  <c r="E157" i="3"/>
  <c r="F156" i="3"/>
  <c r="E156" i="3"/>
  <c r="F155" i="3"/>
  <c r="E155" i="3"/>
  <c r="F154" i="3"/>
  <c r="E154" i="3"/>
  <c r="F153" i="3"/>
  <c r="E153" i="3"/>
  <c r="E150" i="3"/>
  <c r="E149" i="3"/>
  <c r="E148" i="3"/>
  <c r="E147" i="3"/>
  <c r="E146" i="3"/>
  <c r="E143" i="3"/>
  <c r="E142" i="3"/>
  <c r="J141" i="3"/>
  <c r="E141" i="3"/>
  <c r="E140" i="3"/>
  <c r="E139" i="3"/>
  <c r="E138" i="3"/>
  <c r="E137" i="3"/>
  <c r="E136" i="3"/>
  <c r="E135" i="3"/>
  <c r="E134" i="3"/>
  <c r="J133" i="3"/>
  <c r="E133" i="3"/>
  <c r="E132" i="3"/>
  <c r="E131" i="3"/>
  <c r="E130" i="3"/>
  <c r="E129" i="3"/>
  <c r="E128" i="3"/>
  <c r="E127" i="3"/>
  <c r="E126" i="3"/>
  <c r="J125" i="3"/>
  <c r="E125" i="3"/>
  <c r="E124" i="3"/>
  <c r="E123" i="3"/>
  <c r="E122" i="3"/>
  <c r="E121" i="3"/>
  <c r="E120" i="3"/>
  <c r="E119" i="3"/>
  <c r="E118" i="3"/>
  <c r="J117" i="3"/>
  <c r="E117" i="3"/>
  <c r="E116" i="3"/>
  <c r="E115" i="3"/>
  <c r="E114" i="3"/>
  <c r="E113" i="3"/>
  <c r="E112" i="3"/>
  <c r="E111" i="3"/>
  <c r="E110" i="3"/>
  <c r="E109" i="3"/>
  <c r="E108" i="3"/>
  <c r="E107" i="3"/>
  <c r="E106" i="3"/>
  <c r="E105" i="3"/>
  <c r="E104" i="3"/>
  <c r="E103" i="3"/>
  <c r="E102" i="3"/>
  <c r="E101" i="3"/>
  <c r="E100" i="3"/>
  <c r="E99" i="3"/>
  <c r="E98" i="3"/>
  <c r="E97" i="3"/>
  <c r="E96" i="3"/>
  <c r="E95" i="3"/>
  <c r="E94" i="3"/>
  <c r="E93" i="3"/>
  <c r="J92" i="3"/>
  <c r="E92" i="3"/>
  <c r="E91" i="3"/>
  <c r="E90" i="3"/>
  <c r="E89" i="3"/>
  <c r="E88" i="3"/>
  <c r="E87" i="3"/>
  <c r="E86" i="3"/>
  <c r="J85" i="3"/>
  <c r="E85" i="3"/>
  <c r="E84" i="3"/>
  <c r="E83" i="3"/>
  <c r="E82" i="3"/>
  <c r="E81" i="3"/>
  <c r="E78" i="3"/>
  <c r="E77" i="3"/>
  <c r="E76" i="3"/>
  <c r="J75" i="3"/>
  <c r="E75" i="3"/>
  <c r="E74" i="3"/>
  <c r="E73" i="3"/>
  <c r="E72" i="3"/>
  <c r="E71" i="3"/>
  <c r="E70" i="3"/>
  <c r="E69" i="3"/>
  <c r="E68" i="3"/>
  <c r="J67" i="3"/>
  <c r="E67" i="3"/>
  <c r="E64" i="3"/>
  <c r="E63" i="3"/>
  <c r="E62" i="3"/>
  <c r="E61" i="3"/>
  <c r="E60" i="3"/>
  <c r="E59" i="3"/>
  <c r="E58" i="3"/>
  <c r="E57" i="3"/>
  <c r="E56" i="3"/>
  <c r="E55" i="3"/>
  <c r="E54" i="3"/>
  <c r="E53" i="3"/>
  <c r="E52" i="3"/>
  <c r="E51" i="3"/>
  <c r="E50" i="3"/>
  <c r="E48" i="3"/>
  <c r="E47" i="3"/>
  <c r="E45" i="3"/>
  <c r="E44" i="3"/>
  <c r="E20" i="3"/>
  <c r="E19" i="3"/>
  <c r="E18" i="3"/>
  <c r="E17" i="3"/>
  <c r="E16" i="3"/>
  <c r="E15" i="3"/>
  <c r="E14" i="3"/>
  <c r="E13" i="3"/>
  <c r="E12" i="3"/>
  <c r="E11" i="3"/>
  <c r="E10" i="3"/>
  <c r="E9" i="3"/>
  <c r="J8" i="3"/>
  <c r="E8" i="3"/>
  <c r="J7" i="3"/>
  <c r="E7" i="3"/>
  <c r="E6" i="3"/>
  <c r="J195" i="4"/>
  <c r="K193" i="4" s="1"/>
  <c r="E192" i="4"/>
  <c r="E191" i="4"/>
  <c r="E190" i="4"/>
  <c r="E187" i="4"/>
  <c r="E185" i="4"/>
  <c r="E182" i="4"/>
  <c r="E181" i="4"/>
  <c r="J180" i="4"/>
  <c r="E180" i="4"/>
  <c r="F177" i="4"/>
  <c r="E177" i="4"/>
  <c r="F176" i="4"/>
  <c r="E176" i="4"/>
  <c r="F175" i="4"/>
  <c r="E175" i="4"/>
  <c r="F174" i="4"/>
  <c r="E174" i="4"/>
  <c r="F173" i="4"/>
  <c r="E173" i="4"/>
  <c r="F172" i="4"/>
  <c r="E172" i="4"/>
  <c r="F171" i="4"/>
  <c r="E171" i="4"/>
  <c r="J170" i="4"/>
  <c r="F170" i="4"/>
  <c r="E170" i="4"/>
  <c r="F169" i="4"/>
  <c r="E169" i="4"/>
  <c r="F168" i="4"/>
  <c r="E168" i="4"/>
  <c r="F167" i="4"/>
  <c r="E167" i="4"/>
  <c r="J166" i="4"/>
  <c r="F166" i="4"/>
  <c r="E166" i="4"/>
  <c r="F165" i="4"/>
  <c r="E165" i="4"/>
  <c r="F164" i="4"/>
  <c r="E164" i="4"/>
  <c r="F163" i="4"/>
  <c r="E163" i="4"/>
  <c r="J162" i="4"/>
  <c r="F162" i="4"/>
  <c r="E162" i="4"/>
  <c r="F159" i="4"/>
  <c r="E159" i="4"/>
  <c r="F158" i="4"/>
  <c r="E158" i="4"/>
  <c r="F157" i="4"/>
  <c r="E157" i="4"/>
  <c r="F156" i="4"/>
  <c r="E156" i="4"/>
  <c r="F155" i="4"/>
  <c r="E155" i="4"/>
  <c r="F154" i="4"/>
  <c r="E154" i="4"/>
  <c r="F153" i="4"/>
  <c r="E153" i="4"/>
  <c r="J152" i="4"/>
  <c r="F152" i="4"/>
  <c r="E152" i="4"/>
  <c r="E149" i="4"/>
  <c r="E148" i="4"/>
  <c r="E147" i="4"/>
  <c r="J146" i="4"/>
  <c r="E146" i="4"/>
  <c r="E145" i="4"/>
  <c r="J142" i="4"/>
  <c r="E142" i="4"/>
  <c r="E141" i="4"/>
  <c r="E140" i="4"/>
  <c r="E139" i="4"/>
  <c r="E138" i="4"/>
  <c r="E137" i="4"/>
  <c r="E136" i="4"/>
  <c r="E135" i="4"/>
  <c r="J134" i="4"/>
  <c r="E134" i="4"/>
  <c r="E133" i="4"/>
  <c r="E132" i="4"/>
  <c r="E131" i="4"/>
  <c r="E130" i="4"/>
  <c r="E129" i="4"/>
  <c r="E128" i="4"/>
  <c r="E127" i="4"/>
  <c r="E126" i="4"/>
  <c r="E125" i="4"/>
  <c r="E124" i="4"/>
  <c r="E123" i="4"/>
  <c r="E122" i="4"/>
  <c r="E121" i="4"/>
  <c r="E120" i="4"/>
  <c r="E119" i="4"/>
  <c r="J118" i="4"/>
  <c r="E118" i="4"/>
  <c r="E117" i="4"/>
  <c r="E116" i="4"/>
  <c r="E115" i="4"/>
  <c r="E114" i="4"/>
  <c r="E113" i="4"/>
  <c r="E112" i="4"/>
  <c r="E111" i="4"/>
  <c r="J110" i="4"/>
  <c r="E110" i="4"/>
  <c r="E109" i="4"/>
  <c r="E108" i="4"/>
  <c r="E107" i="4"/>
  <c r="E106" i="4"/>
  <c r="E105" i="4"/>
  <c r="E104" i="4"/>
  <c r="E103" i="4"/>
  <c r="E102" i="4"/>
  <c r="E101" i="4"/>
  <c r="E100" i="4"/>
  <c r="E99" i="4"/>
  <c r="E98" i="4"/>
  <c r="E97" i="4"/>
  <c r="E96" i="4"/>
  <c r="E95" i="4"/>
  <c r="J94" i="4"/>
  <c r="E94" i="4"/>
  <c r="E93" i="4"/>
  <c r="E92" i="4"/>
  <c r="E91" i="4"/>
  <c r="E90" i="4"/>
  <c r="E89" i="4"/>
  <c r="E88" i="4"/>
  <c r="E87" i="4"/>
  <c r="E86" i="4"/>
  <c r="E85" i="4"/>
  <c r="E84" i="4"/>
  <c r="E83" i="4"/>
  <c r="E82" i="4"/>
  <c r="E81" i="4"/>
  <c r="E80" i="4"/>
  <c r="E77" i="4"/>
  <c r="E76" i="4"/>
  <c r="E75" i="4"/>
  <c r="E74" i="4"/>
  <c r="E73" i="4"/>
  <c r="E72" i="4"/>
  <c r="E71" i="4"/>
  <c r="J70" i="4"/>
  <c r="E70" i="4"/>
  <c r="J69" i="4"/>
  <c r="E69" i="4"/>
  <c r="E68" i="4"/>
  <c r="E67" i="4"/>
  <c r="E66" i="4"/>
  <c r="E63" i="4"/>
  <c r="E62" i="4"/>
  <c r="E61" i="4"/>
  <c r="E60" i="4"/>
  <c r="E59" i="4"/>
  <c r="E58" i="4"/>
  <c r="E57" i="4"/>
  <c r="E56" i="4"/>
  <c r="E55" i="4"/>
  <c r="E54" i="4"/>
  <c r="E53" i="4"/>
  <c r="J52" i="4"/>
  <c r="E52" i="4"/>
  <c r="E51" i="4"/>
  <c r="E50" i="4"/>
  <c r="E49" i="4"/>
  <c r="E47" i="4"/>
  <c r="E46" i="4"/>
  <c r="J44" i="4"/>
  <c r="E44" i="4"/>
  <c r="E43" i="4"/>
  <c r="J40" i="4"/>
  <c r="J24" i="4"/>
  <c r="J19" i="4"/>
  <c r="E19" i="4"/>
  <c r="E18" i="4"/>
  <c r="E17" i="4"/>
  <c r="E16" i="4"/>
  <c r="E15" i="4"/>
  <c r="E14" i="4"/>
  <c r="E13" i="4"/>
  <c r="E12" i="4"/>
  <c r="J11" i="4"/>
  <c r="E11" i="4"/>
  <c r="E10" i="4"/>
  <c r="E9" i="4"/>
  <c r="E8" i="4"/>
  <c r="E7" i="4"/>
  <c r="E6" i="4"/>
  <c r="E5" i="4"/>
  <c r="K183" i="3" l="1"/>
  <c r="K143" i="3"/>
  <c r="K178" i="3"/>
  <c r="K78" i="3"/>
  <c r="K64" i="3"/>
  <c r="K20" i="3"/>
  <c r="K160" i="3"/>
  <c r="K41" i="3"/>
  <c r="K150" i="3"/>
  <c r="K4" i="3"/>
  <c r="K183" i="4"/>
  <c r="K188" i="4"/>
  <c r="K150" i="4"/>
  <c r="K178" i="4"/>
  <c r="K160" i="4"/>
  <c r="K78" i="4"/>
  <c r="K41" i="4"/>
  <c r="K20" i="4"/>
  <c r="K143" i="4"/>
  <c r="K3" i="4"/>
  <c r="K64" i="4"/>
</calcChain>
</file>

<file path=xl/sharedStrings.xml><?xml version="1.0" encoding="utf-8"?>
<sst xmlns="http://schemas.openxmlformats.org/spreadsheetml/2006/main" count="897" uniqueCount="358">
  <si>
    <t>SISTEMA DE CONTROL D'ACCESSOS</t>
  </si>
  <si>
    <t>NÚM.</t>
  </si>
  <si>
    <t>REFERÈNCIA</t>
  </si>
  <si>
    <t>DESCRIPCIÓ</t>
  </si>
  <si>
    <t>Q</t>
  </si>
  <si>
    <t xml:space="preserve">Total </t>
  </si>
  <si>
    <t>UCA Dorlet model UCA ASD/2 - G4</t>
  </si>
  <si>
    <t>Unitat de Control d'accessos model Dorlet ASD/2 - G4 per poder gestionar fins a 2 unitats de lector de tarjeta.</t>
  </si>
  <si>
    <t>UCA Dorlet model UCA ASD/4 - G4</t>
  </si>
  <si>
    <t>Unitat de Control d'accessos model Dorlet ASD/4 - G4 per poder gestionar fins a 4 unitats de lector de tarjeta.</t>
  </si>
  <si>
    <t>Expansora AMP-32E</t>
  </si>
  <si>
    <t>Targeta expansora de 32 entrades model Dorlet AMP-32E</t>
  </si>
  <si>
    <t>KLESCO 118F.23 KL</t>
  </si>
  <si>
    <t>Pany elèctric model KLESCO 118F.23 KL</t>
  </si>
  <si>
    <t>KLESCO MEDIATOR 1 PUNT</t>
  </si>
  <si>
    <t>Tancament elèctric de seguretat model  Klesco Mediator KLESCO MEDIATOR 1 PUNT</t>
  </si>
  <si>
    <t>KLESCO 1705 (HZ/KL)</t>
  </si>
  <si>
    <t>Tancament elèctric alimentat a 12V tipus ´´fail locked´´ de KLESCO 1705 (HZ/KL)</t>
  </si>
  <si>
    <t>DORLET Lector EVOpass® 20 D</t>
  </si>
  <si>
    <t>Lector DORLET Lector EVOpass® 20 D (amb tecnología Mifare i Desfire)</t>
  </si>
  <si>
    <t>DORLET iButton R/W D</t>
  </si>
  <si>
    <t>Lector DORLET iButton R/W D  (amb tecnología Mifare i Desfire)</t>
  </si>
  <si>
    <t>DC148</t>
  </si>
  <si>
    <t>Contacte magnètic model DC148</t>
  </si>
  <si>
    <t>DC118</t>
  </si>
  <si>
    <t>Contacte magnètic metàl·lic model DC118</t>
  </si>
  <si>
    <t>DC408</t>
  </si>
  <si>
    <t>Contacte magnètic per terra model DC408</t>
  </si>
  <si>
    <t>HONEYWELL IS-310</t>
  </si>
  <si>
    <t>Infraroig passiu de cortina tipus IS-310 de Honeywell</t>
  </si>
  <si>
    <t xml:space="preserve">COMMEND WS 301V CM  </t>
  </si>
  <si>
    <t xml:space="preserve">Videoporter Commend model WS 301V CM  </t>
  </si>
  <si>
    <t>COMMEND WS 210 FAMILIA VD</t>
  </si>
  <si>
    <t>Interfon digital Commend model: WS 210 FAMILIA VD</t>
  </si>
  <si>
    <t>COMMEND C-EF962H</t>
  </si>
  <si>
    <t>Interfon Commend model C-EF962H</t>
  </si>
  <si>
    <t>ELEMENTS CTTV</t>
  </si>
  <si>
    <t>Preu unitari</t>
  </si>
  <si>
    <t>4.0C-H5A-BO1-IR</t>
  </si>
  <si>
    <t>4.0C-H5A-BO2-IR</t>
  </si>
  <si>
    <t>4.0C-H5A-DO1-IR</t>
  </si>
  <si>
    <t>4.0C-H5A-B2</t>
  </si>
  <si>
    <t>Càmera box òptica 3.3 - 9 mm</t>
  </si>
  <si>
    <t>4.0C-H5A-B3</t>
  </si>
  <si>
    <t>Càmera box òptica 9 - 22 mm</t>
  </si>
  <si>
    <t>8.0C-H5A-FE-DO1-IR</t>
  </si>
  <si>
    <t>Càmera Fisheye de 8Mpx</t>
  </si>
  <si>
    <t>12.0W-H5A-FE-DO1-IR</t>
  </si>
  <si>
    <t>Càmera Fisheye de 12Mpx</t>
  </si>
  <si>
    <t>PRESENTCO RX-1</t>
  </si>
  <si>
    <t>Càmera d'ascensor</t>
  </si>
  <si>
    <t>Càmera IR PTZ</t>
  </si>
  <si>
    <t>2.0C-H5A-IRPTZ-DP40-WP</t>
  </si>
  <si>
    <t>15C-H4A-3MH-270</t>
  </si>
  <si>
    <t>Càmera multisensor de 3 objectius</t>
  </si>
  <si>
    <t>20C-H4A-4MH-360</t>
  </si>
  <si>
    <t>Càmera multisensor de 4 objectius</t>
  </si>
  <si>
    <t xml:space="preserve">HD-NVR4-STD-24TB-EU </t>
  </si>
  <si>
    <t>NVR d'estació de 24TB</t>
  </si>
  <si>
    <t>AACC 7 Enterprise càmera channel - ACC7-ENT</t>
  </si>
  <si>
    <t>Llicències + integració CCI</t>
  </si>
  <si>
    <t>SISTEMA D'INTRUSIÓ</t>
  </si>
  <si>
    <t>DT8012F4</t>
  </si>
  <si>
    <t>Detector volumètric Volumètric  DT8012F4</t>
  </si>
  <si>
    <t>RK315DT0000C</t>
  </si>
  <si>
    <t>Sensor d'exterior Watchout amb antiemmascarament RISCO RK315DT0000C</t>
  </si>
  <si>
    <t>OPTEX REDSCAN PRO RLS-3060V</t>
  </si>
  <si>
    <t>Sensor Làser OPTEX REDSCAN PRO RLS-3060V amb kit d’elements de fixació</t>
  </si>
  <si>
    <t>FlexZone G6EM0102</t>
  </si>
  <si>
    <t>FlexZone G6EM0102 FlexZone-60 processor in NEMA 4 aluminum enclosure.  (Processador FlexZone-60 NEMA 4. Proporciona fins a 60 zones independents de detecció. Inclou pinces de muntatge) o equivalent</t>
  </si>
  <si>
    <t>FlexZone E7EM0202</t>
  </si>
  <si>
    <t>FlexZone E7EM0202 Wireless gate sensor module, solar-powered, gray enclosure (Mòdul sensor de porta sense fils, solar, acabat gris) o equivalent</t>
  </si>
  <si>
    <t>FlexZone GB0412</t>
  </si>
  <si>
    <t>FlexZone GB0412 Omnidirectional antenna for FlexZone wireless gate sensor receiver.  (Antena omnidireccional per a receptor sensor de porta sense fils FlexZone. Amb kit de muntatge i 10m de cable de cable coaxial amb connector) o equivalent</t>
  </si>
  <si>
    <t>FlexZone E7FG0301</t>
  </si>
  <si>
    <t xml:space="preserve"> FlexZone E7FG0301 Receiver card for wireless gate sensor (Targeta receptora per al sensor de portes sense fils) o equivalent</t>
  </si>
  <si>
    <t>FlexZone G6KT0201</t>
  </si>
  <si>
    <t xml:space="preserve"> FlexZone G6KT0201 cable terminator (terminal de cable) o equivalent</t>
  </si>
  <si>
    <t>FlexZone G6KT0101</t>
  </si>
  <si>
    <t>FlexZone cable splice kit G6KT0101 (kit d'acoblament de cables) o equivalent</t>
  </si>
  <si>
    <t>FlexZone - G6KT0300</t>
  </si>
  <si>
    <t>FlexZone - protective enclosure for splices and terminators G6KT0300 (tancament de protecció per empalmaments i terminadors, usat amb cable blindat) o equivalent</t>
  </si>
  <si>
    <t>FlexZone 00BA2200</t>
  </si>
  <si>
    <t>FlexZone 00BA2200 Ethernet card, 10/100BASE-TX on RJ45, PoE, G2 Silver o equivalent</t>
  </si>
  <si>
    <t>FlexZone GP0154-050</t>
  </si>
  <si>
    <t>FlexZone GP0154-050 Font d’alimentació de 050W, 48V DC, rail DIN, -10 a 70C, 10 a 90% RH o equivalent</t>
  </si>
  <si>
    <t>FlexZone G6FG0200</t>
  </si>
  <si>
    <t>Cable sensor antivandàlic armat amb coberta protectora muntat en tanca perimetrial per a la detecció i localizació d'intrusions model Senstar, format per Cable de sensor FlexZone en rotllos de 150 m codi G6FG0200 o equivalent</t>
  </si>
  <si>
    <t>AXIS C1310-E</t>
  </si>
  <si>
    <t>Altaveu IP AXIS C1310-E</t>
  </si>
  <si>
    <t>CADDX AS619</t>
  </si>
  <si>
    <t>Sirena CADDX AS619</t>
  </si>
  <si>
    <t xml:space="preserve">HONEYWELL E080-10 </t>
  </si>
  <si>
    <t xml:space="preserve">Comunicador IP Per Dimension Rs485 Modul. model # E080-10  HONEYWELL </t>
  </si>
  <si>
    <t>GALAXY DIMENSION 48</t>
  </si>
  <si>
    <t>Central d'alarmes GALAXY DIMENSION 48</t>
  </si>
  <si>
    <t>TAKEX TAS200</t>
  </si>
  <si>
    <t>Barrera d'infrarojos de exterior / interior TAKEX TAS200 + TAPS + PTS + PTH + PB100HF-KH o similar equivalent. Perfils de policarbonat antivandàlics. Alçada 2m. tamper antisabotatge inclòs per evitar manipulacions. Ventilador / calefactor per evitar condensació. Muntatge sobre sòl o en paret. Sensor de pressió anti-escalada.</t>
  </si>
  <si>
    <t>EQUIPS DE XARXA DE DADES</t>
  </si>
  <si>
    <t>IE-3200-8P2S-E</t>
  </si>
  <si>
    <t>Catalyst IE3200 with 8 GE PoE+ &amp; 2 GE SFP, Fixed System, NE. Inclou:
- IE3200-DNA-E
- IOT-TRANSPORTATION
- IOT-RAIL
- DIGITAL-DL-CODE</t>
  </si>
  <si>
    <t>CON-SNTP-IE32008S</t>
  </si>
  <si>
    <t>SNTC-24X7X4 Catalyst IE3200 Rugged Series Fixed Syst</t>
  </si>
  <si>
    <t>PWR-IE240W-PCAC-L</t>
  </si>
  <si>
    <t>240W AC Power Supply (Lite)</t>
  </si>
  <si>
    <t>IE3200-DNA-E-3Y</t>
  </si>
  <si>
    <t>IE 3200 DNA Essentials, 3 Year Term license</t>
  </si>
  <si>
    <t>C9200L-24P-4G-E</t>
  </si>
  <si>
    <t>Catalyst 9200L 24-port PoE+, 4 x 1G, Network Essentials. Inclou:
- C9200-NW-E-24
- CAB-TA-EU
- PWR-C5-BLANK
- C9200L-DNA-E-24
- NETWORK-PNP-LIC</t>
  </si>
  <si>
    <t>CON-SNT-C920L24G</t>
  </si>
  <si>
    <t>SNTC-8X5XNBD Catalyst 9200L 24-port PoE+, 4 x 1G, Net</t>
  </si>
  <si>
    <t>C9200L-DNA-E-24-3Y</t>
  </si>
  <si>
    <t>C9200L Cisco DNA Essentials, 24-port, 3 Year Term license</t>
  </si>
  <si>
    <t>C9200-24P-E</t>
  </si>
  <si>
    <t>Catalyst 9200 24-port PoE+, Network Essentials. Inclou:
- C9200-NW-E-24
- CAB-TA-EU
- C9200-DNA-E-24</t>
  </si>
  <si>
    <t>CON-SNT-C920024P</t>
  </si>
  <si>
    <t>SNTC-8X5XNBD Catalyst 9200 24-port PoE+, Network Esse</t>
  </si>
  <si>
    <t>C9200-DNA-E-24-3Y</t>
  </si>
  <si>
    <t>C9200 Cisco DNA Essentials, 24-Port, 3 Year Term License</t>
  </si>
  <si>
    <t>C9200-NM-4G=</t>
  </si>
  <si>
    <t>Catalyst 9200 4 x 1G Network Module</t>
  </si>
  <si>
    <t>GLC-LH-SMD=</t>
  </si>
  <si>
    <t>1000BASE-LX/LH SFP transceiver module, MMF/SMF, 1310nm, DOM</t>
  </si>
  <si>
    <t>CABLEJAT ESTRUCTURAT</t>
  </si>
  <si>
    <t>Cable de 4 parells S/FTP categoria 7 per a classe Ea</t>
  </si>
  <si>
    <t>Subministrament i instal·lació en safata, tub o canal de cable de 4
parells de coure trenats 23awg amb apantallament global, i coberta
lliure d'halògens resistent al foc i baixa emissió de fums, tipus s/FTP,
categoria 7 fins a 450 mhz eia/tia 568, marca kerpen ref. megaline o
similar. totalment instal·lat i connexionat.</t>
  </si>
  <si>
    <t>Paca carril DIN R-J45</t>
  </si>
  <si>
    <t>Subministrament placa carril DIN per 1 Keystone RJ-45</t>
  </si>
  <si>
    <t>Connector RJ-45 femella</t>
  </si>
  <si>
    <t>Connector RJ45 femella: KEYSTONE JACK CAT.6A LKD 9ZQ01000 0000</t>
  </si>
  <si>
    <t>Tirantet de xarxa model C6PC28-YL-01 (Groc)</t>
  </si>
  <si>
    <t>Slim-Net Cat6 Patch Cable Yellow 1FT</t>
  </si>
  <si>
    <t>Tirantet de xarxa model C6PC28-YL-02 (Groc)</t>
  </si>
  <si>
    <t>Slim-Net Cat6 Patch Cable Yellow 2FT</t>
  </si>
  <si>
    <t>Tirantet de xarxa model C6PC28-YL-03 (Groc)</t>
  </si>
  <si>
    <t>Slim-Net Cat6 Patch Cable Yellow 3FT</t>
  </si>
  <si>
    <t>Tirantet de xarxa model C6PC28-YL-04 (Groc)</t>
  </si>
  <si>
    <t>Slim-Net Cat6 Patch Cable Yellow 4FT</t>
  </si>
  <si>
    <t>Tirantet de xarxa model C6PC28-YL-05 (Groc)</t>
  </si>
  <si>
    <t>Slim-Net Cat6 Patch Cable Yellow 5FT</t>
  </si>
  <si>
    <t>Tirantet de xarxa model C6PC28-YL-07 (Groc)</t>
  </si>
  <si>
    <t>Slim-Net Cat6 Patch Cable Yellow 7FT</t>
  </si>
  <si>
    <t>Tirantet de xarxa model C6PC28-YL-10 (Groc)</t>
  </si>
  <si>
    <t>Slim-Net Cat6 Patch Cable Yellow 10FT</t>
  </si>
  <si>
    <t>Tirantet de xarxa model C6PC28-YL-12 (Groc)</t>
  </si>
  <si>
    <t>Slim-Net Cat6 Patch Cable Yellow 12FT</t>
  </si>
  <si>
    <t>Tirantet de xarxa model C6PC28-YL-15 (Groc)</t>
  </si>
  <si>
    <t>Slim-Net Cat6 Patch Cable Yellow 15FT</t>
  </si>
  <si>
    <t>Tirantet de xarxa model C6PC28-YL-20 (Groc)</t>
  </si>
  <si>
    <t>Slim-Net Cat6 Patch Cable Yellow 20FT</t>
  </si>
  <si>
    <t>Tirantet de xarxa model C6PC28-GN-01 (Verd)</t>
  </si>
  <si>
    <t>Slim-Net Cat6 Patch Cable Green 1FT</t>
  </si>
  <si>
    <t>Tirantet de xarxa model C6PC28-GN-02 (Verd)</t>
  </si>
  <si>
    <t>Slim-Net Cat6 Patch Cable Green 2FT</t>
  </si>
  <si>
    <t>Tirantet de xarxa model C6PC28-GN-03 (Verd)</t>
  </si>
  <si>
    <t>Slim-Net Cat6 Patch Cable Green 3FT</t>
  </si>
  <si>
    <t>Tirantet de xarxa model C6PC28-GN-04 (Verd)</t>
  </si>
  <si>
    <t>Slim-Net Cat6 Patch Cable Green 4FT</t>
  </si>
  <si>
    <t>Tirantet de xarxa model C6PC28-GN-05 (Verd)</t>
  </si>
  <si>
    <t>Slim-Net Cat6 Patch Cable Green 5FT</t>
  </si>
  <si>
    <t>Tirantet de xarxa model C6PC28-GN-07 (Verd)</t>
  </si>
  <si>
    <t>Slim-Net Cat6 Patch Cable Green 7FT</t>
  </si>
  <si>
    <t>Tirantet de xarxa model C6PC28-GN-10 (Verd)</t>
  </si>
  <si>
    <t>Slim-Net Cat6 Patch Cable Green 10FT</t>
  </si>
  <si>
    <t>Tirantet de xarxa model C6PC28-GN-12 (Verd)</t>
  </si>
  <si>
    <t>Slim-Net Cat6 Patch Cable Green 12FT</t>
  </si>
  <si>
    <t>Tirantet de xarxa model C6PC28-GN-15 (Verd)</t>
  </si>
  <si>
    <t>Slim-Net Cat6 Patch Cable Green 15FT</t>
  </si>
  <si>
    <t>Tirantet de xarxa model C6PC28-GN-20 (Verd)</t>
  </si>
  <si>
    <t>Slim-Net Cat6 Patch Cable Green 20FT</t>
  </si>
  <si>
    <t>Tirantet de xarxa model C6PC28-GY-01 (Gris)</t>
  </si>
  <si>
    <t>Slim-Net Cat6 Patch Cable Grey 1FT</t>
  </si>
  <si>
    <t>Tirantet de xarxa model C6PC28-GY-02 (Gris)</t>
  </si>
  <si>
    <t>Slim-Net Cat6 Patch Cable Grey 2FT</t>
  </si>
  <si>
    <t>Tirantet de xarxa model C6PC28-GY-03 (Gris)</t>
  </si>
  <si>
    <t>Slim-Net Cat6 Patch Cable Grey 3FT</t>
  </si>
  <si>
    <t>Tirantet de xarxa model C6PC28-GY-04 (Gris)</t>
  </si>
  <si>
    <t>Slim-Net Cat6 Patch Cable Grey 4FT</t>
  </si>
  <si>
    <t>Tirantet de xarxa model C6PC28-GY-05 (Gris)</t>
  </si>
  <si>
    <t>Slim-Net Cat6 Patch Cable Grey 5FT</t>
  </si>
  <si>
    <t>Tirantet de xarxa model C6PC28-GY-07 (Gris)</t>
  </si>
  <si>
    <t>Slim-Net Cat6 Patch Cable Grey 7FT</t>
  </si>
  <si>
    <t>Tirantet de xarxa model C6PC28-GY-10 (Gris)</t>
  </si>
  <si>
    <t>Slim-Net Cat6 Patch Cable Grey 10FT</t>
  </si>
  <si>
    <t>Tirantet de xarxa model C6PC28-GY-12 (Gris)</t>
  </si>
  <si>
    <t>Slim-Net Cat6 Patch Cable Grey 12FT</t>
  </si>
  <si>
    <t>Tirantet de xarxa model C6PC28-GY-15 (Gris)</t>
  </si>
  <si>
    <t>Slim-Net Cat6 Patch Cable Grey 15FT</t>
  </si>
  <si>
    <t>Tirantet de xarxa model C6PC28-GY-20 (Gris)</t>
  </si>
  <si>
    <t>Slim-Net Cat6 Patch Cable Grey 20FT</t>
  </si>
  <si>
    <t>Tirantet de xarxa model C6PC28-BL-01 (Blau)</t>
  </si>
  <si>
    <t>Slim-Net Cat6 Patch Cable Blue 1FT</t>
  </si>
  <si>
    <t>Tirantet de xarxa model C6PC28-BL-02 (Blau)</t>
  </si>
  <si>
    <t>Slim-Net Cat6 Patch Cable Blue 2FT</t>
  </si>
  <si>
    <t>Tirantet de xarxa model C6PC28-BL-03 (Blau)</t>
  </si>
  <si>
    <t>Slim-Net Cat6 Patch Cable Blue 3FT</t>
  </si>
  <si>
    <t>Tirantet de xarxa model C6PC28-BL-04 (Blau)</t>
  </si>
  <si>
    <t>Slim-Net Cat6 Patch Cable Blue 4FT</t>
  </si>
  <si>
    <t>Tirantet de xarxa model C6PC28-BL-05 (Blau)</t>
  </si>
  <si>
    <t>Slim-Net Cat6 Patch Cable Blue 5FT</t>
  </si>
  <si>
    <t>Tirantet de xarxa model C6PC28-BL-07 (Blau)</t>
  </si>
  <si>
    <t>Slim-Net Cat6 Patch Cable Blue 7FT</t>
  </si>
  <si>
    <t>Tirantet de xarxa model C6PC28-BL-10 (Blau)</t>
  </si>
  <si>
    <t>Slim-Net Cat6 Patch Cable Blue 10FT</t>
  </si>
  <si>
    <t>Tirantet de xarxa model C6PC28-BL-12 (Blau)</t>
  </si>
  <si>
    <t>Slim-Net Cat6 Patch Cable Blue 12FT</t>
  </si>
  <si>
    <t>Tirantet de xarxa model C6PC28-BL-15 (Blau)</t>
  </si>
  <si>
    <t>Slim-Net Cat6 Patch Cable Blue 15FT</t>
  </si>
  <si>
    <t>Tirantet de xarxa model C6PC28-BL-20 (Blau)</t>
  </si>
  <si>
    <t>Slim-Net Cat6 Patch Cable Blue 20FT</t>
  </si>
  <si>
    <t>Tirantet de xarxa model C6PC28-RD-01 (Vermell)</t>
  </si>
  <si>
    <t>Slim-Net Cat6 Patch Cable Red 1FT</t>
  </si>
  <si>
    <t>Tirantet de xarxa model C6PC28-RD-02 (Vermell)</t>
  </si>
  <si>
    <t>Slim-Net Cat6 Patch Cable Red 2FT</t>
  </si>
  <si>
    <t>Tirantet de xarxa model C6PC28-RD-03 (Vermell)</t>
  </si>
  <si>
    <t>Slim-Net Cat6 Patch Cable Red 3FT</t>
  </si>
  <si>
    <t>Tirantet de xarxa model C6PC28-RD-04 (Vermell)</t>
  </si>
  <si>
    <t>Slim-Net Cat6 Patch Cable Red 4FT</t>
  </si>
  <si>
    <t>Tirantet de xarxa model C6PC28-RD-05 (Vermell)</t>
  </si>
  <si>
    <t>Slim-Net Cat6 Patch Cable Red 5FT</t>
  </si>
  <si>
    <t>Tirantet de xarxa model C6PC28-RD-07 (Vermell)</t>
  </si>
  <si>
    <t>Slim-Net Cat6 Patch Cable Red 7FT</t>
  </si>
  <si>
    <t>Tirantet de xarxa model C6PC28-RD-10 (Vermell)</t>
  </si>
  <si>
    <t>Slim-Net Cat6 Patch Cable Red 10FT</t>
  </si>
  <si>
    <t>Tirantet de xarxa model C6PC28-RD-12 (Vermell)</t>
  </si>
  <si>
    <t>Slim-Net Cat6 Patch Cable Red 12FT</t>
  </si>
  <si>
    <t>Tirantet de xarxa model C6PC28-RD-15 (Vermell)</t>
  </si>
  <si>
    <t>Slim-Net Cat6 Patch Cable Red 15FT</t>
  </si>
  <si>
    <t>Tirantet de xarxa model C6PC28-RD-20 (Vermell)</t>
  </si>
  <si>
    <t>Slim-Net Cat6 Patch Cable Red 20FT</t>
  </si>
  <si>
    <t>Tirantet de xarxa model C6PC28-BK-01 (Negre)</t>
  </si>
  <si>
    <t>Slim-Net Cat6 Patch Cable Black 1FT</t>
  </si>
  <si>
    <t>Tirantet de xarxa model C6PC28-BK-02 (Negre)</t>
  </si>
  <si>
    <t>Slim-Net Cat6 Patch Cable Black 2FT</t>
  </si>
  <si>
    <t>Tirantet de xarxa model C6PC28-BK-03 (Negre)</t>
  </si>
  <si>
    <t>Slim-Net Cat6 Patch Cable Black 3FT</t>
  </si>
  <si>
    <t>Tirantet de xarxa model C6PC28-BK-04 (Negre)</t>
  </si>
  <si>
    <t>Slim-Net Cat6 Patch Cable Black 4FT</t>
  </si>
  <si>
    <t>Tirantet de xarxa model C6PC28-BK-05 (Negre)</t>
  </si>
  <si>
    <t>Slim-Net Cat6 Patch Cable Black 5FT</t>
  </si>
  <si>
    <t>Tirantet de xarxa model C6PC28-BK-07 (Negre)</t>
  </si>
  <si>
    <t>Slim-Net Cat6 Patch Cable Black 7FT</t>
  </si>
  <si>
    <t>Tirantet de xarxa model C6PC28-BK-10 (Negre)</t>
  </si>
  <si>
    <t>Slim-Net Cat6 Patch Cable Black 10FT</t>
  </si>
  <si>
    <t>Tirantet de xarxa model C6PC28-BK-12 (Negre)</t>
  </si>
  <si>
    <t>Slim-Net Cat6 Patch Cable Black 12FT</t>
  </si>
  <si>
    <t>Tirantet de xarxa model C6PC28-BK-15 (Negre)</t>
  </si>
  <si>
    <t>Slim-Net Cat6 Patch Cable Black 15FT</t>
  </si>
  <si>
    <t>Tirantet de xarxa model C6PC28-BK-20 (Negre)</t>
  </si>
  <si>
    <t>Slim-Net Cat6 Patch Cable Black 20FT</t>
  </si>
  <si>
    <t>CABLEJAT CONDUCTOR PER SENYALS D'ALARMA</t>
  </si>
  <si>
    <t>Cable de coure de secció 2x1,5mm</t>
  </si>
  <si>
    <r>
      <t xml:space="preserve">Subministrament i  instal·lació de qualsevol tipus de canalització de cable de coure de 2x1,5mm2 de secció. </t>
    </r>
    <r>
      <rPr>
        <sz val="10"/>
        <color theme="1"/>
        <rFont val="Calibri"/>
        <family val="2"/>
      </rPr>
      <t>Conductor de coure polit flexible classe 5 segons UNE-EN 60228. Aïllament de poliolefina termoplàstica segons UNE-EN 50290. Drenatge de coure estanyat Pantalla de cinta d’alumini polièster. Coberta exterior de poliolefina. Resistència elèctrica del conductor a 20•C (Ω/Km): 13,3 segons UNE-EN 60228. Capacitat entre conductors (pF/m): 160. Tensió de servei 300/500 V.</t>
    </r>
  </si>
  <si>
    <t>Cable de coure de secció 2x2,5mm</t>
  </si>
  <si>
    <r>
      <t xml:space="preserve">Subministrament i  instal·lació de qualsevol tipus de canalització de cable de coure de 2x2,5mm2 de secció. </t>
    </r>
    <r>
      <rPr>
        <sz val="10"/>
        <color theme="1"/>
        <rFont val="Calibri"/>
        <family val="2"/>
      </rPr>
      <t>Conductor de coure polit flexible classe 5 segons UNE-EN 60228. Aïllament de poliolefina termoplàstica segons UNE-EN 50290. Drenatge de coure estanyat Pantalla de cinta d’alumini polièster. Coberta exterior de poliolefina. Resistència elèctrica del conductor a 20•C (Ω/Km): 7,98 segons UNE-EN 60228. Capacitat entre conductors (pF/m): 190. Tensió de servei 300/500 V.</t>
    </r>
  </si>
  <si>
    <t xml:space="preserve">Cable Apantallat 2x0,75mm2 + 4x0,22mm2 </t>
  </si>
  <si>
    <t>Subministrament i instal·lació en qualsevol tipus de canalització de cable Apantallat 2x0,75mm2 + 4x0,22mm2. Lliure d'halògens Conductors de coure recuit segons UNE 21.022. Aïllament Poliefina. Cablejat concèntric amb separador de cinta PET. Pantalla de 100% de cobertura formada per cinta A / PET i fil de drenatge. Coberta exterior de poliefina color verd. tensió de servei &lt;250V. temperatura de servei -5 a + 75ºC. Diàmetre exterior: 6,2mm. Totalment cablejat i connectat acord amb les prescripcions del plec de condicions.</t>
  </si>
  <si>
    <t>Cable Apantallat 4x0,22</t>
  </si>
  <si>
    <t>Subministrament i instal·lació en qualsevol tipus de canalització de cable Apantallat 4x0,22 250V. Lliure d'halògens Conductors de coure electrolític estanyat segons UNE 21.064. aïllament en LSZH. Formació en parells. Separador al conjunt per cinta de Poliester. pantalla amb 100% de cobertura per cinta A / PET i fil de drenatge. Coberta exterior en LSZH. Tensió de servei de 250 V. Radi de curvatura: 10 x ø ext. (Mm). temperatura de servei de -15 a + 70º. Diàmetre exterior 7,8mm. Totalment cablejat i connectat acord amb les prescripcions del plec de condicions.</t>
  </si>
  <si>
    <t xml:space="preserve">Cable Apantallat 8x0,5 </t>
  </si>
  <si>
    <t>Subministrament i instal·lació en qualsevol tipus de canalització de cable Apantallat 8x0,5 250V. Lliure d'halògens Conductors de coure electrolític estanyat segons UNE 21.064. aïllament en LSZH. Separador al conjunt per cinta de Poliester. Pantalla amb 100% de cobertura per cinta A / PET i fil de drenatge. coberta exterior en LSZH. tensió de servei de 250 V. Ràdio de curvatura: 10 x ø ext. (Mm). Temperatura de servei de - 15 a + 70º. diàmetre exterior 7,8mm. Totalment cablejat i connectat acord amb les prescripcions del plec de condicions.</t>
  </si>
  <si>
    <t>FIBRA ÓPTICA MONOMODE</t>
  </si>
  <si>
    <t>Tirantet de FO Monomode LC/PC-SC/PC OS2: bifibra de 1m</t>
  </si>
  <si>
    <t>Tirantet de FO Monomode LC/PC-SC/PC OS2: bifibra de 2m</t>
  </si>
  <si>
    <t>Tirantet de FO Monomode LC/PC-SC/PC OS2: bifibra de 5m</t>
  </si>
  <si>
    <t>Tirantet de FO Monomode LC/PC-SC/PC OS2: bifibra de 10m</t>
  </si>
  <si>
    <t>Tirantet de FO Monomode LC/PC-LC/PC OS2: bifibra de 1m</t>
  </si>
  <si>
    <t>Tirantet de FO Monomode LC/PC-LC/PC OS2: bifibra de 2m</t>
  </si>
  <si>
    <t>Tirantet de FO Monomode LC/PC-LC/PC OS2: bifibra de 5m</t>
  </si>
  <si>
    <t>Tirantet de FO Monomode LC/PC-LC/PC OS2: bifibra de 10m</t>
  </si>
  <si>
    <t>FIBRA ÓPTICA MULTIMODE</t>
  </si>
  <si>
    <t>Tirantet de FO Multimode LC/PC-SC/PC OM1: bifibra de 1m</t>
  </si>
  <si>
    <t>Tirantet de FO Multimode LC/PC-SC/PC OM1: bifibra de 2m</t>
  </si>
  <si>
    <t>Tirantet de FO Multimode LC/PC-SC/PC OM1: bifibra de 5m</t>
  </si>
  <si>
    <t>Tirantet de FO Multimode LC/PC-SC/PC OM1: bifibra de 10m</t>
  </si>
  <si>
    <t>Tirantet de FO Multimode LC/PC-LC/PC OM2: bifibra de 1m</t>
  </si>
  <si>
    <t>Tirantet de FO Multimode LC/PC-LC/PC OM2: bifibra de 2m</t>
  </si>
  <si>
    <t>Tirantet de FO Multimode LC/PC-LC/PC OM2: bifibra de 5m</t>
  </si>
  <si>
    <t>Tirantet de FO Multimode LC/PC-LC/PC OM2: bifibra de 10m</t>
  </si>
  <si>
    <t>Tirantet de FO Multimode LC/PC-LC/PC OM3: bifibra de 1m</t>
  </si>
  <si>
    <t>Tirantet de FO Multimode LC/PC-LC/PC OM3: bifibra de 2m</t>
  </si>
  <si>
    <t>Tirantet de FO Multimode LC/PC-LC/PC OM3: bifibra de 5m</t>
  </si>
  <si>
    <t>Tirantet de FO Multimode LC/PC-LC/PC OM3: bifibra de 10m</t>
  </si>
  <si>
    <t>Tirantet de FO Multimode LC/PC-LC/PC OM4: bifibra de 1m</t>
  </si>
  <si>
    <t>Tirantet de FO Multimode LC/PC-LC/PC OM4: bifibra de 2m</t>
  </si>
  <si>
    <t>Tirantet de FO Multimode LC/PC-LC/PC OM4: bifibra de 5m</t>
  </si>
  <si>
    <t>Tirantet de FO Multimode LC/PC-LC/PC OM4: bifibra de 10m</t>
  </si>
  <si>
    <t>CABLEJAT D'ALIMENTACIÓ</t>
  </si>
  <si>
    <t>Cable d'alimentació 3 x 2,5 mm2</t>
  </si>
  <si>
    <t>Cable amb conductor de coure de 0,6/1 kV de tensió assignada, amb designació RZ1-K (AS), tripolar, amb classe de reacció al foc mínima Cca-s1b,d1,a1, de secció 3 x 2,5 mm2, amb coberta del cable de poliolefines amb baixa emissió fums, col·locat sota tub o canal.</t>
  </si>
  <si>
    <t>Cable d'alimentació 3 x 4 mm2</t>
  </si>
  <si>
    <t>Cable amb conductor de coure de 0,6/1 kV de tensió assignada, amb designació RZ1-K (AS), tripolar, amb classe de reacció al foc mínima Cca-s1b,d1,a1, de secció 3 x 4 mm2, amb coberta del cable de poliolefines amb baixa emissió fums, col·locat sota tub o canal.</t>
  </si>
  <si>
    <t>Cable d'alimentació 3 x 6 mm2</t>
  </si>
  <si>
    <t>Cable amb conductor de coure de 0,6/1 kV de tensió assignada, amb designació RZ1-K (AS), tripolar, amb classe de reacció al foc mínima Cca-s1b,d1,a1, de secció 3 x 6 mm2, amb coberta del cable de poliolefines amb baixa emissió fums, col·locat sota tub o canal.</t>
  </si>
  <si>
    <t>MÀSTILS</t>
  </si>
  <si>
    <t>Colunma troncoconica de 4m</t>
  </si>
  <si>
    <t xml:space="preserve">Columna TV troncocònica de 4 metres d'alçada fabricada amb xapa d'acer al carboni i galvanitzada per immersió en calent. Fuste troncocònic de secció circular amb placa base, cèrcol de reforç i cartel. A la part superior disposa d'un suport per adaptar el sistema de cámara. Unió entre la placa base i la fonamentació mitjançant 4 perns d'acer S 235 Jr, vuit femelles-vuit volanderes, tot això zincat. Model Bacolsa Tipus 1 o similar equivalent. Inclou realització de dau de formigó armat de 0,8x0,8x1,0 m (costat x costat x fondària). Totalment col·locada. </t>
  </si>
  <si>
    <t>Bàcul troncoconic de 6m</t>
  </si>
  <si>
    <t xml:space="preserve">Columna TV troncocònica de 6 metres d'alçada fabricada amb xapa d'acer al carboni i galvanitzada per immersió en calent. Fuste troncocònic de secció circular amb placa base, cèrcol de reforç i cartel. A la part superior disposa d'un suport per adaptar el sistema de cámara. Unió entre la placa base i la fonamentació mitjançant 4 perns d'acer S 235 Jr, vuit femelles-vuit volanderes, tot això zincat. Model Bacolsa Tipus 1 o similar equivalent. Inclou realització de dau de formigó armat de 0,8x0,8x1,0 m (costat x costat x fondària). Totalment col·locada. </t>
  </si>
  <si>
    <t>PSIM</t>
  </si>
  <si>
    <t xml:space="preserve"> SM-ST-RL-CAM-100</t>
  </si>
  <si>
    <t>Subministrament i configuració de llicència de sensor de vídeo al PSIM en packets de 100. SM-ST-RL-CAM-100 (Camera channel licenses – bucket of 100). Inclou dos anys de manteniment i suport.</t>
  </si>
  <si>
    <t>SM-ST-RL-SEN-100</t>
  </si>
  <si>
    <t>Subministrament i configuració de llicència de sensor al PSIM en packets de 100 SM-ST-RL-SEN-100 (Sensor licenses – bucket of 100). Inclou dos anys de manteniment i suport.</t>
  </si>
  <si>
    <t>Suport tècnic homologat</t>
  </si>
  <si>
    <t>Hora de servei de suport tècnic homologat pel fabicant de l'eina PSIM Situator ( Qognify). Per tasques de configuració o suport tècnic de la plataforma Situator</t>
  </si>
  <si>
    <t>MÀ D'OBRA</t>
  </si>
  <si>
    <t>Mà d'obra</t>
  </si>
  <si>
    <t>OPTEX REDSCAN mini-Pro RLS-2020V</t>
  </si>
  <si>
    <t>Sensor Làser OPTEX REDSCAN mini-Pro RLS-2020V amb kit d’elements de fixació</t>
  </si>
  <si>
    <t>Preu unitari Màxim (abans d'IVA) 
2025</t>
  </si>
  <si>
    <t>4.0C-H6A-BO1-IR o equivalent</t>
  </si>
  <si>
    <t>Càmera Bullet amb òptica 4,4-9,3 mm</t>
  </si>
  <si>
    <t>4.0C-H6A-BO2-IR o equivalent</t>
  </si>
  <si>
    <t>Càmera Bullet amb 31x Zoom</t>
  </si>
  <si>
    <t>4.0C-H6A-DO1-IR o equivalent</t>
  </si>
  <si>
    <t>Càmera minidomo amb òptica 4,4-9,3 mm</t>
  </si>
  <si>
    <t>4.0C-H5A-B2 o equivalent</t>
  </si>
  <si>
    <t>4.0C-H5A-B3 o equivalent</t>
  </si>
  <si>
    <t>4.0C-H6X-B o equivalent</t>
  </si>
  <si>
    <t>Càmera box compatible amb òptica CS o iCS</t>
  </si>
  <si>
    <t>AG3Z2812TCS-MPWIR-MSI o equivalent</t>
  </si>
  <si>
    <t>LENS; iCS; 2.8-8.5mm f1.2; 1/2.8; 6MP</t>
  </si>
  <si>
    <t>EG3Z3915TCS-MPWIR-MSI o equivalent</t>
  </si>
  <si>
    <t>LENS; iCS; 3.9-10mm f1.5; 1/1.8; 4K</t>
  </si>
  <si>
    <t>EG6Z0915TCS-MPWIR-MSI o equivalent</t>
  </si>
  <si>
    <t>LENS; iCS; 9-50mm f1.5; 1/1.8; 4K</t>
  </si>
  <si>
    <t>8.0C-H5A-FE-DO1-IR o equivalent</t>
  </si>
  <si>
    <t>12.0W-H5A-FE-DO1-IR o equivalent</t>
  </si>
  <si>
    <t>PRESENTCO RX-1 o equivalent</t>
  </si>
  <si>
    <t>2.0C-H5A-IRPTZ-DP40-WP o equivalent</t>
  </si>
  <si>
    <t>15C-H5A-3MH o equivalent</t>
  </si>
  <si>
    <t>20C-H5A-4MH o equivalent</t>
  </si>
  <si>
    <t>HD-NVR4-STD-24TB-EU  o equivalent</t>
  </si>
  <si>
    <t>VIVOTEK SC9133-RTL o equivalent</t>
  </si>
  <si>
    <t>Càmera conteig persones Excusla COR: VIVOTEK SC9133-RTL</t>
  </si>
  <si>
    <t>SmartLPR Access WL C IP</t>
  </si>
  <si>
    <t>Sistema de lectura de matricules format per càmera i moble d'integració.</t>
  </si>
  <si>
    <t>AACC 7 Enterprise càmera channel - ACC7-ENT o equivalent</t>
  </si>
  <si>
    <t xml:space="preserve">Detector volumètric Volumètric  DT RISCO RK815DTG300D </t>
  </si>
  <si>
    <t>DT RISCO RK815DTG300D  o equivalent</t>
  </si>
  <si>
    <t xml:space="preserve">Parella de sensors Barrera IR ( Tx i RX) OPTEX SL-650QDP/ SL-650QDP-BT </t>
  </si>
  <si>
    <t>OPTEX SL-650QDP/ SL-650QDP-BT oequivalent</t>
  </si>
  <si>
    <t>Columna abatible de 4 metres d'alçada de forma troncopiramidal de secció ortogonal model Jovir Apoyo Abatible o equivalent</t>
  </si>
  <si>
    <t>Columna abatible de 4 metres d'alçada de forma troncopiramidal de secció ortogonal model Jovir Apoyo Abatible o equivalent, fabricada amb xapa d'acer de 3 mm d'espessor S355JR galvanitzades per immersió en calent. Disposaran de dos fustes amb frontilla abatible situada a 2 metres d'alçada que permetrà l'abatiment del màstil superior per facilitar l'accés a punta sense mitjans d'elevació. El bloqueig del sistema d'abatiment es realitzarà amb pern cargolat amb rosca. Les columnes disposaran de plaques i perns amb rosca i volanderes d'ancoratge necessaris per a la seva fixació al terra. Inclou excavacio i realització de dau de formigó armat de 0,8x0,8x1,0 m
(costat x costat x fondària). Totalment col·locada.</t>
  </si>
  <si>
    <t>Preu unitari Màxim (abans d'IVA) 
2026</t>
  </si>
  <si>
    <t>Serveis profecionals</t>
  </si>
  <si>
    <t>Serveis profesionals relacionats al servei d'instal·lació, estesa de cablejat i altres serveis sol·licitats</t>
  </si>
  <si>
    <t xml:space="preserve"> </t>
  </si>
  <si>
    <t>Columna1</t>
  </si>
  <si>
    <t>Columna2</t>
  </si>
  <si>
    <t>Columna3</t>
  </si>
  <si>
    <t>Columna4</t>
  </si>
  <si>
    <t>Columna5</t>
  </si>
  <si>
    <t>Columna6</t>
  </si>
  <si>
    <t>Columna7</t>
  </si>
  <si>
    <t>Columna8</t>
  </si>
  <si>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</sst>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sz val="8"/>
      <name val="Calibri"/>
      <family val="2"/>
      <scheme val="minor"/>
    </font>
    <font>
      <sz val="10"/>
      <color theme="1"/>
      <name val="Calibri"/>
      <family val="2"/>
    </font>
    <font>
      <b/>
      <sz val="11"/>
      <color theme="1"/>
      <name val="Calibri"/>
      <family val="2"/>
      <scheme val="minor"/>
    </font>
    <font>
      <b/>
      <sz val="11"/>
      <color rgb="FF000000"/>
      <name val="Arial"/>
      <family val="2"/>
    </font>
    <font>
      <b/>
      <sz val="10"/>
      <color theme="1"/>
      <name val="Arial"/>
      <family val="2"/>
    </font>
    <font>
      <sz val="11"/>
      <name val="Arial"/>
      <family val="2"/>
    </font>
  </fonts>
  <fills count="4">
    <fill>
      <patternFill patternType="none"/>
    </fill>
    <fill>
      <patternFill patternType="gray125"/>
    </fill>
    <fill>
      <patternFill patternType="solid">
        <fgColor rgb="FFE2EFD9"/>
        <bgColor indexed="64"/>
      </patternFill>
    </fill>
    <fill>
      <patternFill patternType="solid">
        <fgColor theme="5" tint="0.399975585192419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0" borderId="4" xfId="0" applyFont="1" applyBorder="1" applyAlignment="1">
      <alignment horizontal="justify" vertical="center" wrapText="1"/>
    </xf>
    <xf numFmtId="0" fontId="3" fillId="2" borderId="1"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justify" vertical="center"/>
    </xf>
    <xf numFmtId="44" fontId="2" fillId="0" borderId="4" xfId="1" applyFont="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3" xfId="0" applyFont="1" applyBorder="1" applyAlignment="1">
      <alignment horizontal="justify" vertical="center" wrapText="1"/>
    </xf>
    <xf numFmtId="44" fontId="0" fillId="0" borderId="0" xfId="0" applyNumberFormat="1"/>
    <xf numFmtId="0" fontId="2" fillId="0" borderId="3" xfId="0" applyFont="1" applyBorder="1" applyAlignment="1">
      <alignment horizontal="center" vertical="center"/>
    </xf>
    <xf numFmtId="0" fontId="0" fillId="0" borderId="0" xfId="0" applyAlignment="1">
      <alignment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44" fontId="2" fillId="0" borderId="4" xfId="1" applyFont="1" applyFill="1" applyBorder="1" applyAlignment="1">
      <alignment horizontal="justify" vertical="center" wrapText="1"/>
    </xf>
    <xf numFmtId="0" fontId="3" fillId="2" borderId="6" xfId="0" applyFont="1" applyFill="1" applyBorder="1" applyAlignment="1">
      <alignment vertical="center"/>
    </xf>
    <xf numFmtId="0" fontId="3" fillId="2" borderId="5" xfId="0" applyFont="1" applyFill="1" applyBorder="1" applyAlignment="1">
      <alignment vertical="center"/>
    </xf>
    <xf numFmtId="0" fontId="3" fillId="2" borderId="2" xfId="0" applyFont="1" applyFill="1" applyBorder="1" applyAlignment="1">
      <alignment vertical="center"/>
    </xf>
    <xf numFmtId="44" fontId="0" fillId="0" borderId="0" xfId="0" applyNumberFormat="1" applyAlignment="1">
      <alignment wrapText="1"/>
    </xf>
    <xf numFmtId="0" fontId="2" fillId="0" borderId="4" xfId="0" applyFont="1" applyBorder="1" applyAlignment="1">
      <alignment horizontal="left" vertical="center"/>
    </xf>
    <xf numFmtId="0" fontId="3" fillId="2" borderId="5" xfId="0" applyFont="1" applyFill="1" applyBorder="1" applyAlignment="1">
      <alignment horizontal="center" vertical="center" wrapText="1"/>
    </xf>
    <xf numFmtId="44" fontId="2" fillId="0" borderId="7" xfId="1" applyFont="1" applyBorder="1" applyAlignment="1">
      <alignment horizontal="justify" vertical="center" wrapText="1"/>
    </xf>
    <xf numFmtId="0" fontId="3" fillId="2" borderId="7" xfId="0" applyFont="1" applyFill="1" applyBorder="1" applyAlignment="1">
      <alignment vertical="center"/>
    </xf>
    <xf numFmtId="0" fontId="2" fillId="0" borderId="8" xfId="0" applyFont="1" applyBorder="1" applyAlignment="1">
      <alignment horizontal="justify" vertical="center" wrapText="1"/>
    </xf>
    <xf numFmtId="44" fontId="2" fillId="0" borderId="8" xfId="1" applyFont="1" applyFill="1" applyBorder="1" applyAlignment="1">
      <alignment horizontal="justify" vertical="center" wrapText="1"/>
    </xf>
    <xf numFmtId="0" fontId="2" fillId="0" borderId="9" xfId="0" applyFont="1" applyBorder="1" applyAlignment="1">
      <alignment horizontal="center" vertical="center"/>
    </xf>
    <xf numFmtId="44" fontId="2" fillId="0" borderId="0" xfId="1" applyFont="1" applyBorder="1" applyAlignment="1">
      <alignment horizontal="justify" vertical="center" wrapText="1"/>
    </xf>
    <xf numFmtId="44" fontId="0" fillId="0" borderId="0" xfId="1" applyFont="1"/>
    <xf numFmtId="0" fontId="6" fillId="0" borderId="0" xfId="0" applyFont="1"/>
    <xf numFmtId="44" fontId="6" fillId="0" borderId="0" xfId="1" applyFont="1"/>
    <xf numFmtId="44" fontId="6" fillId="3" borderId="0" xfId="0" applyNumberFormat="1" applyFont="1" applyFill="1"/>
    <xf numFmtId="0" fontId="7" fillId="3" borderId="10" xfId="0" applyFont="1" applyFill="1" applyBorder="1" applyAlignment="1">
      <alignment horizontal="right" vertical="center"/>
    </xf>
    <xf numFmtId="0" fontId="6" fillId="3" borderId="0" xfId="0" applyFont="1" applyFill="1"/>
    <xf numFmtId="0" fontId="8" fillId="3" borderId="0" xfId="0" applyFont="1" applyFill="1"/>
    <xf numFmtId="44" fontId="6" fillId="3" borderId="0" xfId="1" applyFont="1" applyFill="1"/>
    <xf numFmtId="0" fontId="2" fillId="0" borderId="4" xfId="0" applyFont="1" applyFill="1" applyBorder="1" applyAlignment="1">
      <alignment horizontal="left" vertical="center"/>
    </xf>
    <xf numFmtId="0" fontId="2" fillId="0" borderId="4" xfId="0" applyFont="1" applyFill="1" applyBorder="1" applyAlignment="1">
      <alignment horizontal="justify" vertical="center"/>
    </xf>
    <xf numFmtId="0" fontId="2" fillId="0" borderId="4" xfId="0" applyFont="1" applyFill="1" applyBorder="1" applyAlignment="1">
      <alignment horizontal="justify" vertical="center" wrapText="1"/>
    </xf>
    <xf numFmtId="0" fontId="2" fillId="0" borderId="3" xfId="0" applyFont="1" applyFill="1" applyBorder="1" applyAlignment="1">
      <alignment horizontal="center" vertical="center"/>
    </xf>
    <xf numFmtId="44" fontId="2" fillId="0" borderId="7" xfId="1" applyFont="1" applyFill="1" applyBorder="1" applyAlignment="1">
      <alignment horizontal="justify"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justify" vertical="center"/>
    </xf>
    <xf numFmtId="0" fontId="9" fillId="0" borderId="4" xfId="0" applyFont="1" applyFill="1" applyBorder="1" applyAlignment="1">
      <alignment horizontal="justify" vertical="center" wrapText="1"/>
    </xf>
    <xf numFmtId="44" fontId="9" fillId="0" borderId="4" xfId="1" applyFont="1" applyFill="1" applyBorder="1" applyAlignment="1">
      <alignment horizontal="justify" vertical="center" wrapText="1"/>
    </xf>
    <xf numFmtId="0" fontId="9" fillId="0" borderId="3" xfId="0" applyFont="1" applyFill="1" applyBorder="1" applyAlignment="1">
      <alignment horizontal="center" vertical="center"/>
    </xf>
    <xf numFmtId="44" fontId="9" fillId="0" borderId="7" xfId="1" applyFont="1" applyFill="1" applyBorder="1" applyAlignment="1">
      <alignment horizontal="justify" vertical="center" wrapText="1"/>
    </xf>
  </cellXfs>
  <cellStyles count="2">
    <cellStyle name="Moneda" xfId="1" builtinId="4"/>
    <cellStyle name="Normal" xfId="0" builtinId="0"/>
  </cellStyles>
  <dxfs count="10">
    <dxf>
      <font>
        <b val="0"/>
        <i val="0"/>
        <strike val="0"/>
        <condense val="0"/>
        <extend val="0"/>
        <outline val="0"/>
        <shadow val="0"/>
        <u val="none"/>
        <vertAlign val="baseline"/>
        <sz val="11"/>
        <color theme="1"/>
        <name val="Arial"/>
        <family val="2"/>
        <scheme val="none"/>
      </font>
      <alignment horizontal="justify"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theme="1"/>
        <name val="Arial"/>
        <family val="2"/>
        <scheme val="none"/>
      </font>
      <alignment horizontal="justify"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theme="1"/>
        <name val="Arial"/>
        <family val="2"/>
        <scheme val="none"/>
      </font>
      <alignment horizontal="justify"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theme="1"/>
        <name val="Arial"/>
        <family val="2"/>
        <scheme val="none"/>
      </font>
      <alignment horizontal="justify"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Arial"/>
        <family val="2"/>
        <scheme val="none"/>
      </font>
      <fill>
        <patternFill patternType="solid">
          <fgColor indexed="64"/>
          <bgColor rgb="FFE2EFD9"/>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6C2EC7-1741-43BD-BA8D-415A34CD4F8A}" name="Tabla1" displayName="Tabla1" ref="C3:J196" totalsRowShown="0" headerRowDxfId="9" headerRowBorderDxfId="8" tableBorderDxfId="7">
  <autoFilter ref="C3:J196" xr:uid="{4A6C2EC7-1741-43BD-BA8D-415A34CD4F8A}"/>
  <tableColumns count="8">
    <tableColumn id="1" xr3:uid="{FD3D7B27-FA00-4F9F-B715-0D799CC99D96}" name="Columna1" dataDxfId="6"/>
    <tableColumn id="2" xr3:uid="{8E810559-2CF9-4FA1-AF02-B27E39A657CD}" name="Columna2" dataDxfId="5"/>
    <tableColumn id="3" xr3:uid="{19506339-D78C-415E-87CC-AF69BA848FC0}" name="Columna3"/>
    <tableColumn id="4" xr3:uid="{286C6B3D-2AEB-4310-8DE2-ADAF2273B5E6}" name="Columna4" dataDxfId="4"/>
    <tableColumn id="5" xr3:uid="{BBAF482E-D582-4DA6-9765-5040C43A72A6}" name="Columna5" dataDxfId="3" dataCellStyle="Moneda"/>
    <tableColumn id="6" xr3:uid="{04760440-2EDE-41D9-BC4E-A0C541BDFDC1}" name="Columna6" dataDxfId="2" dataCellStyle="Moneda"/>
    <tableColumn id="7" xr3:uid="{02C52189-35B8-4127-B1AA-A194C524B6A8}" name="Columna7" dataDxfId="1"/>
    <tableColumn id="8" xr3:uid="{6455E28E-64D2-4EC5-B344-3424F3E9885A}" name="Columna8" dataDxfId="0" dataCellStyle="Moneda"/>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F2E0-54A6-41E9-900C-2682B49A76D1}">
  <dimension ref="A1:T196"/>
  <sheetViews>
    <sheetView tabSelected="1" topLeftCell="B5" zoomScale="70" zoomScaleNormal="70" workbookViewId="0">
      <selection activeCell="K6" sqref="K6"/>
    </sheetView>
  </sheetViews>
  <sheetFormatPr baseColWidth="10" defaultColWidth="10.86328125" defaultRowHeight="14.25" x14ac:dyDescent="0.45"/>
  <cols>
    <col min="3" max="3" width="12.73046875" customWidth="1"/>
    <col min="4" max="4" width="23.86328125" hidden="1" customWidth="1"/>
    <col min="5" max="5" width="23.86328125" customWidth="1"/>
    <col min="6" max="6" width="33.265625" customWidth="1"/>
    <col min="7" max="7" width="13.1328125" hidden="1" customWidth="1"/>
    <col min="8" max="8" width="13.86328125" bestFit="1" customWidth="1"/>
    <col min="9" max="9" width="12.73046875" customWidth="1"/>
    <col min="10" max="10" width="15" bestFit="1" customWidth="1"/>
    <col min="11" max="11" width="18.1328125" customWidth="1"/>
    <col min="12" max="12" width="14.59765625" bestFit="1" customWidth="1"/>
    <col min="13" max="13" width="13.3984375" bestFit="1" customWidth="1"/>
    <col min="14" max="14" width="13.1328125" bestFit="1" customWidth="1"/>
    <col min="15" max="15" width="13.59765625" customWidth="1"/>
    <col min="16" max="16" width="12" bestFit="1" customWidth="1"/>
    <col min="20" max="20" width="15" bestFit="1" customWidth="1"/>
    <col min="22" max="22" width="18.59765625" bestFit="1" customWidth="1"/>
    <col min="23" max="23" width="12.73046875" bestFit="1" customWidth="1"/>
    <col min="24" max="24" width="12.265625" bestFit="1" customWidth="1"/>
  </cols>
  <sheetData>
    <row r="1" spans="1:20" ht="14.65" thickBot="1" x14ac:dyDescent="0.5"/>
    <row r="2" spans="1:20" hidden="1" x14ac:dyDescent="0.45">
      <c r="A2" t="s">
        <v>348</v>
      </c>
      <c r="H2">
        <v>0.98</v>
      </c>
    </row>
    <row r="3" spans="1:20" ht="14.65" hidden="1" customHeight="1" thickBot="1" x14ac:dyDescent="0.5">
      <c r="C3" s="23" t="s">
        <v>349</v>
      </c>
      <c r="D3" s="23" t="s">
        <v>350</v>
      </c>
      <c r="E3" s="23" t="s">
        <v>351</v>
      </c>
      <c r="F3" s="23" t="s">
        <v>352</v>
      </c>
      <c r="G3" s="23" t="s">
        <v>353</v>
      </c>
      <c r="H3" s="23" t="s">
        <v>354</v>
      </c>
      <c r="I3" s="23" t="s">
        <v>355</v>
      </c>
      <c r="J3" s="23" t="s">
        <v>356</v>
      </c>
    </row>
    <row r="4" spans="1:20" s="12" customFormat="1" ht="14.65" thickBot="1" x14ac:dyDescent="0.5">
      <c r="C4" s="17" t="s">
        <v>0</v>
      </c>
      <c r="D4" s="17"/>
      <c r="E4" s="17"/>
      <c r="F4" s="17"/>
      <c r="G4" s="17"/>
      <c r="H4" s="17"/>
      <c r="I4" s="17"/>
      <c r="J4" s="17"/>
      <c r="K4" s="10">
        <f>SUM(J6:J20)</f>
        <v>8878.8899999999976</v>
      </c>
      <c r="L4"/>
      <c r="M4"/>
      <c r="N4"/>
      <c r="P4" s="19"/>
    </row>
    <row r="5" spans="1:20" ht="54.4" thickBot="1" x14ac:dyDescent="0.5">
      <c r="C5" s="7" t="s">
        <v>1</v>
      </c>
      <c r="D5" s="7" t="s">
        <v>2</v>
      </c>
      <c r="E5" s="7" t="s">
        <v>2</v>
      </c>
      <c r="F5" s="7" t="s">
        <v>3</v>
      </c>
      <c r="G5" s="7" t="s">
        <v>310</v>
      </c>
      <c r="H5" s="7" t="s">
        <v>345</v>
      </c>
      <c r="I5" s="7" t="s">
        <v>4</v>
      </c>
      <c r="J5" s="21" t="s">
        <v>5</v>
      </c>
      <c r="T5" s="10"/>
    </row>
    <row r="6" spans="1:20" ht="54.4" thickBot="1" x14ac:dyDescent="0.5">
      <c r="C6" s="20">
        <v>1</v>
      </c>
      <c r="D6" s="4" t="s">
        <v>6</v>
      </c>
      <c r="E6" s="4" t="str">
        <f>_xlfn.CONCAT(D6," o equivalent")</f>
        <v>UCA Dorlet model UCA ASD/2 - G4 o equivalent</v>
      </c>
      <c r="F6" s="1" t="s">
        <v>7</v>
      </c>
      <c r="G6" s="15">
        <v>1129.2424242424242</v>
      </c>
      <c r="H6" s="15">
        <f t="shared" ref="H6:H20" si="0">ROUND(G6/$H$2,2)</f>
        <v>1152.29</v>
      </c>
      <c r="I6" s="11">
        <v>1</v>
      </c>
      <c r="J6" s="22">
        <f>H6*I6</f>
        <v>1152.29</v>
      </c>
    </row>
    <row r="7" spans="1:20" ht="54.4" thickBot="1" x14ac:dyDescent="0.5">
      <c r="C7" s="20">
        <v>2</v>
      </c>
      <c r="D7" s="4" t="s">
        <v>8</v>
      </c>
      <c r="E7" s="4" t="str">
        <f t="shared" ref="E7:E20" si="1">_xlfn.CONCAT(D7," o equivalent")</f>
        <v>UCA Dorlet model UCA ASD/4 - G4 o equivalent</v>
      </c>
      <c r="F7" s="1" t="s">
        <v>9</v>
      </c>
      <c r="G7" s="15">
        <v>1589.8989898989898</v>
      </c>
      <c r="H7" s="15">
        <f t="shared" si="0"/>
        <v>1622.35</v>
      </c>
      <c r="I7" s="11">
        <v>1</v>
      </c>
      <c r="J7" s="22">
        <f t="shared" ref="J7:J20" si="2">H7*I7</f>
        <v>1622.35</v>
      </c>
    </row>
    <row r="8" spans="1:20" ht="27.4" thickBot="1" x14ac:dyDescent="0.5">
      <c r="C8" s="20">
        <v>3</v>
      </c>
      <c r="D8" s="4" t="s">
        <v>10</v>
      </c>
      <c r="E8" s="4" t="str">
        <f t="shared" si="1"/>
        <v>Expansora AMP-32E o equivalent</v>
      </c>
      <c r="F8" s="1" t="s">
        <v>11</v>
      </c>
      <c r="G8" s="15">
        <v>197.97979797979798</v>
      </c>
      <c r="H8" s="15">
        <f t="shared" si="0"/>
        <v>202.02</v>
      </c>
      <c r="I8" s="11">
        <v>0</v>
      </c>
      <c r="J8" s="22">
        <f t="shared" si="2"/>
        <v>0</v>
      </c>
    </row>
    <row r="9" spans="1:20" ht="27.4" thickBot="1" x14ac:dyDescent="0.5">
      <c r="C9" s="20">
        <v>4</v>
      </c>
      <c r="D9" s="13" t="s">
        <v>12</v>
      </c>
      <c r="E9" s="4" t="str">
        <f t="shared" si="1"/>
        <v>KLESCO 118F.23 KL o equivalent</v>
      </c>
      <c r="F9" s="14" t="s">
        <v>13</v>
      </c>
      <c r="G9" s="15">
        <v>333.33333333333331</v>
      </c>
      <c r="H9" s="15">
        <f t="shared" si="0"/>
        <v>340.14</v>
      </c>
      <c r="I9" s="11">
        <v>0</v>
      </c>
      <c r="J9" s="22">
        <f t="shared" si="2"/>
        <v>0</v>
      </c>
    </row>
    <row r="10" spans="1:20" ht="40.9" thickBot="1" x14ac:dyDescent="0.5">
      <c r="C10" s="20">
        <v>5</v>
      </c>
      <c r="D10" s="13" t="s">
        <v>14</v>
      </c>
      <c r="E10" s="4" t="str">
        <f t="shared" si="1"/>
        <v>KLESCO MEDIATOR 1 PUNT o equivalent</v>
      </c>
      <c r="F10" s="14" t="s">
        <v>15</v>
      </c>
      <c r="G10" s="15">
        <v>1374.7474747474748</v>
      </c>
      <c r="H10" s="15">
        <f t="shared" si="0"/>
        <v>1402.8</v>
      </c>
      <c r="I10" s="11">
        <v>1</v>
      </c>
      <c r="J10" s="22">
        <f t="shared" si="2"/>
        <v>1402.8</v>
      </c>
    </row>
    <row r="11" spans="1:20" ht="40.9" thickBot="1" x14ac:dyDescent="0.5">
      <c r="C11" s="20">
        <v>5</v>
      </c>
      <c r="D11" s="13" t="s">
        <v>16</v>
      </c>
      <c r="E11" s="4" t="str">
        <f t="shared" si="1"/>
        <v>KLESCO 1705 (HZ/KL) o equivalent</v>
      </c>
      <c r="F11" s="14" t="s">
        <v>17</v>
      </c>
      <c r="G11" s="15">
        <v>172.72727272727272</v>
      </c>
      <c r="H11" s="15">
        <f t="shared" si="0"/>
        <v>176.25</v>
      </c>
      <c r="I11" s="11">
        <v>0</v>
      </c>
      <c r="J11" s="22">
        <f t="shared" si="2"/>
        <v>0</v>
      </c>
    </row>
    <row r="12" spans="1:20" ht="40.9" thickBot="1" x14ac:dyDescent="0.5">
      <c r="C12" s="20">
        <v>7</v>
      </c>
      <c r="D12" s="13" t="s">
        <v>18</v>
      </c>
      <c r="E12" s="4" t="str">
        <f t="shared" si="1"/>
        <v>DORLET Lector EVOpass® 20 D o equivalent</v>
      </c>
      <c r="F12" s="14" t="s">
        <v>19</v>
      </c>
      <c r="G12" s="15">
        <v>255.55555555555557</v>
      </c>
      <c r="H12" s="15">
        <f t="shared" si="0"/>
        <v>260.77</v>
      </c>
      <c r="I12" s="11">
        <v>1</v>
      </c>
      <c r="J12" s="22">
        <f t="shared" si="2"/>
        <v>260.77</v>
      </c>
    </row>
    <row r="13" spans="1:20" ht="27.4" thickBot="1" x14ac:dyDescent="0.5">
      <c r="C13" s="20">
        <v>8</v>
      </c>
      <c r="D13" s="13" t="s">
        <v>20</v>
      </c>
      <c r="E13" s="4" t="str">
        <f t="shared" si="1"/>
        <v>DORLET iButton R/W D o equivalent</v>
      </c>
      <c r="F13" s="14" t="s">
        <v>21</v>
      </c>
      <c r="G13" s="15">
        <v>204.04040404040404</v>
      </c>
      <c r="H13" s="15">
        <f t="shared" si="0"/>
        <v>208.2</v>
      </c>
      <c r="I13" s="11">
        <v>1</v>
      </c>
      <c r="J13" s="22">
        <f t="shared" si="2"/>
        <v>208.2</v>
      </c>
    </row>
    <row r="14" spans="1:20" ht="14.65" thickBot="1" x14ac:dyDescent="0.5">
      <c r="C14" s="20">
        <v>9</v>
      </c>
      <c r="D14" s="13" t="s">
        <v>22</v>
      </c>
      <c r="E14" s="4" t="str">
        <f t="shared" si="1"/>
        <v>DC148 o equivalent</v>
      </c>
      <c r="F14" s="14" t="s">
        <v>23</v>
      </c>
      <c r="G14" s="15">
        <v>31.313131313131315</v>
      </c>
      <c r="H14" s="15">
        <f t="shared" si="0"/>
        <v>31.95</v>
      </c>
      <c r="I14" s="11">
        <v>2</v>
      </c>
      <c r="J14" s="22">
        <f t="shared" si="2"/>
        <v>63.9</v>
      </c>
    </row>
    <row r="15" spans="1:20" ht="27.4" thickBot="1" x14ac:dyDescent="0.5">
      <c r="C15" s="20">
        <v>10</v>
      </c>
      <c r="D15" s="13" t="s">
        <v>24</v>
      </c>
      <c r="E15" s="4" t="str">
        <f t="shared" si="1"/>
        <v>DC118 o equivalent</v>
      </c>
      <c r="F15" s="14" t="s">
        <v>25</v>
      </c>
      <c r="G15" s="15">
        <v>78.787878787878782</v>
      </c>
      <c r="H15" s="15">
        <f t="shared" si="0"/>
        <v>80.400000000000006</v>
      </c>
      <c r="I15" s="11">
        <v>1</v>
      </c>
      <c r="J15" s="22">
        <f t="shared" si="2"/>
        <v>80.400000000000006</v>
      </c>
    </row>
    <row r="16" spans="1:20" ht="27.4" thickBot="1" x14ac:dyDescent="0.5">
      <c r="C16" s="20">
        <v>11</v>
      </c>
      <c r="D16" s="13" t="s">
        <v>26</v>
      </c>
      <c r="E16" s="4" t="str">
        <f t="shared" si="1"/>
        <v>DC408 o equivalent</v>
      </c>
      <c r="F16" s="14" t="s">
        <v>27</v>
      </c>
      <c r="G16" s="15">
        <v>83.838383838383834</v>
      </c>
      <c r="H16" s="15">
        <f t="shared" si="0"/>
        <v>85.55</v>
      </c>
      <c r="I16" s="11">
        <v>1</v>
      </c>
      <c r="J16" s="22">
        <f t="shared" si="2"/>
        <v>85.55</v>
      </c>
    </row>
    <row r="17" spans="3:11" ht="27.4" thickBot="1" x14ac:dyDescent="0.5">
      <c r="C17" s="20">
        <v>12</v>
      </c>
      <c r="D17" s="13" t="s">
        <v>28</v>
      </c>
      <c r="E17" s="4" t="str">
        <f t="shared" si="1"/>
        <v>HONEYWELL IS-310 o equivalent</v>
      </c>
      <c r="F17" s="14" t="s">
        <v>29</v>
      </c>
      <c r="G17" s="15">
        <v>182.82828282828282</v>
      </c>
      <c r="H17" s="15">
        <f t="shared" si="0"/>
        <v>186.56</v>
      </c>
      <c r="I17" s="11">
        <v>1</v>
      </c>
      <c r="J17" s="22">
        <f t="shared" si="2"/>
        <v>186.56</v>
      </c>
    </row>
    <row r="18" spans="3:11" ht="27.4" thickBot="1" x14ac:dyDescent="0.5">
      <c r="C18" s="20">
        <v>13</v>
      </c>
      <c r="D18" s="13" t="s">
        <v>30</v>
      </c>
      <c r="E18" s="4" t="str">
        <f t="shared" si="1"/>
        <v>COMMEND WS 301V CM   o equivalent</v>
      </c>
      <c r="F18" s="14" t="s">
        <v>31</v>
      </c>
      <c r="G18" s="15">
        <v>2853.5353535353534</v>
      </c>
      <c r="H18" s="15">
        <f t="shared" si="0"/>
        <v>2911.77</v>
      </c>
      <c r="I18" s="11">
        <v>1</v>
      </c>
      <c r="J18" s="22">
        <f t="shared" si="2"/>
        <v>2911.77</v>
      </c>
    </row>
    <row r="19" spans="3:11" ht="27.4" thickBot="1" x14ac:dyDescent="0.5">
      <c r="C19" s="20">
        <v>14</v>
      </c>
      <c r="D19" s="13" t="s">
        <v>32</v>
      </c>
      <c r="E19" s="4" t="str">
        <f t="shared" si="1"/>
        <v>COMMEND WS 210 FAMILIA VD o equivalent</v>
      </c>
      <c r="F19" s="14" t="s">
        <v>33</v>
      </c>
      <c r="G19" s="15">
        <v>1823.8383838383838</v>
      </c>
      <c r="H19" s="15">
        <f t="shared" si="0"/>
        <v>1861.06</v>
      </c>
      <c r="I19" s="11">
        <v>0</v>
      </c>
      <c r="J19" s="22">
        <f t="shared" si="2"/>
        <v>0</v>
      </c>
    </row>
    <row r="20" spans="3:11" ht="14.65" customHeight="1" collapsed="1" thickBot="1" x14ac:dyDescent="0.5">
      <c r="C20" s="20">
        <v>15</v>
      </c>
      <c r="D20" s="13" t="s">
        <v>34</v>
      </c>
      <c r="E20" s="4" t="str">
        <f t="shared" si="1"/>
        <v>COMMEND C-EF962H o equivalent</v>
      </c>
      <c r="F20" s="14" t="s">
        <v>35</v>
      </c>
      <c r="G20" s="15">
        <v>886.21212121212125</v>
      </c>
      <c r="H20" s="15">
        <f t="shared" si="0"/>
        <v>904.3</v>
      </c>
      <c r="I20" s="11">
        <v>1</v>
      </c>
      <c r="J20" s="22">
        <f t="shared" si="2"/>
        <v>904.3</v>
      </c>
      <c r="K20" s="10">
        <f>SUM(J23:J41)</f>
        <v>40340.650000000009</v>
      </c>
    </row>
    <row r="21" spans="3:11" ht="14.65" thickBot="1" x14ac:dyDescent="0.5">
      <c r="C21" s="17" t="s">
        <v>36</v>
      </c>
      <c r="D21" s="17"/>
      <c r="E21" s="17"/>
      <c r="F21" s="17"/>
      <c r="G21" s="17"/>
      <c r="H21" s="17"/>
      <c r="I21" s="17"/>
      <c r="J21" s="17"/>
    </row>
    <row r="22" spans="3:11" ht="14.65" thickBot="1" x14ac:dyDescent="0.5">
      <c r="C22" s="7" t="s">
        <v>1</v>
      </c>
      <c r="D22" s="7" t="s">
        <v>2</v>
      </c>
      <c r="E22" s="7" t="s">
        <v>2</v>
      </c>
      <c r="F22" s="7" t="s">
        <v>3</v>
      </c>
      <c r="G22" s="8"/>
      <c r="H22" s="8"/>
      <c r="I22" s="7" t="s">
        <v>4</v>
      </c>
      <c r="J22" s="21" t="s">
        <v>5</v>
      </c>
    </row>
    <row r="23" spans="3:11" ht="27.4" thickBot="1" x14ac:dyDescent="0.5">
      <c r="C23" s="20">
        <v>1</v>
      </c>
      <c r="D23" s="4" t="s">
        <v>38</v>
      </c>
      <c r="E23" s="4" t="s">
        <v>311</v>
      </c>
      <c r="F23" s="1" t="s">
        <v>312</v>
      </c>
      <c r="G23" s="15">
        <v>1357.2121212121212</v>
      </c>
      <c r="H23" s="15">
        <f t="shared" ref="H23:H34" si="3">ROUND(G23/$H$2,2)</f>
        <v>1384.91</v>
      </c>
      <c r="I23" s="11">
        <v>1</v>
      </c>
      <c r="J23" s="22">
        <f t="shared" ref="J23:J41" si="4">H23*I23</f>
        <v>1384.91</v>
      </c>
    </row>
    <row r="24" spans="3:11" ht="27.4" thickBot="1" x14ac:dyDescent="0.5">
      <c r="C24" s="20">
        <v>2</v>
      </c>
      <c r="D24" s="4" t="s">
        <v>39</v>
      </c>
      <c r="E24" s="4" t="s">
        <v>313</v>
      </c>
      <c r="F24" s="1" t="s">
        <v>314</v>
      </c>
      <c r="G24" s="15">
        <v>1404.6565656565656</v>
      </c>
      <c r="H24" s="15">
        <f t="shared" si="3"/>
        <v>1433.32</v>
      </c>
      <c r="I24" s="11">
        <v>1</v>
      </c>
      <c r="J24" s="22">
        <f t="shared" si="4"/>
        <v>1433.32</v>
      </c>
    </row>
    <row r="25" spans="3:11" ht="27.4" thickBot="1" x14ac:dyDescent="0.5">
      <c r="C25" s="20">
        <v>3</v>
      </c>
      <c r="D25" s="4" t="s">
        <v>40</v>
      </c>
      <c r="E25" s="4" t="s">
        <v>315</v>
      </c>
      <c r="F25" s="1" t="s">
        <v>316</v>
      </c>
      <c r="G25" s="15">
        <v>1357.2222222222224</v>
      </c>
      <c r="H25" s="15">
        <f t="shared" si="3"/>
        <v>1384.92</v>
      </c>
      <c r="I25" s="11">
        <v>1</v>
      </c>
      <c r="J25" s="22">
        <f t="shared" si="4"/>
        <v>1384.92</v>
      </c>
    </row>
    <row r="26" spans="3:11" ht="14.65" thickBot="1" x14ac:dyDescent="0.5">
      <c r="C26" s="20">
        <v>4</v>
      </c>
      <c r="D26" s="4" t="s">
        <v>41</v>
      </c>
      <c r="E26" s="4" t="s">
        <v>317</v>
      </c>
      <c r="F26" s="1" t="s">
        <v>42</v>
      </c>
      <c r="G26" s="15">
        <v>1118.9898989898988</v>
      </c>
      <c r="H26" s="15">
        <f t="shared" si="3"/>
        <v>1141.83</v>
      </c>
      <c r="I26" s="11">
        <v>1</v>
      </c>
      <c r="J26" s="22">
        <f t="shared" si="4"/>
        <v>1141.83</v>
      </c>
    </row>
    <row r="27" spans="3:11" ht="14.65" thickBot="1" x14ac:dyDescent="0.5">
      <c r="C27" s="20">
        <v>5</v>
      </c>
      <c r="D27" s="4" t="s">
        <v>43</v>
      </c>
      <c r="E27" s="4" t="s">
        <v>318</v>
      </c>
      <c r="F27" s="1" t="s">
        <v>44</v>
      </c>
      <c r="G27" s="15">
        <v>1167.4747474747473</v>
      </c>
      <c r="H27" s="15">
        <f t="shared" si="3"/>
        <v>1191.3</v>
      </c>
      <c r="I27" s="11">
        <v>1</v>
      </c>
      <c r="J27" s="22">
        <f t="shared" si="4"/>
        <v>1191.3</v>
      </c>
    </row>
    <row r="28" spans="3:11" ht="27.4" thickBot="1" x14ac:dyDescent="0.5">
      <c r="C28" s="20">
        <v>6</v>
      </c>
      <c r="D28" s="4"/>
      <c r="E28" s="4" t="s">
        <v>319</v>
      </c>
      <c r="F28" s="1" t="s">
        <v>320</v>
      </c>
      <c r="G28" s="15">
        <v>1005</v>
      </c>
      <c r="H28" s="15">
        <f t="shared" si="3"/>
        <v>1025.51</v>
      </c>
      <c r="I28" s="11">
        <v>1</v>
      </c>
      <c r="J28" s="22">
        <f t="shared" si="4"/>
        <v>1025.51</v>
      </c>
    </row>
    <row r="29" spans="3:11" ht="27.4" thickBot="1" x14ac:dyDescent="0.5">
      <c r="C29" s="20">
        <v>7</v>
      </c>
      <c r="D29" s="4"/>
      <c r="E29" s="4" t="s">
        <v>321</v>
      </c>
      <c r="F29" s="1" t="s">
        <v>322</v>
      </c>
      <c r="G29" s="15">
        <v>257.55</v>
      </c>
      <c r="H29" s="15">
        <f t="shared" si="3"/>
        <v>262.81</v>
      </c>
      <c r="I29" s="11">
        <v>1</v>
      </c>
      <c r="J29" s="22">
        <f t="shared" si="4"/>
        <v>262.81</v>
      </c>
    </row>
    <row r="30" spans="3:11" ht="27.4" thickBot="1" x14ac:dyDescent="0.5">
      <c r="C30" s="20">
        <v>8</v>
      </c>
      <c r="D30" s="4"/>
      <c r="E30" s="4" t="s">
        <v>323</v>
      </c>
      <c r="F30" s="1" t="s">
        <v>324</v>
      </c>
      <c r="G30" s="15">
        <v>330.6</v>
      </c>
      <c r="H30" s="15">
        <f t="shared" si="3"/>
        <v>337.35</v>
      </c>
      <c r="I30" s="11">
        <v>1</v>
      </c>
      <c r="J30" s="22">
        <f t="shared" si="4"/>
        <v>337.35</v>
      </c>
    </row>
    <row r="31" spans="3:11" ht="27.4" thickBot="1" x14ac:dyDescent="0.5">
      <c r="C31" s="20">
        <v>9</v>
      </c>
      <c r="D31" s="4"/>
      <c r="E31" s="4" t="s">
        <v>325</v>
      </c>
      <c r="F31" s="1" t="s">
        <v>326</v>
      </c>
      <c r="G31" s="15">
        <v>495.9</v>
      </c>
      <c r="H31" s="15">
        <f t="shared" si="3"/>
        <v>506.02</v>
      </c>
      <c r="I31" s="11">
        <v>1</v>
      </c>
      <c r="J31" s="22">
        <f t="shared" si="4"/>
        <v>506.02</v>
      </c>
    </row>
    <row r="32" spans="3:11" ht="27.4" thickBot="1" x14ac:dyDescent="0.5">
      <c r="C32" s="20">
        <v>10</v>
      </c>
      <c r="D32" s="4" t="s">
        <v>45</v>
      </c>
      <c r="E32" s="4" t="s">
        <v>327</v>
      </c>
      <c r="F32" s="1" t="s">
        <v>46</v>
      </c>
      <c r="G32" s="15">
        <v>902.55555555555554</v>
      </c>
      <c r="H32" s="15">
        <f t="shared" si="3"/>
        <v>920.98</v>
      </c>
      <c r="I32" s="11">
        <v>1</v>
      </c>
      <c r="J32" s="22">
        <f t="shared" si="4"/>
        <v>920.98</v>
      </c>
    </row>
    <row r="33" spans="3:13" ht="27.4" thickBot="1" x14ac:dyDescent="0.5">
      <c r="C33" s="20">
        <v>11</v>
      </c>
      <c r="D33" s="4" t="s">
        <v>47</v>
      </c>
      <c r="E33" s="4" t="s">
        <v>328</v>
      </c>
      <c r="F33" s="1" t="s">
        <v>48</v>
      </c>
      <c r="G33" s="15">
        <v>1339.8585858585859</v>
      </c>
      <c r="H33" s="15">
        <f t="shared" si="3"/>
        <v>1367.2</v>
      </c>
      <c r="I33" s="11">
        <v>1</v>
      </c>
      <c r="J33" s="22">
        <f t="shared" si="4"/>
        <v>1367.2</v>
      </c>
    </row>
    <row r="34" spans="3:13" ht="27.4" thickBot="1" x14ac:dyDescent="0.5">
      <c r="C34" s="20">
        <v>12</v>
      </c>
      <c r="D34" s="4" t="s">
        <v>49</v>
      </c>
      <c r="E34" s="4" t="s">
        <v>329</v>
      </c>
      <c r="F34" s="1" t="s">
        <v>50</v>
      </c>
      <c r="G34" s="15">
        <v>249.91919191919192</v>
      </c>
      <c r="H34" s="15">
        <f t="shared" si="3"/>
        <v>255.02</v>
      </c>
      <c r="I34" s="11">
        <v>1</v>
      </c>
      <c r="J34" s="22">
        <f t="shared" si="4"/>
        <v>255.02</v>
      </c>
    </row>
    <row r="35" spans="3:13" ht="27.4" thickBot="1" x14ac:dyDescent="0.5">
      <c r="C35" s="36">
        <v>14</v>
      </c>
      <c r="D35" s="37" t="s">
        <v>52</v>
      </c>
      <c r="E35" s="37" t="s">
        <v>330</v>
      </c>
      <c r="F35" s="38" t="s">
        <v>51</v>
      </c>
      <c r="G35" s="15">
        <v>4225.8282828282827</v>
      </c>
      <c r="H35" s="15">
        <v>4312.07</v>
      </c>
      <c r="I35" s="39">
        <v>1</v>
      </c>
      <c r="J35" s="40">
        <f t="shared" si="4"/>
        <v>4312.07</v>
      </c>
    </row>
    <row r="36" spans="3:13" ht="27.4" thickBot="1" x14ac:dyDescent="0.5">
      <c r="C36" s="20">
        <v>15</v>
      </c>
      <c r="D36" s="4" t="s">
        <v>53</v>
      </c>
      <c r="E36" s="4" t="s">
        <v>331</v>
      </c>
      <c r="F36" s="1" t="s">
        <v>54</v>
      </c>
      <c r="G36" s="15">
        <v>2138.2323232323233</v>
      </c>
      <c r="H36" s="15">
        <f t="shared" ref="H36:H41" si="5">ROUND(G36/$H$2,2)</f>
        <v>2181.87</v>
      </c>
      <c r="I36" s="11">
        <v>1</v>
      </c>
      <c r="J36" s="22">
        <f t="shared" si="4"/>
        <v>2181.87</v>
      </c>
    </row>
    <row r="37" spans="3:13" ht="27.4" thickBot="1" x14ac:dyDescent="0.5">
      <c r="C37" s="20">
        <v>16</v>
      </c>
      <c r="D37" s="4" t="s">
        <v>55</v>
      </c>
      <c r="E37" s="4" t="s">
        <v>332</v>
      </c>
      <c r="F37" s="1" t="s">
        <v>56</v>
      </c>
      <c r="G37" s="15">
        <v>2494.5959595959598</v>
      </c>
      <c r="H37" s="15">
        <f t="shared" si="5"/>
        <v>2545.5100000000002</v>
      </c>
      <c r="I37" s="11">
        <v>1</v>
      </c>
      <c r="J37" s="22">
        <f t="shared" si="4"/>
        <v>2545.5100000000002</v>
      </c>
    </row>
    <row r="38" spans="3:13" ht="27.4" thickBot="1" x14ac:dyDescent="0.5">
      <c r="C38" s="20">
        <v>17</v>
      </c>
      <c r="D38" s="4" t="s">
        <v>57</v>
      </c>
      <c r="E38" s="4" t="s">
        <v>333</v>
      </c>
      <c r="F38" s="1" t="s">
        <v>58</v>
      </c>
      <c r="G38" s="15">
        <v>15474.343434343435</v>
      </c>
      <c r="H38" s="15">
        <f t="shared" si="5"/>
        <v>15790.15</v>
      </c>
      <c r="I38" s="11">
        <v>1</v>
      </c>
      <c r="J38" s="22">
        <f t="shared" si="4"/>
        <v>15790.15</v>
      </c>
    </row>
    <row r="39" spans="3:13" ht="27.4" thickBot="1" x14ac:dyDescent="0.5">
      <c r="C39" s="20">
        <v>18</v>
      </c>
      <c r="D39" s="4"/>
      <c r="E39" s="4" t="s">
        <v>334</v>
      </c>
      <c r="F39" s="1" t="s">
        <v>335</v>
      </c>
      <c r="G39" s="15">
        <v>1350</v>
      </c>
      <c r="H39" s="15">
        <f t="shared" si="5"/>
        <v>1377.55</v>
      </c>
      <c r="I39" s="11">
        <v>1</v>
      </c>
      <c r="J39" s="22">
        <f t="shared" si="4"/>
        <v>1377.55</v>
      </c>
    </row>
    <row r="40" spans="3:13" ht="40.9" thickBot="1" x14ac:dyDescent="0.5">
      <c r="C40" s="20">
        <v>19</v>
      </c>
      <c r="D40" s="4"/>
      <c r="E40" s="4" t="s">
        <v>336</v>
      </c>
      <c r="F40" s="1" t="s">
        <v>337</v>
      </c>
      <c r="G40" s="15">
        <v>2545.2631578947371</v>
      </c>
      <c r="H40" s="15">
        <f t="shared" si="5"/>
        <v>2597.21</v>
      </c>
      <c r="I40" s="11">
        <v>1</v>
      </c>
      <c r="J40" s="22">
        <f t="shared" si="4"/>
        <v>2597.21</v>
      </c>
    </row>
    <row r="41" spans="3:13" ht="40.9" collapsed="1" thickBot="1" x14ac:dyDescent="0.5">
      <c r="C41" s="20">
        <v>20</v>
      </c>
      <c r="D41" s="4" t="s">
        <v>59</v>
      </c>
      <c r="E41" s="4" t="s">
        <v>338</v>
      </c>
      <c r="F41" s="1" t="s">
        <v>60</v>
      </c>
      <c r="G41" s="15">
        <v>318.61616161616161</v>
      </c>
      <c r="H41" s="15">
        <f t="shared" si="5"/>
        <v>325.12</v>
      </c>
      <c r="I41" s="11">
        <v>1</v>
      </c>
      <c r="J41" s="22">
        <f t="shared" si="4"/>
        <v>325.12</v>
      </c>
      <c r="K41" s="10">
        <f>SUM(J44:J64)</f>
        <v>23792.559999999994</v>
      </c>
    </row>
    <row r="42" spans="3:13" ht="14.65" thickBot="1" x14ac:dyDescent="0.5">
      <c r="C42" s="17" t="s">
        <v>61</v>
      </c>
      <c r="D42" s="17"/>
      <c r="E42" s="17"/>
      <c r="F42" s="17"/>
      <c r="G42" s="17"/>
      <c r="H42" s="17"/>
      <c r="I42" s="17"/>
      <c r="J42" s="17"/>
    </row>
    <row r="43" spans="3:13" ht="14.65" thickBot="1" x14ac:dyDescent="0.5">
      <c r="C43" s="7" t="s">
        <v>1</v>
      </c>
      <c r="D43" s="7" t="s">
        <v>2</v>
      </c>
      <c r="E43" s="7" t="s">
        <v>2</v>
      </c>
      <c r="F43" s="7" t="s">
        <v>3</v>
      </c>
      <c r="G43" s="8"/>
      <c r="H43" s="8"/>
      <c r="I43" s="7" t="s">
        <v>4</v>
      </c>
      <c r="J43" s="21" t="s">
        <v>5</v>
      </c>
    </row>
    <row r="44" spans="3:13" ht="27.4" thickBot="1" x14ac:dyDescent="0.5">
      <c r="C44" s="20">
        <v>1</v>
      </c>
      <c r="D44" s="4" t="s">
        <v>62</v>
      </c>
      <c r="E44" s="4" t="str">
        <f t="shared" ref="E44:E64" si="6">_xlfn.CONCAT(D44," o equivalent")</f>
        <v>DT8012F4 o equivalent</v>
      </c>
      <c r="F44" s="1" t="s">
        <v>63</v>
      </c>
      <c r="G44" s="15">
        <v>93.939393939393938</v>
      </c>
      <c r="H44" s="15">
        <f t="shared" ref="H44:H64" si="7">ROUND(G44/$H$2,2)</f>
        <v>95.86</v>
      </c>
      <c r="I44" s="11">
        <v>1</v>
      </c>
      <c r="J44" s="22">
        <f t="shared" ref="J44:J64" si="8">H44*I44</f>
        <v>95.86</v>
      </c>
      <c r="L44" s="10"/>
      <c r="M44" s="10"/>
    </row>
    <row r="45" spans="3:13" ht="40.9" thickBot="1" x14ac:dyDescent="0.5">
      <c r="C45" s="20">
        <v>2</v>
      </c>
      <c r="D45" s="4" t="s">
        <v>64</v>
      </c>
      <c r="E45" s="4" t="str">
        <f t="shared" si="6"/>
        <v>RK315DT0000C o equivalent</v>
      </c>
      <c r="F45" s="1" t="s">
        <v>65</v>
      </c>
      <c r="G45" s="15">
        <v>209.09090909090909</v>
      </c>
      <c r="H45" s="15">
        <f t="shared" si="7"/>
        <v>213.36</v>
      </c>
      <c r="I45" s="11">
        <v>1</v>
      </c>
      <c r="J45" s="22">
        <f t="shared" si="8"/>
        <v>213.36</v>
      </c>
      <c r="L45" s="10"/>
      <c r="M45" s="10"/>
    </row>
    <row r="46" spans="3:13" ht="40.9" thickBot="1" x14ac:dyDescent="0.5">
      <c r="C46" s="20">
        <v>3</v>
      </c>
      <c r="D46" s="4"/>
      <c r="E46" s="4" t="s">
        <v>340</v>
      </c>
      <c r="F46" s="1" t="s">
        <v>339</v>
      </c>
      <c r="G46" s="15">
        <v>74.759358288770059</v>
      </c>
      <c r="H46" s="15">
        <f t="shared" si="7"/>
        <v>76.290000000000006</v>
      </c>
      <c r="I46" s="11">
        <v>1</v>
      </c>
      <c r="J46" s="22">
        <f t="shared" si="8"/>
        <v>76.290000000000006</v>
      </c>
    </row>
    <row r="47" spans="3:13" ht="40.9" thickBot="1" x14ac:dyDescent="0.5">
      <c r="C47" s="20">
        <v>4</v>
      </c>
      <c r="D47" s="4" t="s">
        <v>66</v>
      </c>
      <c r="E47" s="4" t="str">
        <f t="shared" si="6"/>
        <v>OPTEX REDSCAN PRO RLS-3060V o equivalent</v>
      </c>
      <c r="F47" s="1" t="s">
        <v>67</v>
      </c>
      <c r="G47" s="15">
        <v>6456.5656565656564</v>
      </c>
      <c r="H47" s="15">
        <f t="shared" si="7"/>
        <v>6588.33</v>
      </c>
      <c r="I47" s="11">
        <v>1</v>
      </c>
      <c r="J47" s="22">
        <f t="shared" si="8"/>
        <v>6588.33</v>
      </c>
    </row>
    <row r="48" spans="3:13" ht="40.9" thickBot="1" x14ac:dyDescent="0.5">
      <c r="C48" s="20">
        <v>5</v>
      </c>
      <c r="D48" s="4" t="s">
        <v>308</v>
      </c>
      <c r="E48" s="4" t="str">
        <f t="shared" si="6"/>
        <v>OPTEX REDSCAN mini-Pro RLS-2020V o equivalent</v>
      </c>
      <c r="F48" s="1" t="s">
        <v>309</v>
      </c>
      <c r="G48" s="15">
        <v>4396.969696969697</v>
      </c>
      <c r="H48" s="15">
        <f t="shared" si="7"/>
        <v>4486.7</v>
      </c>
      <c r="I48" s="11">
        <v>1</v>
      </c>
      <c r="J48" s="22">
        <f t="shared" si="8"/>
        <v>4486.7</v>
      </c>
    </row>
    <row r="49" spans="3:11" ht="40.9" thickBot="1" x14ac:dyDescent="0.5">
      <c r="C49" s="20">
        <v>6</v>
      </c>
      <c r="D49" s="4"/>
      <c r="E49" s="4" t="s">
        <v>342</v>
      </c>
      <c r="F49" s="4" t="s">
        <v>341</v>
      </c>
      <c r="G49" s="15">
        <v>502.54307783719548</v>
      </c>
      <c r="H49" s="15">
        <f t="shared" si="7"/>
        <v>512.79999999999995</v>
      </c>
      <c r="I49" s="11">
        <v>1</v>
      </c>
      <c r="J49" s="22">
        <f t="shared" si="8"/>
        <v>512.79999999999995</v>
      </c>
    </row>
    <row r="50" spans="3:11" ht="94.9" thickBot="1" x14ac:dyDescent="0.5">
      <c r="C50" s="20">
        <v>7</v>
      </c>
      <c r="D50" s="4" t="s">
        <v>68</v>
      </c>
      <c r="E50" s="4" t="str">
        <f t="shared" si="6"/>
        <v>FlexZone G6EM0102 o equivalent</v>
      </c>
      <c r="F50" s="1" t="s">
        <v>69</v>
      </c>
      <c r="G50" s="15">
        <v>3749.4949494949497</v>
      </c>
      <c r="H50" s="15">
        <f t="shared" si="7"/>
        <v>3826.02</v>
      </c>
      <c r="I50" s="11">
        <v>1</v>
      </c>
      <c r="J50" s="22">
        <f t="shared" si="8"/>
        <v>3826.02</v>
      </c>
    </row>
    <row r="51" spans="3:11" ht="67.900000000000006" thickBot="1" x14ac:dyDescent="0.5">
      <c r="C51" s="20">
        <v>8</v>
      </c>
      <c r="D51" s="4" t="s">
        <v>70</v>
      </c>
      <c r="E51" s="4" t="str">
        <f t="shared" si="6"/>
        <v>FlexZone E7EM0202 o equivalent</v>
      </c>
      <c r="F51" s="1" t="s">
        <v>71</v>
      </c>
      <c r="G51" s="15">
        <v>542.42424242424238</v>
      </c>
      <c r="H51" s="15">
        <f t="shared" si="7"/>
        <v>553.49</v>
      </c>
      <c r="I51" s="11">
        <v>1</v>
      </c>
      <c r="J51" s="22">
        <f t="shared" si="8"/>
        <v>553.49</v>
      </c>
    </row>
    <row r="52" spans="3:11" ht="108.4" thickBot="1" x14ac:dyDescent="0.5">
      <c r="C52" s="20">
        <v>9</v>
      </c>
      <c r="D52" s="4" t="s">
        <v>72</v>
      </c>
      <c r="E52" s="4" t="str">
        <f t="shared" si="6"/>
        <v>FlexZone GB0412 o equivalent</v>
      </c>
      <c r="F52" s="1" t="s">
        <v>73</v>
      </c>
      <c r="G52" s="15">
        <v>229.2929292929293</v>
      </c>
      <c r="H52" s="15">
        <f t="shared" si="7"/>
        <v>233.97</v>
      </c>
      <c r="I52" s="11">
        <v>1</v>
      </c>
      <c r="J52" s="22">
        <f t="shared" si="8"/>
        <v>233.97</v>
      </c>
    </row>
    <row r="53" spans="3:11" ht="54.4" thickBot="1" x14ac:dyDescent="0.5">
      <c r="C53" s="20">
        <v>10</v>
      </c>
      <c r="D53" s="4" t="s">
        <v>74</v>
      </c>
      <c r="E53" s="4" t="str">
        <f t="shared" si="6"/>
        <v>FlexZone E7FG0301 o equivalent</v>
      </c>
      <c r="F53" s="1" t="s">
        <v>75</v>
      </c>
      <c r="G53" s="15">
        <v>417.17171717171715</v>
      </c>
      <c r="H53" s="15">
        <f t="shared" si="7"/>
        <v>425.69</v>
      </c>
      <c r="I53" s="11">
        <v>1</v>
      </c>
      <c r="J53" s="22">
        <f t="shared" si="8"/>
        <v>425.69</v>
      </c>
    </row>
    <row r="54" spans="3:11" ht="40.9" thickBot="1" x14ac:dyDescent="0.5">
      <c r="C54" s="20">
        <v>11</v>
      </c>
      <c r="D54" s="4" t="s">
        <v>76</v>
      </c>
      <c r="E54" s="4" t="str">
        <f t="shared" si="6"/>
        <v>FlexZone G6KT0201 o equivalent</v>
      </c>
      <c r="F54" s="1" t="s">
        <v>77</v>
      </c>
      <c r="G54" s="15">
        <v>166.66666666666666</v>
      </c>
      <c r="H54" s="15">
        <f t="shared" si="7"/>
        <v>170.07</v>
      </c>
      <c r="I54" s="11">
        <v>1</v>
      </c>
      <c r="J54" s="22">
        <f t="shared" si="8"/>
        <v>170.07</v>
      </c>
    </row>
    <row r="55" spans="3:11" ht="40.9" thickBot="1" x14ac:dyDescent="0.5">
      <c r="C55" s="20">
        <v>12</v>
      </c>
      <c r="D55" s="4" t="s">
        <v>78</v>
      </c>
      <c r="E55" s="4" t="str">
        <f t="shared" si="6"/>
        <v>FlexZone G6KT0101 o equivalent</v>
      </c>
      <c r="F55" s="1" t="s">
        <v>79</v>
      </c>
      <c r="G55" s="15">
        <v>110.1010101010101</v>
      </c>
      <c r="H55" s="15">
        <f t="shared" si="7"/>
        <v>112.35</v>
      </c>
      <c r="I55" s="11">
        <v>1</v>
      </c>
      <c r="J55" s="22">
        <f t="shared" si="8"/>
        <v>112.35</v>
      </c>
    </row>
    <row r="56" spans="3:11" ht="67.900000000000006" thickBot="1" x14ac:dyDescent="0.5">
      <c r="C56" s="20">
        <v>13</v>
      </c>
      <c r="D56" s="4" t="s">
        <v>80</v>
      </c>
      <c r="E56" s="4" t="str">
        <f t="shared" si="6"/>
        <v>FlexZone - G6KT0300 o equivalent</v>
      </c>
      <c r="F56" s="1" t="s">
        <v>81</v>
      </c>
      <c r="G56" s="15">
        <v>229.2929292929293</v>
      </c>
      <c r="H56" s="15">
        <f t="shared" si="7"/>
        <v>233.97</v>
      </c>
      <c r="I56" s="11">
        <v>1</v>
      </c>
      <c r="J56" s="22">
        <f t="shared" si="8"/>
        <v>233.97</v>
      </c>
    </row>
    <row r="57" spans="3:11" ht="40.9" thickBot="1" x14ac:dyDescent="0.5">
      <c r="C57" s="20">
        <v>14</v>
      </c>
      <c r="D57" s="4" t="s">
        <v>82</v>
      </c>
      <c r="E57" s="4" t="str">
        <f t="shared" si="6"/>
        <v>FlexZone 00BA2200 o equivalent</v>
      </c>
      <c r="F57" s="1" t="s">
        <v>83</v>
      </c>
      <c r="G57" s="15">
        <v>719.19191919191917</v>
      </c>
      <c r="H57" s="15">
        <f t="shared" si="7"/>
        <v>733.87</v>
      </c>
      <c r="I57" s="11">
        <v>1</v>
      </c>
      <c r="J57" s="22">
        <f t="shared" si="8"/>
        <v>733.87</v>
      </c>
    </row>
    <row r="58" spans="3:11" ht="54.4" thickBot="1" x14ac:dyDescent="0.5">
      <c r="C58" s="20">
        <v>15</v>
      </c>
      <c r="D58" s="4" t="s">
        <v>84</v>
      </c>
      <c r="E58" s="4" t="str">
        <f t="shared" si="6"/>
        <v>FlexZone GP0154-050 o equivalent</v>
      </c>
      <c r="F58" s="1" t="s">
        <v>85</v>
      </c>
      <c r="G58" s="15">
        <v>260.60606060606062</v>
      </c>
      <c r="H58" s="15">
        <f t="shared" si="7"/>
        <v>265.92</v>
      </c>
      <c r="I58" s="11">
        <v>1</v>
      </c>
      <c r="J58" s="22">
        <f t="shared" si="8"/>
        <v>265.92</v>
      </c>
    </row>
    <row r="59" spans="3:11" ht="94.9" thickBot="1" x14ac:dyDescent="0.5">
      <c r="C59" s="20">
        <v>16</v>
      </c>
      <c r="D59" s="4" t="s">
        <v>86</v>
      </c>
      <c r="E59" s="4" t="str">
        <f t="shared" si="6"/>
        <v>FlexZone G6FG0200 o equivalent</v>
      </c>
      <c r="F59" s="1" t="s">
        <v>87</v>
      </c>
      <c r="G59" s="15">
        <v>1823.2323232323233</v>
      </c>
      <c r="H59" s="15">
        <f t="shared" si="7"/>
        <v>1860.44</v>
      </c>
      <c r="I59" s="11">
        <v>1</v>
      </c>
      <c r="J59" s="22">
        <f t="shared" si="8"/>
        <v>1860.44</v>
      </c>
    </row>
    <row r="60" spans="3:11" ht="27.4" thickBot="1" x14ac:dyDescent="0.5">
      <c r="C60" s="20">
        <v>17</v>
      </c>
      <c r="D60" s="4" t="s">
        <v>88</v>
      </c>
      <c r="E60" s="4" t="str">
        <f t="shared" si="6"/>
        <v>AXIS C1310-E o equivalent</v>
      </c>
      <c r="F60" s="1" t="s">
        <v>89</v>
      </c>
      <c r="G60" s="15">
        <v>531.31313131313129</v>
      </c>
      <c r="H60" s="15">
        <f t="shared" si="7"/>
        <v>542.16</v>
      </c>
      <c r="I60" s="11">
        <v>1</v>
      </c>
      <c r="J60" s="22">
        <f t="shared" si="8"/>
        <v>542.16</v>
      </c>
    </row>
    <row r="61" spans="3:11" ht="27.4" thickBot="1" x14ac:dyDescent="0.5">
      <c r="C61" s="20">
        <v>18</v>
      </c>
      <c r="D61" s="4" t="s">
        <v>90</v>
      </c>
      <c r="E61" s="4" t="str">
        <f t="shared" si="6"/>
        <v>CADDX AS619 o equivalent</v>
      </c>
      <c r="F61" s="1" t="s">
        <v>91</v>
      </c>
      <c r="G61" s="15">
        <v>136.36363636363637</v>
      </c>
      <c r="H61" s="15">
        <f t="shared" si="7"/>
        <v>139.15</v>
      </c>
      <c r="I61" s="11">
        <v>1</v>
      </c>
      <c r="J61" s="22">
        <f t="shared" si="8"/>
        <v>139.15</v>
      </c>
    </row>
    <row r="62" spans="3:11" ht="40.9" thickBot="1" x14ac:dyDescent="0.5">
      <c r="C62" s="20">
        <v>19</v>
      </c>
      <c r="D62" s="4" t="s">
        <v>92</v>
      </c>
      <c r="E62" s="4" t="str">
        <f t="shared" si="6"/>
        <v>HONEYWELL E080-10  o equivalent</v>
      </c>
      <c r="F62" s="1" t="s">
        <v>93</v>
      </c>
      <c r="G62" s="15">
        <v>364.64646464646466</v>
      </c>
      <c r="H62" s="15">
        <f t="shared" si="7"/>
        <v>372.09</v>
      </c>
      <c r="I62" s="11">
        <v>1</v>
      </c>
      <c r="J62" s="22">
        <f t="shared" si="8"/>
        <v>372.09</v>
      </c>
    </row>
    <row r="63" spans="3:11" ht="27.4" thickBot="1" x14ac:dyDescent="0.5">
      <c r="C63" s="20">
        <v>20</v>
      </c>
      <c r="D63" s="4" t="s">
        <v>94</v>
      </c>
      <c r="E63" s="4" t="str">
        <f t="shared" si="6"/>
        <v>GALAXY DIMENSION 48 o equivalent</v>
      </c>
      <c r="F63" s="1" t="s">
        <v>95</v>
      </c>
      <c r="G63" s="15">
        <v>479.79797979797979</v>
      </c>
      <c r="H63" s="15">
        <f t="shared" si="7"/>
        <v>489.59</v>
      </c>
      <c r="I63" s="11">
        <v>1</v>
      </c>
      <c r="J63" s="22">
        <f t="shared" si="8"/>
        <v>489.59</v>
      </c>
    </row>
    <row r="64" spans="3:11" ht="135.4" collapsed="1" thickBot="1" x14ac:dyDescent="0.5">
      <c r="C64" s="20">
        <v>21</v>
      </c>
      <c r="D64" s="4" t="s">
        <v>96</v>
      </c>
      <c r="E64" s="4" t="str">
        <f t="shared" si="6"/>
        <v>TAKEX TAS200 o equivalent</v>
      </c>
      <c r="F64" s="1" t="s">
        <v>97</v>
      </c>
      <c r="G64" s="15">
        <v>1823.2323232323233</v>
      </c>
      <c r="H64" s="15">
        <f t="shared" si="7"/>
        <v>1860.44</v>
      </c>
      <c r="I64" s="11">
        <v>1</v>
      </c>
      <c r="J64" s="22">
        <f t="shared" si="8"/>
        <v>1860.44</v>
      </c>
      <c r="K64" s="10">
        <f>SUM(J67:J78)</f>
        <v>16750.86</v>
      </c>
    </row>
    <row r="65" spans="3:11" ht="14.65" thickBot="1" x14ac:dyDescent="0.5">
      <c r="C65" s="17" t="s">
        <v>98</v>
      </c>
      <c r="D65" s="17"/>
      <c r="E65" s="17"/>
      <c r="F65" s="17"/>
      <c r="G65" s="17"/>
      <c r="H65" s="17"/>
      <c r="I65" s="17"/>
      <c r="J65" s="17"/>
    </row>
    <row r="66" spans="3:11" ht="14.65" thickBot="1" x14ac:dyDescent="0.5">
      <c r="C66" s="8" t="s">
        <v>1</v>
      </c>
      <c r="D66" s="8" t="s">
        <v>2</v>
      </c>
      <c r="E66" s="7" t="s">
        <v>2</v>
      </c>
      <c r="F66" s="8" t="s">
        <v>3</v>
      </c>
      <c r="G66" s="8"/>
      <c r="H66" s="8"/>
      <c r="I66" s="7" t="s">
        <v>4</v>
      </c>
      <c r="J66" s="21" t="s">
        <v>5</v>
      </c>
    </row>
    <row r="67" spans="3:11" ht="81.400000000000006" thickBot="1" x14ac:dyDescent="0.5">
      <c r="C67" s="20">
        <v>1</v>
      </c>
      <c r="D67" s="4" t="s">
        <v>99</v>
      </c>
      <c r="E67" s="4" t="str">
        <f t="shared" ref="E67:E78" si="9">_xlfn.CONCAT(D67," o equivalent")</f>
        <v>IE-3200-8P2S-E o equivalent</v>
      </c>
      <c r="F67" s="1" t="s">
        <v>100</v>
      </c>
      <c r="G67" s="15">
        <v>4754.545454545455</v>
      </c>
      <c r="H67" s="15">
        <f t="shared" ref="H67:H78" si="10">ROUND(G67/$H$2,2)</f>
        <v>4851.58</v>
      </c>
      <c r="I67" s="11">
        <v>1</v>
      </c>
      <c r="J67" s="22">
        <f t="shared" ref="J67:J78" si="11">H67*I67</f>
        <v>4851.58</v>
      </c>
    </row>
    <row r="68" spans="3:11" ht="27.4" thickBot="1" x14ac:dyDescent="0.5">
      <c r="C68" s="41">
        <v>2</v>
      </c>
      <c r="D68" s="42" t="s">
        <v>101</v>
      </c>
      <c r="E68" s="42" t="str">
        <f t="shared" si="9"/>
        <v>CON-SNTP-IE32008S o equivalent</v>
      </c>
      <c r="F68" s="43" t="s">
        <v>102</v>
      </c>
      <c r="G68" s="44">
        <v>925.25252525252529</v>
      </c>
      <c r="H68" s="44">
        <v>1250.95</v>
      </c>
      <c r="I68" s="45">
        <v>1</v>
      </c>
      <c r="J68" s="46">
        <f t="shared" si="11"/>
        <v>1250.95</v>
      </c>
    </row>
    <row r="69" spans="3:11" ht="27.4" thickBot="1" x14ac:dyDescent="0.5">
      <c r="C69" s="41">
        <v>3</v>
      </c>
      <c r="D69" s="42" t="s">
        <v>103</v>
      </c>
      <c r="E69" s="42" t="str">
        <f t="shared" si="9"/>
        <v>PWR-IE240W-PCAC-L o equivalent</v>
      </c>
      <c r="F69" s="43" t="s">
        <v>104</v>
      </c>
      <c r="G69" s="44">
        <v>1186.8686868686868</v>
      </c>
      <c r="H69" s="44">
        <f t="shared" si="10"/>
        <v>1211.0899999999999</v>
      </c>
      <c r="I69" s="45">
        <v>1</v>
      </c>
      <c r="J69" s="46">
        <f t="shared" si="11"/>
        <v>1211.0899999999999</v>
      </c>
    </row>
    <row r="70" spans="3:11" ht="27.4" thickBot="1" x14ac:dyDescent="0.5">
      <c r="C70" s="20">
        <v>4</v>
      </c>
      <c r="D70" s="4" t="s">
        <v>105</v>
      </c>
      <c r="E70" s="4" t="str">
        <f t="shared" si="9"/>
        <v>IE3200-DNA-E-3Y o equivalent</v>
      </c>
      <c r="F70" s="1" t="s">
        <v>106</v>
      </c>
      <c r="G70" s="15">
        <v>144.44444444444446</v>
      </c>
      <c r="H70" s="15">
        <f t="shared" si="10"/>
        <v>147.38999999999999</v>
      </c>
      <c r="I70" s="11">
        <v>1</v>
      </c>
      <c r="J70" s="22">
        <f t="shared" si="11"/>
        <v>147.38999999999999</v>
      </c>
    </row>
    <row r="71" spans="3:11" ht="94.9" thickBot="1" x14ac:dyDescent="0.5">
      <c r="C71" s="20">
        <v>5</v>
      </c>
      <c r="D71" s="4" t="s">
        <v>107</v>
      </c>
      <c r="E71" s="4" t="str">
        <f t="shared" si="9"/>
        <v>C9200L-24P-4G-E o equivalent</v>
      </c>
      <c r="F71" s="1" t="s">
        <v>108</v>
      </c>
      <c r="G71" s="15">
        <v>3043.4343434343436</v>
      </c>
      <c r="H71" s="15">
        <f t="shared" si="10"/>
        <v>3105.55</v>
      </c>
      <c r="I71" s="11">
        <v>1</v>
      </c>
      <c r="J71" s="22">
        <f t="shared" si="11"/>
        <v>3105.55</v>
      </c>
    </row>
    <row r="72" spans="3:11" ht="27.4" thickBot="1" x14ac:dyDescent="0.5">
      <c r="C72" s="20">
        <v>6</v>
      </c>
      <c r="D72" s="4" t="s">
        <v>109</v>
      </c>
      <c r="E72" s="4" t="str">
        <f t="shared" si="9"/>
        <v>CON-SNT-C920L24G o equivalent</v>
      </c>
      <c r="F72" s="1" t="s">
        <v>110</v>
      </c>
      <c r="G72" s="15">
        <v>339.39393939393938</v>
      </c>
      <c r="H72" s="15">
        <f t="shared" si="10"/>
        <v>346.32</v>
      </c>
      <c r="I72" s="11">
        <v>1</v>
      </c>
      <c r="J72" s="22">
        <f t="shared" si="11"/>
        <v>346.32</v>
      </c>
    </row>
    <row r="73" spans="3:11" ht="27.4" thickBot="1" x14ac:dyDescent="0.5">
      <c r="C73" s="20">
        <v>7</v>
      </c>
      <c r="D73" s="4" t="s">
        <v>111</v>
      </c>
      <c r="E73" s="4" t="str">
        <f t="shared" si="9"/>
        <v>C9200L-DNA-E-24-3Y o equivalent</v>
      </c>
      <c r="F73" s="1" t="s">
        <v>112</v>
      </c>
      <c r="G73" s="15">
        <v>489.8989898989899</v>
      </c>
      <c r="H73" s="15">
        <f t="shared" si="10"/>
        <v>499.9</v>
      </c>
      <c r="I73" s="11">
        <v>1</v>
      </c>
      <c r="J73" s="22">
        <f t="shared" si="11"/>
        <v>499.9</v>
      </c>
    </row>
    <row r="74" spans="3:11" ht="67.900000000000006" thickBot="1" x14ac:dyDescent="0.5">
      <c r="C74" s="20">
        <v>8</v>
      </c>
      <c r="D74" s="4" t="s">
        <v>113</v>
      </c>
      <c r="E74" s="4" t="str">
        <f t="shared" si="9"/>
        <v>C9200-24P-E o equivalent</v>
      </c>
      <c r="F74" s="1" t="s">
        <v>114</v>
      </c>
      <c r="G74" s="15">
        <v>3348.4848484848485</v>
      </c>
      <c r="H74" s="15">
        <f t="shared" si="10"/>
        <v>3416.82</v>
      </c>
      <c r="I74" s="11">
        <v>1</v>
      </c>
      <c r="J74" s="22">
        <f t="shared" si="11"/>
        <v>3416.82</v>
      </c>
    </row>
    <row r="75" spans="3:11" ht="27.4" thickBot="1" x14ac:dyDescent="0.5">
      <c r="C75" s="20">
        <v>9</v>
      </c>
      <c r="D75" s="4" t="s">
        <v>115</v>
      </c>
      <c r="E75" s="4" t="str">
        <f t="shared" si="9"/>
        <v>CON-SNT-C920024P o equivalent</v>
      </c>
      <c r="F75" s="1" t="s">
        <v>116</v>
      </c>
      <c r="G75" s="15">
        <v>293.93939393939394</v>
      </c>
      <c r="H75" s="15">
        <f t="shared" si="10"/>
        <v>299.94</v>
      </c>
      <c r="I75" s="11">
        <v>1</v>
      </c>
      <c r="J75" s="22">
        <f t="shared" si="11"/>
        <v>299.94</v>
      </c>
    </row>
    <row r="76" spans="3:11" ht="27.4" thickBot="1" x14ac:dyDescent="0.5">
      <c r="C76" s="20">
        <v>10</v>
      </c>
      <c r="D76" s="4" t="s">
        <v>117</v>
      </c>
      <c r="E76" s="4" t="str">
        <f t="shared" si="9"/>
        <v>C9200-DNA-E-24-3Y o equivalent</v>
      </c>
      <c r="F76" s="1" t="s">
        <v>118</v>
      </c>
      <c r="G76" s="15">
        <v>489.8989898989899</v>
      </c>
      <c r="H76" s="15">
        <f t="shared" si="10"/>
        <v>499.9</v>
      </c>
      <c r="I76" s="11">
        <v>1</v>
      </c>
      <c r="J76" s="22">
        <f t="shared" si="11"/>
        <v>499.9</v>
      </c>
    </row>
    <row r="77" spans="3:11" ht="27.4" thickBot="1" x14ac:dyDescent="0.5">
      <c r="C77" s="20">
        <v>11</v>
      </c>
      <c r="D77" s="4" t="s">
        <v>119</v>
      </c>
      <c r="E77" s="4" t="str">
        <f t="shared" si="9"/>
        <v>C9200-NM-4G= o equivalent</v>
      </c>
      <c r="F77" s="1" t="s">
        <v>120</v>
      </c>
      <c r="G77" s="15">
        <v>410.1010101010101</v>
      </c>
      <c r="H77" s="15">
        <f t="shared" si="10"/>
        <v>418.47</v>
      </c>
      <c r="I77" s="11">
        <v>1</v>
      </c>
      <c r="J77" s="22">
        <f t="shared" si="11"/>
        <v>418.47</v>
      </c>
    </row>
    <row r="78" spans="3:11" ht="27.4" collapsed="1" thickBot="1" x14ac:dyDescent="0.5">
      <c r="C78" s="20">
        <v>12</v>
      </c>
      <c r="D78" s="4" t="s">
        <v>121</v>
      </c>
      <c r="E78" s="4" t="str">
        <f t="shared" si="9"/>
        <v>GLC-LH-SMD= o equivalent</v>
      </c>
      <c r="F78" s="1" t="s">
        <v>122</v>
      </c>
      <c r="G78" s="15">
        <v>688.88888888888891</v>
      </c>
      <c r="H78" s="15">
        <f t="shared" si="10"/>
        <v>702.95</v>
      </c>
      <c r="I78" s="11">
        <v>1</v>
      </c>
      <c r="J78" s="22">
        <f t="shared" si="11"/>
        <v>702.95</v>
      </c>
      <c r="K78" s="10">
        <f>SUM(J81:J143)</f>
        <v>260.37</v>
      </c>
    </row>
    <row r="79" spans="3:11" ht="14.65" thickBot="1" x14ac:dyDescent="0.5">
      <c r="C79" s="17" t="s">
        <v>123</v>
      </c>
      <c r="D79" s="17"/>
      <c r="E79" s="17"/>
      <c r="F79" s="17"/>
      <c r="G79" s="17"/>
      <c r="H79" s="17"/>
      <c r="I79" s="17"/>
      <c r="J79" s="17"/>
    </row>
    <row r="80" spans="3:11" ht="14.65" thickBot="1" x14ac:dyDescent="0.5">
      <c r="C80" s="8" t="s">
        <v>1</v>
      </c>
      <c r="D80" s="8" t="s">
        <v>2</v>
      </c>
      <c r="E80" s="7" t="s">
        <v>2</v>
      </c>
      <c r="F80" s="8" t="s">
        <v>3</v>
      </c>
      <c r="G80" s="7"/>
      <c r="H80" s="7"/>
      <c r="I80" s="7" t="s">
        <v>4</v>
      </c>
      <c r="J80" s="21" t="s">
        <v>5</v>
      </c>
    </row>
    <row r="81" spans="3:10" ht="135.4" thickBot="1" x14ac:dyDescent="0.5">
      <c r="C81" s="20">
        <v>1</v>
      </c>
      <c r="D81" s="4" t="s">
        <v>124</v>
      </c>
      <c r="E81" s="4" t="str">
        <f t="shared" ref="E81:E143" si="12">_xlfn.CONCAT(D81," o equivalent")</f>
        <v>Cable de 4 parells S/FTP categoria 7 per a classe Ea o equivalent</v>
      </c>
      <c r="F81" s="1" t="s">
        <v>125</v>
      </c>
      <c r="G81" s="15">
        <v>4.1313131313131315</v>
      </c>
      <c r="H81" s="15">
        <f t="shared" ref="H81:H112" si="13">ROUND(G81/$H$2,2)</f>
        <v>4.22</v>
      </c>
      <c r="I81" s="11">
        <v>1</v>
      </c>
      <c r="J81" s="22">
        <f t="shared" ref="J81:J143" si="14">H81*I81</f>
        <v>4.22</v>
      </c>
    </row>
    <row r="82" spans="3:10" ht="27.4" thickBot="1" x14ac:dyDescent="0.5">
      <c r="C82" s="20">
        <v>2</v>
      </c>
      <c r="D82" s="4" t="s">
        <v>126</v>
      </c>
      <c r="E82" s="4" t="str">
        <f t="shared" si="12"/>
        <v>Paca carril DIN R-J45 o equivalent</v>
      </c>
      <c r="F82" s="1" t="s">
        <v>127</v>
      </c>
      <c r="G82" s="15">
        <v>11.525252525252526</v>
      </c>
      <c r="H82" s="15">
        <f t="shared" si="13"/>
        <v>11.76</v>
      </c>
      <c r="I82" s="11">
        <v>1</v>
      </c>
      <c r="J82" s="22">
        <f t="shared" si="14"/>
        <v>11.76</v>
      </c>
    </row>
    <row r="83" spans="3:10" ht="40.9" thickBot="1" x14ac:dyDescent="0.5">
      <c r="C83" s="20">
        <v>3</v>
      </c>
      <c r="D83" s="4" t="s">
        <v>128</v>
      </c>
      <c r="E83" s="4" t="str">
        <f t="shared" si="12"/>
        <v>Connector RJ-45 femella o equivalent</v>
      </c>
      <c r="F83" s="1" t="s">
        <v>129</v>
      </c>
      <c r="G83" s="15">
        <v>6.6969696969696972</v>
      </c>
      <c r="H83" s="15">
        <f t="shared" si="13"/>
        <v>6.83</v>
      </c>
      <c r="I83" s="11">
        <v>1</v>
      </c>
      <c r="J83" s="22">
        <f t="shared" si="14"/>
        <v>6.83</v>
      </c>
    </row>
    <row r="84" spans="3:10" ht="40.9" thickBot="1" x14ac:dyDescent="0.5">
      <c r="C84" s="20">
        <v>4</v>
      </c>
      <c r="D84" s="4" t="s">
        <v>130</v>
      </c>
      <c r="E84" s="4" t="str">
        <f t="shared" si="12"/>
        <v>Tirantet de xarxa model C6PC28-YL-01 (Groc) o equivalent</v>
      </c>
      <c r="F84" s="4" t="s">
        <v>131</v>
      </c>
      <c r="G84" s="15">
        <v>2.6969696969696968</v>
      </c>
      <c r="H84" s="15">
        <f t="shared" si="13"/>
        <v>2.75</v>
      </c>
      <c r="I84" s="11">
        <v>1</v>
      </c>
      <c r="J84" s="22">
        <f t="shared" si="14"/>
        <v>2.75</v>
      </c>
    </row>
    <row r="85" spans="3:10" ht="40.9" thickBot="1" x14ac:dyDescent="0.5">
      <c r="C85" s="20">
        <v>5</v>
      </c>
      <c r="D85" s="4" t="s">
        <v>132</v>
      </c>
      <c r="E85" s="4" t="str">
        <f t="shared" si="12"/>
        <v>Tirantet de xarxa model C6PC28-YL-02 (Groc) o equivalent</v>
      </c>
      <c r="F85" s="4" t="s">
        <v>133</v>
      </c>
      <c r="G85" s="15">
        <v>2.6969696969696968</v>
      </c>
      <c r="H85" s="15">
        <f t="shared" si="13"/>
        <v>2.75</v>
      </c>
      <c r="I85" s="11">
        <v>1</v>
      </c>
      <c r="J85" s="22">
        <f t="shared" si="14"/>
        <v>2.75</v>
      </c>
    </row>
    <row r="86" spans="3:10" ht="40.9" thickBot="1" x14ac:dyDescent="0.5">
      <c r="C86" s="20">
        <v>6</v>
      </c>
      <c r="D86" s="4" t="s">
        <v>134</v>
      </c>
      <c r="E86" s="4" t="str">
        <f t="shared" si="12"/>
        <v>Tirantet de xarxa model C6PC28-YL-03 (Groc) o equivalent</v>
      </c>
      <c r="F86" s="4" t="s">
        <v>135</v>
      </c>
      <c r="G86" s="15">
        <v>2.8686868686868685</v>
      </c>
      <c r="H86" s="15">
        <f t="shared" si="13"/>
        <v>2.93</v>
      </c>
      <c r="I86" s="11">
        <v>1</v>
      </c>
      <c r="J86" s="22">
        <f t="shared" si="14"/>
        <v>2.93</v>
      </c>
    </row>
    <row r="87" spans="3:10" ht="40.9" thickBot="1" x14ac:dyDescent="0.5">
      <c r="C87" s="20">
        <v>7</v>
      </c>
      <c r="D87" s="4" t="s">
        <v>136</v>
      </c>
      <c r="E87" s="4" t="str">
        <f t="shared" si="12"/>
        <v>Tirantet de xarxa model C6PC28-YL-04 (Groc) o equivalent</v>
      </c>
      <c r="F87" s="4" t="s">
        <v>137</v>
      </c>
      <c r="G87" s="15">
        <v>3.1212121212121211</v>
      </c>
      <c r="H87" s="15">
        <f t="shared" si="13"/>
        <v>3.18</v>
      </c>
      <c r="I87" s="11">
        <v>1</v>
      </c>
      <c r="J87" s="22">
        <f t="shared" si="14"/>
        <v>3.18</v>
      </c>
    </row>
    <row r="88" spans="3:10" ht="40.9" thickBot="1" x14ac:dyDescent="0.5">
      <c r="C88" s="20">
        <v>8</v>
      </c>
      <c r="D88" s="4" t="s">
        <v>138</v>
      </c>
      <c r="E88" s="4" t="str">
        <f t="shared" si="12"/>
        <v>Tirantet de xarxa model C6PC28-YL-05 (Groc) o equivalent</v>
      </c>
      <c r="F88" s="4" t="s">
        <v>139</v>
      </c>
      <c r="G88" s="15">
        <v>3.3838383838383841</v>
      </c>
      <c r="H88" s="15">
        <f t="shared" si="13"/>
        <v>3.45</v>
      </c>
      <c r="I88" s="11">
        <v>1</v>
      </c>
      <c r="J88" s="22">
        <f t="shared" si="14"/>
        <v>3.45</v>
      </c>
    </row>
    <row r="89" spans="3:10" ht="40.9" thickBot="1" x14ac:dyDescent="0.5">
      <c r="C89" s="20">
        <v>9</v>
      </c>
      <c r="D89" s="4" t="s">
        <v>140</v>
      </c>
      <c r="E89" s="4" t="str">
        <f t="shared" si="12"/>
        <v>Tirantet de xarxa model C6PC28-YL-07 (Groc) o equivalent</v>
      </c>
      <c r="F89" s="4" t="s">
        <v>141</v>
      </c>
      <c r="G89" s="15">
        <v>3.6464646464646462</v>
      </c>
      <c r="H89" s="15">
        <f t="shared" si="13"/>
        <v>3.72</v>
      </c>
      <c r="I89" s="11">
        <v>1</v>
      </c>
      <c r="J89" s="22">
        <f t="shared" si="14"/>
        <v>3.72</v>
      </c>
    </row>
    <row r="90" spans="3:10" ht="40.9" thickBot="1" x14ac:dyDescent="0.5">
      <c r="C90" s="20">
        <v>10</v>
      </c>
      <c r="D90" s="4" t="s">
        <v>142</v>
      </c>
      <c r="E90" s="4" t="str">
        <f t="shared" si="12"/>
        <v>Tirantet de xarxa model C6PC28-YL-10 (Groc) o equivalent</v>
      </c>
      <c r="F90" s="4" t="s">
        <v>143</v>
      </c>
      <c r="G90" s="15">
        <v>3.9090909090909092</v>
      </c>
      <c r="H90" s="15">
        <f t="shared" si="13"/>
        <v>3.99</v>
      </c>
      <c r="I90" s="11">
        <v>1</v>
      </c>
      <c r="J90" s="22">
        <f t="shared" si="14"/>
        <v>3.99</v>
      </c>
    </row>
    <row r="91" spans="3:10" ht="40.9" thickBot="1" x14ac:dyDescent="0.5">
      <c r="C91" s="20">
        <v>11</v>
      </c>
      <c r="D91" s="4" t="s">
        <v>144</v>
      </c>
      <c r="E91" s="4" t="str">
        <f t="shared" si="12"/>
        <v>Tirantet de xarxa model C6PC28-YL-12 (Groc) o equivalent</v>
      </c>
      <c r="F91" s="4" t="s">
        <v>145</v>
      </c>
      <c r="G91" s="15">
        <v>4.5353535353535355</v>
      </c>
      <c r="H91" s="15">
        <f t="shared" si="13"/>
        <v>4.63</v>
      </c>
      <c r="I91" s="11">
        <v>1</v>
      </c>
      <c r="J91" s="22">
        <f t="shared" si="14"/>
        <v>4.63</v>
      </c>
    </row>
    <row r="92" spans="3:10" ht="40.9" thickBot="1" x14ac:dyDescent="0.5">
      <c r="C92" s="20">
        <v>12</v>
      </c>
      <c r="D92" s="4" t="s">
        <v>146</v>
      </c>
      <c r="E92" s="4" t="str">
        <f t="shared" si="12"/>
        <v>Tirantet de xarxa model C6PC28-YL-15 (Groc) o equivalent</v>
      </c>
      <c r="F92" s="4" t="s">
        <v>147</v>
      </c>
      <c r="G92" s="15">
        <v>5.5151515151515156</v>
      </c>
      <c r="H92" s="15">
        <f t="shared" si="13"/>
        <v>5.63</v>
      </c>
      <c r="I92" s="11">
        <v>1</v>
      </c>
      <c r="J92" s="22">
        <f t="shared" si="14"/>
        <v>5.63</v>
      </c>
    </row>
    <row r="93" spans="3:10" ht="40.9" thickBot="1" x14ac:dyDescent="0.5">
      <c r="C93" s="20">
        <v>13</v>
      </c>
      <c r="D93" s="4" t="s">
        <v>148</v>
      </c>
      <c r="E93" s="4" t="str">
        <f t="shared" si="12"/>
        <v>Tirantet de xarxa model C6PC28-YL-20 (Groc) o equivalent</v>
      </c>
      <c r="F93" s="4" t="s">
        <v>149</v>
      </c>
      <c r="G93" s="15">
        <v>6.4949494949494948</v>
      </c>
      <c r="H93" s="15">
        <f t="shared" si="13"/>
        <v>6.63</v>
      </c>
      <c r="I93" s="11">
        <v>1</v>
      </c>
      <c r="J93" s="22">
        <f t="shared" si="14"/>
        <v>6.63</v>
      </c>
    </row>
    <row r="94" spans="3:10" ht="40.9" thickBot="1" x14ac:dyDescent="0.5">
      <c r="C94" s="20">
        <v>14</v>
      </c>
      <c r="D94" s="4" t="s">
        <v>150</v>
      </c>
      <c r="E94" s="4" t="str">
        <f t="shared" si="12"/>
        <v>Tirantet de xarxa model C6PC28-GN-01 (Verd) o equivalent</v>
      </c>
      <c r="F94" s="4" t="s">
        <v>151</v>
      </c>
      <c r="G94" s="15">
        <v>2.6969696969696968</v>
      </c>
      <c r="H94" s="15">
        <f t="shared" si="13"/>
        <v>2.75</v>
      </c>
      <c r="I94" s="11">
        <v>1</v>
      </c>
      <c r="J94" s="22">
        <f t="shared" si="14"/>
        <v>2.75</v>
      </c>
    </row>
    <row r="95" spans="3:10" ht="40.9" thickBot="1" x14ac:dyDescent="0.5">
      <c r="C95" s="20">
        <v>15</v>
      </c>
      <c r="D95" s="4" t="s">
        <v>152</v>
      </c>
      <c r="E95" s="4" t="str">
        <f t="shared" si="12"/>
        <v>Tirantet de xarxa model C6PC28-GN-02 (Verd) o equivalent</v>
      </c>
      <c r="F95" s="4" t="s">
        <v>153</v>
      </c>
      <c r="G95" s="15">
        <v>2.6969696969696968</v>
      </c>
      <c r="H95" s="15">
        <f t="shared" si="13"/>
        <v>2.75</v>
      </c>
      <c r="I95" s="11">
        <v>1</v>
      </c>
      <c r="J95" s="22">
        <f t="shared" si="14"/>
        <v>2.75</v>
      </c>
    </row>
    <row r="96" spans="3:10" ht="40.9" thickBot="1" x14ac:dyDescent="0.5">
      <c r="C96" s="20">
        <v>16</v>
      </c>
      <c r="D96" s="4" t="s">
        <v>154</v>
      </c>
      <c r="E96" s="4" t="str">
        <f t="shared" si="12"/>
        <v>Tirantet de xarxa model C6PC28-GN-03 (Verd) o equivalent</v>
      </c>
      <c r="F96" s="4" t="s">
        <v>155</v>
      </c>
      <c r="G96" s="15">
        <v>2.8686868686868685</v>
      </c>
      <c r="H96" s="15">
        <f t="shared" si="13"/>
        <v>2.93</v>
      </c>
      <c r="I96" s="11">
        <v>1</v>
      </c>
      <c r="J96" s="22">
        <f t="shared" si="14"/>
        <v>2.93</v>
      </c>
    </row>
    <row r="97" spans="3:10" ht="40.9" thickBot="1" x14ac:dyDescent="0.5">
      <c r="C97" s="20">
        <v>17</v>
      </c>
      <c r="D97" s="4" t="s">
        <v>156</v>
      </c>
      <c r="E97" s="4" t="str">
        <f t="shared" si="12"/>
        <v>Tirantet de xarxa model C6PC28-GN-04 (Verd) o equivalent</v>
      </c>
      <c r="F97" s="4" t="s">
        <v>157</v>
      </c>
      <c r="G97" s="15">
        <v>3.1212121212121211</v>
      </c>
      <c r="H97" s="15">
        <f t="shared" si="13"/>
        <v>3.18</v>
      </c>
      <c r="I97" s="11">
        <v>1</v>
      </c>
      <c r="J97" s="22">
        <f t="shared" si="14"/>
        <v>3.18</v>
      </c>
    </row>
    <row r="98" spans="3:10" ht="40.9" thickBot="1" x14ac:dyDescent="0.5">
      <c r="C98" s="20">
        <v>18</v>
      </c>
      <c r="D98" s="4" t="s">
        <v>158</v>
      </c>
      <c r="E98" s="4" t="str">
        <f t="shared" si="12"/>
        <v>Tirantet de xarxa model C6PC28-GN-05 (Verd) o equivalent</v>
      </c>
      <c r="F98" s="4" t="s">
        <v>159</v>
      </c>
      <c r="G98" s="15">
        <v>3.3838383838383841</v>
      </c>
      <c r="H98" s="15">
        <f t="shared" si="13"/>
        <v>3.45</v>
      </c>
      <c r="I98" s="11">
        <v>1</v>
      </c>
      <c r="J98" s="22">
        <f t="shared" si="14"/>
        <v>3.45</v>
      </c>
    </row>
    <row r="99" spans="3:10" ht="40.9" thickBot="1" x14ac:dyDescent="0.5">
      <c r="C99" s="20">
        <v>19</v>
      </c>
      <c r="D99" s="4" t="s">
        <v>160</v>
      </c>
      <c r="E99" s="4" t="str">
        <f t="shared" si="12"/>
        <v>Tirantet de xarxa model C6PC28-GN-07 (Verd) o equivalent</v>
      </c>
      <c r="F99" s="4" t="s">
        <v>161</v>
      </c>
      <c r="G99" s="15">
        <v>3.6464646464646462</v>
      </c>
      <c r="H99" s="15">
        <f t="shared" si="13"/>
        <v>3.72</v>
      </c>
      <c r="I99" s="11">
        <v>1</v>
      </c>
      <c r="J99" s="22">
        <f t="shared" si="14"/>
        <v>3.72</v>
      </c>
    </row>
    <row r="100" spans="3:10" ht="40.9" thickBot="1" x14ac:dyDescent="0.5">
      <c r="C100" s="20">
        <v>20</v>
      </c>
      <c r="D100" s="4" t="s">
        <v>162</v>
      </c>
      <c r="E100" s="4" t="str">
        <f t="shared" si="12"/>
        <v>Tirantet de xarxa model C6PC28-GN-10 (Verd) o equivalent</v>
      </c>
      <c r="F100" s="4" t="s">
        <v>163</v>
      </c>
      <c r="G100" s="15">
        <v>3.9090909090909092</v>
      </c>
      <c r="H100" s="15">
        <f t="shared" si="13"/>
        <v>3.99</v>
      </c>
      <c r="I100" s="11">
        <v>1</v>
      </c>
      <c r="J100" s="22">
        <f t="shared" si="14"/>
        <v>3.99</v>
      </c>
    </row>
    <row r="101" spans="3:10" ht="40.9" thickBot="1" x14ac:dyDescent="0.5">
      <c r="C101" s="20">
        <v>21</v>
      </c>
      <c r="D101" s="4" t="s">
        <v>164</v>
      </c>
      <c r="E101" s="4" t="str">
        <f t="shared" si="12"/>
        <v>Tirantet de xarxa model C6PC28-GN-12 (Verd) o equivalent</v>
      </c>
      <c r="F101" s="4" t="s">
        <v>165</v>
      </c>
      <c r="G101" s="15">
        <v>4.5353535353535355</v>
      </c>
      <c r="H101" s="15">
        <f t="shared" si="13"/>
        <v>4.63</v>
      </c>
      <c r="I101" s="11">
        <v>1</v>
      </c>
      <c r="J101" s="22">
        <f t="shared" si="14"/>
        <v>4.63</v>
      </c>
    </row>
    <row r="102" spans="3:10" ht="40.9" thickBot="1" x14ac:dyDescent="0.5">
      <c r="C102" s="20">
        <v>22</v>
      </c>
      <c r="D102" s="4" t="s">
        <v>166</v>
      </c>
      <c r="E102" s="4" t="str">
        <f t="shared" si="12"/>
        <v>Tirantet de xarxa model C6PC28-GN-15 (Verd) o equivalent</v>
      </c>
      <c r="F102" s="4" t="s">
        <v>167</v>
      </c>
      <c r="G102" s="15">
        <v>5.5151515151515156</v>
      </c>
      <c r="H102" s="15">
        <f t="shared" si="13"/>
        <v>5.63</v>
      </c>
      <c r="I102" s="11">
        <v>1</v>
      </c>
      <c r="J102" s="22">
        <f t="shared" si="14"/>
        <v>5.63</v>
      </c>
    </row>
    <row r="103" spans="3:10" ht="40.9" thickBot="1" x14ac:dyDescent="0.5">
      <c r="C103" s="20">
        <v>23</v>
      </c>
      <c r="D103" s="4" t="s">
        <v>168</v>
      </c>
      <c r="E103" s="4" t="str">
        <f t="shared" si="12"/>
        <v>Tirantet de xarxa model C6PC28-GN-20 (Verd) o equivalent</v>
      </c>
      <c r="F103" s="4" t="s">
        <v>169</v>
      </c>
      <c r="G103" s="15">
        <v>6.4949494949494948</v>
      </c>
      <c r="H103" s="15">
        <f t="shared" si="13"/>
        <v>6.63</v>
      </c>
      <c r="I103" s="11">
        <v>1</v>
      </c>
      <c r="J103" s="22">
        <f t="shared" si="14"/>
        <v>6.63</v>
      </c>
    </row>
    <row r="104" spans="3:10" ht="40.9" thickBot="1" x14ac:dyDescent="0.5">
      <c r="C104" s="20">
        <v>24</v>
      </c>
      <c r="D104" s="4" t="s">
        <v>170</v>
      </c>
      <c r="E104" s="4" t="str">
        <f t="shared" si="12"/>
        <v>Tirantet de xarxa model C6PC28-GY-01 (Gris) o equivalent</v>
      </c>
      <c r="F104" s="4" t="s">
        <v>171</v>
      </c>
      <c r="G104" s="15">
        <v>2.6969696969696968</v>
      </c>
      <c r="H104" s="15">
        <f t="shared" si="13"/>
        <v>2.75</v>
      </c>
      <c r="I104" s="11">
        <v>1</v>
      </c>
      <c r="J104" s="22">
        <f t="shared" si="14"/>
        <v>2.75</v>
      </c>
    </row>
    <row r="105" spans="3:10" ht="40.9" thickBot="1" x14ac:dyDescent="0.5">
      <c r="C105" s="20">
        <v>25</v>
      </c>
      <c r="D105" s="4" t="s">
        <v>172</v>
      </c>
      <c r="E105" s="4" t="str">
        <f t="shared" si="12"/>
        <v>Tirantet de xarxa model C6PC28-GY-02 (Gris) o equivalent</v>
      </c>
      <c r="F105" s="4" t="s">
        <v>173</v>
      </c>
      <c r="G105" s="15">
        <v>2.6969696969696968</v>
      </c>
      <c r="H105" s="15">
        <f t="shared" si="13"/>
        <v>2.75</v>
      </c>
      <c r="I105" s="11">
        <v>1</v>
      </c>
      <c r="J105" s="22">
        <f t="shared" si="14"/>
        <v>2.75</v>
      </c>
    </row>
    <row r="106" spans="3:10" ht="40.9" thickBot="1" x14ac:dyDescent="0.5">
      <c r="C106" s="20">
        <v>26</v>
      </c>
      <c r="D106" s="4" t="s">
        <v>174</v>
      </c>
      <c r="E106" s="4" t="str">
        <f t="shared" si="12"/>
        <v>Tirantet de xarxa model C6PC28-GY-03 (Gris) o equivalent</v>
      </c>
      <c r="F106" s="4" t="s">
        <v>175</v>
      </c>
      <c r="G106" s="15">
        <v>2.8686868686868685</v>
      </c>
      <c r="H106" s="15">
        <f t="shared" si="13"/>
        <v>2.93</v>
      </c>
      <c r="I106" s="11">
        <v>1</v>
      </c>
      <c r="J106" s="22">
        <f t="shared" si="14"/>
        <v>2.93</v>
      </c>
    </row>
    <row r="107" spans="3:10" ht="40.9" thickBot="1" x14ac:dyDescent="0.5">
      <c r="C107" s="20">
        <v>27</v>
      </c>
      <c r="D107" s="4" t="s">
        <v>176</v>
      </c>
      <c r="E107" s="4" t="str">
        <f t="shared" si="12"/>
        <v>Tirantet de xarxa model C6PC28-GY-04 (Gris) o equivalent</v>
      </c>
      <c r="F107" s="4" t="s">
        <v>177</v>
      </c>
      <c r="G107" s="15">
        <v>3.1212121212121211</v>
      </c>
      <c r="H107" s="15">
        <f t="shared" si="13"/>
        <v>3.18</v>
      </c>
      <c r="I107" s="11">
        <v>1</v>
      </c>
      <c r="J107" s="22">
        <f t="shared" si="14"/>
        <v>3.18</v>
      </c>
    </row>
    <row r="108" spans="3:10" ht="40.9" thickBot="1" x14ac:dyDescent="0.5">
      <c r="C108" s="20">
        <v>28</v>
      </c>
      <c r="D108" s="4" t="s">
        <v>178</v>
      </c>
      <c r="E108" s="4" t="str">
        <f t="shared" si="12"/>
        <v>Tirantet de xarxa model C6PC28-GY-05 (Gris) o equivalent</v>
      </c>
      <c r="F108" s="4" t="s">
        <v>179</v>
      </c>
      <c r="G108" s="15">
        <v>3.3838383838383841</v>
      </c>
      <c r="H108" s="15">
        <f t="shared" si="13"/>
        <v>3.45</v>
      </c>
      <c r="I108" s="11">
        <v>1</v>
      </c>
      <c r="J108" s="22">
        <f t="shared" si="14"/>
        <v>3.45</v>
      </c>
    </row>
    <row r="109" spans="3:10" ht="40.9" thickBot="1" x14ac:dyDescent="0.5">
      <c r="C109" s="20">
        <v>29</v>
      </c>
      <c r="D109" s="4" t="s">
        <v>180</v>
      </c>
      <c r="E109" s="4" t="str">
        <f t="shared" si="12"/>
        <v>Tirantet de xarxa model C6PC28-GY-07 (Gris) o equivalent</v>
      </c>
      <c r="F109" s="4" t="s">
        <v>181</v>
      </c>
      <c r="G109" s="15">
        <v>3.6464646464646462</v>
      </c>
      <c r="H109" s="15">
        <f t="shared" si="13"/>
        <v>3.72</v>
      </c>
      <c r="I109" s="11">
        <v>1</v>
      </c>
      <c r="J109" s="22">
        <f t="shared" si="14"/>
        <v>3.72</v>
      </c>
    </row>
    <row r="110" spans="3:10" ht="40.9" thickBot="1" x14ac:dyDescent="0.5">
      <c r="C110" s="20">
        <v>30</v>
      </c>
      <c r="D110" s="4" t="s">
        <v>182</v>
      </c>
      <c r="E110" s="4" t="str">
        <f t="shared" si="12"/>
        <v>Tirantet de xarxa model C6PC28-GY-10 (Gris) o equivalent</v>
      </c>
      <c r="F110" s="4" t="s">
        <v>183</v>
      </c>
      <c r="G110" s="15">
        <v>3.9090909090909092</v>
      </c>
      <c r="H110" s="15">
        <f t="shared" si="13"/>
        <v>3.99</v>
      </c>
      <c r="I110" s="11">
        <v>1</v>
      </c>
      <c r="J110" s="22">
        <f t="shared" si="14"/>
        <v>3.99</v>
      </c>
    </row>
    <row r="111" spans="3:10" ht="40.9" thickBot="1" x14ac:dyDescent="0.5">
      <c r="C111" s="20">
        <v>31</v>
      </c>
      <c r="D111" s="4" t="s">
        <v>184</v>
      </c>
      <c r="E111" s="4" t="str">
        <f t="shared" si="12"/>
        <v>Tirantet de xarxa model C6PC28-GY-12 (Gris) o equivalent</v>
      </c>
      <c r="F111" s="4" t="s">
        <v>185</v>
      </c>
      <c r="G111" s="15">
        <v>4.5353535353535355</v>
      </c>
      <c r="H111" s="15">
        <f t="shared" si="13"/>
        <v>4.63</v>
      </c>
      <c r="I111" s="11">
        <v>1</v>
      </c>
      <c r="J111" s="22">
        <f t="shared" si="14"/>
        <v>4.63</v>
      </c>
    </row>
    <row r="112" spans="3:10" ht="40.9" thickBot="1" x14ac:dyDescent="0.5">
      <c r="C112" s="20">
        <v>32</v>
      </c>
      <c r="D112" s="4" t="s">
        <v>186</v>
      </c>
      <c r="E112" s="4" t="str">
        <f t="shared" si="12"/>
        <v>Tirantet de xarxa model C6PC28-GY-15 (Gris) o equivalent</v>
      </c>
      <c r="F112" s="4" t="s">
        <v>187</v>
      </c>
      <c r="G112" s="15">
        <v>5.5151515151515156</v>
      </c>
      <c r="H112" s="15">
        <f t="shared" si="13"/>
        <v>5.63</v>
      </c>
      <c r="I112" s="11">
        <v>1</v>
      </c>
      <c r="J112" s="22">
        <f t="shared" si="14"/>
        <v>5.63</v>
      </c>
    </row>
    <row r="113" spans="3:10" ht="40.9" thickBot="1" x14ac:dyDescent="0.5">
      <c r="C113" s="20">
        <v>33</v>
      </c>
      <c r="D113" s="4" t="s">
        <v>188</v>
      </c>
      <c r="E113" s="4" t="str">
        <f t="shared" si="12"/>
        <v>Tirantet de xarxa model C6PC28-GY-20 (Gris) o equivalent</v>
      </c>
      <c r="F113" s="4" t="s">
        <v>189</v>
      </c>
      <c r="G113" s="15">
        <v>6.4949494949494948</v>
      </c>
      <c r="H113" s="15">
        <f t="shared" ref="H113:H143" si="15">ROUND(G113/$H$2,2)</f>
        <v>6.63</v>
      </c>
      <c r="I113" s="11">
        <v>1</v>
      </c>
      <c r="J113" s="22">
        <f t="shared" si="14"/>
        <v>6.63</v>
      </c>
    </row>
    <row r="114" spans="3:10" ht="40.9" thickBot="1" x14ac:dyDescent="0.5">
      <c r="C114" s="20">
        <v>34</v>
      </c>
      <c r="D114" s="4" t="s">
        <v>190</v>
      </c>
      <c r="E114" s="4" t="str">
        <f t="shared" si="12"/>
        <v>Tirantet de xarxa model C6PC28-BL-01 (Blau) o equivalent</v>
      </c>
      <c r="F114" s="4" t="s">
        <v>191</v>
      </c>
      <c r="G114" s="15">
        <v>2.6969696969696968</v>
      </c>
      <c r="H114" s="15">
        <f t="shared" si="15"/>
        <v>2.75</v>
      </c>
      <c r="I114" s="11">
        <v>1</v>
      </c>
      <c r="J114" s="22">
        <f t="shared" si="14"/>
        <v>2.75</v>
      </c>
    </row>
    <row r="115" spans="3:10" ht="40.9" thickBot="1" x14ac:dyDescent="0.5">
      <c r="C115" s="20">
        <v>35</v>
      </c>
      <c r="D115" s="4" t="s">
        <v>192</v>
      </c>
      <c r="E115" s="4" t="str">
        <f t="shared" si="12"/>
        <v>Tirantet de xarxa model C6PC28-BL-02 (Blau) o equivalent</v>
      </c>
      <c r="F115" s="4" t="s">
        <v>193</v>
      </c>
      <c r="G115" s="15">
        <v>2.6969696969696968</v>
      </c>
      <c r="H115" s="15">
        <f t="shared" si="15"/>
        <v>2.75</v>
      </c>
      <c r="I115" s="11">
        <v>1</v>
      </c>
      <c r="J115" s="22">
        <f t="shared" si="14"/>
        <v>2.75</v>
      </c>
    </row>
    <row r="116" spans="3:10" ht="40.9" thickBot="1" x14ac:dyDescent="0.5">
      <c r="C116" s="20">
        <v>36</v>
      </c>
      <c r="D116" s="4" t="s">
        <v>194</v>
      </c>
      <c r="E116" s="4" t="str">
        <f t="shared" si="12"/>
        <v>Tirantet de xarxa model C6PC28-BL-03 (Blau) o equivalent</v>
      </c>
      <c r="F116" s="4" t="s">
        <v>195</v>
      </c>
      <c r="G116" s="15">
        <v>2.8686868686868685</v>
      </c>
      <c r="H116" s="15">
        <f t="shared" si="15"/>
        <v>2.93</v>
      </c>
      <c r="I116" s="11">
        <v>1</v>
      </c>
      <c r="J116" s="22">
        <f t="shared" si="14"/>
        <v>2.93</v>
      </c>
    </row>
    <row r="117" spans="3:10" ht="40.9" thickBot="1" x14ac:dyDescent="0.5">
      <c r="C117" s="20">
        <v>37</v>
      </c>
      <c r="D117" s="4" t="s">
        <v>196</v>
      </c>
      <c r="E117" s="4" t="str">
        <f t="shared" si="12"/>
        <v>Tirantet de xarxa model C6PC28-BL-04 (Blau) o equivalent</v>
      </c>
      <c r="F117" s="4" t="s">
        <v>197</v>
      </c>
      <c r="G117" s="15">
        <v>3.1212121212121211</v>
      </c>
      <c r="H117" s="15">
        <f t="shared" si="15"/>
        <v>3.18</v>
      </c>
      <c r="I117" s="11">
        <v>1</v>
      </c>
      <c r="J117" s="22">
        <f t="shared" si="14"/>
        <v>3.18</v>
      </c>
    </row>
    <row r="118" spans="3:10" ht="40.9" thickBot="1" x14ac:dyDescent="0.5">
      <c r="C118" s="20">
        <v>38</v>
      </c>
      <c r="D118" s="4" t="s">
        <v>198</v>
      </c>
      <c r="E118" s="4" t="str">
        <f t="shared" si="12"/>
        <v>Tirantet de xarxa model C6PC28-BL-05 (Blau) o equivalent</v>
      </c>
      <c r="F118" s="4" t="s">
        <v>199</v>
      </c>
      <c r="G118" s="15">
        <v>3.3838383838383841</v>
      </c>
      <c r="H118" s="15">
        <f t="shared" si="15"/>
        <v>3.45</v>
      </c>
      <c r="I118" s="11">
        <v>1</v>
      </c>
      <c r="J118" s="22">
        <f t="shared" si="14"/>
        <v>3.45</v>
      </c>
    </row>
    <row r="119" spans="3:10" ht="40.9" thickBot="1" x14ac:dyDescent="0.5">
      <c r="C119" s="20">
        <v>39</v>
      </c>
      <c r="D119" s="4" t="s">
        <v>200</v>
      </c>
      <c r="E119" s="4" t="str">
        <f t="shared" si="12"/>
        <v>Tirantet de xarxa model C6PC28-BL-07 (Blau) o equivalent</v>
      </c>
      <c r="F119" s="4" t="s">
        <v>201</v>
      </c>
      <c r="G119" s="15">
        <v>3.6464646464646462</v>
      </c>
      <c r="H119" s="15">
        <f t="shared" si="15"/>
        <v>3.72</v>
      </c>
      <c r="I119" s="11">
        <v>1</v>
      </c>
      <c r="J119" s="22">
        <f t="shared" si="14"/>
        <v>3.72</v>
      </c>
    </row>
    <row r="120" spans="3:10" ht="40.9" thickBot="1" x14ac:dyDescent="0.5">
      <c r="C120" s="20">
        <v>40</v>
      </c>
      <c r="D120" s="4" t="s">
        <v>202</v>
      </c>
      <c r="E120" s="4" t="str">
        <f t="shared" si="12"/>
        <v>Tirantet de xarxa model C6PC28-BL-10 (Blau) o equivalent</v>
      </c>
      <c r="F120" s="4" t="s">
        <v>203</v>
      </c>
      <c r="G120" s="15">
        <v>3.9090909090909092</v>
      </c>
      <c r="H120" s="15">
        <f t="shared" si="15"/>
        <v>3.99</v>
      </c>
      <c r="I120" s="11">
        <v>1</v>
      </c>
      <c r="J120" s="22">
        <f t="shared" si="14"/>
        <v>3.99</v>
      </c>
    </row>
    <row r="121" spans="3:10" ht="40.9" thickBot="1" x14ac:dyDescent="0.5">
      <c r="C121" s="20">
        <v>41</v>
      </c>
      <c r="D121" s="4" t="s">
        <v>204</v>
      </c>
      <c r="E121" s="4" t="str">
        <f t="shared" si="12"/>
        <v>Tirantet de xarxa model C6PC28-BL-12 (Blau) o equivalent</v>
      </c>
      <c r="F121" s="4" t="s">
        <v>205</v>
      </c>
      <c r="G121" s="15">
        <v>4.5353535353535355</v>
      </c>
      <c r="H121" s="15">
        <f t="shared" si="15"/>
        <v>4.63</v>
      </c>
      <c r="I121" s="11">
        <v>1</v>
      </c>
      <c r="J121" s="22">
        <f t="shared" si="14"/>
        <v>4.63</v>
      </c>
    </row>
    <row r="122" spans="3:10" ht="40.9" thickBot="1" x14ac:dyDescent="0.5">
      <c r="C122" s="20">
        <v>42</v>
      </c>
      <c r="D122" s="4" t="s">
        <v>206</v>
      </c>
      <c r="E122" s="4" t="str">
        <f t="shared" si="12"/>
        <v>Tirantet de xarxa model C6PC28-BL-15 (Blau) o equivalent</v>
      </c>
      <c r="F122" s="4" t="s">
        <v>207</v>
      </c>
      <c r="G122" s="15">
        <v>5.5151515151515156</v>
      </c>
      <c r="H122" s="15">
        <f t="shared" si="15"/>
        <v>5.63</v>
      </c>
      <c r="I122" s="11">
        <v>1</v>
      </c>
      <c r="J122" s="22">
        <f t="shared" si="14"/>
        <v>5.63</v>
      </c>
    </row>
    <row r="123" spans="3:10" ht="40.9" thickBot="1" x14ac:dyDescent="0.5">
      <c r="C123" s="20">
        <v>43</v>
      </c>
      <c r="D123" s="4" t="s">
        <v>208</v>
      </c>
      <c r="E123" s="4" t="str">
        <f t="shared" si="12"/>
        <v>Tirantet de xarxa model C6PC28-BL-20 (Blau) o equivalent</v>
      </c>
      <c r="F123" s="4" t="s">
        <v>209</v>
      </c>
      <c r="G123" s="15">
        <v>6.4949494949494948</v>
      </c>
      <c r="H123" s="15">
        <f t="shared" si="15"/>
        <v>6.63</v>
      </c>
      <c r="I123" s="11">
        <v>1</v>
      </c>
      <c r="J123" s="22">
        <f t="shared" si="14"/>
        <v>6.63</v>
      </c>
    </row>
    <row r="124" spans="3:10" ht="40.9" thickBot="1" x14ac:dyDescent="0.5">
      <c r="C124" s="20">
        <v>44</v>
      </c>
      <c r="D124" s="4" t="s">
        <v>210</v>
      </c>
      <c r="E124" s="4" t="str">
        <f t="shared" si="12"/>
        <v>Tirantet de xarxa model C6PC28-RD-01 (Vermell) o equivalent</v>
      </c>
      <c r="F124" s="4" t="s">
        <v>211</v>
      </c>
      <c r="G124" s="15">
        <v>2.6969696969696968</v>
      </c>
      <c r="H124" s="15">
        <f t="shared" si="15"/>
        <v>2.75</v>
      </c>
      <c r="I124" s="11">
        <v>1</v>
      </c>
      <c r="J124" s="22">
        <f t="shared" si="14"/>
        <v>2.75</v>
      </c>
    </row>
    <row r="125" spans="3:10" ht="40.9" thickBot="1" x14ac:dyDescent="0.5">
      <c r="C125" s="20">
        <v>45</v>
      </c>
      <c r="D125" s="4" t="s">
        <v>212</v>
      </c>
      <c r="E125" s="4" t="str">
        <f t="shared" si="12"/>
        <v>Tirantet de xarxa model C6PC28-RD-02 (Vermell) o equivalent</v>
      </c>
      <c r="F125" s="4" t="s">
        <v>213</v>
      </c>
      <c r="G125" s="15">
        <v>2.6969696969696968</v>
      </c>
      <c r="H125" s="15">
        <f t="shared" si="15"/>
        <v>2.75</v>
      </c>
      <c r="I125" s="11">
        <v>1</v>
      </c>
      <c r="J125" s="22">
        <f t="shared" si="14"/>
        <v>2.75</v>
      </c>
    </row>
    <row r="126" spans="3:10" ht="40.9" thickBot="1" x14ac:dyDescent="0.5">
      <c r="C126" s="20">
        <v>46</v>
      </c>
      <c r="D126" s="4" t="s">
        <v>214</v>
      </c>
      <c r="E126" s="4" t="str">
        <f t="shared" si="12"/>
        <v>Tirantet de xarxa model C6PC28-RD-03 (Vermell) o equivalent</v>
      </c>
      <c r="F126" s="4" t="s">
        <v>215</v>
      </c>
      <c r="G126" s="15">
        <v>2.8686868686868685</v>
      </c>
      <c r="H126" s="15">
        <f t="shared" si="15"/>
        <v>2.93</v>
      </c>
      <c r="I126" s="11">
        <v>1</v>
      </c>
      <c r="J126" s="22">
        <f t="shared" si="14"/>
        <v>2.93</v>
      </c>
    </row>
    <row r="127" spans="3:10" ht="40.9" thickBot="1" x14ac:dyDescent="0.5">
      <c r="C127" s="20">
        <v>47</v>
      </c>
      <c r="D127" s="4" t="s">
        <v>216</v>
      </c>
      <c r="E127" s="4" t="str">
        <f t="shared" si="12"/>
        <v>Tirantet de xarxa model C6PC28-RD-04 (Vermell) o equivalent</v>
      </c>
      <c r="F127" s="4" t="s">
        <v>217</v>
      </c>
      <c r="G127" s="15">
        <v>3.1212121212121211</v>
      </c>
      <c r="H127" s="15">
        <f t="shared" si="15"/>
        <v>3.18</v>
      </c>
      <c r="I127" s="11">
        <v>1</v>
      </c>
      <c r="J127" s="22">
        <f t="shared" si="14"/>
        <v>3.18</v>
      </c>
    </row>
    <row r="128" spans="3:10" ht="40.9" thickBot="1" x14ac:dyDescent="0.5">
      <c r="C128" s="20">
        <v>48</v>
      </c>
      <c r="D128" s="4" t="s">
        <v>218</v>
      </c>
      <c r="E128" s="4" t="str">
        <f t="shared" si="12"/>
        <v>Tirantet de xarxa model C6PC28-RD-05 (Vermell) o equivalent</v>
      </c>
      <c r="F128" s="4" t="s">
        <v>219</v>
      </c>
      <c r="G128" s="15">
        <v>3.3838383838383841</v>
      </c>
      <c r="H128" s="15">
        <f t="shared" si="15"/>
        <v>3.45</v>
      </c>
      <c r="I128" s="11">
        <v>1</v>
      </c>
      <c r="J128" s="22">
        <f t="shared" si="14"/>
        <v>3.45</v>
      </c>
    </row>
    <row r="129" spans="3:11" ht="40.9" thickBot="1" x14ac:dyDescent="0.5">
      <c r="C129" s="20">
        <v>49</v>
      </c>
      <c r="D129" s="4" t="s">
        <v>220</v>
      </c>
      <c r="E129" s="4" t="str">
        <f t="shared" si="12"/>
        <v>Tirantet de xarxa model C6PC28-RD-07 (Vermell) o equivalent</v>
      </c>
      <c r="F129" s="4" t="s">
        <v>221</v>
      </c>
      <c r="G129" s="15">
        <v>3.6464646464646462</v>
      </c>
      <c r="H129" s="15">
        <f t="shared" si="15"/>
        <v>3.72</v>
      </c>
      <c r="I129" s="11">
        <v>1</v>
      </c>
      <c r="J129" s="22">
        <f t="shared" si="14"/>
        <v>3.72</v>
      </c>
    </row>
    <row r="130" spans="3:11" ht="40.9" thickBot="1" x14ac:dyDescent="0.5">
      <c r="C130" s="20">
        <v>50</v>
      </c>
      <c r="D130" s="4" t="s">
        <v>222</v>
      </c>
      <c r="E130" s="4" t="str">
        <f t="shared" si="12"/>
        <v>Tirantet de xarxa model C6PC28-RD-10 (Vermell) o equivalent</v>
      </c>
      <c r="F130" s="4" t="s">
        <v>223</v>
      </c>
      <c r="G130" s="15">
        <v>3.9090909090909092</v>
      </c>
      <c r="H130" s="15">
        <f t="shared" si="15"/>
        <v>3.99</v>
      </c>
      <c r="I130" s="11">
        <v>1</v>
      </c>
      <c r="J130" s="22">
        <f t="shared" si="14"/>
        <v>3.99</v>
      </c>
    </row>
    <row r="131" spans="3:11" ht="40.9" thickBot="1" x14ac:dyDescent="0.5">
      <c r="C131" s="20">
        <v>51</v>
      </c>
      <c r="D131" s="4" t="s">
        <v>224</v>
      </c>
      <c r="E131" s="4" t="str">
        <f t="shared" si="12"/>
        <v>Tirantet de xarxa model C6PC28-RD-12 (Vermell) o equivalent</v>
      </c>
      <c r="F131" s="4" t="s">
        <v>225</v>
      </c>
      <c r="G131" s="15">
        <v>4.5353535353535355</v>
      </c>
      <c r="H131" s="15">
        <f t="shared" si="15"/>
        <v>4.63</v>
      </c>
      <c r="I131" s="11">
        <v>1</v>
      </c>
      <c r="J131" s="22">
        <f t="shared" si="14"/>
        <v>4.63</v>
      </c>
    </row>
    <row r="132" spans="3:11" ht="40.9" thickBot="1" x14ac:dyDescent="0.5">
      <c r="C132" s="20">
        <v>52</v>
      </c>
      <c r="D132" s="4" t="s">
        <v>226</v>
      </c>
      <c r="E132" s="4" t="str">
        <f t="shared" si="12"/>
        <v>Tirantet de xarxa model C6PC28-RD-15 (Vermell) o equivalent</v>
      </c>
      <c r="F132" s="4" t="s">
        <v>227</v>
      </c>
      <c r="G132" s="15">
        <v>5.5151515151515156</v>
      </c>
      <c r="H132" s="15">
        <f t="shared" si="15"/>
        <v>5.63</v>
      </c>
      <c r="I132" s="11">
        <v>1</v>
      </c>
      <c r="J132" s="22">
        <f t="shared" si="14"/>
        <v>5.63</v>
      </c>
    </row>
    <row r="133" spans="3:11" ht="40.9" thickBot="1" x14ac:dyDescent="0.5">
      <c r="C133" s="20">
        <v>53</v>
      </c>
      <c r="D133" s="4" t="s">
        <v>228</v>
      </c>
      <c r="E133" s="4" t="str">
        <f t="shared" si="12"/>
        <v>Tirantet de xarxa model C6PC28-RD-20 (Vermell) o equivalent</v>
      </c>
      <c r="F133" s="4" t="s">
        <v>229</v>
      </c>
      <c r="G133" s="15">
        <v>6.4949494949494948</v>
      </c>
      <c r="H133" s="15">
        <f t="shared" si="15"/>
        <v>6.63</v>
      </c>
      <c r="I133" s="11">
        <v>1</v>
      </c>
      <c r="J133" s="22">
        <f t="shared" si="14"/>
        <v>6.63</v>
      </c>
    </row>
    <row r="134" spans="3:11" ht="40.9" thickBot="1" x14ac:dyDescent="0.5">
      <c r="C134" s="20">
        <v>54</v>
      </c>
      <c r="D134" s="4" t="s">
        <v>230</v>
      </c>
      <c r="E134" s="4" t="str">
        <f t="shared" si="12"/>
        <v>Tirantet de xarxa model C6PC28-BK-01 (Negre) o equivalent</v>
      </c>
      <c r="F134" s="4" t="s">
        <v>231</v>
      </c>
      <c r="G134" s="15">
        <v>2.6969696969696968</v>
      </c>
      <c r="H134" s="15">
        <f t="shared" si="15"/>
        <v>2.75</v>
      </c>
      <c r="I134" s="11">
        <v>1</v>
      </c>
      <c r="J134" s="22">
        <f t="shared" si="14"/>
        <v>2.75</v>
      </c>
    </row>
    <row r="135" spans="3:11" ht="40.9" thickBot="1" x14ac:dyDescent="0.5">
      <c r="C135" s="20">
        <v>55</v>
      </c>
      <c r="D135" s="4" t="s">
        <v>232</v>
      </c>
      <c r="E135" s="4" t="str">
        <f t="shared" si="12"/>
        <v>Tirantet de xarxa model C6PC28-BK-02 (Negre) o equivalent</v>
      </c>
      <c r="F135" s="4" t="s">
        <v>233</v>
      </c>
      <c r="G135" s="15">
        <v>2.6969696969696968</v>
      </c>
      <c r="H135" s="15">
        <f t="shared" si="15"/>
        <v>2.75</v>
      </c>
      <c r="I135" s="11">
        <v>1</v>
      </c>
      <c r="J135" s="22">
        <f t="shared" si="14"/>
        <v>2.75</v>
      </c>
    </row>
    <row r="136" spans="3:11" ht="40.9" thickBot="1" x14ac:dyDescent="0.5">
      <c r="C136" s="20">
        <v>56</v>
      </c>
      <c r="D136" s="4" t="s">
        <v>234</v>
      </c>
      <c r="E136" s="4" t="str">
        <f t="shared" si="12"/>
        <v>Tirantet de xarxa model C6PC28-BK-03 (Negre) o equivalent</v>
      </c>
      <c r="F136" s="4" t="s">
        <v>235</v>
      </c>
      <c r="G136" s="15">
        <v>2.8686868686868685</v>
      </c>
      <c r="H136" s="15">
        <f t="shared" si="15"/>
        <v>2.93</v>
      </c>
      <c r="I136" s="11">
        <v>1</v>
      </c>
      <c r="J136" s="22">
        <f t="shared" si="14"/>
        <v>2.93</v>
      </c>
    </row>
    <row r="137" spans="3:11" ht="40.9" thickBot="1" x14ac:dyDescent="0.5">
      <c r="C137" s="20">
        <v>57</v>
      </c>
      <c r="D137" s="4" t="s">
        <v>236</v>
      </c>
      <c r="E137" s="4" t="str">
        <f t="shared" si="12"/>
        <v>Tirantet de xarxa model C6PC28-BK-04 (Negre) o equivalent</v>
      </c>
      <c r="F137" s="4" t="s">
        <v>237</v>
      </c>
      <c r="G137" s="15">
        <v>3.1212121212121211</v>
      </c>
      <c r="H137" s="15">
        <f t="shared" si="15"/>
        <v>3.18</v>
      </c>
      <c r="I137" s="11">
        <v>1</v>
      </c>
      <c r="J137" s="22">
        <f t="shared" si="14"/>
        <v>3.18</v>
      </c>
    </row>
    <row r="138" spans="3:11" ht="40.9" thickBot="1" x14ac:dyDescent="0.5">
      <c r="C138" s="20">
        <v>58</v>
      </c>
      <c r="D138" s="4" t="s">
        <v>238</v>
      </c>
      <c r="E138" s="4" t="str">
        <f t="shared" si="12"/>
        <v>Tirantet de xarxa model C6PC28-BK-05 (Negre) o equivalent</v>
      </c>
      <c r="F138" s="4" t="s">
        <v>239</v>
      </c>
      <c r="G138" s="15">
        <v>3.3838383838383841</v>
      </c>
      <c r="H138" s="15">
        <f t="shared" si="15"/>
        <v>3.45</v>
      </c>
      <c r="I138" s="11">
        <v>1</v>
      </c>
      <c r="J138" s="22">
        <f t="shared" si="14"/>
        <v>3.45</v>
      </c>
    </row>
    <row r="139" spans="3:11" ht="40.9" thickBot="1" x14ac:dyDescent="0.5">
      <c r="C139" s="20">
        <v>59</v>
      </c>
      <c r="D139" s="4" t="s">
        <v>240</v>
      </c>
      <c r="E139" s="4" t="str">
        <f t="shared" si="12"/>
        <v>Tirantet de xarxa model C6PC28-BK-07 (Negre) o equivalent</v>
      </c>
      <c r="F139" s="4" t="s">
        <v>241</v>
      </c>
      <c r="G139" s="15">
        <v>3.6464646464646462</v>
      </c>
      <c r="H139" s="15">
        <f t="shared" si="15"/>
        <v>3.72</v>
      </c>
      <c r="I139" s="11">
        <v>1</v>
      </c>
      <c r="J139" s="22">
        <f t="shared" si="14"/>
        <v>3.72</v>
      </c>
    </row>
    <row r="140" spans="3:11" ht="40.9" thickBot="1" x14ac:dyDescent="0.5">
      <c r="C140" s="20">
        <v>60</v>
      </c>
      <c r="D140" s="4" t="s">
        <v>242</v>
      </c>
      <c r="E140" s="4" t="str">
        <f t="shared" si="12"/>
        <v>Tirantet de xarxa model C6PC28-BK-10 (Negre) o equivalent</v>
      </c>
      <c r="F140" s="4" t="s">
        <v>243</v>
      </c>
      <c r="G140" s="15">
        <v>3.9090909090909092</v>
      </c>
      <c r="H140" s="15">
        <f t="shared" si="15"/>
        <v>3.99</v>
      </c>
      <c r="I140" s="11">
        <v>1</v>
      </c>
      <c r="J140" s="22">
        <f t="shared" si="14"/>
        <v>3.99</v>
      </c>
    </row>
    <row r="141" spans="3:11" ht="40.9" thickBot="1" x14ac:dyDescent="0.5">
      <c r="C141" s="20">
        <v>61</v>
      </c>
      <c r="D141" s="4" t="s">
        <v>244</v>
      </c>
      <c r="E141" s="4" t="str">
        <f t="shared" si="12"/>
        <v>Tirantet de xarxa model C6PC28-BK-12 (Negre) o equivalent</v>
      </c>
      <c r="F141" s="4" t="s">
        <v>245</v>
      </c>
      <c r="G141" s="15">
        <v>4.5454545454545459</v>
      </c>
      <c r="H141" s="15">
        <f t="shared" si="15"/>
        <v>4.6399999999999997</v>
      </c>
      <c r="I141" s="11">
        <v>1</v>
      </c>
      <c r="J141" s="22">
        <f t="shared" si="14"/>
        <v>4.6399999999999997</v>
      </c>
    </row>
    <row r="142" spans="3:11" ht="40.9" collapsed="1" thickBot="1" x14ac:dyDescent="0.5">
      <c r="C142" s="20">
        <v>62</v>
      </c>
      <c r="D142" s="4" t="s">
        <v>246</v>
      </c>
      <c r="E142" s="4" t="str">
        <f t="shared" si="12"/>
        <v>Tirantet de xarxa model C6PC28-BK-15 (Negre) o equivalent</v>
      </c>
      <c r="F142" s="4" t="s">
        <v>247</v>
      </c>
      <c r="G142" s="15">
        <v>5.0505050505050502</v>
      </c>
      <c r="H142" s="15">
        <f t="shared" si="15"/>
        <v>5.15</v>
      </c>
      <c r="I142" s="11">
        <v>1</v>
      </c>
      <c r="J142" s="22">
        <f t="shared" si="14"/>
        <v>5.15</v>
      </c>
    </row>
    <row r="143" spans="3:11" ht="18.75" customHeight="1" thickBot="1" x14ac:dyDescent="0.5">
      <c r="C143" s="20">
        <v>63</v>
      </c>
      <c r="D143" s="4" t="s">
        <v>248</v>
      </c>
      <c r="E143" s="4" t="str">
        <f t="shared" si="12"/>
        <v>Tirantet de xarxa model C6PC28-BK-20 (Negre) o equivalent</v>
      </c>
      <c r="F143" s="4" t="s">
        <v>249</v>
      </c>
      <c r="G143" s="15">
        <v>6.5656565656565657</v>
      </c>
      <c r="H143" s="15">
        <f t="shared" si="15"/>
        <v>6.7</v>
      </c>
      <c r="I143" s="11">
        <v>1</v>
      </c>
      <c r="J143" s="22">
        <f t="shared" si="14"/>
        <v>6.7</v>
      </c>
      <c r="K143" s="10">
        <f>SUM(J146:J150)</f>
        <v>21.04</v>
      </c>
    </row>
    <row r="144" spans="3:11" ht="14.65" thickBot="1" x14ac:dyDescent="0.5">
      <c r="C144" s="17" t="s">
        <v>250</v>
      </c>
      <c r="D144" s="17"/>
      <c r="E144" s="17"/>
      <c r="F144" s="17"/>
      <c r="G144" s="17"/>
      <c r="H144" s="17"/>
      <c r="I144" s="17"/>
      <c r="J144" s="17"/>
    </row>
    <row r="145" spans="3:11" ht="14.65" thickBot="1" x14ac:dyDescent="0.5">
      <c r="C145" s="8" t="s">
        <v>1</v>
      </c>
      <c r="D145" s="8" t="s">
        <v>2</v>
      </c>
      <c r="E145" s="7" t="s">
        <v>2</v>
      </c>
      <c r="F145" s="8" t="s">
        <v>3</v>
      </c>
      <c r="G145" s="8" t="s">
        <v>37</v>
      </c>
      <c r="H145" s="8" t="s">
        <v>37</v>
      </c>
      <c r="I145" s="7" t="s">
        <v>4</v>
      </c>
      <c r="J145" s="21" t="s">
        <v>5</v>
      </c>
    </row>
    <row r="146" spans="3:11" ht="172.9" thickBot="1" x14ac:dyDescent="0.5">
      <c r="C146" s="20">
        <v>1</v>
      </c>
      <c r="D146" s="4" t="s">
        <v>251</v>
      </c>
      <c r="E146" s="4" t="str">
        <f t="shared" ref="E146:E150" si="16">_xlfn.CONCAT(D146," o equivalent")</f>
        <v>Cable de coure de secció 2x1,5mm o equivalent</v>
      </c>
      <c r="F146" s="4" t="s">
        <v>252</v>
      </c>
      <c r="G146" s="15">
        <v>4.6868686868686869</v>
      </c>
      <c r="H146" s="15">
        <f>ROUND(G146/$H$2,2)</f>
        <v>4.78</v>
      </c>
      <c r="I146" s="11">
        <v>1</v>
      </c>
      <c r="J146" s="22">
        <f t="shared" ref="J146:J150" si="17">H146*I146</f>
        <v>4.78</v>
      </c>
    </row>
    <row r="147" spans="3:11" ht="172.9" thickBot="1" x14ac:dyDescent="0.5">
      <c r="C147" s="20">
        <v>2</v>
      </c>
      <c r="D147" s="4" t="s">
        <v>253</v>
      </c>
      <c r="E147" s="4" t="str">
        <f t="shared" si="16"/>
        <v>Cable de coure de secció 2x2,5mm o equivalent</v>
      </c>
      <c r="F147" s="4" t="s">
        <v>254</v>
      </c>
      <c r="G147" s="15">
        <v>5</v>
      </c>
      <c r="H147" s="15">
        <f>ROUND(G147/$H$2,2)</f>
        <v>5.0999999999999996</v>
      </c>
      <c r="I147" s="11">
        <v>1</v>
      </c>
      <c r="J147" s="22">
        <f t="shared" si="17"/>
        <v>5.0999999999999996</v>
      </c>
    </row>
    <row r="148" spans="3:11" ht="216.4" thickBot="1" x14ac:dyDescent="0.5">
      <c r="C148" s="20">
        <v>3</v>
      </c>
      <c r="D148" s="4" t="s">
        <v>255</v>
      </c>
      <c r="E148" s="4" t="str">
        <f t="shared" si="16"/>
        <v>Cable Apantallat 2x0,75mm2 + 4x0,22mm2  o equivalent</v>
      </c>
      <c r="F148" s="4" t="s">
        <v>256</v>
      </c>
      <c r="G148" s="15">
        <v>3.6464646464646462</v>
      </c>
      <c r="H148" s="15">
        <f>ROUND(G148/$H$2,2)</f>
        <v>3.72</v>
      </c>
      <c r="I148" s="11">
        <v>1</v>
      </c>
      <c r="J148" s="22">
        <f t="shared" si="17"/>
        <v>3.72</v>
      </c>
    </row>
    <row r="149" spans="3:11" ht="243.4" thickBot="1" x14ac:dyDescent="0.5">
      <c r="C149" s="20">
        <v>4</v>
      </c>
      <c r="D149" s="4" t="s">
        <v>257</v>
      </c>
      <c r="E149" s="4" t="str">
        <f t="shared" si="16"/>
        <v>Cable Apantallat 4x0,22 o equivalent</v>
      </c>
      <c r="F149" s="4" t="s">
        <v>258</v>
      </c>
      <c r="G149" s="15">
        <v>3.333333333333333</v>
      </c>
      <c r="H149" s="15">
        <f>ROUND(G149/$H$2,2)</f>
        <v>3.4</v>
      </c>
      <c r="I149" s="11">
        <v>1</v>
      </c>
      <c r="J149" s="22">
        <f t="shared" si="17"/>
        <v>3.4</v>
      </c>
    </row>
    <row r="150" spans="3:11" ht="229.9" collapsed="1" thickBot="1" x14ac:dyDescent="0.5">
      <c r="C150" s="20">
        <v>5</v>
      </c>
      <c r="D150" s="4" t="s">
        <v>259</v>
      </c>
      <c r="E150" s="4" t="str">
        <f t="shared" si="16"/>
        <v>Cable Apantallat 8x0,5  o equivalent</v>
      </c>
      <c r="F150" s="4" t="s">
        <v>260</v>
      </c>
      <c r="G150" s="15">
        <v>3.9595959595959598</v>
      </c>
      <c r="H150" s="15">
        <f>ROUND(G150/$H$2,2)</f>
        <v>4.04</v>
      </c>
      <c r="I150" s="11">
        <v>1</v>
      </c>
      <c r="J150" s="22">
        <f t="shared" si="17"/>
        <v>4.04</v>
      </c>
      <c r="K150" s="10">
        <f>SUM(J153:J160)</f>
        <v>74.599999999999994</v>
      </c>
    </row>
    <row r="151" spans="3:11" ht="14.65" thickBot="1" x14ac:dyDescent="0.5">
      <c r="C151" s="17" t="s">
        <v>261</v>
      </c>
      <c r="D151" s="17"/>
      <c r="E151" s="17"/>
      <c r="F151" s="17"/>
      <c r="G151" s="17"/>
      <c r="H151" s="17"/>
      <c r="I151" s="17"/>
      <c r="J151" s="17"/>
    </row>
    <row r="152" spans="3:11" ht="28.9" customHeight="1" thickBot="1" x14ac:dyDescent="0.5">
      <c r="C152" s="8" t="s">
        <v>1</v>
      </c>
      <c r="D152" s="8" t="s">
        <v>2</v>
      </c>
      <c r="E152" s="7" t="s">
        <v>2</v>
      </c>
      <c r="F152" s="8" t="s">
        <v>3</v>
      </c>
      <c r="G152" s="8" t="s">
        <v>37</v>
      </c>
      <c r="H152" s="8" t="s">
        <v>37</v>
      </c>
      <c r="I152" s="7" t="s">
        <v>4</v>
      </c>
      <c r="J152" s="21" t="s">
        <v>5</v>
      </c>
    </row>
    <row r="153" spans="3:11" ht="28.9" customHeight="1" thickBot="1" x14ac:dyDescent="0.5">
      <c r="C153" s="20">
        <v>1</v>
      </c>
      <c r="D153" s="4" t="s">
        <v>262</v>
      </c>
      <c r="E153" s="4" t="str">
        <f t="shared" ref="E153:E160" si="18">_xlfn.CONCAT(D153," o equivalent")</f>
        <v>Tirantet de FO Monomode LC/PC-SC/PC OS2: bifibra de 1m o equivalent</v>
      </c>
      <c r="F153" s="4" t="str">
        <f t="shared" ref="F153:F160" si="19">CONCATENATE("Subministrament de ",D153)</f>
        <v>Subministrament de Tirantet de FO Monomode LC/PC-SC/PC OS2: bifibra de 1m</v>
      </c>
      <c r="G153" s="15">
        <v>7.1515151515151514</v>
      </c>
      <c r="H153" s="15">
        <f t="shared" ref="H153:H160" si="20">ROUND(G153/$H$2,2)</f>
        <v>7.3</v>
      </c>
      <c r="I153" s="11">
        <v>1</v>
      </c>
      <c r="J153" s="22">
        <f t="shared" ref="J153:J160" si="21">H153*I153</f>
        <v>7.3</v>
      </c>
    </row>
    <row r="154" spans="3:11" ht="28.9" customHeight="1" thickBot="1" x14ac:dyDescent="0.5">
      <c r="C154" s="20">
        <v>2</v>
      </c>
      <c r="D154" s="4" t="s">
        <v>263</v>
      </c>
      <c r="E154" s="4" t="str">
        <f t="shared" si="18"/>
        <v>Tirantet de FO Monomode LC/PC-SC/PC OS2: bifibra de 2m o equivalent</v>
      </c>
      <c r="F154" s="4" t="str">
        <f t="shared" si="19"/>
        <v>Subministrament de Tirantet de FO Monomode LC/PC-SC/PC OS2: bifibra de 2m</v>
      </c>
      <c r="G154" s="15">
        <v>7.858585858585859</v>
      </c>
      <c r="H154" s="15">
        <f t="shared" si="20"/>
        <v>8.02</v>
      </c>
      <c r="I154" s="11">
        <v>1</v>
      </c>
      <c r="J154" s="22">
        <f t="shared" si="21"/>
        <v>8.02</v>
      </c>
    </row>
    <row r="155" spans="3:11" ht="28.9" customHeight="1" thickBot="1" x14ac:dyDescent="0.5">
      <c r="C155" s="20">
        <v>3</v>
      </c>
      <c r="D155" s="4" t="s">
        <v>264</v>
      </c>
      <c r="E155" s="4" t="str">
        <f t="shared" si="18"/>
        <v>Tirantet de FO Monomode LC/PC-SC/PC OS2: bifibra de 5m o equivalent</v>
      </c>
      <c r="F155" s="4" t="str">
        <f t="shared" si="19"/>
        <v>Subministrament de Tirantet de FO Monomode LC/PC-SC/PC OS2: bifibra de 5m</v>
      </c>
      <c r="G155" s="15">
        <v>9.4141414141414153</v>
      </c>
      <c r="H155" s="15">
        <f t="shared" si="20"/>
        <v>9.61</v>
      </c>
      <c r="I155" s="11">
        <v>1</v>
      </c>
      <c r="J155" s="22">
        <f t="shared" si="21"/>
        <v>9.61</v>
      </c>
    </row>
    <row r="156" spans="3:11" ht="28.9" customHeight="1" thickBot="1" x14ac:dyDescent="0.5">
      <c r="C156" s="20">
        <v>4</v>
      </c>
      <c r="D156" s="4" t="s">
        <v>265</v>
      </c>
      <c r="E156" s="4" t="str">
        <f t="shared" si="18"/>
        <v>Tirantet de FO Monomode LC/PC-SC/PC OS2: bifibra de 10m o equivalent</v>
      </c>
      <c r="F156" s="4" t="str">
        <f t="shared" si="19"/>
        <v>Subministrament de Tirantet de FO Monomode LC/PC-SC/PC OS2: bifibra de 10m</v>
      </c>
      <c r="G156" s="15">
        <v>11.515151515151516</v>
      </c>
      <c r="H156" s="15">
        <f t="shared" si="20"/>
        <v>11.75</v>
      </c>
      <c r="I156" s="11">
        <v>1</v>
      </c>
      <c r="J156" s="22">
        <f t="shared" si="21"/>
        <v>11.75</v>
      </c>
    </row>
    <row r="157" spans="3:11" ht="28.9" customHeight="1" thickBot="1" x14ac:dyDescent="0.5">
      <c r="C157" s="20">
        <v>5</v>
      </c>
      <c r="D157" s="4" t="s">
        <v>266</v>
      </c>
      <c r="E157" s="4" t="str">
        <f t="shared" si="18"/>
        <v>Tirantet de FO Monomode LC/PC-LC/PC OS2: bifibra de 1m o equivalent</v>
      </c>
      <c r="F157" s="4" t="str">
        <f t="shared" si="19"/>
        <v>Subministrament de Tirantet de FO Monomode LC/PC-LC/PC OS2: bifibra de 1m</v>
      </c>
      <c r="G157" s="15">
        <v>8.0303030303030312</v>
      </c>
      <c r="H157" s="15">
        <f t="shared" si="20"/>
        <v>8.19</v>
      </c>
      <c r="I157" s="11">
        <v>1</v>
      </c>
      <c r="J157" s="22">
        <f t="shared" si="21"/>
        <v>8.19</v>
      </c>
    </row>
    <row r="158" spans="3:11" ht="28.9" customHeight="1" thickBot="1" x14ac:dyDescent="0.5">
      <c r="C158" s="20">
        <v>6</v>
      </c>
      <c r="D158" s="4" t="s">
        <v>267</v>
      </c>
      <c r="E158" s="4" t="str">
        <f t="shared" si="18"/>
        <v>Tirantet de FO Monomode LC/PC-LC/PC OS2: bifibra de 2m o equivalent</v>
      </c>
      <c r="F158" s="4" t="str">
        <f t="shared" si="19"/>
        <v>Subministrament de Tirantet de FO Monomode LC/PC-LC/PC OS2: bifibra de 2m</v>
      </c>
      <c r="G158" s="15">
        <v>8.2020202020202007</v>
      </c>
      <c r="H158" s="15">
        <f t="shared" si="20"/>
        <v>8.3699999999999992</v>
      </c>
      <c r="I158" s="11">
        <v>1</v>
      </c>
      <c r="J158" s="22">
        <f t="shared" si="21"/>
        <v>8.3699999999999992</v>
      </c>
    </row>
    <row r="159" spans="3:11" ht="28.9" customHeight="1" thickBot="1" x14ac:dyDescent="0.5">
      <c r="C159" s="20">
        <v>7</v>
      </c>
      <c r="D159" s="4" t="s">
        <v>268</v>
      </c>
      <c r="E159" s="4" t="str">
        <f t="shared" si="18"/>
        <v>Tirantet de FO Monomode LC/PC-LC/PC OS2: bifibra de 5m o equivalent</v>
      </c>
      <c r="F159" s="4" t="str">
        <f t="shared" si="19"/>
        <v>Subministrament de Tirantet de FO Monomode LC/PC-LC/PC OS2: bifibra de 5m</v>
      </c>
      <c r="G159" s="15">
        <v>9.4141414141414153</v>
      </c>
      <c r="H159" s="15">
        <f t="shared" si="20"/>
        <v>9.61</v>
      </c>
      <c r="I159" s="11">
        <v>1</v>
      </c>
      <c r="J159" s="22">
        <f t="shared" si="21"/>
        <v>9.61</v>
      </c>
    </row>
    <row r="160" spans="3:11" ht="54.4" collapsed="1" thickBot="1" x14ac:dyDescent="0.5">
      <c r="C160" s="20">
        <v>8</v>
      </c>
      <c r="D160" s="4" t="s">
        <v>269</v>
      </c>
      <c r="E160" s="4" t="str">
        <f t="shared" si="18"/>
        <v>Tirantet de FO Monomode LC/PC-LC/PC OS2: bifibra de 10m o equivalent</v>
      </c>
      <c r="F160" s="4" t="str">
        <f t="shared" si="19"/>
        <v>Subministrament de Tirantet de FO Monomode LC/PC-LC/PC OS2: bifibra de 10m</v>
      </c>
      <c r="G160" s="15">
        <v>11.515151515151516</v>
      </c>
      <c r="H160" s="15">
        <f t="shared" si="20"/>
        <v>11.75</v>
      </c>
      <c r="I160" s="11">
        <v>1</v>
      </c>
      <c r="J160" s="22">
        <f t="shared" si="21"/>
        <v>11.75</v>
      </c>
      <c r="K160" s="10">
        <f>SUM(J163:J178)</f>
        <v>187.42000000000004</v>
      </c>
    </row>
    <row r="161" spans="3:10" ht="14.65" customHeight="1" thickBot="1" x14ac:dyDescent="0.5">
      <c r="C161" s="17" t="s">
        <v>270</v>
      </c>
      <c r="D161" s="17"/>
      <c r="E161" s="17"/>
      <c r="F161" s="17"/>
      <c r="G161" s="17"/>
      <c r="H161" s="17"/>
      <c r="I161" s="17"/>
      <c r="J161" s="17"/>
    </row>
    <row r="162" spans="3:10" ht="28.9" customHeight="1" thickBot="1" x14ac:dyDescent="0.5">
      <c r="C162" s="8" t="s">
        <v>1</v>
      </c>
      <c r="D162" s="8" t="s">
        <v>2</v>
      </c>
      <c r="E162" s="7" t="s">
        <v>2</v>
      </c>
      <c r="F162" s="8" t="s">
        <v>3</v>
      </c>
      <c r="G162" s="8" t="s">
        <v>37</v>
      </c>
      <c r="H162" s="8" t="s">
        <v>37</v>
      </c>
      <c r="I162" s="7" t="s">
        <v>4</v>
      </c>
      <c r="J162" s="21" t="s">
        <v>5</v>
      </c>
    </row>
    <row r="163" spans="3:10" ht="28.9" customHeight="1" thickBot="1" x14ac:dyDescent="0.5">
      <c r="C163" s="20">
        <v>1</v>
      </c>
      <c r="D163" s="4" t="s">
        <v>271</v>
      </c>
      <c r="E163" s="4" t="str">
        <f t="shared" ref="E163:E178" si="22">_xlfn.CONCAT(D163," o equivalent")</f>
        <v>Tirantet de FO Multimode LC/PC-SC/PC OM1: bifibra de 1m o equivalent</v>
      </c>
      <c r="F163" s="4" t="str">
        <f t="shared" ref="F163:F178" si="23">CONCATENATE("Subministrament de ",D163)</f>
        <v>Subministrament de Tirantet de FO Multimode LC/PC-SC/PC OM1: bifibra de 1m</v>
      </c>
      <c r="G163" s="15">
        <v>7.8787878787878789</v>
      </c>
      <c r="H163" s="15">
        <f t="shared" ref="H163:H178" si="24">ROUND(G163/$H$2,2)</f>
        <v>8.0399999999999991</v>
      </c>
      <c r="I163" s="11">
        <v>1</v>
      </c>
      <c r="J163" s="22">
        <f t="shared" ref="J163:J178" si="25">H163*I163</f>
        <v>8.0399999999999991</v>
      </c>
    </row>
    <row r="164" spans="3:10" ht="28.9" customHeight="1" thickBot="1" x14ac:dyDescent="0.5">
      <c r="C164" s="20">
        <v>2</v>
      </c>
      <c r="D164" s="4" t="s">
        <v>272</v>
      </c>
      <c r="E164" s="4" t="str">
        <f t="shared" si="22"/>
        <v>Tirantet de FO Multimode LC/PC-SC/PC OM1: bifibra de 2m o equivalent</v>
      </c>
      <c r="F164" s="4" t="str">
        <f t="shared" si="23"/>
        <v>Subministrament de Tirantet de FO Multimode LC/PC-SC/PC OM1: bifibra de 2m</v>
      </c>
      <c r="G164" s="15">
        <v>9.0909090909090917</v>
      </c>
      <c r="H164" s="15">
        <f t="shared" si="24"/>
        <v>9.2799999999999994</v>
      </c>
      <c r="I164" s="11">
        <v>1</v>
      </c>
      <c r="J164" s="22">
        <f t="shared" si="25"/>
        <v>9.2799999999999994</v>
      </c>
    </row>
    <row r="165" spans="3:10" ht="28.9" customHeight="1" thickBot="1" x14ac:dyDescent="0.5">
      <c r="C165" s="20">
        <v>3</v>
      </c>
      <c r="D165" s="4" t="s">
        <v>273</v>
      </c>
      <c r="E165" s="4" t="str">
        <f t="shared" si="22"/>
        <v>Tirantet de FO Multimode LC/PC-SC/PC OM1: bifibra de 5m o equivalent</v>
      </c>
      <c r="F165" s="4" t="str">
        <f t="shared" si="23"/>
        <v>Subministrament de Tirantet de FO Multimode LC/PC-SC/PC OM1: bifibra de 5m</v>
      </c>
      <c r="G165" s="15">
        <v>11.111111111111111</v>
      </c>
      <c r="H165" s="15">
        <f t="shared" si="24"/>
        <v>11.34</v>
      </c>
      <c r="I165" s="11">
        <v>1</v>
      </c>
      <c r="J165" s="22">
        <f t="shared" si="25"/>
        <v>11.34</v>
      </c>
    </row>
    <row r="166" spans="3:10" ht="28.9" customHeight="1" thickBot="1" x14ac:dyDescent="0.5">
      <c r="C166" s="20">
        <v>4</v>
      </c>
      <c r="D166" s="4" t="s">
        <v>274</v>
      </c>
      <c r="E166" s="4" t="str">
        <f t="shared" si="22"/>
        <v>Tirantet de FO Multimode LC/PC-SC/PC OM1: bifibra de 10m o equivalent</v>
      </c>
      <c r="F166" s="4" t="str">
        <f t="shared" si="23"/>
        <v>Subministrament de Tirantet de FO Multimode LC/PC-SC/PC OM1: bifibra de 10m</v>
      </c>
      <c r="G166" s="15">
        <v>15.151515151515152</v>
      </c>
      <c r="H166" s="15">
        <f t="shared" si="24"/>
        <v>15.46</v>
      </c>
      <c r="I166" s="11">
        <v>1</v>
      </c>
      <c r="J166" s="22">
        <f t="shared" si="25"/>
        <v>15.46</v>
      </c>
    </row>
    <row r="167" spans="3:10" ht="28.9" customHeight="1" thickBot="1" x14ac:dyDescent="0.5">
      <c r="C167" s="20">
        <v>5</v>
      </c>
      <c r="D167" s="4" t="s">
        <v>275</v>
      </c>
      <c r="E167" s="4" t="str">
        <f t="shared" si="22"/>
        <v>Tirantet de FO Multimode LC/PC-LC/PC OM2: bifibra de 1m o equivalent</v>
      </c>
      <c r="F167" s="4" t="str">
        <f t="shared" si="23"/>
        <v>Subministrament de Tirantet de FO Multimode LC/PC-LC/PC OM2: bifibra de 1m</v>
      </c>
      <c r="G167" s="15">
        <v>8.0808080808080813</v>
      </c>
      <c r="H167" s="15">
        <f t="shared" si="24"/>
        <v>8.25</v>
      </c>
      <c r="I167" s="11">
        <v>1</v>
      </c>
      <c r="J167" s="22">
        <f t="shared" si="25"/>
        <v>8.25</v>
      </c>
    </row>
    <row r="168" spans="3:10" ht="28.9" customHeight="1" thickBot="1" x14ac:dyDescent="0.5">
      <c r="C168" s="20">
        <v>6</v>
      </c>
      <c r="D168" s="4" t="s">
        <v>276</v>
      </c>
      <c r="E168" s="4" t="str">
        <f t="shared" si="22"/>
        <v>Tirantet de FO Multimode LC/PC-LC/PC OM2: bifibra de 2m o equivalent</v>
      </c>
      <c r="F168" s="4" t="str">
        <f t="shared" si="23"/>
        <v>Subministrament de Tirantet de FO Multimode LC/PC-LC/PC OM2: bifibra de 2m</v>
      </c>
      <c r="G168" s="15">
        <v>9.0909090909090917</v>
      </c>
      <c r="H168" s="15">
        <f t="shared" si="24"/>
        <v>9.2799999999999994</v>
      </c>
      <c r="I168" s="11">
        <v>1</v>
      </c>
      <c r="J168" s="22">
        <f t="shared" si="25"/>
        <v>9.2799999999999994</v>
      </c>
    </row>
    <row r="169" spans="3:10" ht="28.9" customHeight="1" thickBot="1" x14ac:dyDescent="0.5">
      <c r="C169" s="20">
        <v>7</v>
      </c>
      <c r="D169" s="4" t="s">
        <v>277</v>
      </c>
      <c r="E169" s="4" t="str">
        <f t="shared" si="22"/>
        <v>Tirantet de FO Multimode LC/PC-LC/PC OM2: bifibra de 5m o equivalent</v>
      </c>
      <c r="F169" s="4" t="str">
        <f t="shared" si="23"/>
        <v>Subministrament de Tirantet de FO Multimode LC/PC-LC/PC OM2: bifibra de 5m</v>
      </c>
      <c r="G169" s="15">
        <v>11.111111111111111</v>
      </c>
      <c r="H169" s="15">
        <f t="shared" si="24"/>
        <v>11.34</v>
      </c>
      <c r="I169" s="11">
        <v>1</v>
      </c>
      <c r="J169" s="22">
        <f t="shared" si="25"/>
        <v>11.34</v>
      </c>
    </row>
    <row r="170" spans="3:10" ht="28.9" customHeight="1" thickBot="1" x14ac:dyDescent="0.5">
      <c r="C170" s="20">
        <v>8</v>
      </c>
      <c r="D170" s="4" t="s">
        <v>278</v>
      </c>
      <c r="E170" s="4" t="str">
        <f t="shared" si="22"/>
        <v>Tirantet de FO Multimode LC/PC-LC/PC OM2: bifibra de 10m o equivalent</v>
      </c>
      <c r="F170" s="4" t="str">
        <f t="shared" si="23"/>
        <v>Subministrament de Tirantet de FO Multimode LC/PC-LC/PC OM2: bifibra de 10m</v>
      </c>
      <c r="G170" s="15">
        <v>15.151515151515152</v>
      </c>
      <c r="H170" s="15">
        <f t="shared" si="24"/>
        <v>15.46</v>
      </c>
      <c r="I170" s="11">
        <v>1</v>
      </c>
      <c r="J170" s="22">
        <f t="shared" si="25"/>
        <v>15.46</v>
      </c>
    </row>
    <row r="171" spans="3:10" ht="28.9" customHeight="1" thickBot="1" x14ac:dyDescent="0.5">
      <c r="C171" s="20">
        <v>5</v>
      </c>
      <c r="D171" s="4" t="s">
        <v>279</v>
      </c>
      <c r="E171" s="4" t="str">
        <f t="shared" si="22"/>
        <v>Tirantet de FO Multimode LC/PC-LC/PC OM3: bifibra de 1m o equivalent</v>
      </c>
      <c r="F171" s="4" t="str">
        <f t="shared" si="23"/>
        <v>Subministrament de Tirantet de FO Multimode LC/PC-LC/PC OM3: bifibra de 1m</v>
      </c>
      <c r="G171" s="15">
        <v>8.0808080808080813</v>
      </c>
      <c r="H171" s="15">
        <f t="shared" si="24"/>
        <v>8.25</v>
      </c>
      <c r="I171" s="11">
        <v>1</v>
      </c>
      <c r="J171" s="22">
        <f t="shared" si="25"/>
        <v>8.25</v>
      </c>
    </row>
    <row r="172" spans="3:10" ht="28.9" customHeight="1" thickBot="1" x14ac:dyDescent="0.5">
      <c r="C172" s="20">
        <v>6</v>
      </c>
      <c r="D172" s="4" t="s">
        <v>280</v>
      </c>
      <c r="E172" s="4" t="str">
        <f t="shared" si="22"/>
        <v>Tirantet de FO Multimode LC/PC-LC/PC OM3: bifibra de 2m o equivalent</v>
      </c>
      <c r="F172" s="4" t="str">
        <f t="shared" si="23"/>
        <v>Subministrament de Tirantet de FO Multimode LC/PC-LC/PC OM3: bifibra de 2m</v>
      </c>
      <c r="G172" s="15">
        <v>9.0909090909090917</v>
      </c>
      <c r="H172" s="15">
        <f t="shared" si="24"/>
        <v>9.2799999999999994</v>
      </c>
      <c r="I172" s="11">
        <v>1</v>
      </c>
      <c r="J172" s="22">
        <f t="shared" si="25"/>
        <v>9.2799999999999994</v>
      </c>
    </row>
    <row r="173" spans="3:10" ht="28.9" customHeight="1" thickBot="1" x14ac:dyDescent="0.5">
      <c r="C173" s="20">
        <v>7</v>
      </c>
      <c r="D173" s="4" t="s">
        <v>281</v>
      </c>
      <c r="E173" s="4" t="str">
        <f t="shared" si="22"/>
        <v>Tirantet de FO Multimode LC/PC-LC/PC OM3: bifibra de 5m o equivalent</v>
      </c>
      <c r="F173" s="4" t="str">
        <f t="shared" si="23"/>
        <v>Subministrament de Tirantet de FO Multimode LC/PC-LC/PC OM3: bifibra de 5m</v>
      </c>
      <c r="G173" s="15">
        <v>11.111111111111111</v>
      </c>
      <c r="H173" s="15">
        <f t="shared" si="24"/>
        <v>11.34</v>
      </c>
      <c r="I173" s="11">
        <v>1</v>
      </c>
      <c r="J173" s="22">
        <f t="shared" si="25"/>
        <v>11.34</v>
      </c>
    </row>
    <row r="174" spans="3:10" ht="28.9" customHeight="1" thickBot="1" x14ac:dyDescent="0.5">
      <c r="C174" s="20">
        <v>8</v>
      </c>
      <c r="D174" s="4" t="s">
        <v>282</v>
      </c>
      <c r="E174" s="4" t="str">
        <f t="shared" si="22"/>
        <v>Tirantet de FO Multimode LC/PC-LC/PC OM3: bifibra de 10m o equivalent</v>
      </c>
      <c r="F174" s="4" t="str">
        <f t="shared" si="23"/>
        <v>Subministrament de Tirantet de FO Multimode LC/PC-LC/PC OM3: bifibra de 10m</v>
      </c>
      <c r="G174" s="15">
        <v>15.151515151515152</v>
      </c>
      <c r="H174" s="15">
        <f t="shared" si="24"/>
        <v>15.46</v>
      </c>
      <c r="I174" s="11">
        <v>1</v>
      </c>
      <c r="J174" s="22">
        <f t="shared" si="25"/>
        <v>15.46</v>
      </c>
    </row>
    <row r="175" spans="3:10" ht="28.9" customHeight="1" thickBot="1" x14ac:dyDescent="0.5">
      <c r="C175" s="20">
        <v>9</v>
      </c>
      <c r="D175" s="4" t="s">
        <v>283</v>
      </c>
      <c r="E175" s="4" t="str">
        <f t="shared" si="22"/>
        <v>Tirantet de FO Multimode LC/PC-LC/PC OM4: bifibra de 1m o equivalent</v>
      </c>
      <c r="F175" s="4" t="str">
        <f t="shared" si="23"/>
        <v>Subministrament de Tirantet de FO Multimode LC/PC-LC/PC OM4: bifibra de 1m</v>
      </c>
      <c r="G175" s="15">
        <v>8.0808080808080813</v>
      </c>
      <c r="H175" s="15">
        <f t="shared" si="24"/>
        <v>8.25</v>
      </c>
      <c r="I175" s="11">
        <v>1</v>
      </c>
      <c r="J175" s="22">
        <f t="shared" si="25"/>
        <v>8.25</v>
      </c>
    </row>
    <row r="176" spans="3:10" ht="28.9" customHeight="1" thickBot="1" x14ac:dyDescent="0.5">
      <c r="C176" s="20">
        <v>10</v>
      </c>
      <c r="D176" s="4" t="s">
        <v>284</v>
      </c>
      <c r="E176" s="4" t="str">
        <f t="shared" si="22"/>
        <v>Tirantet de FO Multimode LC/PC-LC/PC OM4: bifibra de 2m o equivalent</v>
      </c>
      <c r="F176" s="4" t="str">
        <f t="shared" si="23"/>
        <v>Subministrament de Tirantet de FO Multimode LC/PC-LC/PC OM4: bifibra de 2m</v>
      </c>
      <c r="G176" s="15">
        <v>9.0909090909090917</v>
      </c>
      <c r="H176" s="15">
        <f t="shared" si="24"/>
        <v>9.2799999999999994</v>
      </c>
      <c r="I176" s="11">
        <v>1</v>
      </c>
      <c r="J176" s="22">
        <f t="shared" si="25"/>
        <v>9.2799999999999994</v>
      </c>
    </row>
    <row r="177" spans="3:11" ht="28.9" customHeight="1" thickBot="1" x14ac:dyDescent="0.5">
      <c r="C177" s="20">
        <v>11</v>
      </c>
      <c r="D177" s="4" t="s">
        <v>285</v>
      </c>
      <c r="E177" s="4" t="str">
        <f t="shared" si="22"/>
        <v>Tirantet de FO Multimode LC/PC-LC/PC OM4: bifibra de 5m o equivalent</v>
      </c>
      <c r="F177" s="4" t="str">
        <f t="shared" si="23"/>
        <v>Subministrament de Tirantet de FO Multimode LC/PC-LC/PC OM4: bifibra de 5m</v>
      </c>
      <c r="G177" s="15">
        <v>14.141414141414142</v>
      </c>
      <c r="H177" s="15">
        <f t="shared" si="24"/>
        <v>14.43</v>
      </c>
      <c r="I177" s="11">
        <v>1</v>
      </c>
      <c r="J177" s="22">
        <f t="shared" si="25"/>
        <v>14.43</v>
      </c>
    </row>
    <row r="178" spans="3:11" ht="28.9" customHeight="1" collapsed="1" thickBot="1" x14ac:dyDescent="0.5">
      <c r="C178" s="20">
        <v>12</v>
      </c>
      <c r="D178" s="4" t="s">
        <v>286</v>
      </c>
      <c r="E178" s="4" t="str">
        <f t="shared" si="22"/>
        <v>Tirantet de FO Multimode LC/PC-LC/PC OM4: bifibra de 10m o equivalent</v>
      </c>
      <c r="F178" s="4" t="str">
        <f t="shared" si="23"/>
        <v>Subministrament de Tirantet de FO Multimode LC/PC-LC/PC OM4: bifibra de 10m</v>
      </c>
      <c r="G178" s="15">
        <v>22.222222222222221</v>
      </c>
      <c r="H178" s="15">
        <f t="shared" si="24"/>
        <v>22.68</v>
      </c>
      <c r="I178" s="11">
        <v>1</v>
      </c>
      <c r="J178" s="22">
        <f t="shared" si="25"/>
        <v>22.68</v>
      </c>
      <c r="K178" s="10">
        <f>SUM(J181:J183)</f>
        <v>16.899999999999999</v>
      </c>
    </row>
    <row r="179" spans="3:11" ht="28.9" customHeight="1" thickBot="1" x14ac:dyDescent="0.5">
      <c r="C179" s="17" t="s">
        <v>287</v>
      </c>
      <c r="D179" s="17"/>
      <c r="E179" s="17"/>
      <c r="F179" s="17"/>
      <c r="G179" s="17"/>
      <c r="H179" s="17"/>
      <c r="I179" s="17"/>
      <c r="J179" s="17"/>
    </row>
    <row r="180" spans="3:11" ht="14.65" thickBot="1" x14ac:dyDescent="0.5">
      <c r="C180" s="8" t="s">
        <v>1</v>
      </c>
      <c r="D180" s="8" t="s">
        <v>2</v>
      </c>
      <c r="E180" s="7" t="s">
        <v>2</v>
      </c>
      <c r="F180" s="8" t="s">
        <v>3</v>
      </c>
      <c r="G180" s="8" t="s">
        <v>37</v>
      </c>
      <c r="H180" s="8" t="s">
        <v>37</v>
      </c>
      <c r="I180" s="7" t="s">
        <v>4</v>
      </c>
      <c r="J180" s="21" t="s">
        <v>5</v>
      </c>
    </row>
    <row r="181" spans="3:11" ht="108.4" thickBot="1" x14ac:dyDescent="0.5">
      <c r="C181" s="1">
        <v>1</v>
      </c>
      <c r="D181" s="1" t="s">
        <v>288</v>
      </c>
      <c r="E181" s="4" t="str">
        <f t="shared" ref="E181:E183" si="26">_xlfn.CONCAT(D181," o equivalent")</f>
        <v>Cable d'alimentació 3 x 2,5 mm2 o equivalent</v>
      </c>
      <c r="F181" s="4" t="s">
        <v>289</v>
      </c>
      <c r="G181" s="15">
        <v>4.2424242424242422</v>
      </c>
      <c r="H181" s="15">
        <f>ROUND(G181/$H$2,2)</f>
        <v>4.33</v>
      </c>
      <c r="I181" s="11">
        <v>1</v>
      </c>
      <c r="J181" s="22">
        <f t="shared" ref="J181:J183" si="27">H181*I181</f>
        <v>4.33</v>
      </c>
    </row>
    <row r="182" spans="3:11" ht="108.4" thickBot="1" x14ac:dyDescent="0.5">
      <c r="C182" s="1">
        <v>2</v>
      </c>
      <c r="D182" s="1" t="s">
        <v>290</v>
      </c>
      <c r="E182" s="4" t="str">
        <f t="shared" si="26"/>
        <v>Cable d'alimentació 3 x 4 mm2 o equivalent</v>
      </c>
      <c r="F182" s="4" t="s">
        <v>291</v>
      </c>
      <c r="G182" s="15">
        <v>6.0606060606060606</v>
      </c>
      <c r="H182" s="15">
        <f>ROUND(G182/$H$2,2)</f>
        <v>6.18</v>
      </c>
      <c r="I182" s="11">
        <v>1</v>
      </c>
      <c r="J182" s="22">
        <f t="shared" si="27"/>
        <v>6.18</v>
      </c>
    </row>
    <row r="183" spans="3:11" ht="108.4" collapsed="1" thickBot="1" x14ac:dyDescent="0.5">
      <c r="C183" s="1">
        <v>3</v>
      </c>
      <c r="D183" s="1" t="s">
        <v>292</v>
      </c>
      <c r="E183" s="4" t="str">
        <f t="shared" si="26"/>
        <v>Cable d'alimentació 3 x 6 mm2 o equivalent</v>
      </c>
      <c r="F183" s="4" t="s">
        <v>293</v>
      </c>
      <c r="G183" s="15">
        <v>6.262626262626263</v>
      </c>
      <c r="H183" s="15">
        <f>ROUND(G183/$H$2,2)</f>
        <v>6.39</v>
      </c>
      <c r="I183" s="11">
        <v>1</v>
      </c>
      <c r="J183" s="22">
        <f t="shared" si="27"/>
        <v>6.39</v>
      </c>
      <c r="K183" s="10">
        <f>SUM(J186:J188)</f>
        <v>4055.67</v>
      </c>
    </row>
    <row r="184" spans="3:11" ht="14.65" thickBot="1" x14ac:dyDescent="0.5">
      <c r="C184" s="17" t="s">
        <v>294</v>
      </c>
      <c r="D184" s="17"/>
      <c r="E184" s="17"/>
      <c r="F184" s="17"/>
      <c r="G184" s="17"/>
      <c r="H184" s="17"/>
      <c r="I184" s="17"/>
      <c r="J184" s="17"/>
    </row>
    <row r="185" spans="3:11" ht="14.65" thickBot="1" x14ac:dyDescent="0.5">
      <c r="C185" s="8" t="s">
        <v>1</v>
      </c>
      <c r="D185" s="8" t="s">
        <v>2</v>
      </c>
      <c r="E185" s="7" t="s">
        <v>2</v>
      </c>
      <c r="F185" s="8" t="s">
        <v>3</v>
      </c>
      <c r="G185" s="8" t="s">
        <v>37</v>
      </c>
      <c r="H185" s="8" t="s">
        <v>37</v>
      </c>
      <c r="I185" s="7" t="s">
        <v>4</v>
      </c>
      <c r="J185" s="21" t="s">
        <v>5</v>
      </c>
    </row>
    <row r="186" spans="3:11" ht="229.9" thickBot="1" x14ac:dyDescent="0.5">
      <c r="C186" s="1">
        <v>1</v>
      </c>
      <c r="D186" s="1" t="s">
        <v>295</v>
      </c>
      <c r="E186" s="4" t="str">
        <f t="shared" ref="E186:E188" si="28">_xlfn.CONCAT(D186," o equivalent")</f>
        <v>Colunma troncoconica de 4m o equivalent</v>
      </c>
      <c r="F186" s="1" t="s">
        <v>296</v>
      </c>
      <c r="G186" s="15">
        <v>1000</v>
      </c>
      <c r="H186" s="15">
        <f>ROUND(G186/$H$2,2)</f>
        <v>1020.41</v>
      </c>
      <c r="I186" s="11">
        <v>1</v>
      </c>
      <c r="J186" s="22">
        <f t="shared" ref="J186:J188" si="29">H186*I186</f>
        <v>1020.41</v>
      </c>
    </row>
    <row r="187" spans="3:11" ht="297.39999999999998" thickBot="1" x14ac:dyDescent="0.5">
      <c r="C187" s="1">
        <v>2</v>
      </c>
      <c r="D187" s="1"/>
      <c r="E187" s="4" t="s">
        <v>343</v>
      </c>
      <c r="F187" s="1" t="s">
        <v>344</v>
      </c>
      <c r="G187" s="15">
        <v>1828.090909090909</v>
      </c>
      <c r="H187" s="15">
        <f>ROUND(G187/$H$2,2)</f>
        <v>1865.4</v>
      </c>
      <c r="I187" s="11">
        <v>1</v>
      </c>
      <c r="J187" s="22">
        <f t="shared" si="29"/>
        <v>1865.4</v>
      </c>
    </row>
    <row r="188" spans="3:11" ht="229.9" collapsed="1" thickBot="1" x14ac:dyDescent="0.5">
      <c r="C188" s="1">
        <v>3</v>
      </c>
      <c r="D188" s="1" t="s">
        <v>297</v>
      </c>
      <c r="E188" s="4" t="str">
        <f t="shared" si="28"/>
        <v>Bàcul troncoconic de 6m o equivalent</v>
      </c>
      <c r="F188" s="1" t="s">
        <v>298</v>
      </c>
      <c r="G188" s="15">
        <v>1146.4646464646464</v>
      </c>
      <c r="H188" s="15">
        <f>ROUND(G188/$H$2,2)</f>
        <v>1169.8599999999999</v>
      </c>
      <c r="I188" s="11">
        <v>1</v>
      </c>
      <c r="J188" s="22">
        <f t="shared" si="29"/>
        <v>1169.8599999999999</v>
      </c>
      <c r="K188" s="10">
        <f>SUM(J191:J193)</f>
        <v>47406.96</v>
      </c>
    </row>
    <row r="189" spans="3:11" ht="14.65" thickBot="1" x14ac:dyDescent="0.5">
      <c r="C189" s="17" t="s">
        <v>299</v>
      </c>
      <c r="D189" s="17"/>
      <c r="E189" s="17"/>
      <c r="F189" s="17"/>
      <c r="G189" s="17"/>
      <c r="H189" s="17"/>
      <c r="I189" s="17"/>
      <c r="J189" s="17"/>
    </row>
    <row r="190" spans="3:11" ht="14.65" thickBot="1" x14ac:dyDescent="0.5">
      <c r="C190" s="8" t="s">
        <v>1</v>
      </c>
      <c r="D190" s="8" t="s">
        <v>2</v>
      </c>
      <c r="E190" s="7" t="s">
        <v>2</v>
      </c>
      <c r="F190" s="8" t="s">
        <v>3</v>
      </c>
      <c r="G190" s="8" t="s">
        <v>37</v>
      </c>
      <c r="H190" s="8" t="s">
        <v>37</v>
      </c>
      <c r="I190" s="7" t="s">
        <v>4</v>
      </c>
      <c r="J190" s="21" t="s">
        <v>5</v>
      </c>
    </row>
    <row r="191" spans="3:11" ht="81.400000000000006" thickBot="1" x14ac:dyDescent="0.5">
      <c r="C191" s="1">
        <v>1</v>
      </c>
      <c r="D191" s="1" t="s">
        <v>300</v>
      </c>
      <c r="E191" s="4" t="str">
        <f t="shared" ref="E191:E192" si="30">_xlfn.CONCAT(D191," o equivalent")</f>
        <v xml:space="preserve"> SM-ST-RL-CAM-100 o equivalent</v>
      </c>
      <c r="F191" s="1" t="s">
        <v>301</v>
      </c>
      <c r="G191" s="15">
        <v>27893</v>
      </c>
      <c r="H191" s="15">
        <f>ROUND(G191/$H$2,2)</f>
        <v>28462.240000000002</v>
      </c>
      <c r="I191" s="11">
        <v>1</v>
      </c>
      <c r="J191" s="22">
        <f t="shared" ref="J191:J192" si="31">H191*I191</f>
        <v>28462.240000000002</v>
      </c>
    </row>
    <row r="192" spans="3:11" ht="81.400000000000006" thickBot="1" x14ac:dyDescent="0.5">
      <c r="C192" s="1">
        <v>2</v>
      </c>
      <c r="D192" s="1" t="s">
        <v>302</v>
      </c>
      <c r="E192" s="4" t="str">
        <f t="shared" si="30"/>
        <v>SM-ST-RL-SEN-100 o equivalent</v>
      </c>
      <c r="F192" s="1" t="s">
        <v>303</v>
      </c>
      <c r="G192" s="15">
        <v>14138</v>
      </c>
      <c r="H192" s="15">
        <v>14044.72</v>
      </c>
      <c r="I192" s="11">
        <v>1</v>
      </c>
      <c r="J192" s="22">
        <f t="shared" si="31"/>
        <v>14044.72</v>
      </c>
    </row>
    <row r="193" spans="3:12" ht="67.900000000000006" collapsed="1" thickBot="1" x14ac:dyDescent="0.5">
      <c r="C193" s="1">
        <v>3</v>
      </c>
      <c r="D193" s="1" t="s">
        <v>304</v>
      </c>
      <c r="E193" s="4" t="str">
        <f>D193</f>
        <v>Suport tècnic homologat</v>
      </c>
      <c r="F193" s="1" t="s">
        <v>305</v>
      </c>
      <c r="G193" s="15">
        <v>98</v>
      </c>
      <c r="H193" s="15">
        <f>ROUND(G193/$H$2,2)</f>
        <v>100</v>
      </c>
      <c r="I193" s="11">
        <v>49</v>
      </c>
      <c r="J193" s="22">
        <f>H193*I193</f>
        <v>4900</v>
      </c>
      <c r="K193" s="10">
        <f>SUM(J196)</f>
        <v>8200</v>
      </c>
      <c r="L193" s="10"/>
    </row>
    <row r="194" spans="3:12" ht="14.65" thickBot="1" x14ac:dyDescent="0.5">
      <c r="C194" s="17" t="s">
        <v>306</v>
      </c>
      <c r="D194" s="17"/>
      <c r="E194" s="17"/>
      <c r="F194" s="17"/>
      <c r="G194" s="17"/>
      <c r="H194" s="17"/>
      <c r="I194" s="17"/>
      <c r="J194" s="17"/>
    </row>
    <row r="195" spans="3:12" ht="45.75" customHeight="1" thickBot="1" x14ac:dyDescent="0.5">
      <c r="C195" s="8" t="s">
        <v>1</v>
      </c>
      <c r="D195" s="8" t="s">
        <v>2</v>
      </c>
      <c r="E195" s="7" t="s">
        <v>2</v>
      </c>
      <c r="F195" s="8" t="s">
        <v>3</v>
      </c>
      <c r="G195" s="8" t="s">
        <v>37</v>
      </c>
      <c r="H195" s="8" t="s">
        <v>37</v>
      </c>
      <c r="I195" s="7" t="s">
        <v>4</v>
      </c>
      <c r="J195" s="21" t="s">
        <v>5</v>
      </c>
      <c r="L195" t="s">
        <v>348</v>
      </c>
    </row>
    <row r="196" spans="3:12" ht="14.65" customHeight="1" collapsed="1" x14ac:dyDescent="0.45">
      <c r="C196" s="24">
        <v>1</v>
      </c>
      <c r="D196" s="24" t="s">
        <v>307</v>
      </c>
      <c r="E196" s="24" t="s">
        <v>346</v>
      </c>
      <c r="F196" s="24" t="s">
        <v>347</v>
      </c>
      <c r="G196" s="25">
        <v>50</v>
      </c>
      <c r="H196" s="25">
        <v>40</v>
      </c>
      <c r="I196" s="26">
        <v>205</v>
      </c>
      <c r="J196" s="27">
        <f>H196*I196</f>
        <v>8200</v>
      </c>
    </row>
  </sheetData>
  <sheetProtection algorithmName="SHA-512" hashValue="FOOBS2GiSsZ4GPcUxT9k3ZNxeCBfRB3a/fxwNr99VXhCgn55YRclDz9PoMqyezfP3TGys6hVbXQigKA6+vFP0A==" saltValue="szQHCIbYrEnahLzS+j5F+g==" spinCount="100000" sheet="1" selectLockedCells="1" selectUnlockedCells="1"/>
  <phoneticPr fontId="4" type="noConversion"/>
  <pageMargins left="0.7" right="0.7" top="0.75" bottom="0.75" header="0.3" footer="0.3"/>
  <pageSetup paperSize="9" scale="4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B79A-931F-4189-B8F0-BDCE91C96169}">
  <dimension ref="C1:T215"/>
  <sheetViews>
    <sheetView zoomScale="85" zoomScaleNormal="85" workbookViewId="0">
      <selection activeCell="K6" sqref="K6"/>
    </sheetView>
  </sheetViews>
  <sheetFormatPr baseColWidth="10" defaultColWidth="10.86328125" defaultRowHeight="14.25" x14ac:dyDescent="0.45"/>
  <cols>
    <col min="3" max="3" width="6.1328125" bestFit="1" customWidth="1"/>
    <col min="4" max="4" width="23.86328125" hidden="1" customWidth="1"/>
    <col min="5" max="5" width="23.86328125" customWidth="1"/>
    <col min="6" max="6" width="33.265625" customWidth="1"/>
    <col min="7" max="7" width="13.1328125" hidden="1" customWidth="1"/>
    <col min="8" max="8" width="13.1328125" customWidth="1"/>
    <col min="9" max="9" width="9.59765625" bestFit="1" customWidth="1"/>
    <col min="10" max="10" width="15" bestFit="1" customWidth="1"/>
    <col min="11" max="11" width="18.1328125" customWidth="1"/>
    <col min="12" max="12" width="14.59765625" bestFit="1" customWidth="1"/>
    <col min="13" max="13" width="13.3984375" bestFit="1" customWidth="1"/>
    <col min="14" max="14" width="13.1328125" bestFit="1" customWidth="1"/>
    <col min="15" max="15" width="13.59765625" customWidth="1"/>
    <col min="16" max="16" width="12" bestFit="1" customWidth="1"/>
    <col min="20" max="20" width="15" bestFit="1" customWidth="1"/>
    <col min="22" max="22" width="18.59765625" bestFit="1" customWidth="1"/>
    <col min="23" max="23" width="12.73046875" bestFit="1" customWidth="1"/>
    <col min="24" max="24" width="12.265625" bestFit="1" customWidth="1"/>
  </cols>
  <sheetData>
    <row r="1" spans="3:20" ht="14.65" thickBot="1" x14ac:dyDescent="0.5"/>
    <row r="2" spans="3:20" ht="14.65" hidden="1" thickBot="1" x14ac:dyDescent="0.5">
      <c r="H2">
        <v>0.98</v>
      </c>
    </row>
    <row r="3" spans="3:20" ht="14.65" customHeight="1" thickBot="1" x14ac:dyDescent="0.5">
      <c r="C3" s="16" t="s">
        <v>0</v>
      </c>
      <c r="D3" s="17"/>
      <c r="E3" s="17"/>
      <c r="F3" s="17"/>
      <c r="G3" s="17"/>
      <c r="H3" s="17"/>
      <c r="I3" s="17"/>
      <c r="J3" s="18"/>
      <c r="K3" s="10">
        <f>SUM(J5:J19)</f>
        <v>11426.409999999998</v>
      </c>
    </row>
    <row r="4" spans="3:20" s="12" customFormat="1" ht="54.4" thickBot="1" x14ac:dyDescent="0.5">
      <c r="C4" s="6" t="s">
        <v>1</v>
      </c>
      <c r="D4" s="7" t="s">
        <v>2</v>
      </c>
      <c r="E4" s="7" t="s">
        <v>2</v>
      </c>
      <c r="F4" s="7" t="s">
        <v>3</v>
      </c>
      <c r="G4" s="7" t="s">
        <v>310</v>
      </c>
      <c r="H4" s="7" t="s">
        <v>345</v>
      </c>
      <c r="I4" s="7" t="s">
        <v>4</v>
      </c>
      <c r="J4" s="7" t="s">
        <v>5</v>
      </c>
      <c r="L4"/>
      <c r="M4"/>
      <c r="N4"/>
      <c r="P4" s="19"/>
    </row>
    <row r="5" spans="3:20" ht="54.4" thickBot="1" x14ac:dyDescent="0.5">
      <c r="C5" s="3">
        <v>1</v>
      </c>
      <c r="D5" s="4" t="s">
        <v>6</v>
      </c>
      <c r="E5" s="4" t="str">
        <f>_xlfn.CONCAT(D5," o equivalent")</f>
        <v>UCA Dorlet model UCA ASD/2 - G4 o equivalent</v>
      </c>
      <c r="F5" s="1" t="s">
        <v>7</v>
      </c>
      <c r="G5" s="15">
        <v>1129.2424242424242</v>
      </c>
      <c r="H5" s="15">
        <f>ROUND(G5/$H$2,2)</f>
        <v>1152.29</v>
      </c>
      <c r="I5" s="11">
        <v>1</v>
      </c>
      <c r="J5" s="5">
        <f>H5*I5</f>
        <v>1152.29</v>
      </c>
      <c r="T5" s="10"/>
    </row>
    <row r="6" spans="3:20" ht="54.4" thickBot="1" x14ac:dyDescent="0.5">
      <c r="C6" s="3">
        <v>2</v>
      </c>
      <c r="D6" s="4" t="s">
        <v>8</v>
      </c>
      <c r="E6" s="4" t="str">
        <f t="shared" ref="E6:E19" si="0">_xlfn.CONCAT(D6," o equivalent")</f>
        <v>UCA Dorlet model UCA ASD/4 - G4 o equivalent</v>
      </c>
      <c r="F6" s="1" t="s">
        <v>9</v>
      </c>
      <c r="G6" s="15">
        <v>1589.8989898989898</v>
      </c>
      <c r="H6" s="15">
        <f t="shared" ref="H6:H19" si="1">ROUND(G6/$H$2,2)</f>
        <v>1622.35</v>
      </c>
      <c r="I6" s="11">
        <v>1</v>
      </c>
      <c r="J6" s="5">
        <f t="shared" ref="J6:J19" si="2">H6*I6</f>
        <v>1622.35</v>
      </c>
    </row>
    <row r="7" spans="3:20" ht="27.4" thickBot="1" x14ac:dyDescent="0.5">
      <c r="C7" s="3">
        <v>3</v>
      </c>
      <c r="D7" s="4" t="s">
        <v>10</v>
      </c>
      <c r="E7" s="4" t="str">
        <f t="shared" si="0"/>
        <v>Expansora AMP-32E o equivalent</v>
      </c>
      <c r="F7" s="1" t="s">
        <v>11</v>
      </c>
      <c r="G7" s="15">
        <v>197.97979797979798</v>
      </c>
      <c r="H7" s="15">
        <f t="shared" si="1"/>
        <v>202.02</v>
      </c>
      <c r="I7" s="11">
        <v>1</v>
      </c>
      <c r="J7" s="5">
        <f t="shared" si="2"/>
        <v>202.02</v>
      </c>
    </row>
    <row r="8" spans="3:20" ht="27.4" thickBot="1" x14ac:dyDescent="0.5">
      <c r="C8" s="3">
        <v>4</v>
      </c>
      <c r="D8" s="13" t="s">
        <v>12</v>
      </c>
      <c r="E8" s="4" t="str">
        <f t="shared" si="0"/>
        <v>KLESCO 118F.23 KL o equivalent</v>
      </c>
      <c r="F8" s="14" t="s">
        <v>13</v>
      </c>
      <c r="G8" s="15">
        <v>333.33333333333331</v>
      </c>
      <c r="H8" s="15">
        <f t="shared" si="1"/>
        <v>340.14</v>
      </c>
      <c r="I8" s="11">
        <v>1</v>
      </c>
      <c r="J8" s="5">
        <f t="shared" si="2"/>
        <v>340.14</v>
      </c>
    </row>
    <row r="9" spans="3:20" ht="40.9" thickBot="1" x14ac:dyDescent="0.5">
      <c r="C9" s="3">
        <v>5</v>
      </c>
      <c r="D9" s="13" t="s">
        <v>14</v>
      </c>
      <c r="E9" s="4" t="str">
        <f t="shared" si="0"/>
        <v>KLESCO MEDIATOR 1 PUNT o equivalent</v>
      </c>
      <c r="F9" s="14" t="s">
        <v>15</v>
      </c>
      <c r="G9" s="15">
        <v>1374.7474747474748</v>
      </c>
      <c r="H9" s="15">
        <f t="shared" si="1"/>
        <v>1402.8</v>
      </c>
      <c r="I9" s="11">
        <v>1</v>
      </c>
      <c r="J9" s="5">
        <f t="shared" si="2"/>
        <v>1402.8</v>
      </c>
    </row>
    <row r="10" spans="3:20" ht="40.9" thickBot="1" x14ac:dyDescent="0.5">
      <c r="C10" s="3">
        <v>6</v>
      </c>
      <c r="D10" s="13" t="s">
        <v>16</v>
      </c>
      <c r="E10" s="4" t="str">
        <f t="shared" si="0"/>
        <v>KLESCO 1705 (HZ/KL) o equivalent</v>
      </c>
      <c r="F10" s="14" t="s">
        <v>17</v>
      </c>
      <c r="G10" s="15">
        <v>172.72727272727272</v>
      </c>
      <c r="H10" s="15">
        <f t="shared" si="1"/>
        <v>176.25</v>
      </c>
      <c r="I10" s="11">
        <v>1</v>
      </c>
      <c r="J10" s="5">
        <f t="shared" si="2"/>
        <v>176.25</v>
      </c>
    </row>
    <row r="11" spans="3:20" ht="40.9" thickBot="1" x14ac:dyDescent="0.5">
      <c r="C11" s="3">
        <v>7</v>
      </c>
      <c r="D11" s="13" t="s">
        <v>18</v>
      </c>
      <c r="E11" s="4" t="str">
        <f t="shared" si="0"/>
        <v>DORLET Lector EVOpass® 20 D o equivalent</v>
      </c>
      <c r="F11" s="14" t="s">
        <v>19</v>
      </c>
      <c r="G11" s="15">
        <v>255.55555555555557</v>
      </c>
      <c r="H11" s="15">
        <f t="shared" si="1"/>
        <v>260.77</v>
      </c>
      <c r="I11" s="11">
        <v>1</v>
      </c>
      <c r="J11" s="5">
        <f t="shared" si="2"/>
        <v>260.77</v>
      </c>
    </row>
    <row r="12" spans="3:20" ht="27.4" thickBot="1" x14ac:dyDescent="0.5">
      <c r="C12" s="3">
        <v>8</v>
      </c>
      <c r="D12" s="13" t="s">
        <v>20</v>
      </c>
      <c r="E12" s="4" t="str">
        <f t="shared" si="0"/>
        <v>DORLET iButton R/W D o equivalent</v>
      </c>
      <c r="F12" s="14" t="s">
        <v>21</v>
      </c>
      <c r="G12" s="15">
        <v>204.04040404040404</v>
      </c>
      <c r="H12" s="15">
        <f t="shared" si="1"/>
        <v>208.2</v>
      </c>
      <c r="I12" s="11">
        <v>1</v>
      </c>
      <c r="J12" s="5">
        <f t="shared" si="2"/>
        <v>208.2</v>
      </c>
    </row>
    <row r="13" spans="3:20" ht="14.65" thickBot="1" x14ac:dyDescent="0.5">
      <c r="C13" s="3">
        <v>9</v>
      </c>
      <c r="D13" s="13" t="s">
        <v>22</v>
      </c>
      <c r="E13" s="4" t="str">
        <f t="shared" si="0"/>
        <v>DC148 o equivalent</v>
      </c>
      <c r="F13" s="14" t="s">
        <v>23</v>
      </c>
      <c r="G13" s="15">
        <v>31.313131313131315</v>
      </c>
      <c r="H13" s="15">
        <f t="shared" si="1"/>
        <v>31.95</v>
      </c>
      <c r="I13" s="11">
        <v>1</v>
      </c>
      <c r="J13" s="5">
        <f t="shared" si="2"/>
        <v>31.95</v>
      </c>
    </row>
    <row r="14" spans="3:20" ht="27.4" thickBot="1" x14ac:dyDescent="0.5">
      <c r="C14" s="3">
        <v>10</v>
      </c>
      <c r="D14" s="13" t="s">
        <v>24</v>
      </c>
      <c r="E14" s="4" t="str">
        <f t="shared" si="0"/>
        <v>DC118 o equivalent</v>
      </c>
      <c r="F14" s="14" t="s">
        <v>25</v>
      </c>
      <c r="G14" s="15">
        <v>78.787878787878782</v>
      </c>
      <c r="H14" s="15">
        <f t="shared" si="1"/>
        <v>80.400000000000006</v>
      </c>
      <c r="I14" s="11">
        <v>1</v>
      </c>
      <c r="J14" s="5">
        <f t="shared" si="2"/>
        <v>80.400000000000006</v>
      </c>
    </row>
    <row r="15" spans="3:20" ht="27.4" thickBot="1" x14ac:dyDescent="0.5">
      <c r="C15" s="3">
        <v>11</v>
      </c>
      <c r="D15" s="13" t="s">
        <v>26</v>
      </c>
      <c r="E15" s="4" t="str">
        <f t="shared" si="0"/>
        <v>DC408 o equivalent</v>
      </c>
      <c r="F15" s="14" t="s">
        <v>27</v>
      </c>
      <c r="G15" s="15">
        <v>83.838383838383834</v>
      </c>
      <c r="H15" s="15">
        <f t="shared" si="1"/>
        <v>85.55</v>
      </c>
      <c r="I15" s="11">
        <v>1</v>
      </c>
      <c r="J15" s="5">
        <f t="shared" si="2"/>
        <v>85.55</v>
      </c>
    </row>
    <row r="16" spans="3:20" ht="27.4" thickBot="1" x14ac:dyDescent="0.5">
      <c r="C16" s="3">
        <v>12</v>
      </c>
      <c r="D16" s="13" t="s">
        <v>28</v>
      </c>
      <c r="E16" s="4" t="str">
        <f t="shared" si="0"/>
        <v>HONEYWELL IS-310 o equivalent</v>
      </c>
      <c r="F16" s="14" t="s">
        <v>29</v>
      </c>
      <c r="G16" s="15">
        <v>182.82828282828282</v>
      </c>
      <c r="H16" s="15">
        <f t="shared" si="1"/>
        <v>186.56</v>
      </c>
      <c r="I16" s="11">
        <v>1</v>
      </c>
      <c r="J16" s="5">
        <f t="shared" si="2"/>
        <v>186.56</v>
      </c>
    </row>
    <row r="17" spans="3:11" ht="27.4" thickBot="1" x14ac:dyDescent="0.5">
      <c r="C17" s="3">
        <v>13</v>
      </c>
      <c r="D17" s="13" t="s">
        <v>30</v>
      </c>
      <c r="E17" s="4" t="str">
        <f t="shared" si="0"/>
        <v>COMMEND WS 301V CM   o equivalent</v>
      </c>
      <c r="F17" s="14" t="s">
        <v>31</v>
      </c>
      <c r="G17" s="15">
        <v>2853.5353535353534</v>
      </c>
      <c r="H17" s="15">
        <f t="shared" si="1"/>
        <v>2911.77</v>
      </c>
      <c r="I17" s="11">
        <v>1</v>
      </c>
      <c r="J17" s="5">
        <f t="shared" si="2"/>
        <v>2911.77</v>
      </c>
    </row>
    <row r="18" spans="3:11" ht="27.4" thickBot="1" x14ac:dyDescent="0.5">
      <c r="C18" s="3">
        <v>14</v>
      </c>
      <c r="D18" s="13" t="s">
        <v>32</v>
      </c>
      <c r="E18" s="4" t="str">
        <f t="shared" si="0"/>
        <v>COMMEND WS 210 FAMILIA VD o equivalent</v>
      </c>
      <c r="F18" s="14" t="s">
        <v>33</v>
      </c>
      <c r="G18" s="15">
        <v>1823.8383838383838</v>
      </c>
      <c r="H18" s="15">
        <f t="shared" si="1"/>
        <v>1861.06</v>
      </c>
      <c r="I18" s="11">
        <v>1</v>
      </c>
      <c r="J18" s="5">
        <f t="shared" si="2"/>
        <v>1861.06</v>
      </c>
    </row>
    <row r="19" spans="3:11" ht="27.4" thickBot="1" x14ac:dyDescent="0.5">
      <c r="C19" s="3">
        <v>15</v>
      </c>
      <c r="D19" s="13" t="s">
        <v>34</v>
      </c>
      <c r="E19" s="4" t="str">
        <f t="shared" si="0"/>
        <v>COMMEND C-EF962H o equivalent</v>
      </c>
      <c r="F19" s="14" t="s">
        <v>35</v>
      </c>
      <c r="G19" s="15">
        <v>886.21212121212125</v>
      </c>
      <c r="H19" s="15">
        <f t="shared" si="1"/>
        <v>904.3</v>
      </c>
      <c r="I19" s="11">
        <v>1</v>
      </c>
      <c r="J19" s="5">
        <f t="shared" si="2"/>
        <v>904.3</v>
      </c>
    </row>
    <row r="20" spans="3:11" ht="14.65" customHeight="1" collapsed="1" thickBot="1" x14ac:dyDescent="0.5">
      <c r="C20" s="16" t="s">
        <v>36</v>
      </c>
      <c r="D20" s="17"/>
      <c r="E20" s="17"/>
      <c r="F20" s="17"/>
      <c r="G20" s="17"/>
      <c r="H20" s="17"/>
      <c r="I20" s="17"/>
      <c r="J20" s="18"/>
      <c r="K20" s="10">
        <f>SUM(J22:J40)</f>
        <v>21953.29</v>
      </c>
    </row>
    <row r="21" spans="3:11" ht="14.65" thickBot="1" x14ac:dyDescent="0.5">
      <c r="C21" s="6" t="s">
        <v>1</v>
      </c>
      <c r="D21" s="7" t="s">
        <v>2</v>
      </c>
      <c r="E21" s="7" t="s">
        <v>2</v>
      </c>
      <c r="F21" s="7" t="s">
        <v>3</v>
      </c>
      <c r="G21" s="8"/>
      <c r="H21" s="8"/>
      <c r="I21" s="7" t="s">
        <v>4</v>
      </c>
      <c r="J21" s="7" t="s">
        <v>5</v>
      </c>
    </row>
    <row r="22" spans="3:11" ht="27.4" thickBot="1" x14ac:dyDescent="0.5">
      <c r="C22" s="3">
        <v>1</v>
      </c>
      <c r="D22" s="4" t="s">
        <v>38</v>
      </c>
      <c r="E22" s="4" t="s">
        <v>311</v>
      </c>
      <c r="F22" s="1" t="s">
        <v>312</v>
      </c>
      <c r="G22" s="15">
        <v>1357.2121212121212</v>
      </c>
      <c r="H22" s="15">
        <f t="shared" ref="H22:H40" si="3">ROUND(G22/$H$2,2)</f>
        <v>1384.91</v>
      </c>
      <c r="I22" s="11">
        <v>1</v>
      </c>
      <c r="J22" s="5">
        <f t="shared" ref="J22:J40" si="4">H22*I22</f>
        <v>1384.91</v>
      </c>
    </row>
    <row r="23" spans="3:11" ht="27.4" thickBot="1" x14ac:dyDescent="0.5">
      <c r="C23" s="3">
        <v>2</v>
      </c>
      <c r="D23" s="4" t="s">
        <v>39</v>
      </c>
      <c r="E23" s="4" t="s">
        <v>313</v>
      </c>
      <c r="F23" s="1" t="s">
        <v>314</v>
      </c>
      <c r="G23" s="15">
        <v>1404.6565656565656</v>
      </c>
      <c r="H23" s="15">
        <f t="shared" si="3"/>
        <v>1433.32</v>
      </c>
      <c r="I23" s="11">
        <v>1</v>
      </c>
      <c r="J23" s="5">
        <f t="shared" si="4"/>
        <v>1433.32</v>
      </c>
    </row>
    <row r="24" spans="3:11" ht="27.4" thickBot="1" x14ac:dyDescent="0.5">
      <c r="C24" s="3">
        <v>3</v>
      </c>
      <c r="D24" s="4" t="s">
        <v>40</v>
      </c>
      <c r="E24" s="4" t="s">
        <v>315</v>
      </c>
      <c r="F24" s="1" t="s">
        <v>316</v>
      </c>
      <c r="G24" s="15">
        <v>1357.2222222222224</v>
      </c>
      <c r="H24" s="15">
        <f t="shared" si="3"/>
        <v>1384.92</v>
      </c>
      <c r="I24" s="11">
        <v>1</v>
      </c>
      <c r="J24" s="5">
        <f t="shared" si="4"/>
        <v>1384.92</v>
      </c>
    </row>
    <row r="25" spans="3:11" ht="14.65" thickBot="1" x14ac:dyDescent="0.5">
      <c r="C25" s="3">
        <v>4</v>
      </c>
      <c r="D25" s="4" t="s">
        <v>41</v>
      </c>
      <c r="E25" s="4" t="s">
        <v>317</v>
      </c>
      <c r="F25" s="1" t="s">
        <v>42</v>
      </c>
      <c r="G25" s="15">
        <v>1118.9898989898988</v>
      </c>
      <c r="H25" s="15">
        <f t="shared" si="3"/>
        <v>1141.83</v>
      </c>
      <c r="I25" s="11">
        <v>1</v>
      </c>
      <c r="J25" s="5">
        <f t="shared" si="4"/>
        <v>1141.83</v>
      </c>
    </row>
    <row r="26" spans="3:11" ht="14.65" thickBot="1" x14ac:dyDescent="0.5">
      <c r="C26" s="3">
        <v>5</v>
      </c>
      <c r="D26" s="4" t="s">
        <v>43</v>
      </c>
      <c r="E26" s="4" t="s">
        <v>318</v>
      </c>
      <c r="F26" s="1" t="s">
        <v>44</v>
      </c>
      <c r="G26" s="15">
        <v>1167.4747474747473</v>
      </c>
      <c r="H26" s="15">
        <f t="shared" si="3"/>
        <v>1191.3</v>
      </c>
      <c r="I26" s="11">
        <v>1</v>
      </c>
      <c r="J26" s="5">
        <f t="shared" si="4"/>
        <v>1191.3</v>
      </c>
    </row>
    <row r="27" spans="3:11" ht="27.4" thickBot="1" x14ac:dyDescent="0.5">
      <c r="C27" s="3">
        <v>6</v>
      </c>
      <c r="D27" s="4"/>
      <c r="E27" s="4" t="s">
        <v>319</v>
      </c>
      <c r="F27" s="1" t="s">
        <v>320</v>
      </c>
      <c r="G27" s="15">
        <v>1005</v>
      </c>
      <c r="H27" s="15">
        <f t="shared" si="3"/>
        <v>1025.51</v>
      </c>
      <c r="I27" s="11">
        <v>1</v>
      </c>
      <c r="J27" s="5">
        <f t="shared" si="4"/>
        <v>1025.51</v>
      </c>
    </row>
    <row r="28" spans="3:11" ht="27.4" thickBot="1" x14ac:dyDescent="0.5">
      <c r="C28" s="3">
        <v>7</v>
      </c>
      <c r="D28" s="4"/>
      <c r="E28" s="4" t="s">
        <v>321</v>
      </c>
      <c r="F28" s="1" t="s">
        <v>322</v>
      </c>
      <c r="G28" s="15">
        <v>257.55</v>
      </c>
      <c r="H28" s="15">
        <f t="shared" si="3"/>
        <v>262.81</v>
      </c>
      <c r="I28" s="11">
        <v>1</v>
      </c>
      <c r="J28" s="5">
        <f t="shared" si="4"/>
        <v>262.81</v>
      </c>
    </row>
    <row r="29" spans="3:11" ht="27.4" thickBot="1" x14ac:dyDescent="0.5">
      <c r="C29" s="3">
        <v>8</v>
      </c>
      <c r="D29" s="4"/>
      <c r="E29" s="4" t="s">
        <v>323</v>
      </c>
      <c r="F29" s="1" t="s">
        <v>324</v>
      </c>
      <c r="G29" s="15">
        <v>330.6</v>
      </c>
      <c r="H29" s="15">
        <f t="shared" si="3"/>
        <v>337.35</v>
      </c>
      <c r="I29" s="11">
        <v>1</v>
      </c>
      <c r="J29" s="5">
        <f t="shared" si="4"/>
        <v>337.35</v>
      </c>
    </row>
    <row r="30" spans="3:11" ht="27.4" thickBot="1" x14ac:dyDescent="0.5">
      <c r="C30" s="3">
        <v>9</v>
      </c>
      <c r="D30" s="4"/>
      <c r="E30" s="4" t="s">
        <v>325</v>
      </c>
      <c r="F30" s="1" t="s">
        <v>326</v>
      </c>
      <c r="G30" s="15">
        <v>495.9</v>
      </c>
      <c r="H30" s="15">
        <f t="shared" si="3"/>
        <v>506.02</v>
      </c>
      <c r="I30" s="11">
        <v>1</v>
      </c>
      <c r="J30" s="5">
        <f t="shared" si="4"/>
        <v>506.02</v>
      </c>
    </row>
    <row r="31" spans="3:11" ht="27.4" thickBot="1" x14ac:dyDescent="0.5">
      <c r="C31" s="3">
        <v>10</v>
      </c>
      <c r="D31" s="4" t="s">
        <v>45</v>
      </c>
      <c r="E31" s="4" t="s">
        <v>327</v>
      </c>
      <c r="F31" s="1" t="s">
        <v>46</v>
      </c>
      <c r="G31" s="15">
        <v>902.55555555555554</v>
      </c>
      <c r="H31" s="15">
        <f t="shared" si="3"/>
        <v>920.98</v>
      </c>
      <c r="I31" s="11">
        <v>1</v>
      </c>
      <c r="J31" s="5">
        <f t="shared" si="4"/>
        <v>920.98</v>
      </c>
    </row>
    <row r="32" spans="3:11" ht="27.4" thickBot="1" x14ac:dyDescent="0.5">
      <c r="C32" s="3">
        <v>11</v>
      </c>
      <c r="D32" s="4" t="s">
        <v>47</v>
      </c>
      <c r="E32" s="4" t="s">
        <v>328</v>
      </c>
      <c r="F32" s="1" t="s">
        <v>48</v>
      </c>
      <c r="G32" s="15">
        <v>1339.8585858585859</v>
      </c>
      <c r="H32" s="15">
        <f t="shared" si="3"/>
        <v>1367.2</v>
      </c>
      <c r="I32" s="11">
        <v>1</v>
      </c>
      <c r="J32" s="5">
        <f t="shared" si="4"/>
        <v>1367.2</v>
      </c>
    </row>
    <row r="33" spans="3:13" ht="27.4" thickBot="1" x14ac:dyDescent="0.5">
      <c r="C33" s="3">
        <v>12</v>
      </c>
      <c r="D33" s="4" t="s">
        <v>49</v>
      </c>
      <c r="E33" s="4" t="s">
        <v>329</v>
      </c>
      <c r="F33" s="1" t="s">
        <v>50</v>
      </c>
      <c r="G33" s="15">
        <v>249.91919191919192</v>
      </c>
      <c r="H33" s="15">
        <f t="shared" si="3"/>
        <v>255.02</v>
      </c>
      <c r="I33" s="11">
        <v>1</v>
      </c>
      <c r="J33" s="5">
        <f t="shared" si="4"/>
        <v>255.02</v>
      </c>
    </row>
    <row r="34" spans="3:13" ht="27.4" thickBot="1" x14ac:dyDescent="0.5">
      <c r="C34" s="3">
        <v>14</v>
      </c>
      <c r="D34" s="4" t="s">
        <v>52</v>
      </c>
      <c r="E34" s="4" t="s">
        <v>330</v>
      </c>
      <c r="F34" s="1" t="s">
        <v>51</v>
      </c>
      <c r="G34" s="15">
        <v>4225.8282828282827</v>
      </c>
      <c r="H34" s="15">
        <f t="shared" si="3"/>
        <v>4312.07</v>
      </c>
      <c r="I34" s="11">
        <v>1</v>
      </c>
      <c r="J34" s="5">
        <f t="shared" si="4"/>
        <v>4312.07</v>
      </c>
    </row>
    <row r="35" spans="3:13" ht="27.4" thickBot="1" x14ac:dyDescent="0.5">
      <c r="C35" s="3">
        <v>15</v>
      </c>
      <c r="D35" s="4" t="s">
        <v>53</v>
      </c>
      <c r="E35" s="4" t="s">
        <v>331</v>
      </c>
      <c r="F35" s="1" t="s">
        <v>54</v>
      </c>
      <c r="G35" s="15">
        <v>2138.2323232323233</v>
      </c>
      <c r="H35" s="15">
        <f t="shared" si="3"/>
        <v>2181.87</v>
      </c>
      <c r="I35" s="11">
        <v>1</v>
      </c>
      <c r="J35" s="5">
        <f t="shared" si="4"/>
        <v>2181.87</v>
      </c>
    </row>
    <row r="36" spans="3:13" ht="27.4" thickBot="1" x14ac:dyDescent="0.5">
      <c r="C36" s="3">
        <v>16</v>
      </c>
      <c r="D36" s="4" t="s">
        <v>55</v>
      </c>
      <c r="E36" s="4" t="s">
        <v>332</v>
      </c>
      <c r="F36" s="1" t="s">
        <v>56</v>
      </c>
      <c r="G36" s="15">
        <v>2494.5959595959598</v>
      </c>
      <c r="H36" s="15">
        <f t="shared" si="3"/>
        <v>2545.5100000000002</v>
      </c>
      <c r="I36" s="11">
        <v>1</v>
      </c>
      <c r="J36" s="5">
        <f t="shared" si="4"/>
        <v>2545.5100000000002</v>
      </c>
    </row>
    <row r="37" spans="3:13" ht="27.4" thickBot="1" x14ac:dyDescent="0.5">
      <c r="C37" s="3">
        <v>17</v>
      </c>
      <c r="D37" s="4" t="s">
        <v>57</v>
      </c>
      <c r="E37" s="4" t="s">
        <v>333</v>
      </c>
      <c r="F37" s="1" t="s">
        <v>58</v>
      </c>
      <c r="G37" s="15">
        <v>15474.343434343435</v>
      </c>
      <c r="H37" s="15">
        <f t="shared" si="3"/>
        <v>15790.15</v>
      </c>
      <c r="I37" s="11">
        <v>0</v>
      </c>
      <c r="J37" s="5">
        <f t="shared" si="4"/>
        <v>0</v>
      </c>
    </row>
    <row r="38" spans="3:13" ht="27.4" thickBot="1" x14ac:dyDescent="0.5">
      <c r="C38" s="3">
        <v>18</v>
      </c>
      <c r="D38" s="4"/>
      <c r="E38" s="4" t="s">
        <v>334</v>
      </c>
      <c r="F38" s="1" t="s">
        <v>335</v>
      </c>
      <c r="G38" s="15">
        <v>1350</v>
      </c>
      <c r="H38" s="15">
        <f t="shared" si="3"/>
        <v>1377.55</v>
      </c>
      <c r="I38" s="11">
        <v>1</v>
      </c>
      <c r="J38" s="5">
        <f t="shared" si="4"/>
        <v>1377.55</v>
      </c>
    </row>
    <row r="39" spans="3:13" ht="40.9" thickBot="1" x14ac:dyDescent="0.5">
      <c r="C39" s="3">
        <v>19</v>
      </c>
      <c r="D39" s="4"/>
      <c r="E39" s="4" t="s">
        <v>336</v>
      </c>
      <c r="F39" s="1" t="s">
        <v>337</v>
      </c>
      <c r="G39" s="15">
        <v>2545.2631578947371</v>
      </c>
      <c r="H39" s="15">
        <f t="shared" si="3"/>
        <v>2597.21</v>
      </c>
      <c r="I39" s="11">
        <v>0</v>
      </c>
      <c r="J39" s="5">
        <f t="shared" si="4"/>
        <v>0</v>
      </c>
    </row>
    <row r="40" spans="3:13" ht="40.9" thickBot="1" x14ac:dyDescent="0.5">
      <c r="C40" s="3">
        <v>20</v>
      </c>
      <c r="D40" s="4" t="s">
        <v>59</v>
      </c>
      <c r="E40" s="4" t="s">
        <v>338</v>
      </c>
      <c r="F40" s="1" t="s">
        <v>60</v>
      </c>
      <c r="G40" s="15">
        <v>318.61616161616161</v>
      </c>
      <c r="H40" s="15">
        <f t="shared" si="3"/>
        <v>325.12</v>
      </c>
      <c r="I40" s="11">
        <v>1</v>
      </c>
      <c r="J40" s="5">
        <f t="shared" si="4"/>
        <v>325.12</v>
      </c>
    </row>
    <row r="41" spans="3:13" ht="18.75" customHeight="1" collapsed="1" thickBot="1" x14ac:dyDescent="0.5">
      <c r="C41" s="16" t="s">
        <v>61</v>
      </c>
      <c r="D41" s="17"/>
      <c r="E41" s="17"/>
      <c r="F41" s="17"/>
      <c r="G41" s="17"/>
      <c r="H41" s="17"/>
      <c r="I41" s="17"/>
      <c r="J41" s="18"/>
      <c r="K41" s="10">
        <f>SUM(J43:J63)</f>
        <v>23792.559999999994</v>
      </c>
    </row>
    <row r="42" spans="3:13" ht="14.65" thickBot="1" x14ac:dyDescent="0.5">
      <c r="C42" s="6" t="s">
        <v>1</v>
      </c>
      <c r="D42" s="7" t="s">
        <v>2</v>
      </c>
      <c r="E42" s="7" t="s">
        <v>2</v>
      </c>
      <c r="F42" s="7" t="s">
        <v>3</v>
      </c>
      <c r="G42" s="8"/>
      <c r="H42" s="8"/>
      <c r="I42" s="7" t="s">
        <v>4</v>
      </c>
      <c r="J42" s="7" t="s">
        <v>5</v>
      </c>
    </row>
    <row r="43" spans="3:13" ht="27.4" thickBot="1" x14ac:dyDescent="0.5">
      <c r="C43" s="3">
        <v>1</v>
      </c>
      <c r="D43" s="4" t="s">
        <v>62</v>
      </c>
      <c r="E43" s="4" t="str">
        <f t="shared" ref="E43:E63" si="5">_xlfn.CONCAT(D43," o equivalent")</f>
        <v>DT8012F4 o equivalent</v>
      </c>
      <c r="F43" s="1" t="s">
        <v>63</v>
      </c>
      <c r="G43" s="15">
        <v>93.939393939393938</v>
      </c>
      <c r="H43" s="15">
        <f t="shared" ref="H43:H63" si="6">ROUND(G43/$H$2,2)</f>
        <v>95.86</v>
      </c>
      <c r="I43" s="11">
        <v>1</v>
      </c>
      <c r="J43" s="5">
        <f t="shared" ref="J43:J63" si="7">H43*I43</f>
        <v>95.86</v>
      </c>
    </row>
    <row r="44" spans="3:13" ht="40.9" thickBot="1" x14ac:dyDescent="0.5">
      <c r="C44" s="3">
        <v>2</v>
      </c>
      <c r="D44" s="4" t="s">
        <v>64</v>
      </c>
      <c r="E44" s="4" t="str">
        <f t="shared" si="5"/>
        <v>RK315DT0000C o equivalent</v>
      </c>
      <c r="F44" s="1" t="s">
        <v>65</v>
      </c>
      <c r="G44" s="15">
        <v>209.09090909090909</v>
      </c>
      <c r="H44" s="15">
        <f t="shared" si="6"/>
        <v>213.36</v>
      </c>
      <c r="I44" s="11">
        <v>1</v>
      </c>
      <c r="J44" s="5">
        <f t="shared" si="7"/>
        <v>213.36</v>
      </c>
      <c r="L44" s="10"/>
      <c r="M44" s="10"/>
    </row>
    <row r="45" spans="3:13" ht="40.9" thickBot="1" x14ac:dyDescent="0.5">
      <c r="C45" s="3">
        <v>3</v>
      </c>
      <c r="D45" s="4"/>
      <c r="E45" s="4" t="s">
        <v>340</v>
      </c>
      <c r="F45" s="1" t="s">
        <v>339</v>
      </c>
      <c r="G45" s="15">
        <v>74.759358288770059</v>
      </c>
      <c r="H45" s="15">
        <f t="shared" si="6"/>
        <v>76.290000000000006</v>
      </c>
      <c r="I45" s="11">
        <v>1</v>
      </c>
      <c r="J45" s="5">
        <f t="shared" si="7"/>
        <v>76.290000000000006</v>
      </c>
      <c r="L45" s="10"/>
      <c r="M45" s="10"/>
    </row>
    <row r="46" spans="3:13" ht="40.9" thickBot="1" x14ac:dyDescent="0.5">
      <c r="C46" s="3">
        <v>4</v>
      </c>
      <c r="D46" s="4" t="s">
        <v>66</v>
      </c>
      <c r="E46" s="4" t="str">
        <f t="shared" si="5"/>
        <v>OPTEX REDSCAN PRO RLS-3060V o equivalent</v>
      </c>
      <c r="F46" s="1" t="s">
        <v>67</v>
      </c>
      <c r="G46" s="15">
        <v>6456.5656565656564</v>
      </c>
      <c r="H46" s="15">
        <f t="shared" si="6"/>
        <v>6588.33</v>
      </c>
      <c r="I46" s="11">
        <v>1</v>
      </c>
      <c r="J46" s="5">
        <f t="shared" si="7"/>
        <v>6588.33</v>
      </c>
    </row>
    <row r="47" spans="3:13" ht="40.9" thickBot="1" x14ac:dyDescent="0.5">
      <c r="C47" s="3">
        <v>5</v>
      </c>
      <c r="D47" s="4" t="s">
        <v>308</v>
      </c>
      <c r="E47" s="4" t="str">
        <f t="shared" si="5"/>
        <v>OPTEX REDSCAN mini-Pro RLS-2020V o equivalent</v>
      </c>
      <c r="F47" s="1" t="s">
        <v>309</v>
      </c>
      <c r="G47" s="15">
        <v>4396.969696969697</v>
      </c>
      <c r="H47" s="15">
        <f t="shared" si="6"/>
        <v>4486.7</v>
      </c>
      <c r="I47" s="11">
        <v>1</v>
      </c>
      <c r="J47" s="5">
        <f t="shared" si="7"/>
        <v>4486.7</v>
      </c>
    </row>
    <row r="48" spans="3:13" ht="40.9" thickBot="1" x14ac:dyDescent="0.5">
      <c r="C48" s="3">
        <v>6</v>
      </c>
      <c r="D48" s="4"/>
      <c r="E48" s="4" t="s">
        <v>342</v>
      </c>
      <c r="F48" s="4" t="s">
        <v>341</v>
      </c>
      <c r="G48" s="15">
        <v>502.54307783719548</v>
      </c>
      <c r="H48" s="15">
        <f t="shared" si="6"/>
        <v>512.79999999999995</v>
      </c>
      <c r="I48" s="11">
        <v>1</v>
      </c>
      <c r="J48" s="5">
        <f t="shared" si="7"/>
        <v>512.79999999999995</v>
      </c>
    </row>
    <row r="49" spans="3:11" ht="94.9" thickBot="1" x14ac:dyDescent="0.5">
      <c r="C49" s="3">
        <v>7</v>
      </c>
      <c r="D49" s="4" t="s">
        <v>68</v>
      </c>
      <c r="E49" s="4" t="str">
        <f t="shared" si="5"/>
        <v>FlexZone G6EM0102 o equivalent</v>
      </c>
      <c r="F49" s="1" t="s">
        <v>69</v>
      </c>
      <c r="G49" s="15">
        <v>3749.4949494949497</v>
      </c>
      <c r="H49" s="15">
        <f t="shared" si="6"/>
        <v>3826.02</v>
      </c>
      <c r="I49" s="11">
        <v>1</v>
      </c>
      <c r="J49" s="5">
        <f t="shared" si="7"/>
        <v>3826.02</v>
      </c>
    </row>
    <row r="50" spans="3:11" ht="67.900000000000006" thickBot="1" x14ac:dyDescent="0.5">
      <c r="C50" s="3">
        <v>8</v>
      </c>
      <c r="D50" s="4" t="s">
        <v>70</v>
      </c>
      <c r="E50" s="4" t="str">
        <f t="shared" si="5"/>
        <v>FlexZone E7EM0202 o equivalent</v>
      </c>
      <c r="F50" s="1" t="s">
        <v>71</v>
      </c>
      <c r="G50" s="15">
        <v>542.42424242424238</v>
      </c>
      <c r="H50" s="15">
        <f t="shared" si="6"/>
        <v>553.49</v>
      </c>
      <c r="I50" s="11">
        <v>1</v>
      </c>
      <c r="J50" s="5">
        <f t="shared" si="7"/>
        <v>553.49</v>
      </c>
    </row>
    <row r="51" spans="3:11" ht="108.4" thickBot="1" x14ac:dyDescent="0.5">
      <c r="C51" s="3">
        <v>9</v>
      </c>
      <c r="D51" s="4" t="s">
        <v>72</v>
      </c>
      <c r="E51" s="4" t="str">
        <f t="shared" si="5"/>
        <v>FlexZone GB0412 o equivalent</v>
      </c>
      <c r="F51" s="1" t="s">
        <v>73</v>
      </c>
      <c r="G51" s="15">
        <v>229.2929292929293</v>
      </c>
      <c r="H51" s="15">
        <f t="shared" si="6"/>
        <v>233.97</v>
      </c>
      <c r="I51" s="11">
        <v>1</v>
      </c>
      <c r="J51" s="5">
        <f t="shared" si="7"/>
        <v>233.97</v>
      </c>
    </row>
    <row r="52" spans="3:11" ht="54.4" thickBot="1" x14ac:dyDescent="0.5">
      <c r="C52" s="3">
        <v>10</v>
      </c>
      <c r="D52" s="4" t="s">
        <v>74</v>
      </c>
      <c r="E52" s="4" t="str">
        <f t="shared" si="5"/>
        <v>FlexZone E7FG0301 o equivalent</v>
      </c>
      <c r="F52" s="1" t="s">
        <v>75</v>
      </c>
      <c r="G52" s="15">
        <v>417.17171717171715</v>
      </c>
      <c r="H52" s="15">
        <f t="shared" si="6"/>
        <v>425.69</v>
      </c>
      <c r="I52" s="11">
        <v>1</v>
      </c>
      <c r="J52" s="5">
        <f t="shared" si="7"/>
        <v>425.69</v>
      </c>
    </row>
    <row r="53" spans="3:11" ht="40.9" thickBot="1" x14ac:dyDescent="0.5">
      <c r="C53" s="3">
        <v>11</v>
      </c>
      <c r="D53" s="4" t="s">
        <v>76</v>
      </c>
      <c r="E53" s="4" t="str">
        <f t="shared" si="5"/>
        <v>FlexZone G6KT0201 o equivalent</v>
      </c>
      <c r="F53" s="1" t="s">
        <v>77</v>
      </c>
      <c r="G53" s="15">
        <v>166.66666666666666</v>
      </c>
      <c r="H53" s="15">
        <f t="shared" si="6"/>
        <v>170.07</v>
      </c>
      <c r="I53" s="11">
        <v>1</v>
      </c>
      <c r="J53" s="5">
        <f t="shared" si="7"/>
        <v>170.07</v>
      </c>
    </row>
    <row r="54" spans="3:11" ht="40.9" thickBot="1" x14ac:dyDescent="0.5">
      <c r="C54" s="3">
        <v>12</v>
      </c>
      <c r="D54" s="4" t="s">
        <v>78</v>
      </c>
      <c r="E54" s="4" t="str">
        <f t="shared" si="5"/>
        <v>FlexZone G6KT0101 o equivalent</v>
      </c>
      <c r="F54" s="1" t="s">
        <v>79</v>
      </c>
      <c r="G54" s="15">
        <v>110.1010101010101</v>
      </c>
      <c r="H54" s="15">
        <f t="shared" si="6"/>
        <v>112.35</v>
      </c>
      <c r="I54" s="11">
        <v>1</v>
      </c>
      <c r="J54" s="5">
        <f t="shared" si="7"/>
        <v>112.35</v>
      </c>
    </row>
    <row r="55" spans="3:11" ht="67.900000000000006" thickBot="1" x14ac:dyDescent="0.5">
      <c r="C55" s="3">
        <v>13</v>
      </c>
      <c r="D55" s="4" t="s">
        <v>80</v>
      </c>
      <c r="E55" s="4" t="str">
        <f t="shared" si="5"/>
        <v>FlexZone - G6KT0300 o equivalent</v>
      </c>
      <c r="F55" s="1" t="s">
        <v>81</v>
      </c>
      <c r="G55" s="15">
        <v>229.2929292929293</v>
      </c>
      <c r="H55" s="15">
        <f t="shared" si="6"/>
        <v>233.97</v>
      </c>
      <c r="I55" s="11">
        <v>1</v>
      </c>
      <c r="J55" s="5">
        <f t="shared" si="7"/>
        <v>233.97</v>
      </c>
    </row>
    <row r="56" spans="3:11" ht="40.9" thickBot="1" x14ac:dyDescent="0.5">
      <c r="C56" s="3">
        <v>14</v>
      </c>
      <c r="D56" s="4" t="s">
        <v>82</v>
      </c>
      <c r="E56" s="4" t="str">
        <f t="shared" si="5"/>
        <v>FlexZone 00BA2200 o equivalent</v>
      </c>
      <c r="F56" s="1" t="s">
        <v>83</v>
      </c>
      <c r="G56" s="15">
        <v>719.19191919191917</v>
      </c>
      <c r="H56" s="15">
        <f t="shared" si="6"/>
        <v>733.87</v>
      </c>
      <c r="I56" s="11">
        <v>1</v>
      </c>
      <c r="J56" s="5">
        <f t="shared" si="7"/>
        <v>733.87</v>
      </c>
    </row>
    <row r="57" spans="3:11" ht="54.4" thickBot="1" x14ac:dyDescent="0.5">
      <c r="C57" s="3">
        <v>15</v>
      </c>
      <c r="D57" s="4" t="s">
        <v>84</v>
      </c>
      <c r="E57" s="4" t="str">
        <f t="shared" si="5"/>
        <v>FlexZone GP0154-050 o equivalent</v>
      </c>
      <c r="F57" s="1" t="s">
        <v>85</v>
      </c>
      <c r="G57" s="15">
        <v>260.60606060606062</v>
      </c>
      <c r="H57" s="15">
        <f t="shared" si="6"/>
        <v>265.92</v>
      </c>
      <c r="I57" s="11">
        <v>1</v>
      </c>
      <c r="J57" s="5">
        <f t="shared" si="7"/>
        <v>265.92</v>
      </c>
    </row>
    <row r="58" spans="3:11" ht="94.9" thickBot="1" x14ac:dyDescent="0.5">
      <c r="C58" s="3">
        <v>16</v>
      </c>
      <c r="D58" s="4" t="s">
        <v>86</v>
      </c>
      <c r="E58" s="4" t="str">
        <f t="shared" si="5"/>
        <v>FlexZone G6FG0200 o equivalent</v>
      </c>
      <c r="F58" s="1" t="s">
        <v>87</v>
      </c>
      <c r="G58" s="15">
        <v>1823.2323232323233</v>
      </c>
      <c r="H58" s="15">
        <f t="shared" si="6"/>
        <v>1860.44</v>
      </c>
      <c r="I58" s="11">
        <v>1</v>
      </c>
      <c r="J58" s="5">
        <f t="shared" si="7"/>
        <v>1860.44</v>
      </c>
    </row>
    <row r="59" spans="3:11" ht="27.4" thickBot="1" x14ac:dyDescent="0.5">
      <c r="C59" s="3">
        <v>17</v>
      </c>
      <c r="D59" s="4" t="s">
        <v>88</v>
      </c>
      <c r="E59" s="4" t="str">
        <f t="shared" si="5"/>
        <v>AXIS C1310-E o equivalent</v>
      </c>
      <c r="F59" s="1" t="s">
        <v>89</v>
      </c>
      <c r="G59" s="15">
        <v>531.31313131313129</v>
      </c>
      <c r="H59" s="15">
        <f t="shared" si="6"/>
        <v>542.16</v>
      </c>
      <c r="I59" s="11">
        <v>1</v>
      </c>
      <c r="J59" s="5">
        <f t="shared" si="7"/>
        <v>542.16</v>
      </c>
    </row>
    <row r="60" spans="3:11" ht="27.4" thickBot="1" x14ac:dyDescent="0.5">
      <c r="C60" s="3">
        <v>18</v>
      </c>
      <c r="D60" s="4" t="s">
        <v>90</v>
      </c>
      <c r="E60" s="4" t="str">
        <f t="shared" si="5"/>
        <v>CADDX AS619 o equivalent</v>
      </c>
      <c r="F60" s="1" t="s">
        <v>91</v>
      </c>
      <c r="G60" s="15">
        <v>136.36363636363637</v>
      </c>
      <c r="H60" s="15">
        <f t="shared" si="6"/>
        <v>139.15</v>
      </c>
      <c r="I60" s="11">
        <v>1</v>
      </c>
      <c r="J60" s="5">
        <f t="shared" si="7"/>
        <v>139.15</v>
      </c>
    </row>
    <row r="61" spans="3:11" ht="40.9" thickBot="1" x14ac:dyDescent="0.5">
      <c r="C61" s="3">
        <v>19</v>
      </c>
      <c r="D61" s="4" t="s">
        <v>92</v>
      </c>
      <c r="E61" s="4" t="str">
        <f t="shared" si="5"/>
        <v>HONEYWELL E080-10  o equivalent</v>
      </c>
      <c r="F61" s="1" t="s">
        <v>93</v>
      </c>
      <c r="G61" s="15">
        <v>364.64646464646466</v>
      </c>
      <c r="H61" s="15">
        <f t="shared" si="6"/>
        <v>372.09</v>
      </c>
      <c r="I61" s="11">
        <v>1</v>
      </c>
      <c r="J61" s="5">
        <f t="shared" si="7"/>
        <v>372.09</v>
      </c>
    </row>
    <row r="62" spans="3:11" ht="27.4" thickBot="1" x14ac:dyDescent="0.5">
      <c r="C62" s="3">
        <v>20</v>
      </c>
      <c r="D62" s="4" t="s">
        <v>94</v>
      </c>
      <c r="E62" s="4" t="str">
        <f t="shared" si="5"/>
        <v>GALAXY DIMENSION 48 o equivalent</v>
      </c>
      <c r="F62" s="1" t="s">
        <v>95</v>
      </c>
      <c r="G62" s="15">
        <v>479.79797979797979</v>
      </c>
      <c r="H62" s="15">
        <f t="shared" si="6"/>
        <v>489.59</v>
      </c>
      <c r="I62" s="11">
        <v>1</v>
      </c>
      <c r="J62" s="5">
        <f t="shared" si="7"/>
        <v>489.59</v>
      </c>
    </row>
    <row r="63" spans="3:11" ht="135.4" thickBot="1" x14ac:dyDescent="0.5">
      <c r="C63" s="3">
        <v>21</v>
      </c>
      <c r="D63" s="4" t="s">
        <v>96</v>
      </c>
      <c r="E63" s="4" t="str">
        <f t="shared" si="5"/>
        <v>TAKEX TAS200 o equivalent</v>
      </c>
      <c r="F63" s="1" t="s">
        <v>97</v>
      </c>
      <c r="G63" s="15">
        <v>1823.2323232323233</v>
      </c>
      <c r="H63" s="15">
        <f t="shared" si="6"/>
        <v>1860.44</v>
      </c>
      <c r="I63" s="11">
        <v>1</v>
      </c>
      <c r="J63" s="5">
        <f t="shared" si="7"/>
        <v>1860.44</v>
      </c>
    </row>
    <row r="64" spans="3:11" ht="14.65" collapsed="1" thickBot="1" x14ac:dyDescent="0.5">
      <c r="C64" s="16" t="s">
        <v>98</v>
      </c>
      <c r="D64" s="17"/>
      <c r="E64" s="17"/>
      <c r="F64" s="17"/>
      <c r="G64" s="17"/>
      <c r="H64" s="17"/>
      <c r="I64" s="17"/>
      <c r="J64" s="18"/>
      <c r="K64" s="10">
        <f>SUM(J66:J77)</f>
        <v>0</v>
      </c>
    </row>
    <row r="65" spans="3:11" ht="14.65" thickBot="1" x14ac:dyDescent="0.5">
      <c r="C65" s="2" t="s">
        <v>1</v>
      </c>
      <c r="D65" s="8" t="s">
        <v>2</v>
      </c>
      <c r="E65" s="7" t="s">
        <v>2</v>
      </c>
      <c r="F65" s="8" t="s">
        <v>3</v>
      </c>
      <c r="G65" s="8"/>
      <c r="H65" s="8"/>
      <c r="I65" s="7" t="s">
        <v>4</v>
      </c>
      <c r="J65" s="7" t="s">
        <v>5</v>
      </c>
    </row>
    <row r="66" spans="3:11" ht="81.400000000000006" thickBot="1" x14ac:dyDescent="0.5">
      <c r="C66" s="3">
        <v>1</v>
      </c>
      <c r="D66" s="4" t="s">
        <v>99</v>
      </c>
      <c r="E66" s="4" t="str">
        <f t="shared" ref="E66:E77" si="8">_xlfn.CONCAT(D66," o equivalent")</f>
        <v>IE-3200-8P2S-E o equivalent</v>
      </c>
      <c r="F66" s="1" t="s">
        <v>100</v>
      </c>
      <c r="G66" s="15">
        <v>4754.545454545455</v>
      </c>
      <c r="H66" s="15">
        <f t="shared" ref="H66:H129" si="9">ROUND(G66/$H$2,2)</f>
        <v>4851.58</v>
      </c>
      <c r="I66" s="11">
        <v>0</v>
      </c>
      <c r="J66" s="5">
        <f t="shared" ref="J66:J77" si="10">H66*I66</f>
        <v>0</v>
      </c>
    </row>
    <row r="67" spans="3:11" ht="27.4" thickBot="1" x14ac:dyDescent="0.5">
      <c r="C67" s="3">
        <v>2</v>
      </c>
      <c r="D67" s="4" t="s">
        <v>101</v>
      </c>
      <c r="E67" s="4" t="str">
        <f t="shared" si="8"/>
        <v>CON-SNTP-IE32008S o equivalent</v>
      </c>
      <c r="F67" s="1" t="s">
        <v>102</v>
      </c>
      <c r="G67" s="15">
        <v>925.25252525252529</v>
      </c>
      <c r="H67" s="15">
        <f t="shared" si="9"/>
        <v>944.14</v>
      </c>
      <c r="I67" s="11">
        <v>0</v>
      </c>
      <c r="J67" s="5">
        <f t="shared" si="10"/>
        <v>0</v>
      </c>
    </row>
    <row r="68" spans="3:11" ht="27.4" thickBot="1" x14ac:dyDescent="0.5">
      <c r="C68" s="3">
        <v>3</v>
      </c>
      <c r="D68" s="4" t="s">
        <v>103</v>
      </c>
      <c r="E68" s="4" t="str">
        <f t="shared" si="8"/>
        <v>PWR-IE240W-PCAC-L o equivalent</v>
      </c>
      <c r="F68" s="1" t="s">
        <v>104</v>
      </c>
      <c r="G68" s="15">
        <v>1186.8686868686868</v>
      </c>
      <c r="H68" s="15">
        <f t="shared" si="9"/>
        <v>1211.0899999999999</v>
      </c>
      <c r="I68" s="11">
        <v>0</v>
      </c>
      <c r="J68" s="5">
        <f t="shared" si="10"/>
        <v>0</v>
      </c>
    </row>
    <row r="69" spans="3:11" ht="27.4" thickBot="1" x14ac:dyDescent="0.5">
      <c r="C69" s="3">
        <v>4</v>
      </c>
      <c r="D69" s="4" t="s">
        <v>105</v>
      </c>
      <c r="E69" s="4" t="str">
        <f t="shared" si="8"/>
        <v>IE3200-DNA-E-3Y o equivalent</v>
      </c>
      <c r="F69" s="1" t="s">
        <v>106</v>
      </c>
      <c r="G69" s="15">
        <v>144.44444444444446</v>
      </c>
      <c r="H69" s="15">
        <f t="shared" si="9"/>
        <v>147.38999999999999</v>
      </c>
      <c r="I69" s="11">
        <v>0</v>
      </c>
      <c r="J69" s="5">
        <f t="shared" si="10"/>
        <v>0</v>
      </c>
    </row>
    <row r="70" spans="3:11" ht="94.9" thickBot="1" x14ac:dyDescent="0.5">
      <c r="C70" s="3">
        <v>5</v>
      </c>
      <c r="D70" s="4" t="s">
        <v>107</v>
      </c>
      <c r="E70" s="4" t="str">
        <f t="shared" si="8"/>
        <v>C9200L-24P-4G-E o equivalent</v>
      </c>
      <c r="F70" s="1" t="s">
        <v>108</v>
      </c>
      <c r="G70" s="15">
        <v>3043.4343434343436</v>
      </c>
      <c r="H70" s="15">
        <f t="shared" si="9"/>
        <v>3105.55</v>
      </c>
      <c r="I70" s="11">
        <v>0</v>
      </c>
      <c r="J70" s="5">
        <f t="shared" si="10"/>
        <v>0</v>
      </c>
    </row>
    <row r="71" spans="3:11" ht="27.4" thickBot="1" x14ac:dyDescent="0.5">
      <c r="C71" s="3">
        <v>6</v>
      </c>
      <c r="D71" s="4" t="s">
        <v>109</v>
      </c>
      <c r="E71" s="4" t="str">
        <f t="shared" si="8"/>
        <v>CON-SNT-C920L24G o equivalent</v>
      </c>
      <c r="F71" s="1" t="s">
        <v>110</v>
      </c>
      <c r="G71" s="15">
        <v>339.39393939393938</v>
      </c>
      <c r="H71" s="15">
        <f t="shared" si="9"/>
        <v>346.32</v>
      </c>
      <c r="I71" s="11">
        <v>0</v>
      </c>
      <c r="J71" s="5">
        <f t="shared" si="10"/>
        <v>0</v>
      </c>
    </row>
    <row r="72" spans="3:11" ht="27.4" thickBot="1" x14ac:dyDescent="0.5">
      <c r="C72" s="3">
        <v>7</v>
      </c>
      <c r="D72" s="4" t="s">
        <v>111</v>
      </c>
      <c r="E72" s="4" t="str">
        <f t="shared" si="8"/>
        <v>C9200L-DNA-E-24-3Y o equivalent</v>
      </c>
      <c r="F72" s="1" t="s">
        <v>112</v>
      </c>
      <c r="G72" s="15">
        <v>489.8989898989899</v>
      </c>
      <c r="H72" s="15">
        <f t="shared" si="9"/>
        <v>499.9</v>
      </c>
      <c r="I72" s="11">
        <v>0</v>
      </c>
      <c r="J72" s="5">
        <f t="shared" si="10"/>
        <v>0</v>
      </c>
    </row>
    <row r="73" spans="3:11" ht="67.900000000000006" thickBot="1" x14ac:dyDescent="0.5">
      <c r="C73" s="3">
        <v>8</v>
      </c>
      <c r="D73" s="4" t="s">
        <v>113</v>
      </c>
      <c r="E73" s="4" t="str">
        <f t="shared" si="8"/>
        <v>C9200-24P-E o equivalent</v>
      </c>
      <c r="F73" s="1" t="s">
        <v>114</v>
      </c>
      <c r="G73" s="15">
        <v>3348.4848484848485</v>
      </c>
      <c r="H73" s="15">
        <f t="shared" si="9"/>
        <v>3416.82</v>
      </c>
      <c r="I73" s="11">
        <v>0</v>
      </c>
      <c r="J73" s="5">
        <f t="shared" si="10"/>
        <v>0</v>
      </c>
    </row>
    <row r="74" spans="3:11" ht="27.4" thickBot="1" x14ac:dyDescent="0.5">
      <c r="C74" s="3">
        <v>9</v>
      </c>
      <c r="D74" s="4" t="s">
        <v>115</v>
      </c>
      <c r="E74" s="4" t="str">
        <f t="shared" si="8"/>
        <v>CON-SNT-C920024P o equivalent</v>
      </c>
      <c r="F74" s="1" t="s">
        <v>116</v>
      </c>
      <c r="G74" s="15">
        <v>293.93939393939394</v>
      </c>
      <c r="H74" s="15">
        <f t="shared" si="9"/>
        <v>299.94</v>
      </c>
      <c r="I74" s="11">
        <v>0</v>
      </c>
      <c r="J74" s="5">
        <f t="shared" si="10"/>
        <v>0</v>
      </c>
    </row>
    <row r="75" spans="3:11" ht="27.4" thickBot="1" x14ac:dyDescent="0.5">
      <c r="C75" s="3">
        <v>10</v>
      </c>
      <c r="D75" s="4" t="s">
        <v>117</v>
      </c>
      <c r="E75" s="4" t="str">
        <f t="shared" si="8"/>
        <v>C9200-DNA-E-24-3Y o equivalent</v>
      </c>
      <c r="F75" s="1" t="s">
        <v>118</v>
      </c>
      <c r="G75" s="15">
        <v>489.8989898989899</v>
      </c>
      <c r="H75" s="15">
        <f t="shared" si="9"/>
        <v>499.9</v>
      </c>
      <c r="I75" s="11">
        <v>0</v>
      </c>
      <c r="J75" s="5">
        <f t="shared" si="10"/>
        <v>0</v>
      </c>
    </row>
    <row r="76" spans="3:11" ht="27.4" thickBot="1" x14ac:dyDescent="0.5">
      <c r="C76" s="3">
        <v>11</v>
      </c>
      <c r="D76" s="4" t="s">
        <v>119</v>
      </c>
      <c r="E76" s="4" t="str">
        <f t="shared" si="8"/>
        <v>C9200-NM-4G= o equivalent</v>
      </c>
      <c r="F76" s="1" t="s">
        <v>120</v>
      </c>
      <c r="G76" s="15">
        <v>410.1010101010101</v>
      </c>
      <c r="H76" s="15">
        <f t="shared" si="9"/>
        <v>418.47</v>
      </c>
      <c r="I76" s="11">
        <v>0</v>
      </c>
      <c r="J76" s="5">
        <f t="shared" si="10"/>
        <v>0</v>
      </c>
    </row>
    <row r="77" spans="3:11" ht="27.4" thickBot="1" x14ac:dyDescent="0.5">
      <c r="C77" s="3">
        <v>12</v>
      </c>
      <c r="D77" s="4" t="s">
        <v>121</v>
      </c>
      <c r="E77" s="4" t="str">
        <f t="shared" si="8"/>
        <v>GLC-LH-SMD= o equivalent</v>
      </c>
      <c r="F77" s="1" t="s">
        <v>122</v>
      </c>
      <c r="G77" s="15">
        <v>688.88888888888891</v>
      </c>
      <c r="H77" s="15">
        <f t="shared" si="9"/>
        <v>702.95</v>
      </c>
      <c r="I77" s="11">
        <v>0</v>
      </c>
      <c r="J77" s="5">
        <f t="shared" si="10"/>
        <v>0</v>
      </c>
    </row>
    <row r="78" spans="3:11" ht="14.65" collapsed="1" thickBot="1" x14ac:dyDescent="0.5">
      <c r="C78" s="16" t="s">
        <v>123</v>
      </c>
      <c r="D78" s="17"/>
      <c r="E78" s="17"/>
      <c r="F78" s="17"/>
      <c r="G78" s="17"/>
      <c r="H78" s="17"/>
      <c r="I78" s="17"/>
      <c r="J78" s="18"/>
      <c r="K78" s="10">
        <f>SUM(J80:J142)</f>
        <v>260.37</v>
      </c>
    </row>
    <row r="79" spans="3:11" ht="14.65" thickBot="1" x14ac:dyDescent="0.5">
      <c r="C79" s="2" t="s">
        <v>1</v>
      </c>
      <c r="D79" s="8" t="s">
        <v>2</v>
      </c>
      <c r="E79" s="7" t="s">
        <v>2</v>
      </c>
      <c r="F79" s="8" t="s">
        <v>3</v>
      </c>
      <c r="G79" s="7"/>
      <c r="H79" s="7"/>
      <c r="I79" s="7" t="s">
        <v>4</v>
      </c>
      <c r="J79" s="7" t="s">
        <v>5</v>
      </c>
    </row>
    <row r="80" spans="3:11" ht="135.4" thickBot="1" x14ac:dyDescent="0.5">
      <c r="C80" s="3">
        <v>1</v>
      </c>
      <c r="D80" s="4" t="s">
        <v>124</v>
      </c>
      <c r="E80" s="4" t="str">
        <f t="shared" ref="E80:E142" si="11">_xlfn.CONCAT(D80," o equivalent")</f>
        <v>Cable de 4 parells S/FTP categoria 7 per a classe Ea o equivalent</v>
      </c>
      <c r="F80" s="1" t="s">
        <v>125</v>
      </c>
      <c r="G80" s="15">
        <v>4.1313131313131315</v>
      </c>
      <c r="H80" s="15">
        <f t="shared" si="9"/>
        <v>4.22</v>
      </c>
      <c r="I80" s="11">
        <v>1</v>
      </c>
      <c r="J80" s="5">
        <f t="shared" ref="J80:J142" si="12">H80*I80</f>
        <v>4.22</v>
      </c>
    </row>
    <row r="81" spans="3:10" ht="27.4" thickBot="1" x14ac:dyDescent="0.5">
      <c r="C81" s="3">
        <v>2</v>
      </c>
      <c r="D81" s="4" t="s">
        <v>126</v>
      </c>
      <c r="E81" s="4" t="str">
        <f t="shared" si="11"/>
        <v>Paca carril DIN R-J45 o equivalent</v>
      </c>
      <c r="F81" s="1" t="s">
        <v>127</v>
      </c>
      <c r="G81" s="15">
        <v>11.525252525252526</v>
      </c>
      <c r="H81" s="15">
        <f t="shared" si="9"/>
        <v>11.76</v>
      </c>
      <c r="I81" s="11">
        <v>1</v>
      </c>
      <c r="J81" s="5">
        <f t="shared" si="12"/>
        <v>11.76</v>
      </c>
    </row>
    <row r="82" spans="3:10" ht="40.9" thickBot="1" x14ac:dyDescent="0.5">
      <c r="C82" s="3">
        <v>3</v>
      </c>
      <c r="D82" s="4" t="s">
        <v>128</v>
      </c>
      <c r="E82" s="4" t="str">
        <f t="shared" si="11"/>
        <v>Connector RJ-45 femella o equivalent</v>
      </c>
      <c r="F82" s="1" t="s">
        <v>129</v>
      </c>
      <c r="G82" s="15">
        <v>6.6969696969696972</v>
      </c>
      <c r="H82" s="15">
        <f t="shared" si="9"/>
        <v>6.83</v>
      </c>
      <c r="I82" s="11">
        <v>1</v>
      </c>
      <c r="J82" s="5">
        <f t="shared" si="12"/>
        <v>6.83</v>
      </c>
    </row>
    <row r="83" spans="3:10" ht="40.9" thickBot="1" x14ac:dyDescent="0.5">
      <c r="C83" s="3">
        <v>4</v>
      </c>
      <c r="D83" s="4" t="s">
        <v>130</v>
      </c>
      <c r="E83" s="4" t="str">
        <f t="shared" si="11"/>
        <v>Tirantet de xarxa model C6PC28-YL-01 (Groc) o equivalent</v>
      </c>
      <c r="F83" s="4" t="s">
        <v>131</v>
      </c>
      <c r="G83" s="15">
        <v>2.6969696969696968</v>
      </c>
      <c r="H83" s="15">
        <f t="shared" si="9"/>
        <v>2.75</v>
      </c>
      <c r="I83" s="11">
        <v>1</v>
      </c>
      <c r="J83" s="5">
        <f t="shared" si="12"/>
        <v>2.75</v>
      </c>
    </row>
    <row r="84" spans="3:10" ht="40.9" thickBot="1" x14ac:dyDescent="0.5">
      <c r="C84" s="3">
        <v>5</v>
      </c>
      <c r="D84" s="4" t="s">
        <v>132</v>
      </c>
      <c r="E84" s="4" t="str">
        <f t="shared" si="11"/>
        <v>Tirantet de xarxa model C6PC28-YL-02 (Groc) o equivalent</v>
      </c>
      <c r="F84" s="4" t="s">
        <v>133</v>
      </c>
      <c r="G84" s="15">
        <v>2.6969696969696968</v>
      </c>
      <c r="H84" s="15">
        <f t="shared" si="9"/>
        <v>2.75</v>
      </c>
      <c r="I84" s="11">
        <v>1</v>
      </c>
      <c r="J84" s="5">
        <f t="shared" si="12"/>
        <v>2.75</v>
      </c>
    </row>
    <row r="85" spans="3:10" ht="40.9" thickBot="1" x14ac:dyDescent="0.5">
      <c r="C85" s="3">
        <v>6</v>
      </c>
      <c r="D85" s="4" t="s">
        <v>134</v>
      </c>
      <c r="E85" s="4" t="str">
        <f t="shared" si="11"/>
        <v>Tirantet de xarxa model C6PC28-YL-03 (Groc) o equivalent</v>
      </c>
      <c r="F85" s="4" t="s">
        <v>135</v>
      </c>
      <c r="G85" s="15">
        <v>2.8686868686868685</v>
      </c>
      <c r="H85" s="15">
        <f t="shared" si="9"/>
        <v>2.93</v>
      </c>
      <c r="I85" s="11">
        <v>1</v>
      </c>
      <c r="J85" s="5">
        <f t="shared" si="12"/>
        <v>2.93</v>
      </c>
    </row>
    <row r="86" spans="3:10" ht="40.9" thickBot="1" x14ac:dyDescent="0.5">
      <c r="C86" s="3">
        <v>7</v>
      </c>
      <c r="D86" s="4" t="s">
        <v>136</v>
      </c>
      <c r="E86" s="4" t="str">
        <f t="shared" si="11"/>
        <v>Tirantet de xarxa model C6PC28-YL-04 (Groc) o equivalent</v>
      </c>
      <c r="F86" s="4" t="s">
        <v>137</v>
      </c>
      <c r="G86" s="15">
        <v>3.1212121212121211</v>
      </c>
      <c r="H86" s="15">
        <f t="shared" si="9"/>
        <v>3.18</v>
      </c>
      <c r="I86" s="11">
        <v>1</v>
      </c>
      <c r="J86" s="5">
        <f t="shared" si="12"/>
        <v>3.18</v>
      </c>
    </row>
    <row r="87" spans="3:10" ht="40.9" thickBot="1" x14ac:dyDescent="0.5">
      <c r="C87" s="3">
        <v>8</v>
      </c>
      <c r="D87" s="4" t="s">
        <v>138</v>
      </c>
      <c r="E87" s="4" t="str">
        <f t="shared" si="11"/>
        <v>Tirantet de xarxa model C6PC28-YL-05 (Groc) o equivalent</v>
      </c>
      <c r="F87" s="4" t="s">
        <v>139</v>
      </c>
      <c r="G87" s="15">
        <v>3.3838383838383841</v>
      </c>
      <c r="H87" s="15">
        <f t="shared" si="9"/>
        <v>3.45</v>
      </c>
      <c r="I87" s="11">
        <v>1</v>
      </c>
      <c r="J87" s="5">
        <f t="shared" si="12"/>
        <v>3.45</v>
      </c>
    </row>
    <row r="88" spans="3:10" ht="40.9" thickBot="1" x14ac:dyDescent="0.5">
      <c r="C88" s="3">
        <v>9</v>
      </c>
      <c r="D88" s="4" t="s">
        <v>140</v>
      </c>
      <c r="E88" s="4" t="str">
        <f t="shared" si="11"/>
        <v>Tirantet de xarxa model C6PC28-YL-07 (Groc) o equivalent</v>
      </c>
      <c r="F88" s="4" t="s">
        <v>141</v>
      </c>
      <c r="G88" s="15">
        <v>3.6464646464646462</v>
      </c>
      <c r="H88" s="15">
        <f t="shared" si="9"/>
        <v>3.72</v>
      </c>
      <c r="I88" s="11">
        <v>1</v>
      </c>
      <c r="J88" s="5">
        <f t="shared" si="12"/>
        <v>3.72</v>
      </c>
    </row>
    <row r="89" spans="3:10" ht="40.9" thickBot="1" x14ac:dyDescent="0.5">
      <c r="C89" s="3">
        <v>10</v>
      </c>
      <c r="D89" s="4" t="s">
        <v>142</v>
      </c>
      <c r="E89" s="4" t="str">
        <f t="shared" si="11"/>
        <v>Tirantet de xarxa model C6PC28-YL-10 (Groc) o equivalent</v>
      </c>
      <c r="F89" s="4" t="s">
        <v>143</v>
      </c>
      <c r="G89" s="15">
        <v>3.9090909090909092</v>
      </c>
      <c r="H89" s="15">
        <f t="shared" si="9"/>
        <v>3.99</v>
      </c>
      <c r="I89" s="11">
        <v>1</v>
      </c>
      <c r="J89" s="5">
        <f t="shared" si="12"/>
        <v>3.99</v>
      </c>
    </row>
    <row r="90" spans="3:10" ht="40.9" thickBot="1" x14ac:dyDescent="0.5">
      <c r="C90" s="3">
        <v>11</v>
      </c>
      <c r="D90" s="4" t="s">
        <v>144</v>
      </c>
      <c r="E90" s="4" t="str">
        <f t="shared" si="11"/>
        <v>Tirantet de xarxa model C6PC28-YL-12 (Groc) o equivalent</v>
      </c>
      <c r="F90" s="4" t="s">
        <v>145</v>
      </c>
      <c r="G90" s="15">
        <v>4.5353535353535355</v>
      </c>
      <c r="H90" s="15">
        <f t="shared" si="9"/>
        <v>4.63</v>
      </c>
      <c r="I90" s="11">
        <v>1</v>
      </c>
      <c r="J90" s="5">
        <f t="shared" si="12"/>
        <v>4.63</v>
      </c>
    </row>
    <row r="91" spans="3:10" ht="40.9" thickBot="1" x14ac:dyDescent="0.5">
      <c r="C91" s="3">
        <v>12</v>
      </c>
      <c r="D91" s="4" t="s">
        <v>146</v>
      </c>
      <c r="E91" s="4" t="str">
        <f t="shared" si="11"/>
        <v>Tirantet de xarxa model C6PC28-YL-15 (Groc) o equivalent</v>
      </c>
      <c r="F91" s="4" t="s">
        <v>147</v>
      </c>
      <c r="G91" s="15">
        <v>5.5151515151515156</v>
      </c>
      <c r="H91" s="15">
        <f t="shared" si="9"/>
        <v>5.63</v>
      </c>
      <c r="I91" s="11">
        <v>1</v>
      </c>
      <c r="J91" s="5">
        <f t="shared" si="12"/>
        <v>5.63</v>
      </c>
    </row>
    <row r="92" spans="3:10" ht="40.9" thickBot="1" x14ac:dyDescent="0.5">
      <c r="C92" s="3">
        <v>13</v>
      </c>
      <c r="D92" s="4" t="s">
        <v>148</v>
      </c>
      <c r="E92" s="4" t="str">
        <f t="shared" si="11"/>
        <v>Tirantet de xarxa model C6PC28-YL-20 (Groc) o equivalent</v>
      </c>
      <c r="F92" s="4" t="s">
        <v>149</v>
      </c>
      <c r="G92" s="15">
        <v>6.4949494949494948</v>
      </c>
      <c r="H92" s="15">
        <f t="shared" si="9"/>
        <v>6.63</v>
      </c>
      <c r="I92" s="11">
        <v>1</v>
      </c>
      <c r="J92" s="5">
        <f t="shared" si="12"/>
        <v>6.63</v>
      </c>
    </row>
    <row r="93" spans="3:10" ht="40.9" thickBot="1" x14ac:dyDescent="0.5">
      <c r="C93" s="3">
        <v>14</v>
      </c>
      <c r="D93" s="4" t="s">
        <v>150</v>
      </c>
      <c r="E93" s="4" t="str">
        <f t="shared" si="11"/>
        <v>Tirantet de xarxa model C6PC28-GN-01 (Verd) o equivalent</v>
      </c>
      <c r="F93" s="4" t="s">
        <v>151</v>
      </c>
      <c r="G93" s="15">
        <v>2.6969696969696968</v>
      </c>
      <c r="H93" s="15">
        <f t="shared" si="9"/>
        <v>2.75</v>
      </c>
      <c r="I93" s="11">
        <v>1</v>
      </c>
      <c r="J93" s="5">
        <f t="shared" si="12"/>
        <v>2.75</v>
      </c>
    </row>
    <row r="94" spans="3:10" ht="40.9" thickBot="1" x14ac:dyDescent="0.5">
      <c r="C94" s="3">
        <v>15</v>
      </c>
      <c r="D94" s="4" t="s">
        <v>152</v>
      </c>
      <c r="E94" s="4" t="str">
        <f t="shared" si="11"/>
        <v>Tirantet de xarxa model C6PC28-GN-02 (Verd) o equivalent</v>
      </c>
      <c r="F94" s="4" t="s">
        <v>153</v>
      </c>
      <c r="G94" s="15">
        <v>2.6969696969696968</v>
      </c>
      <c r="H94" s="15">
        <f t="shared" si="9"/>
        <v>2.75</v>
      </c>
      <c r="I94" s="11">
        <v>1</v>
      </c>
      <c r="J94" s="5">
        <f t="shared" si="12"/>
        <v>2.75</v>
      </c>
    </row>
    <row r="95" spans="3:10" ht="40.9" thickBot="1" x14ac:dyDescent="0.5">
      <c r="C95" s="3">
        <v>16</v>
      </c>
      <c r="D95" s="4" t="s">
        <v>154</v>
      </c>
      <c r="E95" s="4" t="str">
        <f t="shared" si="11"/>
        <v>Tirantet de xarxa model C6PC28-GN-03 (Verd) o equivalent</v>
      </c>
      <c r="F95" s="4" t="s">
        <v>155</v>
      </c>
      <c r="G95" s="15">
        <v>2.8686868686868685</v>
      </c>
      <c r="H95" s="15">
        <f t="shared" si="9"/>
        <v>2.93</v>
      </c>
      <c r="I95" s="11">
        <v>1</v>
      </c>
      <c r="J95" s="5">
        <f t="shared" si="12"/>
        <v>2.93</v>
      </c>
    </row>
    <row r="96" spans="3:10" ht="40.9" thickBot="1" x14ac:dyDescent="0.5">
      <c r="C96" s="3">
        <v>17</v>
      </c>
      <c r="D96" s="4" t="s">
        <v>156</v>
      </c>
      <c r="E96" s="4" t="str">
        <f t="shared" si="11"/>
        <v>Tirantet de xarxa model C6PC28-GN-04 (Verd) o equivalent</v>
      </c>
      <c r="F96" s="4" t="s">
        <v>157</v>
      </c>
      <c r="G96" s="15">
        <v>3.1212121212121211</v>
      </c>
      <c r="H96" s="15">
        <f t="shared" si="9"/>
        <v>3.18</v>
      </c>
      <c r="I96" s="11">
        <v>1</v>
      </c>
      <c r="J96" s="5">
        <f t="shared" si="12"/>
        <v>3.18</v>
      </c>
    </row>
    <row r="97" spans="3:10" ht="40.9" thickBot="1" x14ac:dyDescent="0.5">
      <c r="C97" s="3">
        <v>18</v>
      </c>
      <c r="D97" s="4" t="s">
        <v>158</v>
      </c>
      <c r="E97" s="4" t="str">
        <f t="shared" si="11"/>
        <v>Tirantet de xarxa model C6PC28-GN-05 (Verd) o equivalent</v>
      </c>
      <c r="F97" s="4" t="s">
        <v>159</v>
      </c>
      <c r="G97" s="15">
        <v>3.3838383838383841</v>
      </c>
      <c r="H97" s="15">
        <f t="shared" si="9"/>
        <v>3.45</v>
      </c>
      <c r="I97" s="11">
        <v>1</v>
      </c>
      <c r="J97" s="5">
        <f t="shared" si="12"/>
        <v>3.45</v>
      </c>
    </row>
    <row r="98" spans="3:10" ht="40.9" thickBot="1" x14ac:dyDescent="0.5">
      <c r="C98" s="3">
        <v>19</v>
      </c>
      <c r="D98" s="4" t="s">
        <v>160</v>
      </c>
      <c r="E98" s="4" t="str">
        <f t="shared" si="11"/>
        <v>Tirantet de xarxa model C6PC28-GN-07 (Verd) o equivalent</v>
      </c>
      <c r="F98" s="4" t="s">
        <v>161</v>
      </c>
      <c r="G98" s="15">
        <v>3.6464646464646462</v>
      </c>
      <c r="H98" s="15">
        <f t="shared" si="9"/>
        <v>3.72</v>
      </c>
      <c r="I98" s="11">
        <v>1</v>
      </c>
      <c r="J98" s="5">
        <f t="shared" si="12"/>
        <v>3.72</v>
      </c>
    </row>
    <row r="99" spans="3:10" ht="40.9" thickBot="1" x14ac:dyDescent="0.5">
      <c r="C99" s="3">
        <v>20</v>
      </c>
      <c r="D99" s="4" t="s">
        <v>162</v>
      </c>
      <c r="E99" s="4" t="str">
        <f t="shared" si="11"/>
        <v>Tirantet de xarxa model C6PC28-GN-10 (Verd) o equivalent</v>
      </c>
      <c r="F99" s="4" t="s">
        <v>163</v>
      </c>
      <c r="G99" s="15">
        <v>3.9090909090909092</v>
      </c>
      <c r="H99" s="15">
        <f t="shared" si="9"/>
        <v>3.99</v>
      </c>
      <c r="I99" s="11">
        <v>1</v>
      </c>
      <c r="J99" s="5">
        <f t="shared" si="12"/>
        <v>3.99</v>
      </c>
    </row>
    <row r="100" spans="3:10" ht="40.9" thickBot="1" x14ac:dyDescent="0.5">
      <c r="C100" s="3">
        <v>21</v>
      </c>
      <c r="D100" s="4" t="s">
        <v>164</v>
      </c>
      <c r="E100" s="4" t="str">
        <f t="shared" si="11"/>
        <v>Tirantet de xarxa model C6PC28-GN-12 (Verd) o equivalent</v>
      </c>
      <c r="F100" s="4" t="s">
        <v>165</v>
      </c>
      <c r="G100" s="15">
        <v>4.5353535353535355</v>
      </c>
      <c r="H100" s="15">
        <f t="shared" si="9"/>
        <v>4.63</v>
      </c>
      <c r="I100" s="11">
        <v>1</v>
      </c>
      <c r="J100" s="5">
        <f t="shared" si="12"/>
        <v>4.63</v>
      </c>
    </row>
    <row r="101" spans="3:10" ht="40.9" thickBot="1" x14ac:dyDescent="0.5">
      <c r="C101" s="3">
        <v>22</v>
      </c>
      <c r="D101" s="4" t="s">
        <v>166</v>
      </c>
      <c r="E101" s="4" t="str">
        <f t="shared" si="11"/>
        <v>Tirantet de xarxa model C6PC28-GN-15 (Verd) o equivalent</v>
      </c>
      <c r="F101" s="4" t="s">
        <v>167</v>
      </c>
      <c r="G101" s="15">
        <v>5.5151515151515156</v>
      </c>
      <c r="H101" s="15">
        <f t="shared" si="9"/>
        <v>5.63</v>
      </c>
      <c r="I101" s="11">
        <v>1</v>
      </c>
      <c r="J101" s="5">
        <f t="shared" si="12"/>
        <v>5.63</v>
      </c>
    </row>
    <row r="102" spans="3:10" ht="40.9" thickBot="1" x14ac:dyDescent="0.5">
      <c r="C102" s="3">
        <v>23</v>
      </c>
      <c r="D102" s="4" t="s">
        <v>168</v>
      </c>
      <c r="E102" s="4" t="str">
        <f t="shared" si="11"/>
        <v>Tirantet de xarxa model C6PC28-GN-20 (Verd) o equivalent</v>
      </c>
      <c r="F102" s="4" t="s">
        <v>169</v>
      </c>
      <c r="G102" s="15">
        <v>6.4949494949494948</v>
      </c>
      <c r="H102" s="15">
        <f t="shared" si="9"/>
        <v>6.63</v>
      </c>
      <c r="I102" s="11">
        <v>1</v>
      </c>
      <c r="J102" s="5">
        <f t="shared" si="12"/>
        <v>6.63</v>
      </c>
    </row>
    <row r="103" spans="3:10" ht="40.9" thickBot="1" x14ac:dyDescent="0.5">
      <c r="C103" s="3">
        <v>24</v>
      </c>
      <c r="D103" s="4" t="s">
        <v>170</v>
      </c>
      <c r="E103" s="4" t="str">
        <f t="shared" si="11"/>
        <v>Tirantet de xarxa model C6PC28-GY-01 (Gris) o equivalent</v>
      </c>
      <c r="F103" s="4" t="s">
        <v>171</v>
      </c>
      <c r="G103" s="15">
        <v>2.6969696969696968</v>
      </c>
      <c r="H103" s="15">
        <f t="shared" si="9"/>
        <v>2.75</v>
      </c>
      <c r="I103" s="11">
        <v>1</v>
      </c>
      <c r="J103" s="5">
        <f t="shared" si="12"/>
        <v>2.75</v>
      </c>
    </row>
    <row r="104" spans="3:10" ht="40.9" thickBot="1" x14ac:dyDescent="0.5">
      <c r="C104" s="3">
        <v>25</v>
      </c>
      <c r="D104" s="4" t="s">
        <v>172</v>
      </c>
      <c r="E104" s="4" t="str">
        <f t="shared" si="11"/>
        <v>Tirantet de xarxa model C6PC28-GY-02 (Gris) o equivalent</v>
      </c>
      <c r="F104" s="4" t="s">
        <v>173</v>
      </c>
      <c r="G104" s="15">
        <v>2.6969696969696968</v>
      </c>
      <c r="H104" s="15">
        <f t="shared" si="9"/>
        <v>2.75</v>
      </c>
      <c r="I104" s="11">
        <v>1</v>
      </c>
      <c r="J104" s="5">
        <f t="shared" si="12"/>
        <v>2.75</v>
      </c>
    </row>
    <row r="105" spans="3:10" ht="40.9" thickBot="1" x14ac:dyDescent="0.5">
      <c r="C105" s="3">
        <v>26</v>
      </c>
      <c r="D105" s="4" t="s">
        <v>174</v>
      </c>
      <c r="E105" s="4" t="str">
        <f t="shared" si="11"/>
        <v>Tirantet de xarxa model C6PC28-GY-03 (Gris) o equivalent</v>
      </c>
      <c r="F105" s="4" t="s">
        <v>175</v>
      </c>
      <c r="G105" s="15">
        <v>2.8686868686868685</v>
      </c>
      <c r="H105" s="15">
        <f t="shared" si="9"/>
        <v>2.93</v>
      </c>
      <c r="I105" s="11">
        <v>1</v>
      </c>
      <c r="J105" s="5">
        <f t="shared" si="12"/>
        <v>2.93</v>
      </c>
    </row>
    <row r="106" spans="3:10" ht="40.9" thickBot="1" x14ac:dyDescent="0.5">
      <c r="C106" s="3">
        <v>27</v>
      </c>
      <c r="D106" s="4" t="s">
        <v>176</v>
      </c>
      <c r="E106" s="4" t="str">
        <f t="shared" si="11"/>
        <v>Tirantet de xarxa model C6PC28-GY-04 (Gris) o equivalent</v>
      </c>
      <c r="F106" s="4" t="s">
        <v>177</v>
      </c>
      <c r="G106" s="15">
        <v>3.1212121212121211</v>
      </c>
      <c r="H106" s="15">
        <f t="shared" si="9"/>
        <v>3.18</v>
      </c>
      <c r="I106" s="11">
        <v>1</v>
      </c>
      <c r="J106" s="5">
        <f t="shared" si="12"/>
        <v>3.18</v>
      </c>
    </row>
    <row r="107" spans="3:10" ht="40.9" thickBot="1" x14ac:dyDescent="0.5">
      <c r="C107" s="3">
        <v>28</v>
      </c>
      <c r="D107" s="4" t="s">
        <v>178</v>
      </c>
      <c r="E107" s="4" t="str">
        <f t="shared" si="11"/>
        <v>Tirantet de xarxa model C6PC28-GY-05 (Gris) o equivalent</v>
      </c>
      <c r="F107" s="4" t="s">
        <v>179</v>
      </c>
      <c r="G107" s="15">
        <v>3.3838383838383841</v>
      </c>
      <c r="H107" s="15">
        <f t="shared" si="9"/>
        <v>3.45</v>
      </c>
      <c r="I107" s="11">
        <v>1</v>
      </c>
      <c r="J107" s="5">
        <f t="shared" si="12"/>
        <v>3.45</v>
      </c>
    </row>
    <row r="108" spans="3:10" ht="40.9" thickBot="1" x14ac:dyDescent="0.5">
      <c r="C108" s="3">
        <v>29</v>
      </c>
      <c r="D108" s="4" t="s">
        <v>180</v>
      </c>
      <c r="E108" s="4" t="str">
        <f t="shared" si="11"/>
        <v>Tirantet de xarxa model C6PC28-GY-07 (Gris) o equivalent</v>
      </c>
      <c r="F108" s="4" t="s">
        <v>181</v>
      </c>
      <c r="G108" s="15">
        <v>3.6464646464646462</v>
      </c>
      <c r="H108" s="15">
        <f t="shared" si="9"/>
        <v>3.72</v>
      </c>
      <c r="I108" s="11">
        <v>1</v>
      </c>
      <c r="J108" s="5">
        <f t="shared" si="12"/>
        <v>3.72</v>
      </c>
    </row>
    <row r="109" spans="3:10" ht="40.9" thickBot="1" x14ac:dyDescent="0.5">
      <c r="C109" s="3">
        <v>30</v>
      </c>
      <c r="D109" s="4" t="s">
        <v>182</v>
      </c>
      <c r="E109" s="4" t="str">
        <f t="shared" si="11"/>
        <v>Tirantet de xarxa model C6PC28-GY-10 (Gris) o equivalent</v>
      </c>
      <c r="F109" s="4" t="s">
        <v>183</v>
      </c>
      <c r="G109" s="15">
        <v>3.9090909090909092</v>
      </c>
      <c r="H109" s="15">
        <f t="shared" si="9"/>
        <v>3.99</v>
      </c>
      <c r="I109" s="11">
        <v>1</v>
      </c>
      <c r="J109" s="5">
        <f t="shared" si="12"/>
        <v>3.99</v>
      </c>
    </row>
    <row r="110" spans="3:10" ht="40.9" thickBot="1" x14ac:dyDescent="0.5">
      <c r="C110" s="3">
        <v>31</v>
      </c>
      <c r="D110" s="4" t="s">
        <v>184</v>
      </c>
      <c r="E110" s="4" t="str">
        <f t="shared" si="11"/>
        <v>Tirantet de xarxa model C6PC28-GY-12 (Gris) o equivalent</v>
      </c>
      <c r="F110" s="4" t="s">
        <v>185</v>
      </c>
      <c r="G110" s="15">
        <v>4.5353535353535355</v>
      </c>
      <c r="H110" s="15">
        <f t="shared" si="9"/>
        <v>4.63</v>
      </c>
      <c r="I110" s="11">
        <v>1</v>
      </c>
      <c r="J110" s="5">
        <f t="shared" si="12"/>
        <v>4.63</v>
      </c>
    </row>
    <row r="111" spans="3:10" ht="40.9" thickBot="1" x14ac:dyDescent="0.5">
      <c r="C111" s="3">
        <v>32</v>
      </c>
      <c r="D111" s="4" t="s">
        <v>186</v>
      </c>
      <c r="E111" s="4" t="str">
        <f t="shared" si="11"/>
        <v>Tirantet de xarxa model C6PC28-GY-15 (Gris) o equivalent</v>
      </c>
      <c r="F111" s="4" t="s">
        <v>187</v>
      </c>
      <c r="G111" s="15">
        <v>5.5151515151515156</v>
      </c>
      <c r="H111" s="15">
        <f t="shared" si="9"/>
        <v>5.63</v>
      </c>
      <c r="I111" s="11">
        <v>1</v>
      </c>
      <c r="J111" s="5">
        <f t="shared" si="12"/>
        <v>5.63</v>
      </c>
    </row>
    <row r="112" spans="3:10" ht="40.9" thickBot="1" x14ac:dyDescent="0.5">
      <c r="C112" s="3">
        <v>33</v>
      </c>
      <c r="D112" s="4" t="s">
        <v>188</v>
      </c>
      <c r="E112" s="4" t="str">
        <f t="shared" si="11"/>
        <v>Tirantet de xarxa model C6PC28-GY-20 (Gris) o equivalent</v>
      </c>
      <c r="F112" s="4" t="s">
        <v>189</v>
      </c>
      <c r="G112" s="15">
        <v>6.4949494949494948</v>
      </c>
      <c r="H112" s="15">
        <f t="shared" si="9"/>
        <v>6.63</v>
      </c>
      <c r="I112" s="11">
        <v>1</v>
      </c>
      <c r="J112" s="5">
        <f t="shared" si="12"/>
        <v>6.63</v>
      </c>
    </row>
    <row r="113" spans="3:10" ht="40.9" thickBot="1" x14ac:dyDescent="0.5">
      <c r="C113" s="3">
        <v>34</v>
      </c>
      <c r="D113" s="4" t="s">
        <v>190</v>
      </c>
      <c r="E113" s="4" t="str">
        <f t="shared" si="11"/>
        <v>Tirantet de xarxa model C6PC28-BL-01 (Blau) o equivalent</v>
      </c>
      <c r="F113" s="4" t="s">
        <v>191</v>
      </c>
      <c r="G113" s="15">
        <v>2.6969696969696968</v>
      </c>
      <c r="H113" s="15">
        <f t="shared" si="9"/>
        <v>2.75</v>
      </c>
      <c r="I113" s="11">
        <v>1</v>
      </c>
      <c r="J113" s="5">
        <f t="shared" si="12"/>
        <v>2.75</v>
      </c>
    </row>
    <row r="114" spans="3:10" ht="40.9" thickBot="1" x14ac:dyDescent="0.5">
      <c r="C114" s="3">
        <v>35</v>
      </c>
      <c r="D114" s="4" t="s">
        <v>192</v>
      </c>
      <c r="E114" s="4" t="str">
        <f t="shared" si="11"/>
        <v>Tirantet de xarxa model C6PC28-BL-02 (Blau) o equivalent</v>
      </c>
      <c r="F114" s="4" t="s">
        <v>193</v>
      </c>
      <c r="G114" s="15">
        <v>2.6969696969696968</v>
      </c>
      <c r="H114" s="15">
        <f t="shared" si="9"/>
        <v>2.75</v>
      </c>
      <c r="I114" s="11">
        <v>1</v>
      </c>
      <c r="J114" s="5">
        <f t="shared" si="12"/>
        <v>2.75</v>
      </c>
    </row>
    <row r="115" spans="3:10" ht="40.9" thickBot="1" x14ac:dyDescent="0.5">
      <c r="C115" s="3">
        <v>36</v>
      </c>
      <c r="D115" s="4" t="s">
        <v>194</v>
      </c>
      <c r="E115" s="4" t="str">
        <f t="shared" si="11"/>
        <v>Tirantet de xarxa model C6PC28-BL-03 (Blau) o equivalent</v>
      </c>
      <c r="F115" s="4" t="s">
        <v>195</v>
      </c>
      <c r="G115" s="15">
        <v>2.8686868686868685</v>
      </c>
      <c r="H115" s="15">
        <f t="shared" si="9"/>
        <v>2.93</v>
      </c>
      <c r="I115" s="11">
        <v>1</v>
      </c>
      <c r="J115" s="5">
        <f t="shared" si="12"/>
        <v>2.93</v>
      </c>
    </row>
    <row r="116" spans="3:10" ht="40.9" thickBot="1" x14ac:dyDescent="0.5">
      <c r="C116" s="3">
        <v>37</v>
      </c>
      <c r="D116" s="4" t="s">
        <v>196</v>
      </c>
      <c r="E116" s="4" t="str">
        <f t="shared" si="11"/>
        <v>Tirantet de xarxa model C6PC28-BL-04 (Blau) o equivalent</v>
      </c>
      <c r="F116" s="4" t="s">
        <v>197</v>
      </c>
      <c r="G116" s="15">
        <v>3.1212121212121211</v>
      </c>
      <c r="H116" s="15">
        <f t="shared" si="9"/>
        <v>3.18</v>
      </c>
      <c r="I116" s="11">
        <v>1</v>
      </c>
      <c r="J116" s="5">
        <f t="shared" si="12"/>
        <v>3.18</v>
      </c>
    </row>
    <row r="117" spans="3:10" ht="40.9" thickBot="1" x14ac:dyDescent="0.5">
      <c r="C117" s="3">
        <v>38</v>
      </c>
      <c r="D117" s="4" t="s">
        <v>198</v>
      </c>
      <c r="E117" s="4" t="str">
        <f t="shared" si="11"/>
        <v>Tirantet de xarxa model C6PC28-BL-05 (Blau) o equivalent</v>
      </c>
      <c r="F117" s="4" t="s">
        <v>199</v>
      </c>
      <c r="G117" s="15">
        <v>3.3838383838383841</v>
      </c>
      <c r="H117" s="15">
        <f t="shared" si="9"/>
        <v>3.45</v>
      </c>
      <c r="I117" s="11">
        <v>1</v>
      </c>
      <c r="J117" s="5">
        <f t="shared" si="12"/>
        <v>3.45</v>
      </c>
    </row>
    <row r="118" spans="3:10" ht="40.9" thickBot="1" x14ac:dyDescent="0.5">
      <c r="C118" s="3">
        <v>39</v>
      </c>
      <c r="D118" s="4" t="s">
        <v>200</v>
      </c>
      <c r="E118" s="4" t="str">
        <f t="shared" si="11"/>
        <v>Tirantet de xarxa model C6PC28-BL-07 (Blau) o equivalent</v>
      </c>
      <c r="F118" s="4" t="s">
        <v>201</v>
      </c>
      <c r="G118" s="15">
        <v>3.6464646464646462</v>
      </c>
      <c r="H118" s="15">
        <f t="shared" si="9"/>
        <v>3.72</v>
      </c>
      <c r="I118" s="11">
        <v>1</v>
      </c>
      <c r="J118" s="5">
        <f t="shared" si="12"/>
        <v>3.72</v>
      </c>
    </row>
    <row r="119" spans="3:10" ht="40.9" thickBot="1" x14ac:dyDescent="0.5">
      <c r="C119" s="3">
        <v>40</v>
      </c>
      <c r="D119" s="4" t="s">
        <v>202</v>
      </c>
      <c r="E119" s="4" t="str">
        <f t="shared" si="11"/>
        <v>Tirantet de xarxa model C6PC28-BL-10 (Blau) o equivalent</v>
      </c>
      <c r="F119" s="4" t="s">
        <v>203</v>
      </c>
      <c r="G119" s="15">
        <v>3.9090909090909092</v>
      </c>
      <c r="H119" s="15">
        <f t="shared" si="9"/>
        <v>3.99</v>
      </c>
      <c r="I119" s="11">
        <v>1</v>
      </c>
      <c r="J119" s="5">
        <f t="shared" si="12"/>
        <v>3.99</v>
      </c>
    </row>
    <row r="120" spans="3:10" ht="40.9" thickBot="1" x14ac:dyDescent="0.5">
      <c r="C120" s="3">
        <v>41</v>
      </c>
      <c r="D120" s="4" t="s">
        <v>204</v>
      </c>
      <c r="E120" s="4" t="str">
        <f t="shared" si="11"/>
        <v>Tirantet de xarxa model C6PC28-BL-12 (Blau) o equivalent</v>
      </c>
      <c r="F120" s="4" t="s">
        <v>205</v>
      </c>
      <c r="G120" s="15">
        <v>4.5353535353535355</v>
      </c>
      <c r="H120" s="15">
        <f t="shared" si="9"/>
        <v>4.63</v>
      </c>
      <c r="I120" s="11">
        <v>1</v>
      </c>
      <c r="J120" s="5">
        <f t="shared" si="12"/>
        <v>4.63</v>
      </c>
    </row>
    <row r="121" spans="3:10" ht="40.9" thickBot="1" x14ac:dyDescent="0.5">
      <c r="C121" s="3">
        <v>42</v>
      </c>
      <c r="D121" s="4" t="s">
        <v>206</v>
      </c>
      <c r="E121" s="4" t="str">
        <f t="shared" si="11"/>
        <v>Tirantet de xarxa model C6PC28-BL-15 (Blau) o equivalent</v>
      </c>
      <c r="F121" s="4" t="s">
        <v>207</v>
      </c>
      <c r="G121" s="15">
        <v>5.5151515151515156</v>
      </c>
      <c r="H121" s="15">
        <f t="shared" si="9"/>
        <v>5.63</v>
      </c>
      <c r="I121" s="11">
        <v>1</v>
      </c>
      <c r="J121" s="5">
        <f t="shared" si="12"/>
        <v>5.63</v>
      </c>
    </row>
    <row r="122" spans="3:10" ht="40.9" thickBot="1" x14ac:dyDescent="0.5">
      <c r="C122" s="3">
        <v>43</v>
      </c>
      <c r="D122" s="4" t="s">
        <v>208</v>
      </c>
      <c r="E122" s="4" t="str">
        <f t="shared" si="11"/>
        <v>Tirantet de xarxa model C6PC28-BL-20 (Blau) o equivalent</v>
      </c>
      <c r="F122" s="4" t="s">
        <v>209</v>
      </c>
      <c r="G122" s="15">
        <v>6.4949494949494948</v>
      </c>
      <c r="H122" s="15">
        <f t="shared" si="9"/>
        <v>6.63</v>
      </c>
      <c r="I122" s="11">
        <v>1</v>
      </c>
      <c r="J122" s="5">
        <f t="shared" si="12"/>
        <v>6.63</v>
      </c>
    </row>
    <row r="123" spans="3:10" ht="40.9" thickBot="1" x14ac:dyDescent="0.5">
      <c r="C123" s="3">
        <v>44</v>
      </c>
      <c r="D123" s="4" t="s">
        <v>210</v>
      </c>
      <c r="E123" s="4" t="str">
        <f t="shared" si="11"/>
        <v>Tirantet de xarxa model C6PC28-RD-01 (Vermell) o equivalent</v>
      </c>
      <c r="F123" s="4" t="s">
        <v>211</v>
      </c>
      <c r="G123" s="15">
        <v>2.6969696969696968</v>
      </c>
      <c r="H123" s="15">
        <f t="shared" si="9"/>
        <v>2.75</v>
      </c>
      <c r="I123" s="11">
        <v>1</v>
      </c>
      <c r="J123" s="5">
        <f t="shared" si="12"/>
        <v>2.75</v>
      </c>
    </row>
    <row r="124" spans="3:10" ht="40.9" thickBot="1" x14ac:dyDescent="0.5">
      <c r="C124" s="3">
        <v>45</v>
      </c>
      <c r="D124" s="4" t="s">
        <v>212</v>
      </c>
      <c r="E124" s="4" t="str">
        <f t="shared" si="11"/>
        <v>Tirantet de xarxa model C6PC28-RD-02 (Vermell) o equivalent</v>
      </c>
      <c r="F124" s="4" t="s">
        <v>213</v>
      </c>
      <c r="G124" s="15">
        <v>2.6969696969696968</v>
      </c>
      <c r="H124" s="15">
        <f t="shared" si="9"/>
        <v>2.75</v>
      </c>
      <c r="I124" s="11">
        <v>1</v>
      </c>
      <c r="J124" s="5">
        <f t="shared" si="12"/>
        <v>2.75</v>
      </c>
    </row>
    <row r="125" spans="3:10" ht="40.9" thickBot="1" x14ac:dyDescent="0.5">
      <c r="C125" s="3">
        <v>46</v>
      </c>
      <c r="D125" s="4" t="s">
        <v>214</v>
      </c>
      <c r="E125" s="4" t="str">
        <f t="shared" si="11"/>
        <v>Tirantet de xarxa model C6PC28-RD-03 (Vermell) o equivalent</v>
      </c>
      <c r="F125" s="4" t="s">
        <v>215</v>
      </c>
      <c r="G125" s="15">
        <v>2.8686868686868685</v>
      </c>
      <c r="H125" s="15">
        <f t="shared" si="9"/>
        <v>2.93</v>
      </c>
      <c r="I125" s="11">
        <v>1</v>
      </c>
      <c r="J125" s="5">
        <f t="shared" si="12"/>
        <v>2.93</v>
      </c>
    </row>
    <row r="126" spans="3:10" ht="40.9" thickBot="1" x14ac:dyDescent="0.5">
      <c r="C126" s="3">
        <v>47</v>
      </c>
      <c r="D126" s="4" t="s">
        <v>216</v>
      </c>
      <c r="E126" s="4" t="str">
        <f t="shared" si="11"/>
        <v>Tirantet de xarxa model C6PC28-RD-04 (Vermell) o equivalent</v>
      </c>
      <c r="F126" s="4" t="s">
        <v>217</v>
      </c>
      <c r="G126" s="15">
        <v>3.1212121212121211</v>
      </c>
      <c r="H126" s="15">
        <f t="shared" si="9"/>
        <v>3.18</v>
      </c>
      <c r="I126" s="11">
        <v>1</v>
      </c>
      <c r="J126" s="5">
        <f t="shared" si="12"/>
        <v>3.18</v>
      </c>
    </row>
    <row r="127" spans="3:10" ht="40.9" thickBot="1" x14ac:dyDescent="0.5">
      <c r="C127" s="3">
        <v>48</v>
      </c>
      <c r="D127" s="4" t="s">
        <v>218</v>
      </c>
      <c r="E127" s="4" t="str">
        <f t="shared" si="11"/>
        <v>Tirantet de xarxa model C6PC28-RD-05 (Vermell) o equivalent</v>
      </c>
      <c r="F127" s="4" t="s">
        <v>219</v>
      </c>
      <c r="G127" s="15">
        <v>3.3838383838383841</v>
      </c>
      <c r="H127" s="15">
        <f t="shared" si="9"/>
        <v>3.45</v>
      </c>
      <c r="I127" s="11">
        <v>1</v>
      </c>
      <c r="J127" s="5">
        <f t="shared" si="12"/>
        <v>3.45</v>
      </c>
    </row>
    <row r="128" spans="3:10" ht="40.9" thickBot="1" x14ac:dyDescent="0.5">
      <c r="C128" s="3">
        <v>49</v>
      </c>
      <c r="D128" s="4" t="s">
        <v>220</v>
      </c>
      <c r="E128" s="4" t="str">
        <f t="shared" si="11"/>
        <v>Tirantet de xarxa model C6PC28-RD-07 (Vermell) o equivalent</v>
      </c>
      <c r="F128" s="4" t="s">
        <v>221</v>
      </c>
      <c r="G128" s="15">
        <v>3.6464646464646462</v>
      </c>
      <c r="H128" s="15">
        <f t="shared" si="9"/>
        <v>3.72</v>
      </c>
      <c r="I128" s="11">
        <v>1</v>
      </c>
      <c r="J128" s="5">
        <f t="shared" si="12"/>
        <v>3.72</v>
      </c>
    </row>
    <row r="129" spans="3:11" ht="40.9" thickBot="1" x14ac:dyDescent="0.5">
      <c r="C129" s="3">
        <v>50</v>
      </c>
      <c r="D129" s="4" t="s">
        <v>222</v>
      </c>
      <c r="E129" s="4" t="str">
        <f t="shared" si="11"/>
        <v>Tirantet de xarxa model C6PC28-RD-10 (Vermell) o equivalent</v>
      </c>
      <c r="F129" s="4" t="s">
        <v>223</v>
      </c>
      <c r="G129" s="15">
        <v>3.9090909090909092</v>
      </c>
      <c r="H129" s="15">
        <f t="shared" si="9"/>
        <v>3.99</v>
      </c>
      <c r="I129" s="11">
        <v>1</v>
      </c>
      <c r="J129" s="5">
        <f t="shared" si="12"/>
        <v>3.99</v>
      </c>
    </row>
    <row r="130" spans="3:11" ht="40.9" thickBot="1" x14ac:dyDescent="0.5">
      <c r="C130" s="3">
        <v>51</v>
      </c>
      <c r="D130" s="4" t="s">
        <v>224</v>
      </c>
      <c r="E130" s="4" t="str">
        <f t="shared" si="11"/>
        <v>Tirantet de xarxa model C6PC28-RD-12 (Vermell) o equivalent</v>
      </c>
      <c r="F130" s="4" t="s">
        <v>225</v>
      </c>
      <c r="G130" s="15">
        <v>4.5353535353535355</v>
      </c>
      <c r="H130" s="15">
        <f t="shared" ref="H130:H142" si="13">ROUND(G130/$H$2,2)</f>
        <v>4.63</v>
      </c>
      <c r="I130" s="11">
        <v>1</v>
      </c>
      <c r="J130" s="5">
        <f t="shared" si="12"/>
        <v>4.63</v>
      </c>
    </row>
    <row r="131" spans="3:11" ht="40.9" thickBot="1" x14ac:dyDescent="0.5">
      <c r="C131" s="3">
        <v>52</v>
      </c>
      <c r="D131" s="4" t="s">
        <v>226</v>
      </c>
      <c r="E131" s="4" t="str">
        <f t="shared" si="11"/>
        <v>Tirantet de xarxa model C6PC28-RD-15 (Vermell) o equivalent</v>
      </c>
      <c r="F131" s="4" t="s">
        <v>227</v>
      </c>
      <c r="G131" s="15">
        <v>5.5151515151515156</v>
      </c>
      <c r="H131" s="15">
        <f t="shared" si="13"/>
        <v>5.63</v>
      </c>
      <c r="I131" s="11">
        <v>1</v>
      </c>
      <c r="J131" s="5">
        <f t="shared" si="12"/>
        <v>5.63</v>
      </c>
    </row>
    <row r="132" spans="3:11" ht="40.9" thickBot="1" x14ac:dyDescent="0.5">
      <c r="C132" s="3">
        <v>53</v>
      </c>
      <c r="D132" s="4" t="s">
        <v>228</v>
      </c>
      <c r="E132" s="4" t="str">
        <f t="shared" si="11"/>
        <v>Tirantet de xarxa model C6PC28-RD-20 (Vermell) o equivalent</v>
      </c>
      <c r="F132" s="4" t="s">
        <v>229</v>
      </c>
      <c r="G132" s="15">
        <v>6.4949494949494948</v>
      </c>
      <c r="H132" s="15">
        <f t="shared" si="13"/>
        <v>6.63</v>
      </c>
      <c r="I132" s="11">
        <v>1</v>
      </c>
      <c r="J132" s="5">
        <f t="shared" si="12"/>
        <v>6.63</v>
      </c>
    </row>
    <row r="133" spans="3:11" ht="40.9" thickBot="1" x14ac:dyDescent="0.5">
      <c r="C133" s="3">
        <v>54</v>
      </c>
      <c r="D133" s="4" t="s">
        <v>230</v>
      </c>
      <c r="E133" s="4" t="str">
        <f t="shared" si="11"/>
        <v>Tirantet de xarxa model C6PC28-BK-01 (Negre) o equivalent</v>
      </c>
      <c r="F133" s="4" t="s">
        <v>231</v>
      </c>
      <c r="G133" s="15">
        <v>2.6969696969696968</v>
      </c>
      <c r="H133" s="15">
        <f t="shared" si="13"/>
        <v>2.75</v>
      </c>
      <c r="I133" s="11">
        <v>1</v>
      </c>
      <c r="J133" s="5">
        <f t="shared" si="12"/>
        <v>2.75</v>
      </c>
    </row>
    <row r="134" spans="3:11" ht="40.9" thickBot="1" x14ac:dyDescent="0.5">
      <c r="C134" s="3">
        <v>55</v>
      </c>
      <c r="D134" s="4" t="s">
        <v>232</v>
      </c>
      <c r="E134" s="4" t="str">
        <f t="shared" si="11"/>
        <v>Tirantet de xarxa model C6PC28-BK-02 (Negre) o equivalent</v>
      </c>
      <c r="F134" s="4" t="s">
        <v>233</v>
      </c>
      <c r="G134" s="15">
        <v>2.6969696969696968</v>
      </c>
      <c r="H134" s="15">
        <f t="shared" si="13"/>
        <v>2.75</v>
      </c>
      <c r="I134" s="11">
        <v>1</v>
      </c>
      <c r="J134" s="5">
        <f t="shared" si="12"/>
        <v>2.75</v>
      </c>
    </row>
    <row r="135" spans="3:11" ht="40.9" thickBot="1" x14ac:dyDescent="0.5">
      <c r="C135" s="3">
        <v>56</v>
      </c>
      <c r="D135" s="4" t="s">
        <v>234</v>
      </c>
      <c r="E135" s="4" t="str">
        <f t="shared" si="11"/>
        <v>Tirantet de xarxa model C6PC28-BK-03 (Negre) o equivalent</v>
      </c>
      <c r="F135" s="4" t="s">
        <v>235</v>
      </c>
      <c r="G135" s="15">
        <v>2.8686868686868685</v>
      </c>
      <c r="H135" s="15">
        <f t="shared" si="13"/>
        <v>2.93</v>
      </c>
      <c r="I135" s="11">
        <v>1</v>
      </c>
      <c r="J135" s="5">
        <f t="shared" si="12"/>
        <v>2.93</v>
      </c>
    </row>
    <row r="136" spans="3:11" ht="40.9" thickBot="1" x14ac:dyDescent="0.5">
      <c r="C136" s="3">
        <v>57</v>
      </c>
      <c r="D136" s="4" t="s">
        <v>236</v>
      </c>
      <c r="E136" s="4" t="str">
        <f t="shared" si="11"/>
        <v>Tirantet de xarxa model C6PC28-BK-04 (Negre) o equivalent</v>
      </c>
      <c r="F136" s="4" t="s">
        <v>237</v>
      </c>
      <c r="G136" s="15">
        <v>3.1212121212121211</v>
      </c>
      <c r="H136" s="15">
        <f t="shared" si="13"/>
        <v>3.18</v>
      </c>
      <c r="I136" s="11">
        <v>1</v>
      </c>
      <c r="J136" s="5">
        <f t="shared" si="12"/>
        <v>3.18</v>
      </c>
    </row>
    <row r="137" spans="3:11" ht="40.9" thickBot="1" x14ac:dyDescent="0.5">
      <c r="C137" s="3">
        <v>58</v>
      </c>
      <c r="D137" s="4" t="s">
        <v>238</v>
      </c>
      <c r="E137" s="4" t="str">
        <f t="shared" si="11"/>
        <v>Tirantet de xarxa model C6PC28-BK-05 (Negre) o equivalent</v>
      </c>
      <c r="F137" s="4" t="s">
        <v>239</v>
      </c>
      <c r="G137" s="15">
        <v>3.3838383838383841</v>
      </c>
      <c r="H137" s="15">
        <f t="shared" si="13"/>
        <v>3.45</v>
      </c>
      <c r="I137" s="11">
        <v>1</v>
      </c>
      <c r="J137" s="5">
        <f t="shared" si="12"/>
        <v>3.45</v>
      </c>
    </row>
    <row r="138" spans="3:11" ht="40.9" thickBot="1" x14ac:dyDescent="0.5">
      <c r="C138" s="3">
        <v>59</v>
      </c>
      <c r="D138" s="4" t="s">
        <v>240</v>
      </c>
      <c r="E138" s="4" t="str">
        <f t="shared" si="11"/>
        <v>Tirantet de xarxa model C6PC28-BK-07 (Negre) o equivalent</v>
      </c>
      <c r="F138" s="4" t="s">
        <v>241</v>
      </c>
      <c r="G138" s="15">
        <v>3.6464646464646462</v>
      </c>
      <c r="H138" s="15">
        <f t="shared" si="13"/>
        <v>3.72</v>
      </c>
      <c r="I138" s="11">
        <v>1</v>
      </c>
      <c r="J138" s="5">
        <f t="shared" si="12"/>
        <v>3.72</v>
      </c>
    </row>
    <row r="139" spans="3:11" ht="40.9" thickBot="1" x14ac:dyDescent="0.5">
      <c r="C139" s="3">
        <v>60</v>
      </c>
      <c r="D139" s="4" t="s">
        <v>242</v>
      </c>
      <c r="E139" s="4" t="str">
        <f t="shared" si="11"/>
        <v>Tirantet de xarxa model C6PC28-BK-10 (Negre) o equivalent</v>
      </c>
      <c r="F139" s="4" t="s">
        <v>243</v>
      </c>
      <c r="G139" s="15">
        <v>3.9090909090909092</v>
      </c>
      <c r="H139" s="15">
        <f t="shared" si="13"/>
        <v>3.99</v>
      </c>
      <c r="I139" s="11">
        <v>1</v>
      </c>
      <c r="J139" s="5">
        <f t="shared" si="12"/>
        <v>3.99</v>
      </c>
    </row>
    <row r="140" spans="3:11" ht="40.9" thickBot="1" x14ac:dyDescent="0.5">
      <c r="C140" s="3">
        <v>61</v>
      </c>
      <c r="D140" s="4" t="s">
        <v>244</v>
      </c>
      <c r="E140" s="4" t="str">
        <f t="shared" si="11"/>
        <v>Tirantet de xarxa model C6PC28-BK-12 (Negre) o equivalent</v>
      </c>
      <c r="F140" s="4" t="s">
        <v>245</v>
      </c>
      <c r="G140" s="15">
        <v>4.5454545454545459</v>
      </c>
      <c r="H140" s="15">
        <f t="shared" si="13"/>
        <v>4.6399999999999997</v>
      </c>
      <c r="I140" s="11">
        <v>1</v>
      </c>
      <c r="J140" s="5">
        <f t="shared" si="12"/>
        <v>4.6399999999999997</v>
      </c>
    </row>
    <row r="141" spans="3:11" ht="40.9" thickBot="1" x14ac:dyDescent="0.5">
      <c r="C141" s="3">
        <v>62</v>
      </c>
      <c r="D141" s="4" t="s">
        <v>246</v>
      </c>
      <c r="E141" s="4" t="str">
        <f t="shared" si="11"/>
        <v>Tirantet de xarxa model C6PC28-BK-15 (Negre) o equivalent</v>
      </c>
      <c r="F141" s="4" t="s">
        <v>247</v>
      </c>
      <c r="G141" s="15">
        <v>5.0505050505050502</v>
      </c>
      <c r="H141" s="15">
        <f t="shared" si="13"/>
        <v>5.15</v>
      </c>
      <c r="I141" s="11">
        <v>1</v>
      </c>
      <c r="J141" s="5">
        <f t="shared" si="12"/>
        <v>5.15</v>
      </c>
    </row>
    <row r="142" spans="3:11" ht="40.9" thickBot="1" x14ac:dyDescent="0.5">
      <c r="C142" s="3">
        <v>63</v>
      </c>
      <c r="D142" s="4" t="s">
        <v>248</v>
      </c>
      <c r="E142" s="4" t="str">
        <f t="shared" si="11"/>
        <v>Tirantet de xarxa model C6PC28-BK-20 (Negre) o equivalent</v>
      </c>
      <c r="F142" s="4" t="s">
        <v>249</v>
      </c>
      <c r="G142" s="15">
        <v>6.5656565656565657</v>
      </c>
      <c r="H142" s="15">
        <f t="shared" si="13"/>
        <v>6.7</v>
      </c>
      <c r="I142" s="11">
        <v>1</v>
      </c>
      <c r="J142" s="5">
        <f t="shared" si="12"/>
        <v>6.7</v>
      </c>
    </row>
    <row r="143" spans="3:11" ht="14.65" collapsed="1" thickBot="1" x14ac:dyDescent="0.5">
      <c r="C143" s="16" t="s">
        <v>250</v>
      </c>
      <c r="D143" s="17"/>
      <c r="E143" s="17"/>
      <c r="F143" s="17"/>
      <c r="G143" s="17"/>
      <c r="H143" s="17"/>
      <c r="I143" s="17"/>
      <c r="J143" s="18"/>
      <c r="K143" s="10">
        <f>SUM(J145:J149)</f>
        <v>21.04</v>
      </c>
    </row>
    <row r="144" spans="3:11" ht="14.65" thickBot="1" x14ac:dyDescent="0.5">
      <c r="C144" s="2" t="s">
        <v>1</v>
      </c>
      <c r="D144" s="8" t="s">
        <v>2</v>
      </c>
      <c r="E144" s="7" t="s">
        <v>2</v>
      </c>
      <c r="F144" s="8" t="s">
        <v>3</v>
      </c>
      <c r="G144" s="8" t="s">
        <v>37</v>
      </c>
      <c r="H144" s="8" t="s">
        <v>37</v>
      </c>
      <c r="I144" s="7" t="s">
        <v>4</v>
      </c>
      <c r="J144" s="7" t="s">
        <v>5</v>
      </c>
    </row>
    <row r="145" spans="3:13" ht="159.75" thickBot="1" x14ac:dyDescent="0.5">
      <c r="C145" s="3">
        <v>1</v>
      </c>
      <c r="D145" s="4" t="s">
        <v>251</v>
      </c>
      <c r="E145" s="4" t="str">
        <f t="shared" ref="E145:E149" si="14">_xlfn.CONCAT(D145," o equivalent")</f>
        <v>Cable de coure de secció 2x1,5mm o equivalent</v>
      </c>
      <c r="F145" s="4" t="s">
        <v>252</v>
      </c>
      <c r="G145" s="15">
        <v>4.6868686868686869</v>
      </c>
      <c r="H145" s="15">
        <f t="shared" ref="H145:H149" si="15">ROUND(G145/$H$2,2)</f>
        <v>4.78</v>
      </c>
      <c r="I145" s="11">
        <v>1</v>
      </c>
      <c r="J145" s="5">
        <f t="shared" ref="J145:J149" si="16">H145*I145</f>
        <v>4.78</v>
      </c>
    </row>
    <row r="146" spans="3:13" ht="159.75" thickBot="1" x14ac:dyDescent="0.5">
      <c r="C146" s="3">
        <v>2</v>
      </c>
      <c r="D146" s="4" t="s">
        <v>253</v>
      </c>
      <c r="E146" s="4" t="str">
        <f t="shared" si="14"/>
        <v>Cable de coure de secció 2x2,5mm o equivalent</v>
      </c>
      <c r="F146" s="4" t="s">
        <v>254</v>
      </c>
      <c r="G146" s="15">
        <v>5</v>
      </c>
      <c r="H146" s="15">
        <f t="shared" si="15"/>
        <v>5.0999999999999996</v>
      </c>
      <c r="I146" s="11">
        <v>1</v>
      </c>
      <c r="J146" s="5">
        <f t="shared" si="16"/>
        <v>5.0999999999999996</v>
      </c>
    </row>
    <row r="147" spans="3:13" ht="216.4" thickBot="1" x14ac:dyDescent="0.5">
      <c r="C147" s="3">
        <v>3</v>
      </c>
      <c r="D147" s="4" t="s">
        <v>255</v>
      </c>
      <c r="E147" s="4" t="str">
        <f t="shared" si="14"/>
        <v>Cable Apantallat 2x0,75mm2 + 4x0,22mm2  o equivalent</v>
      </c>
      <c r="F147" s="4" t="s">
        <v>256</v>
      </c>
      <c r="G147" s="15">
        <v>3.6464646464646462</v>
      </c>
      <c r="H147" s="15">
        <f t="shared" si="15"/>
        <v>3.72</v>
      </c>
      <c r="I147" s="11">
        <v>1</v>
      </c>
      <c r="J147" s="5">
        <f t="shared" si="16"/>
        <v>3.72</v>
      </c>
    </row>
    <row r="148" spans="3:13" ht="229.9" thickBot="1" x14ac:dyDescent="0.5">
      <c r="C148" s="3">
        <v>4</v>
      </c>
      <c r="D148" s="4" t="s">
        <v>257</v>
      </c>
      <c r="E148" s="4" t="str">
        <f t="shared" si="14"/>
        <v>Cable Apantallat 4x0,22 o equivalent</v>
      </c>
      <c r="F148" s="4" t="s">
        <v>258</v>
      </c>
      <c r="G148" s="15">
        <v>3.333333333333333</v>
      </c>
      <c r="H148" s="15">
        <f t="shared" si="15"/>
        <v>3.4</v>
      </c>
      <c r="I148" s="11">
        <v>1</v>
      </c>
      <c r="J148" s="5">
        <f t="shared" si="16"/>
        <v>3.4</v>
      </c>
    </row>
    <row r="149" spans="3:13" ht="229.9" thickBot="1" x14ac:dyDescent="0.5">
      <c r="C149" s="3">
        <v>5</v>
      </c>
      <c r="D149" s="4" t="s">
        <v>259</v>
      </c>
      <c r="E149" s="4" t="str">
        <f t="shared" si="14"/>
        <v>Cable Apantallat 8x0,5  o equivalent</v>
      </c>
      <c r="F149" s="4" t="s">
        <v>260</v>
      </c>
      <c r="G149" s="15">
        <v>3.9595959595959598</v>
      </c>
      <c r="H149" s="15">
        <f t="shared" si="15"/>
        <v>4.04</v>
      </c>
      <c r="I149" s="11">
        <v>1</v>
      </c>
      <c r="J149" s="5">
        <f t="shared" si="16"/>
        <v>4.04</v>
      </c>
    </row>
    <row r="150" spans="3:13" ht="14.65" collapsed="1" thickBot="1" x14ac:dyDescent="0.5">
      <c r="C150" s="16" t="s">
        <v>261</v>
      </c>
      <c r="D150" s="17"/>
      <c r="E150" s="17"/>
      <c r="F150" s="17"/>
      <c r="G150" s="17"/>
      <c r="H150" s="17"/>
      <c r="I150" s="17"/>
      <c r="J150" s="18"/>
      <c r="K150" s="10">
        <f>SUM(J152:J159)</f>
        <v>74.599999999999994</v>
      </c>
    </row>
    <row r="151" spans="3:13" ht="14.65" thickBot="1" x14ac:dyDescent="0.5">
      <c r="C151" s="2" t="s">
        <v>1</v>
      </c>
      <c r="D151" s="8" t="s">
        <v>2</v>
      </c>
      <c r="E151" s="7" t="s">
        <v>2</v>
      </c>
      <c r="F151" s="8" t="s">
        <v>3</v>
      </c>
      <c r="G151" s="8" t="s">
        <v>37</v>
      </c>
      <c r="H151" s="8" t="s">
        <v>37</v>
      </c>
      <c r="I151" s="7" t="s">
        <v>4</v>
      </c>
      <c r="J151" s="7" t="s">
        <v>5</v>
      </c>
    </row>
    <row r="152" spans="3:13" ht="28.9" customHeight="1" thickBot="1" x14ac:dyDescent="0.5">
      <c r="C152" s="3">
        <v>1</v>
      </c>
      <c r="D152" s="4" t="s">
        <v>262</v>
      </c>
      <c r="E152" s="4" t="str">
        <f t="shared" ref="E152:E159" si="17">_xlfn.CONCAT(D152," o equivalent")</f>
        <v>Tirantet de FO Monomode LC/PC-SC/PC OS2: bifibra de 1m o equivalent</v>
      </c>
      <c r="F152" s="4" t="str">
        <f t="shared" ref="F152:F159" si="18">CONCATENATE("Subministrament de ",D152)</f>
        <v>Subministrament de Tirantet de FO Monomode LC/PC-SC/PC OS2: bifibra de 1m</v>
      </c>
      <c r="G152" s="15">
        <v>7.1515151515151514</v>
      </c>
      <c r="H152" s="15">
        <f t="shared" ref="H152:H159" si="19">ROUND(G152/$H$2,2)</f>
        <v>7.3</v>
      </c>
      <c r="I152" s="11">
        <v>1</v>
      </c>
      <c r="J152" s="5">
        <f t="shared" ref="J152:J159" si="20">H152*I152</f>
        <v>7.3</v>
      </c>
    </row>
    <row r="153" spans="3:13" ht="28.9" customHeight="1" thickBot="1" x14ac:dyDescent="0.5">
      <c r="C153" s="3">
        <v>2</v>
      </c>
      <c r="D153" s="4" t="s">
        <v>263</v>
      </c>
      <c r="E153" s="4" t="str">
        <f t="shared" si="17"/>
        <v>Tirantet de FO Monomode LC/PC-SC/PC OS2: bifibra de 2m o equivalent</v>
      </c>
      <c r="F153" s="4" t="str">
        <f t="shared" si="18"/>
        <v>Subministrament de Tirantet de FO Monomode LC/PC-SC/PC OS2: bifibra de 2m</v>
      </c>
      <c r="G153" s="15">
        <v>7.858585858585859</v>
      </c>
      <c r="H153" s="15">
        <f t="shared" si="19"/>
        <v>8.02</v>
      </c>
      <c r="I153" s="11">
        <v>1</v>
      </c>
      <c r="J153" s="5">
        <f t="shared" si="20"/>
        <v>8.02</v>
      </c>
    </row>
    <row r="154" spans="3:13" ht="28.9" customHeight="1" thickBot="1" x14ac:dyDescent="0.5">
      <c r="C154" s="3">
        <v>3</v>
      </c>
      <c r="D154" s="4" t="s">
        <v>264</v>
      </c>
      <c r="E154" s="4" t="str">
        <f t="shared" si="17"/>
        <v>Tirantet de FO Monomode LC/PC-SC/PC OS2: bifibra de 5m o equivalent</v>
      </c>
      <c r="F154" s="4" t="str">
        <f t="shared" si="18"/>
        <v>Subministrament de Tirantet de FO Monomode LC/PC-SC/PC OS2: bifibra de 5m</v>
      </c>
      <c r="G154" s="15">
        <v>9.4141414141414153</v>
      </c>
      <c r="H154" s="15">
        <f t="shared" si="19"/>
        <v>9.61</v>
      </c>
      <c r="I154" s="11">
        <v>1</v>
      </c>
      <c r="J154" s="5">
        <f t="shared" si="20"/>
        <v>9.61</v>
      </c>
    </row>
    <row r="155" spans="3:13" ht="28.9" customHeight="1" thickBot="1" x14ac:dyDescent="0.5">
      <c r="C155" s="3">
        <v>4</v>
      </c>
      <c r="D155" s="4" t="s">
        <v>265</v>
      </c>
      <c r="E155" s="4" t="str">
        <f t="shared" si="17"/>
        <v>Tirantet de FO Monomode LC/PC-SC/PC OS2: bifibra de 10m o equivalent</v>
      </c>
      <c r="F155" s="4" t="str">
        <f t="shared" si="18"/>
        <v>Subministrament de Tirantet de FO Monomode LC/PC-SC/PC OS2: bifibra de 10m</v>
      </c>
      <c r="G155" s="15">
        <v>11.515151515151516</v>
      </c>
      <c r="H155" s="15">
        <f t="shared" si="19"/>
        <v>11.75</v>
      </c>
      <c r="I155" s="11">
        <v>1</v>
      </c>
      <c r="J155" s="5">
        <f t="shared" si="20"/>
        <v>11.75</v>
      </c>
    </row>
    <row r="156" spans="3:13" ht="28.9" customHeight="1" thickBot="1" x14ac:dyDescent="0.5">
      <c r="C156" s="3">
        <v>5</v>
      </c>
      <c r="D156" s="4" t="s">
        <v>266</v>
      </c>
      <c r="E156" s="4" t="str">
        <f t="shared" si="17"/>
        <v>Tirantet de FO Monomode LC/PC-LC/PC OS2: bifibra de 1m o equivalent</v>
      </c>
      <c r="F156" s="4" t="str">
        <f t="shared" si="18"/>
        <v>Subministrament de Tirantet de FO Monomode LC/PC-LC/PC OS2: bifibra de 1m</v>
      </c>
      <c r="G156" s="15">
        <v>8.0303030303030312</v>
      </c>
      <c r="H156" s="15">
        <f t="shared" si="19"/>
        <v>8.19</v>
      </c>
      <c r="I156" s="11">
        <v>1</v>
      </c>
      <c r="J156" s="5">
        <f t="shared" si="20"/>
        <v>8.19</v>
      </c>
    </row>
    <row r="157" spans="3:13" ht="28.9" customHeight="1" thickBot="1" x14ac:dyDescent="0.5">
      <c r="C157" s="3">
        <v>6</v>
      </c>
      <c r="D157" s="4" t="s">
        <v>267</v>
      </c>
      <c r="E157" s="4" t="str">
        <f t="shared" si="17"/>
        <v>Tirantet de FO Monomode LC/PC-LC/PC OS2: bifibra de 2m o equivalent</v>
      </c>
      <c r="F157" s="4" t="str">
        <f t="shared" si="18"/>
        <v>Subministrament de Tirantet de FO Monomode LC/PC-LC/PC OS2: bifibra de 2m</v>
      </c>
      <c r="G157" s="15">
        <v>8.2020202020202007</v>
      </c>
      <c r="H157" s="15">
        <f t="shared" si="19"/>
        <v>8.3699999999999992</v>
      </c>
      <c r="I157" s="11">
        <v>1</v>
      </c>
      <c r="J157" s="5">
        <f t="shared" si="20"/>
        <v>8.3699999999999992</v>
      </c>
    </row>
    <row r="158" spans="3:13" ht="28.9" customHeight="1" thickBot="1" x14ac:dyDescent="0.5">
      <c r="C158" s="3">
        <v>7</v>
      </c>
      <c r="D158" s="4" t="s">
        <v>268</v>
      </c>
      <c r="E158" s="4" t="str">
        <f t="shared" si="17"/>
        <v>Tirantet de FO Monomode LC/PC-LC/PC OS2: bifibra de 5m o equivalent</v>
      </c>
      <c r="F158" s="4" t="str">
        <f t="shared" si="18"/>
        <v>Subministrament de Tirantet de FO Monomode LC/PC-LC/PC OS2: bifibra de 5m</v>
      </c>
      <c r="G158" s="15">
        <v>9.4141414141414153</v>
      </c>
      <c r="H158" s="15">
        <f t="shared" si="19"/>
        <v>9.61</v>
      </c>
      <c r="I158" s="11">
        <v>1</v>
      </c>
      <c r="J158" s="5">
        <f t="shared" si="20"/>
        <v>9.61</v>
      </c>
    </row>
    <row r="159" spans="3:13" ht="28.9" customHeight="1" thickBot="1" x14ac:dyDescent="0.5">
      <c r="C159" s="3">
        <v>8</v>
      </c>
      <c r="D159" s="4" t="s">
        <v>269</v>
      </c>
      <c r="E159" s="4" t="str">
        <f t="shared" si="17"/>
        <v>Tirantet de FO Monomode LC/PC-LC/PC OS2: bifibra de 10m o equivalent</v>
      </c>
      <c r="F159" s="4" t="str">
        <f t="shared" si="18"/>
        <v>Subministrament de Tirantet de FO Monomode LC/PC-LC/PC OS2: bifibra de 10m</v>
      </c>
      <c r="G159" s="15">
        <v>11.515151515151516</v>
      </c>
      <c r="H159" s="15">
        <f t="shared" si="19"/>
        <v>11.75</v>
      </c>
      <c r="I159" s="11">
        <v>1</v>
      </c>
      <c r="J159" s="5">
        <f t="shared" si="20"/>
        <v>11.75</v>
      </c>
    </row>
    <row r="160" spans="3:13" ht="14.65" collapsed="1" thickBot="1" x14ac:dyDescent="0.5">
      <c r="C160" s="16" t="s">
        <v>270</v>
      </c>
      <c r="D160" s="17"/>
      <c r="E160" s="17"/>
      <c r="F160" s="17"/>
      <c r="G160" s="17"/>
      <c r="H160" s="17"/>
      <c r="I160" s="17"/>
      <c r="J160" s="18"/>
      <c r="K160" s="10">
        <f>SUM(J162:J177)</f>
        <v>187.42000000000004</v>
      </c>
      <c r="M160" t="s">
        <v>348</v>
      </c>
    </row>
    <row r="161" spans="3:10" ht="14.65" customHeight="1" thickBot="1" x14ac:dyDescent="0.5">
      <c r="C161" s="2" t="s">
        <v>1</v>
      </c>
      <c r="D161" s="8" t="s">
        <v>2</v>
      </c>
      <c r="E161" s="7" t="s">
        <v>2</v>
      </c>
      <c r="F161" s="8" t="s">
        <v>3</v>
      </c>
      <c r="G161" s="8" t="s">
        <v>37</v>
      </c>
      <c r="H161" s="8" t="s">
        <v>37</v>
      </c>
      <c r="I161" s="7" t="s">
        <v>4</v>
      </c>
      <c r="J161" s="7" t="s">
        <v>5</v>
      </c>
    </row>
    <row r="162" spans="3:10" ht="28.9" customHeight="1" thickBot="1" x14ac:dyDescent="0.5">
      <c r="C162" s="3">
        <v>1</v>
      </c>
      <c r="D162" s="4" t="s">
        <v>271</v>
      </c>
      <c r="E162" s="4" t="str">
        <f t="shared" ref="E162:E177" si="21">_xlfn.CONCAT(D162," o equivalent")</f>
        <v>Tirantet de FO Multimode LC/PC-SC/PC OM1: bifibra de 1m o equivalent</v>
      </c>
      <c r="F162" s="4" t="str">
        <f t="shared" ref="F162:F177" si="22">CONCATENATE("Subministrament de ",D162)</f>
        <v>Subministrament de Tirantet de FO Multimode LC/PC-SC/PC OM1: bifibra de 1m</v>
      </c>
      <c r="G162" s="15">
        <v>7.8787878787878789</v>
      </c>
      <c r="H162" s="15">
        <f t="shared" ref="H162:H177" si="23">ROUND(G162/$H$2,2)</f>
        <v>8.0399999999999991</v>
      </c>
      <c r="I162" s="11">
        <v>1</v>
      </c>
      <c r="J162" s="5">
        <f t="shared" ref="J162:J177" si="24">H162*I162</f>
        <v>8.0399999999999991</v>
      </c>
    </row>
    <row r="163" spans="3:10" ht="28.9" customHeight="1" thickBot="1" x14ac:dyDescent="0.5">
      <c r="C163" s="3">
        <v>2</v>
      </c>
      <c r="D163" s="4" t="s">
        <v>272</v>
      </c>
      <c r="E163" s="4" t="str">
        <f t="shared" si="21"/>
        <v>Tirantet de FO Multimode LC/PC-SC/PC OM1: bifibra de 2m o equivalent</v>
      </c>
      <c r="F163" s="4" t="str">
        <f t="shared" si="22"/>
        <v>Subministrament de Tirantet de FO Multimode LC/PC-SC/PC OM1: bifibra de 2m</v>
      </c>
      <c r="G163" s="15">
        <v>9.0909090909090917</v>
      </c>
      <c r="H163" s="15">
        <f t="shared" si="23"/>
        <v>9.2799999999999994</v>
      </c>
      <c r="I163" s="11">
        <v>1</v>
      </c>
      <c r="J163" s="5">
        <f t="shared" si="24"/>
        <v>9.2799999999999994</v>
      </c>
    </row>
    <row r="164" spans="3:10" ht="28.9" customHeight="1" thickBot="1" x14ac:dyDescent="0.5">
      <c r="C164" s="3">
        <v>3</v>
      </c>
      <c r="D164" s="4" t="s">
        <v>273</v>
      </c>
      <c r="E164" s="4" t="str">
        <f t="shared" si="21"/>
        <v>Tirantet de FO Multimode LC/PC-SC/PC OM1: bifibra de 5m o equivalent</v>
      </c>
      <c r="F164" s="4" t="str">
        <f t="shared" si="22"/>
        <v>Subministrament de Tirantet de FO Multimode LC/PC-SC/PC OM1: bifibra de 5m</v>
      </c>
      <c r="G164" s="15">
        <v>11.111111111111111</v>
      </c>
      <c r="H164" s="15">
        <f t="shared" si="23"/>
        <v>11.34</v>
      </c>
      <c r="I164" s="11">
        <v>1</v>
      </c>
      <c r="J164" s="5">
        <f t="shared" si="24"/>
        <v>11.34</v>
      </c>
    </row>
    <row r="165" spans="3:10" ht="28.9" customHeight="1" thickBot="1" x14ac:dyDescent="0.5">
      <c r="C165" s="3">
        <v>4</v>
      </c>
      <c r="D165" s="4" t="s">
        <v>274</v>
      </c>
      <c r="E165" s="4" t="str">
        <f t="shared" si="21"/>
        <v>Tirantet de FO Multimode LC/PC-SC/PC OM1: bifibra de 10m o equivalent</v>
      </c>
      <c r="F165" s="4" t="str">
        <f t="shared" si="22"/>
        <v>Subministrament de Tirantet de FO Multimode LC/PC-SC/PC OM1: bifibra de 10m</v>
      </c>
      <c r="G165" s="15">
        <v>15.151515151515152</v>
      </c>
      <c r="H165" s="15">
        <f t="shared" si="23"/>
        <v>15.46</v>
      </c>
      <c r="I165" s="11">
        <v>1</v>
      </c>
      <c r="J165" s="5">
        <f t="shared" si="24"/>
        <v>15.46</v>
      </c>
    </row>
    <row r="166" spans="3:10" ht="28.9" customHeight="1" thickBot="1" x14ac:dyDescent="0.5">
      <c r="C166" s="3">
        <v>5</v>
      </c>
      <c r="D166" s="4" t="s">
        <v>275</v>
      </c>
      <c r="E166" s="4" t="str">
        <f t="shared" si="21"/>
        <v>Tirantet de FO Multimode LC/PC-LC/PC OM2: bifibra de 1m o equivalent</v>
      </c>
      <c r="F166" s="4" t="str">
        <f t="shared" si="22"/>
        <v>Subministrament de Tirantet de FO Multimode LC/PC-LC/PC OM2: bifibra de 1m</v>
      </c>
      <c r="G166" s="15">
        <v>8.0808080808080813</v>
      </c>
      <c r="H166" s="15">
        <f t="shared" si="23"/>
        <v>8.25</v>
      </c>
      <c r="I166" s="11">
        <v>1</v>
      </c>
      <c r="J166" s="5">
        <f t="shared" si="24"/>
        <v>8.25</v>
      </c>
    </row>
    <row r="167" spans="3:10" ht="28.9" customHeight="1" thickBot="1" x14ac:dyDescent="0.5">
      <c r="C167" s="3">
        <v>6</v>
      </c>
      <c r="D167" s="4" t="s">
        <v>276</v>
      </c>
      <c r="E167" s="4" t="str">
        <f t="shared" si="21"/>
        <v>Tirantet de FO Multimode LC/PC-LC/PC OM2: bifibra de 2m o equivalent</v>
      </c>
      <c r="F167" s="4" t="str">
        <f t="shared" si="22"/>
        <v>Subministrament de Tirantet de FO Multimode LC/PC-LC/PC OM2: bifibra de 2m</v>
      </c>
      <c r="G167" s="15">
        <v>9.0909090909090917</v>
      </c>
      <c r="H167" s="15">
        <f t="shared" si="23"/>
        <v>9.2799999999999994</v>
      </c>
      <c r="I167" s="11">
        <v>1</v>
      </c>
      <c r="J167" s="5">
        <f t="shared" si="24"/>
        <v>9.2799999999999994</v>
      </c>
    </row>
    <row r="168" spans="3:10" ht="28.9" customHeight="1" thickBot="1" x14ac:dyDescent="0.5">
      <c r="C168" s="3">
        <v>7</v>
      </c>
      <c r="D168" s="4" t="s">
        <v>277</v>
      </c>
      <c r="E168" s="4" t="str">
        <f t="shared" si="21"/>
        <v>Tirantet de FO Multimode LC/PC-LC/PC OM2: bifibra de 5m o equivalent</v>
      </c>
      <c r="F168" s="4" t="str">
        <f t="shared" si="22"/>
        <v>Subministrament de Tirantet de FO Multimode LC/PC-LC/PC OM2: bifibra de 5m</v>
      </c>
      <c r="G168" s="15">
        <v>11.111111111111111</v>
      </c>
      <c r="H168" s="15">
        <f t="shared" si="23"/>
        <v>11.34</v>
      </c>
      <c r="I168" s="11">
        <v>1</v>
      </c>
      <c r="J168" s="5">
        <f t="shared" si="24"/>
        <v>11.34</v>
      </c>
    </row>
    <row r="169" spans="3:10" ht="28.9" customHeight="1" thickBot="1" x14ac:dyDescent="0.5">
      <c r="C169" s="3">
        <v>8</v>
      </c>
      <c r="D169" s="4" t="s">
        <v>278</v>
      </c>
      <c r="E169" s="4" t="str">
        <f t="shared" si="21"/>
        <v>Tirantet de FO Multimode LC/PC-LC/PC OM2: bifibra de 10m o equivalent</v>
      </c>
      <c r="F169" s="4" t="str">
        <f t="shared" si="22"/>
        <v>Subministrament de Tirantet de FO Multimode LC/PC-LC/PC OM2: bifibra de 10m</v>
      </c>
      <c r="G169" s="15">
        <v>15.151515151515152</v>
      </c>
      <c r="H169" s="15">
        <f t="shared" si="23"/>
        <v>15.46</v>
      </c>
      <c r="I169" s="11">
        <v>1</v>
      </c>
      <c r="J169" s="5">
        <f t="shared" si="24"/>
        <v>15.46</v>
      </c>
    </row>
    <row r="170" spans="3:10" ht="28.9" customHeight="1" thickBot="1" x14ac:dyDescent="0.5">
      <c r="C170" s="3">
        <v>5</v>
      </c>
      <c r="D170" s="4" t="s">
        <v>279</v>
      </c>
      <c r="E170" s="4" t="str">
        <f t="shared" si="21"/>
        <v>Tirantet de FO Multimode LC/PC-LC/PC OM3: bifibra de 1m o equivalent</v>
      </c>
      <c r="F170" s="4" t="str">
        <f t="shared" si="22"/>
        <v>Subministrament de Tirantet de FO Multimode LC/PC-LC/PC OM3: bifibra de 1m</v>
      </c>
      <c r="G170" s="15">
        <v>8.0808080808080813</v>
      </c>
      <c r="H170" s="15">
        <f t="shared" si="23"/>
        <v>8.25</v>
      </c>
      <c r="I170" s="11">
        <v>1</v>
      </c>
      <c r="J170" s="5">
        <f t="shared" si="24"/>
        <v>8.25</v>
      </c>
    </row>
    <row r="171" spans="3:10" ht="28.9" customHeight="1" thickBot="1" x14ac:dyDescent="0.5">
      <c r="C171" s="3">
        <v>6</v>
      </c>
      <c r="D171" s="4" t="s">
        <v>280</v>
      </c>
      <c r="E171" s="4" t="str">
        <f t="shared" si="21"/>
        <v>Tirantet de FO Multimode LC/PC-LC/PC OM3: bifibra de 2m o equivalent</v>
      </c>
      <c r="F171" s="4" t="str">
        <f t="shared" si="22"/>
        <v>Subministrament de Tirantet de FO Multimode LC/PC-LC/PC OM3: bifibra de 2m</v>
      </c>
      <c r="G171" s="15">
        <v>9.0909090909090917</v>
      </c>
      <c r="H171" s="15">
        <f t="shared" si="23"/>
        <v>9.2799999999999994</v>
      </c>
      <c r="I171" s="11">
        <v>1</v>
      </c>
      <c r="J171" s="5">
        <f t="shared" si="24"/>
        <v>9.2799999999999994</v>
      </c>
    </row>
    <row r="172" spans="3:10" ht="28.9" customHeight="1" thickBot="1" x14ac:dyDescent="0.5">
      <c r="C172" s="3">
        <v>7</v>
      </c>
      <c r="D172" s="4" t="s">
        <v>281</v>
      </c>
      <c r="E172" s="4" t="str">
        <f t="shared" si="21"/>
        <v>Tirantet de FO Multimode LC/PC-LC/PC OM3: bifibra de 5m o equivalent</v>
      </c>
      <c r="F172" s="4" t="str">
        <f t="shared" si="22"/>
        <v>Subministrament de Tirantet de FO Multimode LC/PC-LC/PC OM3: bifibra de 5m</v>
      </c>
      <c r="G172" s="15">
        <v>11.111111111111111</v>
      </c>
      <c r="H172" s="15">
        <f t="shared" si="23"/>
        <v>11.34</v>
      </c>
      <c r="I172" s="11">
        <v>1</v>
      </c>
      <c r="J172" s="5">
        <f t="shared" si="24"/>
        <v>11.34</v>
      </c>
    </row>
    <row r="173" spans="3:10" ht="28.9" customHeight="1" thickBot="1" x14ac:dyDescent="0.5">
      <c r="C173" s="3">
        <v>8</v>
      </c>
      <c r="D173" s="4" t="s">
        <v>282</v>
      </c>
      <c r="E173" s="4" t="str">
        <f t="shared" si="21"/>
        <v>Tirantet de FO Multimode LC/PC-LC/PC OM3: bifibra de 10m o equivalent</v>
      </c>
      <c r="F173" s="4" t="str">
        <f t="shared" si="22"/>
        <v>Subministrament de Tirantet de FO Multimode LC/PC-LC/PC OM3: bifibra de 10m</v>
      </c>
      <c r="G173" s="15">
        <v>15.151515151515152</v>
      </c>
      <c r="H173" s="15">
        <f t="shared" si="23"/>
        <v>15.46</v>
      </c>
      <c r="I173" s="11">
        <v>1</v>
      </c>
      <c r="J173" s="5">
        <f t="shared" si="24"/>
        <v>15.46</v>
      </c>
    </row>
    <row r="174" spans="3:10" ht="28.9" customHeight="1" thickBot="1" x14ac:dyDescent="0.5">
      <c r="C174" s="3">
        <v>9</v>
      </c>
      <c r="D174" s="4" t="s">
        <v>283</v>
      </c>
      <c r="E174" s="4" t="str">
        <f t="shared" si="21"/>
        <v>Tirantet de FO Multimode LC/PC-LC/PC OM4: bifibra de 1m o equivalent</v>
      </c>
      <c r="F174" s="4" t="str">
        <f t="shared" si="22"/>
        <v>Subministrament de Tirantet de FO Multimode LC/PC-LC/PC OM4: bifibra de 1m</v>
      </c>
      <c r="G174" s="15">
        <v>8.0808080808080813</v>
      </c>
      <c r="H174" s="15">
        <f t="shared" si="23"/>
        <v>8.25</v>
      </c>
      <c r="I174" s="11">
        <v>1</v>
      </c>
      <c r="J174" s="5">
        <f t="shared" si="24"/>
        <v>8.25</v>
      </c>
    </row>
    <row r="175" spans="3:10" ht="28.9" customHeight="1" thickBot="1" x14ac:dyDescent="0.5">
      <c r="C175" s="3">
        <v>10</v>
      </c>
      <c r="D175" s="4" t="s">
        <v>284</v>
      </c>
      <c r="E175" s="4" t="str">
        <f t="shared" si="21"/>
        <v>Tirantet de FO Multimode LC/PC-LC/PC OM4: bifibra de 2m o equivalent</v>
      </c>
      <c r="F175" s="4" t="str">
        <f t="shared" si="22"/>
        <v>Subministrament de Tirantet de FO Multimode LC/PC-LC/PC OM4: bifibra de 2m</v>
      </c>
      <c r="G175" s="15">
        <v>9.0909090909090917</v>
      </c>
      <c r="H175" s="15">
        <f t="shared" si="23"/>
        <v>9.2799999999999994</v>
      </c>
      <c r="I175" s="11">
        <v>1</v>
      </c>
      <c r="J175" s="5">
        <f t="shared" si="24"/>
        <v>9.2799999999999994</v>
      </c>
    </row>
    <row r="176" spans="3:10" ht="28.9" customHeight="1" thickBot="1" x14ac:dyDescent="0.5">
      <c r="C176" s="3">
        <v>11</v>
      </c>
      <c r="D176" s="4" t="s">
        <v>285</v>
      </c>
      <c r="E176" s="4" t="str">
        <f t="shared" si="21"/>
        <v>Tirantet de FO Multimode LC/PC-LC/PC OM4: bifibra de 5m o equivalent</v>
      </c>
      <c r="F176" s="4" t="str">
        <f t="shared" si="22"/>
        <v>Subministrament de Tirantet de FO Multimode LC/PC-LC/PC OM4: bifibra de 5m</v>
      </c>
      <c r="G176" s="15">
        <v>14.141414141414142</v>
      </c>
      <c r="H176" s="15">
        <f t="shared" si="23"/>
        <v>14.43</v>
      </c>
      <c r="I176" s="11">
        <v>1</v>
      </c>
      <c r="J176" s="5">
        <f t="shared" si="24"/>
        <v>14.43</v>
      </c>
    </row>
    <row r="177" spans="3:11" ht="28.9" customHeight="1" thickBot="1" x14ac:dyDescent="0.5">
      <c r="C177" s="3">
        <v>12</v>
      </c>
      <c r="D177" s="4" t="s">
        <v>286</v>
      </c>
      <c r="E177" s="4" t="str">
        <f t="shared" si="21"/>
        <v>Tirantet de FO Multimode LC/PC-LC/PC OM4: bifibra de 10m o equivalent</v>
      </c>
      <c r="F177" s="4" t="str">
        <f t="shared" si="22"/>
        <v>Subministrament de Tirantet de FO Multimode LC/PC-LC/PC OM4: bifibra de 10m</v>
      </c>
      <c r="G177" s="15">
        <v>22.222222222222221</v>
      </c>
      <c r="H177" s="15">
        <f t="shared" si="23"/>
        <v>22.68</v>
      </c>
      <c r="I177" s="11">
        <v>1</v>
      </c>
      <c r="J177" s="5">
        <f t="shared" si="24"/>
        <v>22.68</v>
      </c>
    </row>
    <row r="178" spans="3:11" ht="28.9" customHeight="1" collapsed="1" thickBot="1" x14ac:dyDescent="0.5">
      <c r="C178" s="16" t="s">
        <v>287</v>
      </c>
      <c r="D178" s="17"/>
      <c r="E178" s="17"/>
      <c r="F178" s="17"/>
      <c r="G178" s="17"/>
      <c r="H178" s="17"/>
      <c r="I178" s="17"/>
      <c r="J178" s="18"/>
      <c r="K178" s="10">
        <f>SUM(J180:J182)</f>
        <v>16.899999999999999</v>
      </c>
    </row>
    <row r="179" spans="3:11" ht="28.9" customHeight="1" thickBot="1" x14ac:dyDescent="0.5">
      <c r="C179" s="2" t="s">
        <v>1</v>
      </c>
      <c r="D179" s="8" t="s">
        <v>2</v>
      </c>
      <c r="E179" s="7" t="s">
        <v>2</v>
      </c>
      <c r="F179" s="8" t="s">
        <v>3</v>
      </c>
      <c r="G179" s="8" t="s">
        <v>37</v>
      </c>
      <c r="H179" s="8" t="s">
        <v>37</v>
      </c>
      <c r="I179" s="7" t="s">
        <v>4</v>
      </c>
      <c r="J179" s="7" t="s">
        <v>5</v>
      </c>
    </row>
    <row r="180" spans="3:11" ht="108.4" thickBot="1" x14ac:dyDescent="0.5">
      <c r="C180" s="9">
        <v>1</v>
      </c>
      <c r="D180" s="1" t="s">
        <v>288</v>
      </c>
      <c r="E180" s="4" t="str">
        <f t="shared" ref="E180:E182" si="25">_xlfn.CONCAT(D180," o equivalent")</f>
        <v>Cable d'alimentació 3 x 2,5 mm2 o equivalent</v>
      </c>
      <c r="F180" s="4" t="s">
        <v>289</v>
      </c>
      <c r="G180" s="15">
        <v>4.2424242424242422</v>
      </c>
      <c r="H180" s="15">
        <f t="shared" ref="H180:H182" si="26">ROUND(G180/$H$2,2)</f>
        <v>4.33</v>
      </c>
      <c r="I180" s="11">
        <v>1</v>
      </c>
      <c r="J180" s="5">
        <f t="shared" ref="J180:J182" si="27">H180*I180</f>
        <v>4.33</v>
      </c>
    </row>
    <row r="181" spans="3:11" ht="108.4" thickBot="1" x14ac:dyDescent="0.5">
      <c r="C181" s="9">
        <v>2</v>
      </c>
      <c r="D181" s="1" t="s">
        <v>290</v>
      </c>
      <c r="E181" s="4" t="str">
        <f t="shared" si="25"/>
        <v>Cable d'alimentació 3 x 4 mm2 o equivalent</v>
      </c>
      <c r="F181" s="4" t="s">
        <v>291</v>
      </c>
      <c r="G181" s="15">
        <v>6.0606060606060606</v>
      </c>
      <c r="H181" s="15">
        <f t="shared" si="26"/>
        <v>6.18</v>
      </c>
      <c r="I181" s="11">
        <v>1</v>
      </c>
      <c r="J181" s="5">
        <f t="shared" si="27"/>
        <v>6.18</v>
      </c>
    </row>
    <row r="182" spans="3:11" ht="108.4" thickBot="1" x14ac:dyDescent="0.5">
      <c r="C182" s="9">
        <v>3</v>
      </c>
      <c r="D182" s="1" t="s">
        <v>292</v>
      </c>
      <c r="E182" s="4" t="str">
        <f t="shared" si="25"/>
        <v>Cable d'alimentació 3 x 6 mm2 o equivalent</v>
      </c>
      <c r="F182" s="4" t="s">
        <v>293</v>
      </c>
      <c r="G182" s="15">
        <v>6.262626262626263</v>
      </c>
      <c r="H182" s="15">
        <f t="shared" si="26"/>
        <v>6.39</v>
      </c>
      <c r="I182" s="11">
        <v>1</v>
      </c>
      <c r="J182" s="5">
        <f t="shared" si="27"/>
        <v>6.39</v>
      </c>
    </row>
    <row r="183" spans="3:11" ht="14.65" thickBot="1" x14ac:dyDescent="0.5">
      <c r="C183" s="16" t="s">
        <v>294</v>
      </c>
      <c r="D183" s="17"/>
      <c r="E183" s="17"/>
      <c r="F183" s="17"/>
      <c r="G183" s="17"/>
      <c r="H183" s="17"/>
      <c r="I183" s="17"/>
      <c r="J183" s="18"/>
      <c r="K183" s="10">
        <f>SUM(J185:J187)</f>
        <v>4055.67</v>
      </c>
    </row>
    <row r="184" spans="3:11" ht="14.65" thickBot="1" x14ac:dyDescent="0.5">
      <c r="C184" s="2" t="s">
        <v>1</v>
      </c>
      <c r="D184" s="8" t="s">
        <v>2</v>
      </c>
      <c r="E184" s="7" t="s">
        <v>2</v>
      </c>
      <c r="F184" s="8" t="s">
        <v>3</v>
      </c>
      <c r="G184" s="8" t="s">
        <v>37</v>
      </c>
      <c r="H184" s="8" t="s">
        <v>37</v>
      </c>
      <c r="I184" s="7" t="s">
        <v>4</v>
      </c>
      <c r="J184" s="7" t="s">
        <v>5</v>
      </c>
    </row>
    <row r="185" spans="3:11" ht="229.9" thickBot="1" x14ac:dyDescent="0.5">
      <c r="C185" s="9">
        <v>1</v>
      </c>
      <c r="D185" s="1" t="s">
        <v>295</v>
      </c>
      <c r="E185" s="4" t="str">
        <f t="shared" ref="E185:E187" si="28">_xlfn.CONCAT(D185," o equivalent")</f>
        <v>Colunma troncoconica de 4m o equivalent</v>
      </c>
      <c r="F185" s="1" t="s">
        <v>296</v>
      </c>
      <c r="G185" s="15">
        <v>1000</v>
      </c>
      <c r="H185" s="15">
        <f t="shared" ref="H185:H187" si="29">ROUND(G185/$H$2,2)</f>
        <v>1020.41</v>
      </c>
      <c r="I185" s="11">
        <v>1</v>
      </c>
      <c r="J185" s="5">
        <f t="shared" ref="J185:J187" si="30">H185*I185</f>
        <v>1020.41</v>
      </c>
    </row>
    <row r="186" spans="3:11" ht="297.39999999999998" thickBot="1" x14ac:dyDescent="0.5">
      <c r="C186" s="9">
        <v>2</v>
      </c>
      <c r="D186" s="1"/>
      <c r="E186" s="4" t="s">
        <v>343</v>
      </c>
      <c r="F186" s="1" t="s">
        <v>344</v>
      </c>
      <c r="G186" s="15">
        <v>1828.090909090909</v>
      </c>
      <c r="H186" s="15">
        <f t="shared" si="29"/>
        <v>1865.4</v>
      </c>
      <c r="I186" s="11">
        <v>1</v>
      </c>
      <c r="J186" s="5">
        <f t="shared" si="30"/>
        <v>1865.4</v>
      </c>
    </row>
    <row r="187" spans="3:11" ht="229.9" thickBot="1" x14ac:dyDescent="0.5">
      <c r="C187" s="9">
        <v>3</v>
      </c>
      <c r="D187" s="1" t="s">
        <v>297</v>
      </c>
      <c r="E187" s="4" t="str">
        <f t="shared" si="28"/>
        <v>Bàcul troncoconic de 6m o equivalent</v>
      </c>
      <c r="F187" s="1" t="s">
        <v>298</v>
      </c>
      <c r="G187" s="15">
        <v>1146.4646464646464</v>
      </c>
      <c r="H187" s="15">
        <f t="shared" si="29"/>
        <v>1169.8599999999999</v>
      </c>
      <c r="I187" s="11">
        <v>1</v>
      </c>
      <c r="J187" s="5">
        <f t="shared" si="30"/>
        <v>1169.8599999999999</v>
      </c>
    </row>
    <row r="188" spans="3:11" ht="14.65" thickBot="1" x14ac:dyDescent="0.5">
      <c r="C188" s="16" t="s">
        <v>299</v>
      </c>
      <c r="D188" s="17"/>
      <c r="E188" s="17"/>
      <c r="F188" s="17"/>
      <c r="G188" s="17"/>
      <c r="H188" s="17"/>
      <c r="I188" s="17"/>
      <c r="J188" s="18"/>
      <c r="K188" s="10">
        <f>SUM(J190:J192)</f>
        <v>5000</v>
      </c>
    </row>
    <row r="189" spans="3:11" ht="14.65" thickBot="1" x14ac:dyDescent="0.5">
      <c r="C189" s="2" t="s">
        <v>1</v>
      </c>
      <c r="D189" s="8" t="s">
        <v>2</v>
      </c>
      <c r="E189" s="7" t="s">
        <v>2</v>
      </c>
      <c r="F189" s="8" t="s">
        <v>3</v>
      </c>
      <c r="G189" s="8" t="s">
        <v>37</v>
      </c>
      <c r="H189" s="8" t="s">
        <v>37</v>
      </c>
      <c r="I189" s="7" t="s">
        <v>4</v>
      </c>
      <c r="J189" s="7" t="s">
        <v>5</v>
      </c>
    </row>
    <row r="190" spans="3:11" ht="81.400000000000006" thickBot="1" x14ac:dyDescent="0.5">
      <c r="C190" s="9">
        <v>1</v>
      </c>
      <c r="D190" s="1" t="s">
        <v>300</v>
      </c>
      <c r="E190" s="4" t="str">
        <f t="shared" ref="E190:E191" si="31">_xlfn.CONCAT(D190," o equivalent")</f>
        <v xml:space="preserve"> SM-ST-RL-CAM-100 o equivalent</v>
      </c>
      <c r="F190" s="1" t="s">
        <v>301</v>
      </c>
      <c r="G190" s="15">
        <v>27893</v>
      </c>
      <c r="H190" s="15">
        <f t="shared" ref="H190:H192" si="32">ROUND(G190/$H$2,2)</f>
        <v>28462.240000000002</v>
      </c>
      <c r="I190" s="11">
        <v>0</v>
      </c>
      <c r="J190" s="5">
        <f t="shared" ref="J190:J192" si="33">H190*I190</f>
        <v>0</v>
      </c>
    </row>
    <row r="191" spans="3:11" ht="81.400000000000006" thickBot="1" x14ac:dyDescent="0.5">
      <c r="C191" s="9">
        <v>2</v>
      </c>
      <c r="D191" s="1" t="s">
        <v>302</v>
      </c>
      <c r="E191" s="4" t="str">
        <f t="shared" si="31"/>
        <v>SM-ST-RL-SEN-100 o equivalent</v>
      </c>
      <c r="F191" s="1" t="s">
        <v>303</v>
      </c>
      <c r="G191" s="15">
        <v>14138</v>
      </c>
      <c r="H191" s="15">
        <v>14044.72</v>
      </c>
      <c r="I191" s="11">
        <v>0</v>
      </c>
      <c r="J191" s="5">
        <f t="shared" si="33"/>
        <v>0</v>
      </c>
    </row>
    <row r="192" spans="3:11" ht="67.900000000000006" thickBot="1" x14ac:dyDescent="0.5">
      <c r="C192" s="9">
        <v>3</v>
      </c>
      <c r="D192" s="1" t="s">
        <v>304</v>
      </c>
      <c r="E192" s="4" t="str">
        <f>D192</f>
        <v>Suport tècnic homologat</v>
      </c>
      <c r="F192" s="1" t="s">
        <v>305</v>
      </c>
      <c r="G192" s="15">
        <v>98</v>
      </c>
      <c r="H192" s="15">
        <f t="shared" si="32"/>
        <v>100</v>
      </c>
      <c r="I192" s="11">
        <v>50</v>
      </c>
      <c r="J192" s="5">
        <f t="shared" si="33"/>
        <v>5000</v>
      </c>
    </row>
    <row r="193" spans="3:11" ht="14.65" thickBot="1" x14ac:dyDescent="0.5">
      <c r="C193" s="16" t="s">
        <v>306</v>
      </c>
      <c r="D193" s="17"/>
      <c r="E193" s="17"/>
      <c r="F193" s="17"/>
      <c r="G193" s="17"/>
      <c r="H193" s="17"/>
      <c r="I193" s="17"/>
      <c r="J193" s="18"/>
      <c r="K193" s="10">
        <f>SUM(J195)</f>
        <v>0</v>
      </c>
    </row>
    <row r="194" spans="3:11" ht="14.65" thickBot="1" x14ac:dyDescent="0.5">
      <c r="C194" s="2" t="s">
        <v>1</v>
      </c>
      <c r="D194" s="8" t="s">
        <v>2</v>
      </c>
      <c r="E194" s="7" t="s">
        <v>2</v>
      </c>
      <c r="F194" s="8" t="s">
        <v>3</v>
      </c>
      <c r="G194" s="8" t="s">
        <v>37</v>
      </c>
      <c r="H194" s="8" t="s">
        <v>37</v>
      </c>
      <c r="I194" s="7" t="s">
        <v>4</v>
      </c>
      <c r="J194" s="7" t="s">
        <v>5</v>
      </c>
    </row>
    <row r="195" spans="3:11" ht="40.9" thickBot="1" x14ac:dyDescent="0.5">
      <c r="C195" s="9">
        <v>1</v>
      </c>
      <c r="D195" s="1" t="s">
        <v>307</v>
      </c>
      <c r="E195" s="1" t="s">
        <v>346</v>
      </c>
      <c r="F195" s="1" t="s">
        <v>347</v>
      </c>
      <c r="G195" s="15">
        <v>50</v>
      </c>
      <c r="H195" s="15">
        <v>40</v>
      </c>
      <c r="I195" s="11">
        <v>0</v>
      </c>
      <c r="J195" s="5">
        <f>H195*I195</f>
        <v>0</v>
      </c>
    </row>
    <row r="196" spans="3:11" ht="14.65" customHeight="1" x14ac:dyDescent="0.45">
      <c r="J196" s="10"/>
    </row>
    <row r="207" spans="3:11" x14ac:dyDescent="0.45">
      <c r="J207" s="10"/>
    </row>
    <row r="215" spans="12:12" x14ac:dyDescent="0.45">
      <c r="L215" t="s">
        <v>348</v>
      </c>
    </row>
  </sheetData>
  <sheetProtection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CE18-540E-4B2B-8DFE-F3934864B57C}">
  <dimension ref="B1:Q30"/>
  <sheetViews>
    <sheetView zoomScale="130" zoomScaleNormal="130" workbookViewId="0">
      <selection activeCell="M26" sqref="M26"/>
    </sheetView>
  </sheetViews>
  <sheetFormatPr baseColWidth="10" defaultRowHeight="14.25" x14ac:dyDescent="0.45"/>
  <cols>
    <col min="2" max="2" width="46.59765625" customWidth="1"/>
    <col min="3" max="3" width="14.59765625" bestFit="1" customWidth="1"/>
    <col min="4" max="8" width="0" hidden="1" customWidth="1"/>
    <col min="10" max="10" width="12" bestFit="1" customWidth="1"/>
    <col min="11" max="11" width="13.73046875" bestFit="1" customWidth="1"/>
    <col min="12" max="12" width="13" bestFit="1" customWidth="1"/>
    <col min="13" max="14" width="13.73046875" bestFit="1" customWidth="1"/>
  </cols>
  <sheetData>
    <row r="1" spans="2:17" ht="14.65" thickBot="1" x14ac:dyDescent="0.5"/>
    <row r="2" spans="2:17" ht="14.65" thickBot="1" x14ac:dyDescent="0.5">
      <c r="B2" s="16" t="s">
        <v>0</v>
      </c>
      <c r="C2" s="10">
        <v>11426.409999999998</v>
      </c>
      <c r="D2" s="17"/>
      <c r="E2" s="17"/>
      <c r="F2" s="17"/>
      <c r="G2" s="17"/>
      <c r="H2" s="17"/>
      <c r="J2" s="16" t="s">
        <v>0</v>
      </c>
      <c r="K2" s="10">
        <v>8878.8899999999976</v>
      </c>
      <c r="L2" s="10">
        <f>C2+K2</f>
        <v>20305.299999999996</v>
      </c>
      <c r="N2" s="10"/>
    </row>
    <row r="3" spans="2:17" ht="14.65" thickBot="1" x14ac:dyDescent="0.5">
      <c r="B3" s="16" t="s">
        <v>36</v>
      </c>
      <c r="C3" s="10">
        <v>21953.29</v>
      </c>
      <c r="D3" s="17"/>
      <c r="E3" s="17"/>
      <c r="F3" s="17"/>
      <c r="G3" s="17"/>
      <c r="H3" s="17"/>
      <c r="J3" s="16" t="s">
        <v>36</v>
      </c>
      <c r="K3" s="10">
        <v>40265.65</v>
      </c>
      <c r="L3" s="10">
        <f t="shared" ref="L3:L11" si="0">C3+K3</f>
        <v>62218.94</v>
      </c>
    </row>
    <row r="4" spans="2:17" ht="14.65" thickBot="1" x14ac:dyDescent="0.5">
      <c r="B4" s="16" t="s">
        <v>61</v>
      </c>
      <c r="C4" s="10">
        <v>23792.559999999994</v>
      </c>
      <c r="D4" s="17"/>
      <c r="E4" s="17"/>
      <c r="F4" s="17"/>
      <c r="G4" s="17"/>
      <c r="H4" s="17"/>
      <c r="J4" s="16" t="s">
        <v>61</v>
      </c>
      <c r="K4" s="10">
        <v>23792.559999999994</v>
      </c>
      <c r="L4" s="10">
        <f t="shared" si="0"/>
        <v>47585.119999999988</v>
      </c>
    </row>
    <row r="5" spans="2:17" ht="14.65" thickBot="1" x14ac:dyDescent="0.5">
      <c r="B5" s="16" t="s">
        <v>98</v>
      </c>
      <c r="C5" s="10">
        <v>0</v>
      </c>
      <c r="D5" s="17"/>
      <c r="E5" s="17"/>
      <c r="F5" s="17"/>
      <c r="G5" s="17"/>
      <c r="H5" s="17"/>
      <c r="J5" s="16" t="s">
        <v>98</v>
      </c>
      <c r="K5" s="10">
        <v>16444.05</v>
      </c>
      <c r="L5" s="10">
        <f t="shared" si="0"/>
        <v>16444.05</v>
      </c>
      <c r="P5" t="s">
        <v>348</v>
      </c>
    </row>
    <row r="6" spans="2:17" ht="14.65" thickBot="1" x14ac:dyDescent="0.5">
      <c r="B6" s="16" t="s">
        <v>123</v>
      </c>
      <c r="C6" s="10">
        <v>260.37</v>
      </c>
      <c r="D6" s="17"/>
      <c r="E6" s="17"/>
      <c r="F6" s="17"/>
      <c r="G6" s="17"/>
      <c r="H6" s="17"/>
      <c r="J6" s="16" t="s">
        <v>123</v>
      </c>
      <c r="K6" s="10">
        <v>260.37</v>
      </c>
      <c r="L6" s="10">
        <f t="shared" si="0"/>
        <v>520.74</v>
      </c>
    </row>
    <row r="7" spans="2:17" ht="14.65" thickBot="1" x14ac:dyDescent="0.5">
      <c r="B7" s="16" t="s">
        <v>250</v>
      </c>
      <c r="C7" s="10">
        <v>21.04</v>
      </c>
      <c r="D7" s="17"/>
      <c r="E7" s="17"/>
      <c r="F7" s="17"/>
      <c r="G7" s="17"/>
      <c r="H7" s="17"/>
      <c r="J7" s="16" t="s">
        <v>250</v>
      </c>
      <c r="K7" s="10">
        <v>21.04</v>
      </c>
      <c r="L7" s="10">
        <f t="shared" si="0"/>
        <v>42.08</v>
      </c>
      <c r="Q7" t="s">
        <v>348</v>
      </c>
    </row>
    <row r="8" spans="2:17" ht="14.65" thickBot="1" x14ac:dyDescent="0.5">
      <c r="B8" s="16" t="s">
        <v>261</v>
      </c>
      <c r="C8" s="10">
        <v>74.599999999999994</v>
      </c>
      <c r="D8" s="17"/>
      <c r="E8" s="17"/>
      <c r="F8" s="17"/>
      <c r="G8" s="17"/>
      <c r="H8" s="17"/>
      <c r="J8" s="16" t="s">
        <v>261</v>
      </c>
      <c r="K8" s="10">
        <v>74.599999999999994</v>
      </c>
      <c r="L8" s="10">
        <f t="shared" si="0"/>
        <v>149.19999999999999</v>
      </c>
    </row>
    <row r="9" spans="2:17" ht="14.65" thickBot="1" x14ac:dyDescent="0.5">
      <c r="B9" s="16" t="s">
        <v>270</v>
      </c>
      <c r="C9" s="10">
        <v>187.42000000000004</v>
      </c>
      <c r="D9" s="17"/>
      <c r="E9" s="17"/>
      <c r="F9" s="17"/>
      <c r="G9" s="17"/>
      <c r="H9" s="17"/>
      <c r="J9" s="16" t="s">
        <v>270</v>
      </c>
      <c r="K9" s="10">
        <v>187.42000000000004</v>
      </c>
      <c r="L9" s="10">
        <f t="shared" si="0"/>
        <v>374.84000000000009</v>
      </c>
    </row>
    <row r="10" spans="2:17" ht="14.65" thickBot="1" x14ac:dyDescent="0.5">
      <c r="B10" s="16" t="s">
        <v>287</v>
      </c>
      <c r="C10" s="10">
        <v>16.899999999999999</v>
      </c>
      <c r="D10" s="17"/>
      <c r="E10" s="17"/>
      <c r="F10" s="17"/>
      <c r="G10" s="17"/>
      <c r="H10" s="17"/>
      <c r="J10" s="16" t="s">
        <v>287</v>
      </c>
      <c r="K10" s="10">
        <v>16.899999999999999</v>
      </c>
      <c r="L10" s="10">
        <f t="shared" si="0"/>
        <v>33.799999999999997</v>
      </c>
    </row>
    <row r="11" spans="2:17" ht="14.65" thickBot="1" x14ac:dyDescent="0.5">
      <c r="B11" s="16" t="s">
        <v>294</v>
      </c>
      <c r="C11" s="10">
        <v>4055.67</v>
      </c>
      <c r="D11" s="17"/>
      <c r="E11" s="17"/>
      <c r="F11" s="17"/>
      <c r="G11" s="17"/>
      <c r="H11" s="17"/>
      <c r="J11" s="16" t="s">
        <v>294</v>
      </c>
      <c r="K11" s="10">
        <v>4055.67</v>
      </c>
      <c r="L11" s="10">
        <f t="shared" si="0"/>
        <v>8111.34</v>
      </c>
    </row>
    <row r="12" spans="2:17" ht="14.65" thickBot="1" x14ac:dyDescent="0.5">
      <c r="B12" s="16" t="s">
        <v>299</v>
      </c>
      <c r="C12" s="10">
        <v>5000</v>
      </c>
      <c r="D12" s="17"/>
      <c r="E12" s="17"/>
      <c r="F12" s="17"/>
      <c r="G12" s="17"/>
      <c r="H12" s="17"/>
      <c r="J12" s="16" t="s">
        <v>299</v>
      </c>
      <c r="K12" s="10">
        <v>47788.74</v>
      </c>
      <c r="L12" s="10">
        <f>C12+K12</f>
        <v>52788.74</v>
      </c>
    </row>
    <row r="13" spans="2:17" ht="14.65" thickBot="1" x14ac:dyDescent="0.5">
      <c r="B13" s="16" t="s">
        <v>306</v>
      </c>
      <c r="C13" s="10">
        <v>0</v>
      </c>
      <c r="J13" s="16" t="s">
        <v>306</v>
      </c>
      <c r="K13" s="10">
        <v>8200</v>
      </c>
      <c r="L13" s="10">
        <f>C13+K13</f>
        <v>8200</v>
      </c>
      <c r="N13" t="s">
        <v>348</v>
      </c>
    </row>
    <row r="14" spans="2:17" x14ac:dyDescent="0.45">
      <c r="D14" s="29"/>
      <c r="E14" s="29"/>
      <c r="F14" s="29"/>
      <c r="G14" s="29"/>
      <c r="H14" s="29"/>
      <c r="I14" s="29"/>
      <c r="J14" s="29"/>
      <c r="K14" s="30">
        <f>+SUM(K2:K13)</f>
        <v>149985.88999999998</v>
      </c>
      <c r="L14" s="28"/>
      <c r="M14" s="10">
        <f>+SUM(L2:L13)</f>
        <v>216774.14999999994</v>
      </c>
      <c r="N14" s="10">
        <f>C16+K14</f>
        <v>216774.14999999997</v>
      </c>
      <c r="O14" s="10"/>
    </row>
    <row r="16" spans="2:17" x14ac:dyDescent="0.45">
      <c r="B16" s="32" t="s">
        <v>357</v>
      </c>
      <c r="C16" s="31">
        <f>+SUM(C2:C13)</f>
        <v>66788.259999999995</v>
      </c>
      <c r="D16" s="33"/>
      <c r="E16" s="33"/>
      <c r="F16" s="33"/>
      <c r="G16" s="33"/>
      <c r="H16" s="33"/>
      <c r="I16" s="33"/>
      <c r="J16" s="34">
        <v>614502</v>
      </c>
      <c r="K16" s="35">
        <v>90000</v>
      </c>
    </row>
    <row r="17" spans="2:15" x14ac:dyDescent="0.45">
      <c r="B17" s="33"/>
      <c r="C17" s="33"/>
      <c r="D17" s="33"/>
      <c r="E17" s="33"/>
      <c r="F17" s="33"/>
      <c r="G17" s="33"/>
      <c r="H17" s="33"/>
      <c r="I17" s="33"/>
      <c r="J17" s="34">
        <v>614499</v>
      </c>
      <c r="K17" s="31">
        <f>K14-K16</f>
        <v>59985.889999999985</v>
      </c>
    </row>
    <row r="18" spans="2:15" x14ac:dyDescent="0.45">
      <c r="L18" s="10"/>
      <c r="M18" s="28"/>
    </row>
    <row r="19" spans="2:15" x14ac:dyDescent="0.45">
      <c r="J19" s="10"/>
      <c r="K19" s="10">
        <f>K17-60000</f>
        <v>-14.110000000015134</v>
      </c>
      <c r="L19" s="10"/>
      <c r="M19" s="28"/>
      <c r="O19" t="s">
        <v>348</v>
      </c>
    </row>
    <row r="20" spans="2:15" x14ac:dyDescent="0.45">
      <c r="J20" s="10"/>
      <c r="K20" s="10"/>
      <c r="L20" s="10"/>
      <c r="M20" s="28"/>
    </row>
    <row r="21" spans="2:15" x14ac:dyDescent="0.45">
      <c r="J21" s="10"/>
      <c r="K21" s="10"/>
      <c r="L21" s="10"/>
    </row>
    <row r="22" spans="2:15" x14ac:dyDescent="0.45">
      <c r="J22" s="10"/>
      <c r="K22" s="10"/>
      <c r="L22" s="10"/>
    </row>
    <row r="23" spans="2:15" x14ac:dyDescent="0.45">
      <c r="J23" s="10"/>
      <c r="K23" s="10"/>
      <c r="L23" s="10"/>
    </row>
    <row r="24" spans="2:15" x14ac:dyDescent="0.45">
      <c r="J24" s="10"/>
      <c r="K24" s="10"/>
      <c r="L24" s="10"/>
    </row>
    <row r="25" spans="2:15" x14ac:dyDescent="0.45">
      <c r="J25" s="10"/>
      <c r="K25" s="10"/>
      <c r="L25" s="10"/>
    </row>
    <row r="26" spans="2:15" x14ac:dyDescent="0.45">
      <c r="J26" s="10"/>
      <c r="K26" s="10"/>
      <c r="L26" s="10"/>
    </row>
    <row r="27" spans="2:15" x14ac:dyDescent="0.45">
      <c r="J27" s="10"/>
      <c r="K27" s="10"/>
      <c r="L27" s="10"/>
    </row>
    <row r="28" spans="2:15" x14ac:dyDescent="0.45">
      <c r="J28" s="10"/>
      <c r="K28" s="10"/>
      <c r="L28" s="10"/>
    </row>
    <row r="29" spans="2:15" x14ac:dyDescent="0.45">
      <c r="J29" s="10"/>
      <c r="K29" s="10"/>
      <c r="L29" s="10"/>
    </row>
    <row r="30" spans="2:15" x14ac:dyDescent="0.45">
      <c r="L30" s="10"/>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61f21d-8577-4960-a0d0-38cba766417f" xsi:nil="true"/>
    <lcf76f155ced4ddcb4097134ff3c332f xmlns="358b141b-a297-4f48-a774-2000b3e1f0a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74B808876BF9499DCDFB2D8E14178C" ma:contentTypeVersion="16" ma:contentTypeDescription="Create a new document." ma:contentTypeScope="" ma:versionID="790aafde8bfc3b6ef3742bf90df76ace">
  <xsd:schema xmlns:xsd="http://www.w3.org/2001/XMLSchema" xmlns:xs="http://www.w3.org/2001/XMLSchema" xmlns:p="http://schemas.microsoft.com/office/2006/metadata/properties" xmlns:ns2="358b141b-a297-4f48-a774-2000b3e1f0a6" xmlns:ns3="f661f21d-8577-4960-a0d0-38cba766417f" targetNamespace="http://schemas.microsoft.com/office/2006/metadata/properties" ma:root="true" ma:fieldsID="cf85c0173a99359e22cc9c7ed015871b" ns2:_="" ns3:_="">
    <xsd:import namespace="358b141b-a297-4f48-a774-2000b3e1f0a6"/>
    <xsd:import namespace="f661f21d-8577-4960-a0d0-38cba76641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8b141b-a297-4f48-a774-2000b3e1f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61f21d-8577-4960-a0d0-38cba766417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697183-281b-42ea-8ced-07515a1f8df4}" ma:internalName="TaxCatchAll" ma:showField="CatchAllData" ma:web="f661f21d-8577-4960-a0d0-38cba76641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FFBABE-F1B7-4F49-B9B4-1880DDC820A1}">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f661f21d-8577-4960-a0d0-38cba766417f"/>
    <ds:schemaRef ds:uri="358b141b-a297-4f48-a774-2000b3e1f0a6"/>
    <ds:schemaRef ds:uri="http://www.w3.org/XML/1998/namespace"/>
  </ds:schemaRefs>
</ds:datastoreItem>
</file>

<file path=customXml/itemProps2.xml><?xml version="1.0" encoding="utf-8"?>
<ds:datastoreItem xmlns:ds="http://schemas.openxmlformats.org/officeDocument/2006/customXml" ds:itemID="{07C18260-D7CD-4C21-BDFA-EBCC50F66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8b141b-a297-4f48-a774-2000b3e1f0a6"/>
    <ds:schemaRef ds:uri="f661f21d-8577-4960-a0d0-38cba7664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9A5418-B0BA-4838-BDC3-2D2E6EB777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LOT 2 PI Connegut</vt:lpstr>
      <vt:lpstr>LOT 2 PI Desconnegut</vt:lpstr>
      <vt:lpstr>Hoja1</vt:lpstr>
      <vt:lpstr>'LOT 2 PI Connegut'!Área_de_impresión</vt:lpstr>
      <vt:lpstr>'LOT 2 PI Desconnegut'!Área_de_impresión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Bolós Cano, Ferran</dc:creator>
  <cp:keywords/>
  <dc:description/>
  <cp:lastModifiedBy>Patricia Pilar Santillán Ventura</cp:lastModifiedBy>
  <cp:revision/>
  <dcterms:created xsi:type="dcterms:W3CDTF">2022-06-03T10:14:35Z</dcterms:created>
  <dcterms:modified xsi:type="dcterms:W3CDTF">2026-06-09T12:10:00Z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0x0101007674B808876BF9499DCDFB2D8E14178C</vt:lpwstr>
  </property>
  <property fmtid="{D5CDD505-2E9C-101B-9397-08002B2CF9AE}" pid="3" name="MediaServiceImageTags">
    <vt:lpwstr/>
  </property>
</Properties>
</file>