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fgccat.sharepoint.com/sites/TIC-OTA2/Shared Documents/4. Tecnologies de les Comunicacions/2026/757/CONTR-2025-866 - 2 Lots (Instal·lacións - Seguretat) 2026-2027/01. Preparació/"/>
    </mc:Choice>
  </mc:AlternateContent>
  <xr:revisionPtr revIDLastSave="1878" documentId="13_ncr:1_{B6D8E070-33D4-45E3-9B40-83D7C5B3508B}" xr6:coauthVersionLast="47" xr6:coauthVersionMax="47" xr10:uidLastSave="{70484312-A47F-409F-86F8-FDF76EF0BE8A}"/>
  <bookViews>
    <workbookView xWindow="25695" yWindow="0" windowWidth="26010" windowHeight="20985" xr2:uid="{00000000-000D-0000-FFFF-FFFF00000000}"/>
  </bookViews>
  <sheets>
    <sheet name="LOT 1 PI Connegut" sheetId="3" r:id="rId1"/>
    <sheet name="LOT 1 PI Desconnegut" sheetId="4" r:id="rId2"/>
    <sheet name="Hoja1" sheetId="5" state="hidden" r:id="rId3"/>
  </sheets>
  <definedNames>
    <definedName name="_Hlk65597264" localSheetId="0">'LOT 1 PI Connegut'!#REF!</definedName>
    <definedName name="_Hlk65597299" localSheetId="0">'LOT 1 PI Connegut'!#REF!</definedName>
    <definedName name="_xlnm.Print_Area" localSheetId="0">'LOT 1 PI Connegut'!$A$1:$J$203</definedName>
    <definedName name="_xlnm.Print_Area" localSheetId="1">'LOT 1 PI Desconnegut'!$A$1:$J$207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8" i="5" l="1"/>
  <c r="H27" i="5"/>
  <c r="C13" i="5"/>
  <c r="J24" i="5"/>
  <c r="I24" i="5"/>
  <c r="I23" i="5"/>
  <c r="I22" i="5"/>
  <c r="H24" i="5"/>
  <c r="G3" i="5"/>
  <c r="G4" i="5"/>
  <c r="G5" i="5"/>
  <c r="G6" i="5"/>
  <c r="G7" i="5"/>
  <c r="G8" i="5"/>
  <c r="G9" i="5"/>
  <c r="G10" i="5"/>
  <c r="G11" i="5"/>
  <c r="G2" i="5"/>
  <c r="G12" i="5"/>
  <c r="E12" i="5"/>
  <c r="I201" i="4"/>
  <c r="J199" i="4" s="1"/>
  <c r="G198" i="4"/>
  <c r="I198" i="4" s="1"/>
  <c r="E198" i="4"/>
  <c r="D198" i="4"/>
  <c r="G197" i="4"/>
  <c r="I197" i="4" s="1"/>
  <c r="E197" i="4"/>
  <c r="D197" i="4"/>
  <c r="G196" i="4"/>
  <c r="I196" i="4" s="1"/>
  <c r="E196" i="4"/>
  <c r="D196" i="4"/>
  <c r="G195" i="4"/>
  <c r="I195" i="4" s="1"/>
  <c r="E195" i="4"/>
  <c r="D195" i="4"/>
  <c r="G194" i="4"/>
  <c r="I194" i="4" s="1"/>
  <c r="E194" i="4"/>
  <c r="D194" i="4"/>
  <c r="G193" i="4"/>
  <c r="I193" i="4" s="1"/>
  <c r="E193" i="4"/>
  <c r="D193" i="4"/>
  <c r="G192" i="4"/>
  <c r="I192" i="4" s="1"/>
  <c r="E192" i="4"/>
  <c r="D192" i="4"/>
  <c r="G191" i="4"/>
  <c r="I191" i="4" s="1"/>
  <c r="E191" i="4"/>
  <c r="D191" i="4"/>
  <c r="G190" i="4"/>
  <c r="I190" i="4" s="1"/>
  <c r="E190" i="4"/>
  <c r="D190" i="4"/>
  <c r="G189" i="4"/>
  <c r="I189" i="4" s="1"/>
  <c r="E189" i="4"/>
  <c r="D189" i="4"/>
  <c r="G188" i="4"/>
  <c r="I188" i="4" s="1"/>
  <c r="E188" i="4"/>
  <c r="D188" i="4"/>
  <c r="G187" i="4"/>
  <c r="I187" i="4" s="1"/>
  <c r="E187" i="4"/>
  <c r="D187" i="4"/>
  <c r="G186" i="4"/>
  <c r="I186" i="4" s="1"/>
  <c r="E186" i="4"/>
  <c r="D186" i="4"/>
  <c r="G185" i="4"/>
  <c r="I185" i="4" s="1"/>
  <c r="E185" i="4"/>
  <c r="D185" i="4"/>
  <c r="G184" i="4"/>
  <c r="I184" i="4" s="1"/>
  <c r="E184" i="4"/>
  <c r="D184" i="4"/>
  <c r="G183" i="4"/>
  <c r="I183" i="4" s="1"/>
  <c r="E183" i="4"/>
  <c r="D183" i="4"/>
  <c r="G180" i="4"/>
  <c r="I180" i="4" s="1"/>
  <c r="E180" i="4"/>
  <c r="D180" i="4"/>
  <c r="G179" i="4"/>
  <c r="I179" i="4" s="1"/>
  <c r="E179" i="4"/>
  <c r="D179" i="4"/>
  <c r="G178" i="4"/>
  <c r="I178" i="4" s="1"/>
  <c r="E178" i="4"/>
  <c r="D178" i="4"/>
  <c r="G177" i="4"/>
  <c r="I177" i="4" s="1"/>
  <c r="E177" i="4"/>
  <c r="D177" i="4"/>
  <c r="G176" i="4"/>
  <c r="I176" i="4" s="1"/>
  <c r="E176" i="4"/>
  <c r="D176" i="4"/>
  <c r="G175" i="4"/>
  <c r="I175" i="4" s="1"/>
  <c r="E175" i="4"/>
  <c r="D175" i="4"/>
  <c r="G174" i="4"/>
  <c r="I174" i="4" s="1"/>
  <c r="E174" i="4"/>
  <c r="D174" i="4"/>
  <c r="G173" i="4"/>
  <c r="I173" i="4" s="1"/>
  <c r="E173" i="4"/>
  <c r="D173" i="4"/>
  <c r="G170" i="4"/>
  <c r="I170" i="4" s="1"/>
  <c r="D170" i="4"/>
  <c r="G169" i="4"/>
  <c r="I169" i="4" s="1"/>
  <c r="D169" i="4"/>
  <c r="G168" i="4"/>
  <c r="I168" i="4" s="1"/>
  <c r="D168" i="4"/>
  <c r="G167" i="4"/>
  <c r="I167" i="4" s="1"/>
  <c r="D167" i="4"/>
  <c r="G166" i="4"/>
  <c r="I166" i="4" s="1"/>
  <c r="D166" i="4"/>
  <c r="G165" i="4"/>
  <c r="I165" i="4" s="1"/>
  <c r="D165" i="4"/>
  <c r="G164" i="4"/>
  <c r="I164" i="4" s="1"/>
  <c r="D164" i="4"/>
  <c r="G163" i="4"/>
  <c r="I163" i="4" s="1"/>
  <c r="D163" i="4"/>
  <c r="G162" i="4"/>
  <c r="I162" i="4" s="1"/>
  <c r="D162" i="4"/>
  <c r="G161" i="4"/>
  <c r="I161" i="4" s="1"/>
  <c r="D161" i="4"/>
  <c r="G160" i="4"/>
  <c r="I160" i="4" s="1"/>
  <c r="D160" i="4"/>
  <c r="G159" i="4"/>
  <c r="I159" i="4" s="1"/>
  <c r="D159" i="4"/>
  <c r="G158" i="4"/>
  <c r="I158" i="4" s="1"/>
  <c r="D158" i="4"/>
  <c r="G157" i="4"/>
  <c r="I157" i="4" s="1"/>
  <c r="D157" i="4"/>
  <c r="G156" i="4"/>
  <c r="I156" i="4" s="1"/>
  <c r="D156" i="4"/>
  <c r="G155" i="4"/>
  <c r="I155" i="4" s="1"/>
  <c r="D155" i="4"/>
  <c r="G154" i="4"/>
  <c r="I154" i="4" s="1"/>
  <c r="D154" i="4"/>
  <c r="G153" i="4"/>
  <c r="I153" i="4" s="1"/>
  <c r="D153" i="4"/>
  <c r="G152" i="4"/>
  <c r="I152" i="4" s="1"/>
  <c r="D152" i="4"/>
  <c r="G151" i="4"/>
  <c r="I151" i="4" s="1"/>
  <c r="D151" i="4"/>
  <c r="G150" i="4"/>
  <c r="I150" i="4" s="1"/>
  <c r="D150" i="4"/>
  <c r="G149" i="4"/>
  <c r="I149" i="4" s="1"/>
  <c r="D149" i="4"/>
  <c r="G148" i="4"/>
  <c r="I148" i="4" s="1"/>
  <c r="D148" i="4"/>
  <c r="G147" i="4"/>
  <c r="I147" i="4" s="1"/>
  <c r="D147" i="4"/>
  <c r="G146" i="4"/>
  <c r="I146" i="4" s="1"/>
  <c r="D146" i="4"/>
  <c r="G145" i="4"/>
  <c r="I145" i="4" s="1"/>
  <c r="D145" i="4"/>
  <c r="G144" i="4"/>
  <c r="I144" i="4" s="1"/>
  <c r="D144" i="4"/>
  <c r="G143" i="4"/>
  <c r="I143" i="4" s="1"/>
  <c r="D143" i="4"/>
  <c r="G142" i="4"/>
  <c r="I142" i="4" s="1"/>
  <c r="D142" i="4"/>
  <c r="I141" i="4"/>
  <c r="G141" i="4"/>
  <c r="D141" i="4"/>
  <c r="G140" i="4"/>
  <c r="I140" i="4" s="1"/>
  <c r="D140" i="4"/>
  <c r="G139" i="4"/>
  <c r="I139" i="4" s="1"/>
  <c r="D139" i="4"/>
  <c r="G138" i="4"/>
  <c r="I138" i="4" s="1"/>
  <c r="D138" i="4"/>
  <c r="G137" i="4"/>
  <c r="I137" i="4" s="1"/>
  <c r="D137" i="4"/>
  <c r="G136" i="4"/>
  <c r="I136" i="4" s="1"/>
  <c r="D136" i="4"/>
  <c r="G135" i="4"/>
  <c r="I135" i="4" s="1"/>
  <c r="D135" i="4"/>
  <c r="G134" i="4"/>
  <c r="I134" i="4" s="1"/>
  <c r="D134" i="4"/>
  <c r="G133" i="4"/>
  <c r="I133" i="4" s="1"/>
  <c r="D133" i="4"/>
  <c r="G132" i="4"/>
  <c r="I132" i="4" s="1"/>
  <c r="D132" i="4"/>
  <c r="G131" i="4"/>
  <c r="I131" i="4" s="1"/>
  <c r="D131" i="4"/>
  <c r="G130" i="4"/>
  <c r="I130" i="4" s="1"/>
  <c r="D130" i="4"/>
  <c r="G129" i="4"/>
  <c r="I129" i="4" s="1"/>
  <c r="D129" i="4"/>
  <c r="G128" i="4"/>
  <c r="I128" i="4" s="1"/>
  <c r="D128" i="4"/>
  <c r="G127" i="4"/>
  <c r="I127" i="4" s="1"/>
  <c r="D127" i="4"/>
  <c r="G126" i="4"/>
  <c r="I126" i="4" s="1"/>
  <c r="D126" i="4"/>
  <c r="G125" i="4"/>
  <c r="I125" i="4" s="1"/>
  <c r="D125" i="4"/>
  <c r="G124" i="4"/>
  <c r="I124" i="4" s="1"/>
  <c r="D124" i="4"/>
  <c r="G123" i="4"/>
  <c r="I123" i="4" s="1"/>
  <c r="D123" i="4"/>
  <c r="G122" i="4"/>
  <c r="I122" i="4" s="1"/>
  <c r="D122" i="4"/>
  <c r="G121" i="4"/>
  <c r="I121" i="4" s="1"/>
  <c r="D121" i="4"/>
  <c r="G120" i="4"/>
  <c r="I120" i="4" s="1"/>
  <c r="D120" i="4"/>
  <c r="G119" i="4"/>
  <c r="I119" i="4" s="1"/>
  <c r="D119" i="4"/>
  <c r="G118" i="4"/>
  <c r="I118" i="4" s="1"/>
  <c r="D118" i="4"/>
  <c r="G117" i="4"/>
  <c r="I117" i="4" s="1"/>
  <c r="D117" i="4"/>
  <c r="G116" i="4"/>
  <c r="I116" i="4" s="1"/>
  <c r="D116" i="4"/>
  <c r="G115" i="4"/>
  <c r="I115" i="4" s="1"/>
  <c r="D115" i="4"/>
  <c r="G114" i="4"/>
  <c r="I114" i="4" s="1"/>
  <c r="D114" i="4"/>
  <c r="G113" i="4"/>
  <c r="I113" i="4" s="1"/>
  <c r="D113" i="4"/>
  <c r="G112" i="4"/>
  <c r="I112" i="4" s="1"/>
  <c r="D112" i="4"/>
  <c r="G111" i="4"/>
  <c r="I111" i="4" s="1"/>
  <c r="D111" i="4"/>
  <c r="G110" i="4"/>
  <c r="I110" i="4" s="1"/>
  <c r="D110" i="4"/>
  <c r="G109" i="4"/>
  <c r="I109" i="4" s="1"/>
  <c r="D109" i="4"/>
  <c r="G108" i="4"/>
  <c r="I108" i="4" s="1"/>
  <c r="D108" i="4"/>
  <c r="G105" i="4"/>
  <c r="I105" i="4" s="1"/>
  <c r="D105" i="4"/>
  <c r="G104" i="4"/>
  <c r="I104" i="4" s="1"/>
  <c r="D104" i="4"/>
  <c r="G103" i="4"/>
  <c r="I103" i="4" s="1"/>
  <c r="D103" i="4"/>
  <c r="G102" i="4"/>
  <c r="I102" i="4" s="1"/>
  <c r="D102" i="4"/>
  <c r="G101" i="4"/>
  <c r="I101" i="4" s="1"/>
  <c r="D101" i="4"/>
  <c r="G100" i="4"/>
  <c r="I100" i="4" s="1"/>
  <c r="D100" i="4"/>
  <c r="G99" i="4"/>
  <c r="I99" i="4" s="1"/>
  <c r="D99" i="4"/>
  <c r="G98" i="4"/>
  <c r="I98" i="4" s="1"/>
  <c r="D98" i="4"/>
  <c r="G97" i="4"/>
  <c r="I97" i="4" s="1"/>
  <c r="D97" i="4"/>
  <c r="G96" i="4"/>
  <c r="I96" i="4" s="1"/>
  <c r="D96" i="4"/>
  <c r="F95" i="4"/>
  <c r="G95" i="4" s="1"/>
  <c r="I95" i="4" s="1"/>
  <c r="D95" i="4"/>
  <c r="G94" i="4"/>
  <c r="I94" i="4" s="1"/>
  <c r="D94" i="4"/>
  <c r="G91" i="4"/>
  <c r="I91" i="4" s="1"/>
  <c r="F90" i="4"/>
  <c r="G90" i="4" s="1"/>
  <c r="I90" i="4" s="1"/>
  <c r="G89" i="4"/>
  <c r="I89" i="4" s="1"/>
  <c r="G88" i="4"/>
  <c r="I88" i="4" s="1"/>
  <c r="G87" i="4"/>
  <c r="I87" i="4" s="1"/>
  <c r="G86" i="4"/>
  <c r="I86" i="4" s="1"/>
  <c r="G85" i="4"/>
  <c r="I85" i="4" s="1"/>
  <c r="G84" i="4"/>
  <c r="I84" i="4" s="1"/>
  <c r="G83" i="4"/>
  <c r="I83" i="4" s="1"/>
  <c r="G82" i="4"/>
  <c r="I82" i="4" s="1"/>
  <c r="G81" i="4"/>
  <c r="I81" i="4" s="1"/>
  <c r="G80" i="4"/>
  <c r="I80" i="4" s="1"/>
  <c r="G79" i="4"/>
  <c r="I79" i="4" s="1"/>
  <c r="G78" i="4"/>
  <c r="I78" i="4" s="1"/>
  <c r="G77" i="4"/>
  <c r="I77" i="4" s="1"/>
  <c r="G76" i="4"/>
  <c r="I76" i="4" s="1"/>
  <c r="G75" i="4"/>
  <c r="I75" i="4" s="1"/>
  <c r="G74" i="4"/>
  <c r="I74" i="4" s="1"/>
  <c r="G73" i="4"/>
  <c r="I73" i="4" s="1"/>
  <c r="G70" i="4"/>
  <c r="I70" i="4" s="1"/>
  <c r="G69" i="4"/>
  <c r="I69" i="4" s="1"/>
  <c r="D69" i="4"/>
  <c r="G68" i="4"/>
  <c r="I68" i="4" s="1"/>
  <c r="D68" i="4"/>
  <c r="G67" i="4"/>
  <c r="I67" i="4" s="1"/>
  <c r="D67" i="4"/>
  <c r="G66" i="4"/>
  <c r="I66" i="4" s="1"/>
  <c r="D66" i="4"/>
  <c r="G65" i="4"/>
  <c r="I65" i="4" s="1"/>
  <c r="D65" i="4"/>
  <c r="G62" i="4"/>
  <c r="I62" i="4" s="1"/>
  <c r="D62" i="4"/>
  <c r="G61" i="4"/>
  <c r="I61" i="4" s="1"/>
  <c r="D61" i="4"/>
  <c r="G60" i="4"/>
  <c r="I60" i="4" s="1"/>
  <c r="D60" i="4"/>
  <c r="G59" i="4"/>
  <c r="I59" i="4" s="1"/>
  <c r="D59" i="4"/>
  <c r="G58" i="4"/>
  <c r="I58" i="4" s="1"/>
  <c r="D58" i="4"/>
  <c r="G57" i="4"/>
  <c r="I57" i="4" s="1"/>
  <c r="D57" i="4"/>
  <c r="G56" i="4"/>
  <c r="I56" i="4" s="1"/>
  <c r="D56" i="4"/>
  <c r="G53" i="4"/>
  <c r="I53" i="4" s="1"/>
  <c r="G52" i="4"/>
  <c r="I52" i="4" s="1"/>
  <c r="G51" i="4"/>
  <c r="I51" i="4" s="1"/>
  <c r="G50" i="4"/>
  <c r="I50" i="4" s="1"/>
  <c r="G49" i="4"/>
  <c r="I49" i="4" s="1"/>
  <c r="G48" i="4"/>
  <c r="I48" i="4" s="1"/>
  <c r="G47" i="4"/>
  <c r="I47" i="4" s="1"/>
  <c r="G46" i="4"/>
  <c r="I46" i="4" s="1"/>
  <c r="G45" i="4"/>
  <c r="I45" i="4" s="1"/>
  <c r="G44" i="4"/>
  <c r="I44" i="4" s="1"/>
  <c r="G43" i="4"/>
  <c r="I43" i="4" s="1"/>
  <c r="G42" i="4"/>
  <c r="I42" i="4" s="1"/>
  <c r="G41" i="4"/>
  <c r="I41" i="4" s="1"/>
  <c r="G40" i="4"/>
  <c r="I40" i="4" s="1"/>
  <c r="G39" i="4"/>
  <c r="I39" i="4" s="1"/>
  <c r="D39" i="4"/>
  <c r="G38" i="4"/>
  <c r="I38" i="4" s="1"/>
  <c r="D38" i="4"/>
  <c r="G37" i="4"/>
  <c r="I37" i="4" s="1"/>
  <c r="D37" i="4"/>
  <c r="G36" i="4"/>
  <c r="I36" i="4" s="1"/>
  <c r="D36" i="4"/>
  <c r="G35" i="4"/>
  <c r="I35" i="4" s="1"/>
  <c r="D35" i="4"/>
  <c r="G34" i="4"/>
  <c r="I34" i="4" s="1"/>
  <c r="D34" i="4"/>
  <c r="G33" i="4"/>
  <c r="I33" i="4" s="1"/>
  <c r="D33" i="4"/>
  <c r="G32" i="4"/>
  <c r="I32" i="4" s="1"/>
  <c r="D32" i="4"/>
  <c r="G31" i="4"/>
  <c r="I31" i="4" s="1"/>
  <c r="D31" i="4"/>
  <c r="G30" i="4"/>
  <c r="I30" i="4" s="1"/>
  <c r="D30" i="4"/>
  <c r="G29" i="4"/>
  <c r="I29" i="4" s="1"/>
  <c r="G28" i="4"/>
  <c r="I28" i="4" s="1"/>
  <c r="G27" i="4"/>
  <c r="I27" i="4" s="1"/>
  <c r="D27" i="4"/>
  <c r="G26" i="4"/>
  <c r="I26" i="4" s="1"/>
  <c r="D26" i="4"/>
  <c r="G25" i="4"/>
  <c r="I25" i="4" s="1"/>
  <c r="D25" i="4"/>
  <c r="G24" i="4"/>
  <c r="I24" i="4" s="1"/>
  <c r="D24" i="4"/>
  <c r="G23" i="4"/>
  <c r="I23" i="4" s="1"/>
  <c r="G22" i="4"/>
  <c r="I22" i="4" s="1"/>
  <c r="D22" i="4"/>
  <c r="G21" i="4"/>
  <c r="I21" i="4" s="1"/>
  <c r="D21" i="4"/>
  <c r="G20" i="4"/>
  <c r="I20" i="4" s="1"/>
  <c r="D20" i="4"/>
  <c r="G19" i="4"/>
  <c r="I19" i="4" s="1"/>
  <c r="D19" i="4"/>
  <c r="G16" i="4"/>
  <c r="I16" i="4" s="1"/>
  <c r="D16" i="4"/>
  <c r="G15" i="4"/>
  <c r="I15" i="4" s="1"/>
  <c r="D15" i="4"/>
  <c r="G14" i="4"/>
  <c r="I14" i="4" s="1"/>
  <c r="D14" i="4"/>
  <c r="G13" i="4"/>
  <c r="I13" i="4" s="1"/>
  <c r="G12" i="4"/>
  <c r="I12" i="4" s="1"/>
  <c r="G11" i="4"/>
  <c r="I11" i="4" s="1"/>
  <c r="G10" i="4"/>
  <c r="I10" i="4" s="1"/>
  <c r="G9" i="4"/>
  <c r="I9" i="4" s="1"/>
  <c r="G8" i="4"/>
  <c r="I8" i="4" s="1"/>
  <c r="G7" i="4"/>
  <c r="I7" i="4" s="1"/>
  <c r="D7" i="4"/>
  <c r="G6" i="4"/>
  <c r="I6" i="4" s="1"/>
  <c r="D6" i="4"/>
  <c r="G5" i="4"/>
  <c r="I5" i="4" s="1"/>
  <c r="D5" i="4"/>
  <c r="G102" i="3"/>
  <c r="I102" i="3" s="1"/>
  <c r="G198" i="3"/>
  <c r="I198" i="3" s="1"/>
  <c r="G197" i="3"/>
  <c r="I197" i="3" s="1"/>
  <c r="G196" i="3"/>
  <c r="I196" i="3" s="1"/>
  <c r="G195" i="3"/>
  <c r="G194" i="3"/>
  <c r="I194" i="3" s="1"/>
  <c r="G193" i="3"/>
  <c r="I193" i="3" s="1"/>
  <c r="G192" i="3"/>
  <c r="I192" i="3" s="1"/>
  <c r="G191" i="3"/>
  <c r="I191" i="3" s="1"/>
  <c r="G190" i="3"/>
  <c r="I190" i="3" s="1"/>
  <c r="G189" i="3"/>
  <c r="G188" i="3"/>
  <c r="G187" i="3"/>
  <c r="I187" i="3" s="1"/>
  <c r="G186" i="3"/>
  <c r="I186" i="3" s="1"/>
  <c r="G185" i="3"/>
  <c r="I185" i="3" s="1"/>
  <c r="G184" i="3"/>
  <c r="I184" i="3" s="1"/>
  <c r="G183" i="3"/>
  <c r="I183" i="3" s="1"/>
  <c r="G180" i="3"/>
  <c r="G179" i="3"/>
  <c r="G178" i="3"/>
  <c r="I178" i="3" s="1"/>
  <c r="G177" i="3"/>
  <c r="I177" i="3" s="1"/>
  <c r="G176" i="3"/>
  <c r="I176" i="3" s="1"/>
  <c r="G175" i="3"/>
  <c r="I175" i="3" s="1"/>
  <c r="G174" i="3"/>
  <c r="I174" i="3" s="1"/>
  <c r="G173" i="3"/>
  <c r="I173" i="3" s="1"/>
  <c r="G170" i="3"/>
  <c r="I170" i="3" s="1"/>
  <c r="G169" i="3"/>
  <c r="I169" i="3" s="1"/>
  <c r="G168" i="3"/>
  <c r="G167" i="3"/>
  <c r="G166" i="3"/>
  <c r="G165" i="3"/>
  <c r="G164" i="3"/>
  <c r="I164" i="3" s="1"/>
  <c r="G163" i="3"/>
  <c r="I163" i="3" s="1"/>
  <c r="G162" i="3"/>
  <c r="G161" i="3"/>
  <c r="G160" i="3"/>
  <c r="I160" i="3" s="1"/>
  <c r="G159" i="3"/>
  <c r="I159" i="3" s="1"/>
  <c r="G158" i="3"/>
  <c r="I158" i="3" s="1"/>
  <c r="G157" i="3"/>
  <c r="I157" i="3" s="1"/>
  <c r="G156" i="3"/>
  <c r="I156" i="3" s="1"/>
  <c r="G155" i="3"/>
  <c r="I155" i="3" s="1"/>
  <c r="G154" i="3"/>
  <c r="G153" i="3"/>
  <c r="I153" i="3" s="1"/>
  <c r="G152" i="3"/>
  <c r="I152" i="3" s="1"/>
  <c r="G151" i="3"/>
  <c r="I151" i="3" s="1"/>
  <c r="G150" i="3"/>
  <c r="G149" i="3"/>
  <c r="G148" i="3"/>
  <c r="I148" i="3" s="1"/>
  <c r="G147" i="3"/>
  <c r="I147" i="3" s="1"/>
  <c r="G146" i="3"/>
  <c r="I146" i="3" s="1"/>
  <c r="G145" i="3"/>
  <c r="I145" i="3" s="1"/>
  <c r="G144" i="3"/>
  <c r="G143" i="3"/>
  <c r="G142" i="3"/>
  <c r="I142" i="3" s="1"/>
  <c r="G141" i="3"/>
  <c r="I141" i="3" s="1"/>
  <c r="G140" i="3"/>
  <c r="I140" i="3" s="1"/>
  <c r="G139" i="3"/>
  <c r="I139" i="3" s="1"/>
  <c r="G138" i="3"/>
  <c r="I138" i="3" s="1"/>
  <c r="G137" i="3"/>
  <c r="G136" i="3"/>
  <c r="G135" i="3"/>
  <c r="I135" i="3" s="1"/>
  <c r="G134" i="3"/>
  <c r="I134" i="3" s="1"/>
  <c r="G133" i="3"/>
  <c r="I133" i="3" s="1"/>
  <c r="G132" i="3"/>
  <c r="G131" i="3"/>
  <c r="I131" i="3" s="1"/>
  <c r="G130" i="3"/>
  <c r="G129" i="3"/>
  <c r="G128" i="3"/>
  <c r="I128" i="3" s="1"/>
  <c r="G127" i="3"/>
  <c r="I127" i="3" s="1"/>
  <c r="G126" i="3"/>
  <c r="G125" i="3"/>
  <c r="G124" i="3"/>
  <c r="I124" i="3" s="1"/>
  <c r="G123" i="3"/>
  <c r="I123" i="3" s="1"/>
  <c r="G122" i="3"/>
  <c r="I122" i="3" s="1"/>
  <c r="G121" i="3"/>
  <c r="I121" i="3" s="1"/>
  <c r="G120" i="3"/>
  <c r="G119" i="3"/>
  <c r="G118" i="3"/>
  <c r="G117" i="3"/>
  <c r="I117" i="3" s="1"/>
  <c r="G116" i="3"/>
  <c r="I116" i="3" s="1"/>
  <c r="G115" i="3"/>
  <c r="I115" i="3" s="1"/>
  <c r="G114" i="3"/>
  <c r="G113" i="3"/>
  <c r="G112" i="3"/>
  <c r="I112" i="3" s="1"/>
  <c r="G111" i="3"/>
  <c r="I111" i="3" s="1"/>
  <c r="G110" i="3"/>
  <c r="I110" i="3" s="1"/>
  <c r="G109" i="3"/>
  <c r="I109" i="3" s="1"/>
  <c r="G108" i="3"/>
  <c r="I108" i="3" s="1"/>
  <c r="G105" i="3"/>
  <c r="G104" i="3"/>
  <c r="G103" i="3"/>
  <c r="I103" i="3" s="1"/>
  <c r="G101" i="3"/>
  <c r="I101" i="3" s="1"/>
  <c r="G100" i="3"/>
  <c r="I100" i="3" s="1"/>
  <c r="G99" i="3"/>
  <c r="I99" i="3" s="1"/>
  <c r="G98" i="3"/>
  <c r="G97" i="3"/>
  <c r="I97" i="3" s="1"/>
  <c r="G96" i="3"/>
  <c r="I96" i="3" s="1"/>
  <c r="G94" i="3"/>
  <c r="I94" i="3" s="1"/>
  <c r="G91" i="3"/>
  <c r="I91" i="3" s="1"/>
  <c r="G89" i="3"/>
  <c r="I89" i="3" s="1"/>
  <c r="G88" i="3"/>
  <c r="I88" i="3" s="1"/>
  <c r="G87" i="3"/>
  <c r="I87" i="3" s="1"/>
  <c r="G86" i="3"/>
  <c r="I86" i="3" s="1"/>
  <c r="G85" i="3"/>
  <c r="I85" i="3" s="1"/>
  <c r="G84" i="3"/>
  <c r="I84" i="3" s="1"/>
  <c r="G83" i="3"/>
  <c r="I83" i="3" s="1"/>
  <c r="G82" i="3"/>
  <c r="I82" i="3" s="1"/>
  <c r="G81" i="3"/>
  <c r="I81" i="3" s="1"/>
  <c r="G80" i="3"/>
  <c r="I80" i="3" s="1"/>
  <c r="G79" i="3"/>
  <c r="I79" i="3" s="1"/>
  <c r="G78" i="3"/>
  <c r="I78" i="3" s="1"/>
  <c r="G77" i="3"/>
  <c r="I77" i="3" s="1"/>
  <c r="G76" i="3"/>
  <c r="I76" i="3" s="1"/>
  <c r="G75" i="3"/>
  <c r="I75" i="3" s="1"/>
  <c r="G74" i="3"/>
  <c r="I74" i="3" s="1"/>
  <c r="G73" i="3"/>
  <c r="I73" i="3" s="1"/>
  <c r="G70" i="3"/>
  <c r="I70" i="3" s="1"/>
  <c r="G69" i="3"/>
  <c r="G68" i="3"/>
  <c r="I68" i="3" s="1"/>
  <c r="G67" i="3"/>
  <c r="I67" i="3" s="1"/>
  <c r="G66" i="3"/>
  <c r="I66" i="3" s="1"/>
  <c r="G65" i="3"/>
  <c r="I65" i="3" s="1"/>
  <c r="G57" i="3"/>
  <c r="I57" i="3" s="1"/>
  <c r="G58" i="3"/>
  <c r="I58" i="3" s="1"/>
  <c r="G59" i="3"/>
  <c r="I59" i="3" s="1"/>
  <c r="G60" i="3"/>
  <c r="I60" i="3" s="1"/>
  <c r="G61" i="3"/>
  <c r="I61" i="3" s="1"/>
  <c r="G62" i="3"/>
  <c r="I62" i="3" s="1"/>
  <c r="G56" i="3"/>
  <c r="I56" i="3" s="1"/>
  <c r="G20" i="3"/>
  <c r="I20" i="3" s="1"/>
  <c r="G21" i="3"/>
  <c r="I21" i="3" s="1"/>
  <c r="G22" i="3"/>
  <c r="I22" i="3" s="1"/>
  <c r="G23" i="3"/>
  <c r="I23" i="3" s="1"/>
  <c r="G24" i="3"/>
  <c r="I24" i="3" s="1"/>
  <c r="G25" i="3"/>
  <c r="I25" i="3" s="1"/>
  <c r="G26" i="3"/>
  <c r="I26" i="3" s="1"/>
  <c r="G27" i="3"/>
  <c r="I27" i="3" s="1"/>
  <c r="G28" i="3"/>
  <c r="I28" i="3" s="1"/>
  <c r="G29" i="3"/>
  <c r="I29" i="3" s="1"/>
  <c r="G30" i="3"/>
  <c r="I30" i="3" s="1"/>
  <c r="G31" i="3"/>
  <c r="I31" i="3" s="1"/>
  <c r="G32" i="3"/>
  <c r="I32" i="3" s="1"/>
  <c r="G33" i="3"/>
  <c r="I33" i="3" s="1"/>
  <c r="G34" i="3"/>
  <c r="I34" i="3" s="1"/>
  <c r="G35" i="3"/>
  <c r="I35" i="3" s="1"/>
  <c r="G36" i="3"/>
  <c r="I36" i="3" s="1"/>
  <c r="G37" i="3"/>
  <c r="I37" i="3" s="1"/>
  <c r="G38" i="3"/>
  <c r="I38" i="3" s="1"/>
  <c r="G39" i="3"/>
  <c r="I39" i="3" s="1"/>
  <c r="G40" i="3"/>
  <c r="I40" i="3" s="1"/>
  <c r="G41" i="3"/>
  <c r="I41" i="3" s="1"/>
  <c r="G42" i="3"/>
  <c r="I42" i="3" s="1"/>
  <c r="G43" i="3"/>
  <c r="I43" i="3" s="1"/>
  <c r="G44" i="3"/>
  <c r="I44" i="3" s="1"/>
  <c r="G45" i="3"/>
  <c r="I45" i="3" s="1"/>
  <c r="G46" i="3"/>
  <c r="I46" i="3" s="1"/>
  <c r="G47" i="3"/>
  <c r="I47" i="3" s="1"/>
  <c r="G48" i="3"/>
  <c r="I48" i="3" s="1"/>
  <c r="G49" i="3"/>
  <c r="I49" i="3" s="1"/>
  <c r="G50" i="3"/>
  <c r="I50" i="3" s="1"/>
  <c r="G51" i="3"/>
  <c r="I51" i="3" s="1"/>
  <c r="G52" i="3"/>
  <c r="I52" i="3" s="1"/>
  <c r="G53" i="3"/>
  <c r="I53" i="3" s="1"/>
  <c r="I69" i="3"/>
  <c r="G19" i="3"/>
  <c r="I19" i="3" s="1"/>
  <c r="G6" i="3"/>
  <c r="I6" i="3" s="1"/>
  <c r="G7" i="3"/>
  <c r="I7" i="3" s="1"/>
  <c r="G8" i="3"/>
  <c r="I8" i="3" s="1"/>
  <c r="G9" i="3"/>
  <c r="I9" i="3" s="1"/>
  <c r="G10" i="3"/>
  <c r="I10" i="3" s="1"/>
  <c r="G11" i="3"/>
  <c r="I11" i="3" s="1"/>
  <c r="G12" i="3"/>
  <c r="I12" i="3" s="1"/>
  <c r="G13" i="3"/>
  <c r="I13" i="3" s="1"/>
  <c r="G14" i="3"/>
  <c r="I14" i="3" s="1"/>
  <c r="G15" i="3"/>
  <c r="I15" i="3" s="1"/>
  <c r="G16" i="3"/>
  <c r="I16" i="3" s="1"/>
  <c r="G5" i="3"/>
  <c r="I5" i="3" s="1"/>
  <c r="I188" i="3"/>
  <c r="I189" i="3"/>
  <c r="I195" i="3"/>
  <c r="I179" i="3"/>
  <c r="I180" i="3"/>
  <c r="I113" i="3"/>
  <c r="I114" i="3"/>
  <c r="I118" i="3"/>
  <c r="I119" i="3"/>
  <c r="I120" i="3"/>
  <c r="I125" i="3"/>
  <c r="I126" i="3"/>
  <c r="I129" i="3"/>
  <c r="I130" i="3"/>
  <c r="I132" i="3"/>
  <c r="I136" i="3"/>
  <c r="I137" i="3"/>
  <c r="I143" i="3"/>
  <c r="I144" i="3"/>
  <c r="I149" i="3"/>
  <c r="I150" i="3"/>
  <c r="I154" i="3"/>
  <c r="I161" i="3"/>
  <c r="I162" i="3"/>
  <c r="I165" i="3"/>
  <c r="I166" i="3"/>
  <c r="I167" i="3"/>
  <c r="I168" i="3"/>
  <c r="I98" i="3"/>
  <c r="I104" i="3"/>
  <c r="I105" i="3"/>
  <c r="F95" i="3"/>
  <c r="G95" i="3" s="1"/>
  <c r="I95" i="3" s="1"/>
  <c r="F90" i="3"/>
  <c r="G90" i="3" s="1"/>
  <c r="I90" i="3" s="1"/>
  <c r="I201" i="3"/>
  <c r="J199" i="3" s="1"/>
  <c r="J181" i="3" l="1"/>
  <c r="J54" i="4"/>
  <c r="J63" i="4"/>
  <c r="J92" i="4"/>
  <c r="J71" i="4"/>
  <c r="J181" i="4"/>
  <c r="J3" i="4"/>
  <c r="J171" i="4"/>
  <c r="J106" i="4"/>
  <c r="J17" i="4"/>
  <c r="J71" i="3"/>
  <c r="J92" i="3"/>
  <c r="J106" i="3"/>
  <c r="J171" i="3"/>
  <c r="J63" i="3" l="1"/>
  <c r="J3" i="3" l="1"/>
  <c r="J54" i="3"/>
  <c r="J17" i="3"/>
  <c r="D184" i="3"/>
  <c r="D185" i="3"/>
  <c r="D186" i="3"/>
  <c r="D187" i="3"/>
  <c r="D188" i="3"/>
  <c r="D189" i="3"/>
  <c r="D190" i="3"/>
  <c r="D191" i="3"/>
  <c r="D192" i="3"/>
  <c r="D193" i="3"/>
  <c r="D194" i="3"/>
  <c r="D195" i="3"/>
  <c r="D196" i="3"/>
  <c r="D197" i="3"/>
  <c r="D198" i="3"/>
  <c r="D183" i="3"/>
  <c r="D174" i="3"/>
  <c r="D175" i="3"/>
  <c r="D176" i="3"/>
  <c r="D177" i="3"/>
  <c r="D178" i="3"/>
  <c r="D179" i="3"/>
  <c r="D180" i="3"/>
  <c r="D173"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08" i="3"/>
  <c r="D95" i="3"/>
  <c r="D96" i="3"/>
  <c r="D97" i="3"/>
  <c r="D98" i="3"/>
  <c r="D99" i="3"/>
  <c r="D100" i="3"/>
  <c r="D101" i="3"/>
  <c r="D102" i="3"/>
  <c r="D103" i="3"/>
  <c r="D104" i="3"/>
  <c r="D105" i="3"/>
  <c r="D94" i="3"/>
  <c r="D66" i="3"/>
  <c r="D67" i="3"/>
  <c r="D68" i="3"/>
  <c r="D69" i="3"/>
  <c r="D65" i="3"/>
  <c r="D57" i="3"/>
  <c r="D58" i="3"/>
  <c r="D59" i="3"/>
  <c r="D60" i="3"/>
  <c r="D61" i="3"/>
  <c r="D62" i="3"/>
  <c r="D56" i="3"/>
  <c r="D20" i="3"/>
  <c r="D21" i="3"/>
  <c r="D22" i="3"/>
  <c r="D24" i="3"/>
  <c r="D25" i="3"/>
  <c r="D26" i="3"/>
  <c r="D27" i="3"/>
  <c r="D30" i="3"/>
  <c r="D31" i="3"/>
  <c r="D32" i="3"/>
  <c r="D33" i="3"/>
  <c r="D34" i="3"/>
  <c r="D35" i="3"/>
  <c r="D36" i="3"/>
  <c r="D37" i="3"/>
  <c r="D38" i="3"/>
  <c r="D39" i="3"/>
  <c r="D19" i="3"/>
  <c r="D6" i="3"/>
  <c r="D7" i="3"/>
  <c r="D14" i="3"/>
  <c r="D15" i="3"/>
  <c r="D16" i="3"/>
  <c r="D5" i="3"/>
  <c r="E198" i="3" l="1"/>
  <c r="E197" i="3"/>
  <c r="E196" i="3"/>
  <c r="E195" i="3"/>
  <c r="E194" i="3"/>
  <c r="E193" i="3"/>
  <c r="E192" i="3"/>
  <c r="E191" i="3"/>
  <c r="E190" i="3"/>
  <c r="E189" i="3"/>
  <c r="E188" i="3"/>
  <c r="E187" i="3"/>
  <c r="E186" i="3"/>
  <c r="E185" i="3"/>
  <c r="E184" i="3"/>
  <c r="E183" i="3"/>
  <c r="E180" i="3"/>
  <c r="E179" i="3"/>
  <c r="E178" i="3"/>
  <c r="E177" i="3"/>
  <c r="E176" i="3"/>
  <c r="E175" i="3"/>
  <c r="E174" i="3"/>
  <c r="E173" i="3"/>
</calcChain>
</file>

<file path=xl/sharedStrings.xml><?xml version="1.0" encoding="utf-8"?>
<sst xmlns="http://schemas.openxmlformats.org/spreadsheetml/2006/main" count="909" uniqueCount="376">
  <si>
    <t>CABLEJAT ESTRUCTURAT</t>
  </si>
  <si>
    <t>NÚM.</t>
  </si>
  <si>
    <t>REFERÈNCIA</t>
  </si>
  <si>
    <t>DESCRIPCIÓ</t>
  </si>
  <si>
    <t>Preu unitari</t>
  </si>
  <si>
    <t>Cable de 4 parells S/FTP categoria 7 per a classe Ea</t>
  </si>
  <si>
    <t>Paca carril DIN R-J45</t>
  </si>
  <si>
    <t>Tirantet de xarxa model C6PC28-YL-01 (Groc)</t>
  </si>
  <si>
    <t>Slim-Net Cat6 Patch Cable Yellow 1FT</t>
  </si>
  <si>
    <t>Tirantet de xarxa model C6PC28-YL-02 (Groc)</t>
  </si>
  <si>
    <t>Slim-Net Cat6 Patch Cable Yellow 2FT</t>
  </si>
  <si>
    <t>Tirantet de xarxa model C6PC28-YL-03 (Groc)</t>
  </si>
  <si>
    <t>Slim-Net Cat6 Patch Cable Yellow 3FT</t>
  </si>
  <si>
    <t>Tirantet de xarxa model C6PC28-YL-04 (Groc)</t>
  </si>
  <si>
    <t>Slim-Net Cat6 Patch Cable Yellow 4FT</t>
  </si>
  <si>
    <t>Tirantet de xarxa model C6PC28-YL-05 (Groc)</t>
  </si>
  <si>
    <t>Slim-Net Cat6 Patch Cable Yellow 5FT</t>
  </si>
  <si>
    <t>Tirantet de xarxa model C6PC28-YL-07 (Groc)</t>
  </si>
  <si>
    <t>Slim-Net Cat6 Patch Cable Yellow 7FT</t>
  </si>
  <si>
    <t>Tirantet de xarxa model C6PC28-YL-10 (Groc)</t>
  </si>
  <si>
    <t>Slim-Net Cat6 Patch Cable Yellow 10FT</t>
  </si>
  <si>
    <t>Tirantet de xarxa model C6PC28-YL-12 (Groc)</t>
  </si>
  <si>
    <t>Slim-Net Cat6 Patch Cable Yellow 12FT</t>
  </si>
  <si>
    <t>Tirantet de xarxa model C6PC28-YL-15 (Groc)</t>
  </si>
  <si>
    <t>Slim-Net Cat6 Patch Cable Yellow 15FT</t>
  </si>
  <si>
    <t>Tirantet de xarxa model C6PC28-YL-20 (Groc)</t>
  </si>
  <si>
    <t>Slim-Net Cat6 Patch Cable Yellow 20FT</t>
  </si>
  <si>
    <t>Tirantet de xarxa model C6PC28-GN-01 (Verd)</t>
  </si>
  <si>
    <t>Slim-Net Cat6 Patch Cable Green 1FT</t>
  </si>
  <si>
    <t>Tirantet de xarxa model C6PC28-GN-02 (Verd)</t>
  </si>
  <si>
    <t>Slim-Net Cat6 Patch Cable Green 2FT</t>
  </si>
  <si>
    <t>Tirantet de xarxa model C6PC28-GN-03 (Verd)</t>
  </si>
  <si>
    <t>Slim-Net Cat6 Patch Cable Green 3FT</t>
  </si>
  <si>
    <t>Tirantet de xarxa model C6PC28-GN-04 (Verd)</t>
  </si>
  <si>
    <t>Slim-Net Cat6 Patch Cable Green 4FT</t>
  </si>
  <si>
    <t>Tirantet de xarxa model C6PC28-GN-05 (Verd)</t>
  </si>
  <si>
    <t>Slim-Net Cat6 Patch Cable Green 5FT</t>
  </si>
  <si>
    <t>Tirantet de xarxa model C6PC28-GN-07 (Verd)</t>
  </si>
  <si>
    <t>Slim-Net Cat6 Patch Cable Green 7FT</t>
  </si>
  <si>
    <t>Tirantet de xarxa model C6PC28-GN-10 (Verd)</t>
  </si>
  <si>
    <t>Slim-Net Cat6 Patch Cable Green 10FT</t>
  </si>
  <si>
    <t>Tirantet de xarxa model C6PC28-GN-12 (Verd)</t>
  </si>
  <si>
    <t>Slim-Net Cat6 Patch Cable Green 12FT</t>
  </si>
  <si>
    <t>Tirantet de xarxa model C6PC28-GN-15 (Verd)</t>
  </si>
  <si>
    <t>Slim-Net Cat6 Patch Cable Green 15FT</t>
  </si>
  <si>
    <t>Tirantet de xarxa model C6PC28-GN-20 (Verd)</t>
  </si>
  <si>
    <t>Slim-Net Cat6 Patch Cable Green 20FT</t>
  </si>
  <si>
    <t>Tirantet de xarxa model C6PC28-GY-01 (Gris)</t>
  </si>
  <si>
    <t>Slim-Net Cat6 Patch Cable Grey 1FT</t>
  </si>
  <si>
    <t>Tirantet de xarxa model C6PC28-GY-02 (Gris)</t>
  </si>
  <si>
    <t>Slim-Net Cat6 Patch Cable Grey 2FT</t>
  </si>
  <si>
    <t>Tirantet de xarxa model C6PC28-GY-03 (Gris)</t>
  </si>
  <si>
    <t>Slim-Net Cat6 Patch Cable Grey 3FT</t>
  </si>
  <si>
    <t>Tirantet de xarxa model C6PC28-GY-04 (Gris)</t>
  </si>
  <si>
    <t>Slim-Net Cat6 Patch Cable Grey 4FT</t>
  </si>
  <si>
    <t>Tirantet de xarxa model C6PC28-GY-05 (Gris)</t>
  </si>
  <si>
    <t>Slim-Net Cat6 Patch Cable Grey 5FT</t>
  </si>
  <si>
    <t>Tirantet de xarxa model C6PC28-GY-07 (Gris)</t>
  </si>
  <si>
    <t>Slim-Net Cat6 Patch Cable Grey 7FT</t>
  </si>
  <si>
    <t>Tirantet de xarxa model C6PC28-GY-10 (Gris)</t>
  </si>
  <si>
    <t>Slim-Net Cat6 Patch Cable Grey 10FT</t>
  </si>
  <si>
    <t>Tirantet de xarxa model C6PC28-GY-12 (Gris)</t>
  </si>
  <si>
    <t>Slim-Net Cat6 Patch Cable Grey 12FT</t>
  </si>
  <si>
    <t>Tirantet de xarxa model C6PC28-GY-15 (Gris)</t>
  </si>
  <si>
    <t>Slim-Net Cat6 Patch Cable Grey 15FT</t>
  </si>
  <si>
    <t>Tirantet de xarxa model C6PC28-GY-20 (Gris)</t>
  </si>
  <si>
    <t>Slim-Net Cat6 Patch Cable Grey 20FT</t>
  </si>
  <si>
    <t>Tirantet de xarxa model C6PC28-BL-01 (Blau)</t>
  </si>
  <si>
    <t>Slim-Net Cat6 Patch Cable Blue 1FT</t>
  </si>
  <si>
    <t>Tirantet de xarxa model C6PC28-BL-02 (Blau)</t>
  </si>
  <si>
    <t>Slim-Net Cat6 Patch Cable Blue 2FT</t>
  </si>
  <si>
    <t>Tirantet de xarxa model C6PC28-BL-03 (Blau)</t>
  </si>
  <si>
    <t>Slim-Net Cat6 Patch Cable Blue 3FT</t>
  </si>
  <si>
    <t>Tirantet de xarxa model C6PC28-BL-04 (Blau)</t>
  </si>
  <si>
    <t>Slim-Net Cat6 Patch Cable Blue 4FT</t>
  </si>
  <si>
    <t>Tirantet de xarxa model C6PC28-BL-05 (Blau)</t>
  </si>
  <si>
    <t>Slim-Net Cat6 Patch Cable Blue 5FT</t>
  </si>
  <si>
    <t>Tirantet de xarxa model C6PC28-BL-07 (Blau)</t>
  </si>
  <si>
    <t>Slim-Net Cat6 Patch Cable Blue 7FT</t>
  </si>
  <si>
    <t>Tirantet de xarxa model C6PC28-BL-10 (Blau)</t>
  </si>
  <si>
    <t>Slim-Net Cat6 Patch Cable Blue 10FT</t>
  </si>
  <si>
    <t>Tirantet de xarxa model C6PC28-BL-12 (Blau)</t>
  </si>
  <si>
    <t>Slim-Net Cat6 Patch Cable Blue 12FT</t>
  </si>
  <si>
    <t>Tirantet de xarxa model C6PC28-BL-15 (Blau)</t>
  </si>
  <si>
    <t>Slim-Net Cat6 Patch Cable Blue 15FT</t>
  </si>
  <si>
    <t>Tirantet de xarxa model C6PC28-BL-20 (Blau)</t>
  </si>
  <si>
    <t>Slim-Net Cat6 Patch Cable Blue 20FT</t>
  </si>
  <si>
    <t>Tirantet de xarxa model C6PC28-RD-01 (Vermell)</t>
  </si>
  <si>
    <t>Slim-Net Cat6 Patch Cable Red 1FT</t>
  </si>
  <si>
    <t>Tirantet de xarxa model C6PC28-RD-02 (Vermell)</t>
  </si>
  <si>
    <t>Slim-Net Cat6 Patch Cable Red 2FT</t>
  </si>
  <si>
    <t>Tirantet de xarxa model C6PC28-RD-03 (Vermell)</t>
  </si>
  <si>
    <t>Slim-Net Cat6 Patch Cable Red 3FT</t>
  </si>
  <si>
    <t>Tirantet de xarxa model C6PC28-RD-04 (Vermell)</t>
  </si>
  <si>
    <t>Slim-Net Cat6 Patch Cable Red 4FT</t>
  </si>
  <si>
    <t>Tirantet de xarxa model C6PC28-RD-05 (Vermell)</t>
  </si>
  <si>
    <t>Slim-Net Cat6 Patch Cable Red 5FT</t>
  </si>
  <si>
    <t>Tirantet de xarxa model C6PC28-RD-07 (Vermell)</t>
  </si>
  <si>
    <t>Slim-Net Cat6 Patch Cable Red 7FT</t>
  </si>
  <si>
    <t>Tirantet de xarxa model C6PC28-RD-10 (Vermell)</t>
  </si>
  <si>
    <t>Slim-Net Cat6 Patch Cable Red 10FT</t>
  </si>
  <si>
    <t>Tirantet de xarxa model C6PC28-RD-12 (Vermell)</t>
  </si>
  <si>
    <t>Slim-Net Cat6 Patch Cable Red 12FT</t>
  </si>
  <si>
    <t>Tirantet de xarxa model C6PC28-RD-15 (Vermell)</t>
  </si>
  <si>
    <t>Slim-Net Cat6 Patch Cable Red 15FT</t>
  </si>
  <si>
    <t>Tirantet de xarxa model C6PC28-RD-20 (Vermell)</t>
  </si>
  <si>
    <t>Slim-Net Cat6 Patch Cable Red 20FT</t>
  </si>
  <si>
    <t>Tirantet de xarxa model C6PC28-BK-01 (Negre)</t>
  </si>
  <si>
    <t>Slim-Net Cat6 Patch Cable Black 1FT</t>
  </si>
  <si>
    <t>Tirantet de xarxa model C6PC28-BK-02 (Negre)</t>
  </si>
  <si>
    <t>Slim-Net Cat6 Patch Cable Black 2FT</t>
  </si>
  <si>
    <t>Tirantet de xarxa model C6PC28-BK-03 (Negre)</t>
  </si>
  <si>
    <t>Slim-Net Cat6 Patch Cable Black 3FT</t>
  </si>
  <si>
    <t>Tirantet de xarxa model C6PC28-BK-04 (Negre)</t>
  </si>
  <si>
    <t>Slim-Net Cat6 Patch Cable Black 4FT</t>
  </si>
  <si>
    <t>Tirantet de xarxa model C6PC28-BK-05 (Negre)</t>
  </si>
  <si>
    <t>Slim-Net Cat6 Patch Cable Black 5FT</t>
  </si>
  <si>
    <t>Tirantet de xarxa model C6PC28-BK-07 (Negre)</t>
  </si>
  <si>
    <t>Slim-Net Cat6 Patch Cable Black 7FT</t>
  </si>
  <si>
    <t>Tirantet de xarxa model C6PC28-BK-10 (Negre)</t>
  </si>
  <si>
    <t>Slim-Net Cat6 Patch Cable Black 10FT</t>
  </si>
  <si>
    <t>Tirantet de xarxa model C6PC28-BK-12 (Negre)</t>
  </si>
  <si>
    <t>Slim-Net Cat6 Patch Cable Black 12FT</t>
  </si>
  <si>
    <t>Tirantet de xarxa model C6PC28-BK-15 (Negre)</t>
  </si>
  <si>
    <t>Slim-Net Cat6 Patch Cable Black 15FT</t>
  </si>
  <si>
    <t>Tirantet de xarxa model C6PC28-BK-20 (Negre)</t>
  </si>
  <si>
    <t>Slim-Net Cat6 Patch Cable Black 20FT</t>
  </si>
  <si>
    <t>FIBRA ÓPTICA MONOMODE</t>
  </si>
  <si>
    <t>Tirantet de FO Monomode LC/PC-SC/PC OS2: bifibra de 1m</t>
  </si>
  <si>
    <t>Tirantet de FO Monomode LC/PC-SC/PC OS2: bifibra de 2m</t>
  </si>
  <si>
    <t>Tirantet de FO Monomode LC/PC-SC/PC OS2: bifibra de 5m</t>
  </si>
  <si>
    <t>Tirantet de FO Monomode LC/PC-SC/PC OS2: bifibra de 10m</t>
  </si>
  <si>
    <t>Tirantet de FO Monomode LC/PC-LC/PC OS2: bifibra de 1m</t>
  </si>
  <si>
    <t>Tirantet de FO Monomode LC/PC-LC/PC OS2: bifibra de 2m</t>
  </si>
  <si>
    <t>Tirantet de FO Monomode LC/PC-LC/PC OS2: bifibra de 5m</t>
  </si>
  <si>
    <t>Tirantet de FO Monomode LC/PC-LC/PC OS2: bifibra de 10m</t>
  </si>
  <si>
    <t>FIBRA ÓPTICA MULTIMODE</t>
  </si>
  <si>
    <t>Tirantet de FO Multimode LC/PC-SC/PC OM1: bifibra de 1m</t>
  </si>
  <si>
    <t>Tirantet de FO Multimode LC/PC-SC/PC OM1: bifibra de 2m</t>
  </si>
  <si>
    <t>Tirantet de FO Multimode LC/PC-SC/PC OM1: bifibra de 5m</t>
  </si>
  <si>
    <t>Tirantet de FO Multimode LC/PC-SC/PC OM1: bifibra de 10m</t>
  </si>
  <si>
    <t>Tirantet de FO Multimode LC/PC-LC/PC OM2: bifibra de 1m</t>
  </si>
  <si>
    <t>Tirantet de FO Multimode LC/PC-LC/PC OM2: bifibra de 2m</t>
  </si>
  <si>
    <t>Tirantet de FO Multimode LC/PC-LC/PC OM2: bifibra de 5m</t>
  </si>
  <si>
    <t>Tirantet de FO Multimode LC/PC-LC/PC OM2: bifibra de 10m</t>
  </si>
  <si>
    <t>Tirantet de FO Multimode LC/PC-LC/PC OM3: bifibra de 1m</t>
  </si>
  <si>
    <t>Tirantet de FO Multimode LC/PC-LC/PC OM3: bifibra de 2m</t>
  </si>
  <si>
    <t>Tirantet de FO Multimode LC/PC-LC/PC OM3: bifibra de 5m</t>
  </si>
  <si>
    <t>Tirantet de FO Multimode LC/PC-LC/PC OM3: bifibra de 10m</t>
  </si>
  <si>
    <t>Tirantet de FO Multimode LC/PC-LC/PC OM4: bifibra de 1m</t>
  </si>
  <si>
    <t>Tirantet de FO Multimode LC/PC-LC/PC OM4: bifibra de 2m</t>
  </si>
  <si>
    <t>Tirantet de FO Multimode LC/PC-LC/PC OM4: bifibra de 5m</t>
  </si>
  <si>
    <t>Tirantet de FO Multimode LC/PC-LC/PC OM4: bifibra de 10m</t>
  </si>
  <si>
    <t>MÀ D'OBRA</t>
  </si>
  <si>
    <t>Mà d'obra</t>
  </si>
  <si>
    <t>Monitor SOLTEC model SOPF320M-10</t>
  </si>
  <si>
    <t>Monitor SOLTEC model SOPF320M-10HB</t>
  </si>
  <si>
    <t>Carcassa model homologat FGC amb suport i conversor ADAM</t>
  </si>
  <si>
    <t>Monitor TFT de 32” estructura preparada per integrar. 
Resolució Full-HD 1920x1080
Entrades DVI, VGA i DP</t>
  </si>
  <si>
    <t xml:space="preserve">Monitor TFT de 32” estructura preparada per integrar. 
Resolució Full-HD 1920x1080
Brillo 1.500cd/m2 
Entrades DVI, VGA i DP
</t>
  </si>
  <si>
    <t>Rellotge interior BODET model PROFIL 940I HM IRIGB TBT ARABE/BL, referència 985811 amb caixa i suport segons necessitats</t>
  </si>
  <si>
    <t>Rellotge per instal·lació interior de 40 mm de diàmetre amb caixa i suport segons necessitats</t>
  </si>
  <si>
    <t>Rellotge exterior BODET model PROFIL 960E AF HM DIN LED, referència 934981 amb caixa i suport segons necessitats</t>
  </si>
  <si>
    <t>Rellotge per instal·lació exterior de 60 mm de diàmetre de doble cara amb caixa i suport segons necessitats</t>
  </si>
  <si>
    <t>C-ET808AME
C-MIC480S-08
Y-IB-HP-FR8-JS</t>
  </si>
  <si>
    <t>C-ET808A
C-MIC480S-08
Y-IB-HP-FR8-JS</t>
  </si>
  <si>
    <t>C-ET901-D.C
C-ET901-HSH35</t>
  </si>
  <si>
    <t>C-ET908HMI
C-MIC480S-08
Y-IB-HP-FR8-JS</t>
  </si>
  <si>
    <t>Mòdul intèrfon digital DSP amb port de connexió per boto polsador T, O, X o teclat de 12 a 18 tecles, 2 entrades TOR, 2 sortides per relé, NO 3A / 30V, inclou micròfon, altaveu i polsadors</t>
  </si>
  <si>
    <t>Mòdul d'interfonia híbrid IoIP / SIP, connectors RJ45 horitzontals inclou micròfon, altaveu i polsadors</t>
  </si>
  <si>
    <t>Mòdul d'interfonia híbrid IoIP / SIP, connectors RJ45 horitzontals, inclou micròfon, altaveu i polsadors</t>
  </si>
  <si>
    <t>Interfície Convertidor IP per intèrfon digital 2 fils amb PoE, en caixa plàstic
Suport per a muntatge dels mòduls ET901 sobre rail DIN</t>
  </si>
  <si>
    <t>ELEMENTS CTTV</t>
  </si>
  <si>
    <t>Càmera box òptica 3.3 - 9 mm</t>
  </si>
  <si>
    <t>Càmera box òptica 9 - 22 mm</t>
  </si>
  <si>
    <t>4.0C-H5A-BO1-IR</t>
  </si>
  <si>
    <t>4.0C-H5A-BO2-IR</t>
  </si>
  <si>
    <t>4.0C-H5A-DO1-IR</t>
  </si>
  <si>
    <t>4.0C-H5A-B2</t>
  </si>
  <si>
    <t>4.0C-H5A-B3</t>
  </si>
  <si>
    <t>8.0C-H5A-FE-DO1-IR</t>
  </si>
  <si>
    <t>12.0W-H5A-FE-DO1-IR</t>
  </si>
  <si>
    <t xml:space="preserve">HD-NVR4-STD-24TB-EU </t>
  </si>
  <si>
    <t>NVR d'estació de 24TB</t>
  </si>
  <si>
    <t>PRESENTCO RX-1</t>
  </si>
  <si>
    <t>Càmera d'ascensor</t>
  </si>
  <si>
    <t>Càmera IR PTZ</t>
  </si>
  <si>
    <t>Càmera Fisheye de 8Mpx</t>
  </si>
  <si>
    <t>Càmera Fisheye de 12Mpx</t>
  </si>
  <si>
    <t>PCB BODET 507995 L1 </t>
  </si>
  <si>
    <t>PCB BODET 506614 D2 </t>
  </si>
  <si>
    <t>Placa d'electrònica per rellotge bodet tipus L1</t>
  </si>
  <si>
    <t>Placa d'electrònica per rellotge bodet tipus D2</t>
  </si>
  <si>
    <t>Patró de cronometria</t>
  </si>
  <si>
    <t>Saetes per rellotges de 60</t>
  </si>
  <si>
    <t>Saetes per rellotges de 40</t>
  </si>
  <si>
    <t>Q</t>
  </si>
  <si>
    <t xml:space="preserve">Preu unitari Màxim (abans d'IVA) </t>
  </si>
  <si>
    <t xml:space="preserve">Total </t>
  </si>
  <si>
    <t xml:space="preserve">Metacrilat antivandàlic i anti reflexant vinilar model FGC </t>
  </si>
  <si>
    <t>Mòdul industrial ADAM-6050-CE per la transmissió d’alarmes</t>
  </si>
  <si>
    <t>Metacrilat de tipus Plexiglas Farblos/clear UV100 AR 0A570AR de 3mm de gruix amb el vinilat model FGC</t>
  </si>
  <si>
    <t>C-ET908H-1
C-MIC480S-08
Y-IB-HP-FR8-JS</t>
  </si>
  <si>
    <t>2.0C-H5A-IRPTZ-DP40-WP</t>
  </si>
  <si>
    <t>15C-H4A-3MH-270</t>
  </si>
  <si>
    <t>Càmera multisensor de 3 objectius</t>
  </si>
  <si>
    <t>Càmera multisensor de 4 objectius</t>
  </si>
  <si>
    <t>20C-H4A-4MH-360</t>
  </si>
  <si>
    <t>EQUIPS DE XARXA DE DADES I PUNTS D'ACCÉS</t>
  </si>
  <si>
    <t>IE-3200-8P2S-E</t>
  </si>
  <si>
    <t>CON-SNTP-IE32008S</t>
  </si>
  <si>
    <t>SNTC-24X7X4 Catalyst IE3200 Rugged Series Fixed Syst</t>
  </si>
  <si>
    <t>PWR-IE240W-PCAC-L</t>
  </si>
  <si>
    <t>240W AC Power Supply (Lite)</t>
  </si>
  <si>
    <t>IE3200-DNA-E-3Y</t>
  </si>
  <si>
    <t>IE 3200 DNA Essentials, 3 Year Term license</t>
  </si>
  <si>
    <t>C9200L-24P-4G-E</t>
  </si>
  <si>
    <t>CON-SNT-C920L24G</t>
  </si>
  <si>
    <t>SNTC-8X5XNBD Catalyst 9200L 24-port PoE+, 4 x 1G, Net</t>
  </si>
  <si>
    <t>C9200L-DNA-E-24-3Y</t>
  </si>
  <si>
    <t>C9200L Cisco DNA Essentials, 24-port, 3 Year Term license</t>
  </si>
  <si>
    <t>C9200-24P-E</t>
  </si>
  <si>
    <t>CON-SNT-C920024P</t>
  </si>
  <si>
    <t>SNTC-8X5XNBD Catalyst 9200 24-port PoE+, Network Esse</t>
  </si>
  <si>
    <t>C9200-DNA-E-24-3Y</t>
  </si>
  <si>
    <t>C9200 Cisco DNA Essentials, 24-Port, 3 Year Term License</t>
  </si>
  <si>
    <t>C9200-NM-4G=</t>
  </si>
  <si>
    <t>Catalyst 9200 4 x 1G Network Module</t>
  </si>
  <si>
    <t>GLC-LH-SMD=</t>
  </si>
  <si>
    <t>1000BASE-LX/LH SFP transceiver module, MMF/SMF, 1310nm, DOM</t>
  </si>
  <si>
    <t>Catalyst IE3200 with 8 GE PoE+ &amp; 2 GE SFP, Fixed System, NE. Inclou:
- IE3200-DNA-E
- IOT-TRANSPORTATION
- IOT-RAIL
- DIGITAL-DL-CODE</t>
  </si>
  <si>
    <t>Catalyst 9200L 24-port PoE+, 4 x 1G, Network Essentials. Inclou:
- C9200-NW-E-24
- CAB-TA-EU
- PWR-C5-BLANK
- C9200L-DNA-E-24
- NETWORK-PNP-LIC</t>
  </si>
  <si>
    <t>Catalyst 9200 24-port PoE+, Network Essentials. Inclou:
- C9200-NW-E-24
- CAB-TA-EU
- C9200-DNA-E-24</t>
  </si>
  <si>
    <t>Carcassa metàl·lica antivandàlica amb suport per paret o sostre i conversor ADAM</t>
  </si>
  <si>
    <t>Mòdul ADAM-6050-CE</t>
  </si>
  <si>
    <t>Patró MIC Sigma MOD Rack 230V</t>
  </si>
  <si>
    <t xml:space="preserve">Parella de Saetes para maquinaria BODET ( Profil 60). Ref. 942013 </t>
  </si>
  <si>
    <t xml:space="preserve">Parella de Saetes para maquinaria BODET ( Profil 40) Ref. 942026 </t>
  </si>
  <si>
    <t>AACC 7 Enterprise càmera channel - ACC7-ENT</t>
  </si>
  <si>
    <t>Llicències + integració CCI</t>
  </si>
  <si>
    <t>Subministrament i instal·lació en safata, tub o canal de cable de 4
parells de coure trenats 23awg amb apantallament global, i coberta
lliure d'halògens resistent al foc i baixa emissió de fums, tipus s/FTP,
categoria 7 fins a 450 mhz eia/tia 568, marca kerpen ref. megaline o
similar. totalment instal·lat i connexionat.</t>
  </si>
  <si>
    <t>Subministrament placa carril DIN per 1 Keystone RJ-45</t>
  </si>
  <si>
    <t>Connector RJ-45 femella</t>
  </si>
  <si>
    <t>Connector RJ45 femella: KEYSTONE JACK CAT.6A LKD 9ZQ01000 0000</t>
  </si>
  <si>
    <t>Monitor SOLTEC model SOPF320M-10HB2</t>
  </si>
  <si>
    <t xml:space="preserve">Monitor TFT de 32” estructura preparada per integrar. 
Resolució Full-HD 1920x1080
Brillo 2.500cd/m2 
Entrades DVI, VGA i DP
</t>
  </si>
  <si>
    <t>Targeta d'entrades d'àudio modular d'un slot per matriu Compac model  Optimus UMX-EA3</t>
  </si>
  <si>
    <t xml:space="preserve">Projector acústic tubular </t>
  </si>
  <si>
    <t>Altaveu de superfície</t>
  </si>
  <si>
    <t xml:space="preserve">Altaveu de sostre </t>
  </si>
  <si>
    <t>Matriu de megafonia modular</t>
  </si>
  <si>
    <t>Targeta d'enllaç d'àudio modular d'un slot per matriu modular</t>
  </si>
  <si>
    <t xml:space="preserve">Font d'alimentació modular d'un slot per matriu modular </t>
  </si>
  <si>
    <t>Targeta d'entrades d'àudio modular d'un slot per matriu modular</t>
  </si>
  <si>
    <t>Targeta de sortides d'àudio modular d'un slot per matriu modular</t>
  </si>
  <si>
    <t>Estació de trucada per matriu modular</t>
  </si>
  <si>
    <t>Font d'alimentació per pupitre microfònic</t>
  </si>
  <si>
    <t>Sonda de soroll dinàmica amb grau de protecció IP65</t>
  </si>
  <si>
    <t>Xassís per amplificadors modulars</t>
  </si>
  <si>
    <t>Targeta d'amplificació per xassís modular de 460W</t>
  </si>
  <si>
    <t>Targeta d'amplificació per xassís modular de 150W</t>
  </si>
  <si>
    <t>Targeta d'amplificació per xassís de 120W</t>
  </si>
  <si>
    <t>Targeta d'amplificació per xassís modular de 300W</t>
  </si>
  <si>
    <t>Targeta d'amplificació per xassís modular de 250W</t>
  </si>
  <si>
    <t>Targeta d'amplificació per xassís de 60W</t>
  </si>
  <si>
    <t>Projector acústic tubular model Optimus 20W C/SEL. ABS BLANCO REF:SP-20 o equivalent amb les mateixes característiques tècniques</t>
  </si>
  <si>
    <t>Altaveu de superfície model Optimus AS-265EN o equivalent amb les mateixes característiques tècniques</t>
  </si>
  <si>
    <t>Altaveu de sostre model Optimus A-266EN o equivalent amb les mateixes característiques tècniques</t>
  </si>
  <si>
    <t>Font d'alimentació modular d'un slot per matriu modula Compac model Optimus UMX-PS o equivalent amb les mateixes característiques tècniques</t>
  </si>
  <si>
    <t>Targeta de sortides d'àudio modular d'un slot, per matriu Compac model Optimus UMX-2SA o equivalent amb les mateixes característiques tècniques</t>
  </si>
  <si>
    <t>Estació de trucada model Optimus MD-30C o equivalent amb les mateixes característiques tècniques</t>
  </si>
  <si>
    <t>Font d'alimentació per pupitre microfònic model Optimus I924UP25 o equivalent amb les mateixes característiques tècniques</t>
  </si>
  <si>
    <t>Sonda de soroll dinàmica amb grau de protecció IP65 model Optimus NSD-CAN o equivalent amb les mateixes característiques tècniques</t>
  </si>
  <si>
    <t>Xassís per amplificadors modulars model Optimus IF-7P4/0E o equivalent amb les mateixes característiques tècniques</t>
  </si>
  <si>
    <t>Targeta d'amplificació per xassís modular model Optimus MP-460WD1 o equivalent amb les mateixes característiques tècniques</t>
  </si>
  <si>
    <t>Targeta d'amplificació per xassís modular model Optimus MP-300WD1 o equivalent amb les mateixes característiques tècniques</t>
  </si>
  <si>
    <t>Targeta d'amplificació per xassís modular model Optimus MP-250WD1 o equivalent amb les mateixes característiques tècniques</t>
  </si>
  <si>
    <t>Targeta d'amplificació per xassís modular model Optimus MP-150WD1 o equivalent amb les mateixes característiques tècniques</t>
  </si>
  <si>
    <t>Targeta d'amplificació per xassís modular model Optimus MP-120WD1 o equivalent amb les mateixes característiques tècniques</t>
  </si>
  <si>
    <t>Targeta d'amplificació per xassís modular model Optimus MP-60WD1 o equivalent amb les mateixes característiques tècniques</t>
  </si>
  <si>
    <t>SISTEMA DE MEGAFONIA</t>
  </si>
  <si>
    <t xml:space="preserve"> </t>
  </si>
  <si>
    <t>IF-8W60DCETH</t>
  </si>
  <si>
    <t>IF-8W120DCETH</t>
  </si>
  <si>
    <t>IF-8W250DCETH</t>
  </si>
  <si>
    <t>IF-8W300DCETH</t>
  </si>
  <si>
    <t>IF-8W460DCETH</t>
  </si>
  <si>
    <t>IF-8W120ETH</t>
  </si>
  <si>
    <t>IF-8W250ETH</t>
  </si>
  <si>
    <t>IF-8W300ETH</t>
  </si>
  <si>
    <t>IF-8W460ETH</t>
  </si>
  <si>
    <t>IF-MER</t>
  </si>
  <si>
    <t>Unitats</t>
  </si>
  <si>
    <t xml:space="preserve">Import Total </t>
  </si>
  <si>
    <t>Referència</t>
  </si>
  <si>
    <t xml:space="preserve">Monitor TFT de 43" format Stretched amb PC integrat.
Resolució Full-HD 1920x540
Relació 16:4,5
Luminància 1000cd/m2 </t>
  </si>
  <si>
    <t>Preu 2025</t>
  </si>
  <si>
    <t>Monitor AESYS Stretched 43" single sided o equivalent</t>
  </si>
  <si>
    <t>Monitor AESYS Stretched 37" double sided o equivalent</t>
  </si>
  <si>
    <t xml:space="preserve">Monitor amb dos TFT de 37" format Stretched amb PC integrat.
Resolució Full-HD 1920x540
Relació 16:4,5
Luminància 1500cd/m2 </t>
  </si>
  <si>
    <t>Unitat d'expansió de Matriu modular d'àudio o equivalent</t>
  </si>
  <si>
    <t xml:space="preserve">Unitat d' expansió per a la matriu d' àudio Model Optimus Compact-E A495E o equivalent amb ranures per ampliar el sistema amb les sortides d' àudio necessàries. </t>
  </si>
  <si>
    <t>Targeta d'enllaç d'àudio modular d'un slot per matriu Compac model Optimus UMX-LNK amb les mateixes característiques tècniques o equivalent amb les mateixes característiques tècniques.</t>
  </si>
  <si>
    <t>Tarjeta amb 16 contactes d'entrada d'un slot per matriu modular o equivalent</t>
  </si>
  <si>
    <t>Tarjeta amb 16 contactes d'entrada, amb possibilitat de supervisió, i 4 contactes de sortida (secs o referenciats a massa). Per inserir en matriu d' àudio digital COMPACT. Model OPTIMUS ref. UMX-C16 o equivalent amb les mateixes característiques tècniques</t>
  </si>
  <si>
    <t>Targeta per a subdivisió de zones d'altaveus amb control general de volum, insertable en matriu digital d'àudio (1 slot). Sortides de subzona amb seguretat d'avisos (inhibeix atenuadores si hi ha un avís). Model OPTIMUS ref. UMX-MC6</t>
  </si>
  <si>
    <t>Targeta per a subdivisió de zones d'altaveus d'un slot per matriu modular o equivalent</t>
  </si>
  <si>
    <t>Etapa de potència digital classe D de 4 x 500 W RMS segons EN54 o equivalent</t>
  </si>
  <si>
    <t>Etapa de potència digital classe D de 4 x 500 W RMS segons EN54. Quatre entrades simètriques de 0 dB, connexió mitjançant regleta
extraïble. Quatre sortides d' altaveus per a línia de 100 V. Amb circuits de protecció contra pics, curtcircuits, sobreescalfament i sobrecàrrega. Indicadors led d' alimentació, senyal, bec i protecció. Refrigeració mitjançant ventiladors. Resposta en freqüència de 80 a 16.000 Hz, SNR &gt; 80 dB i THD &lt; 0,5 %. Dimensions de 484 x 88,8 x 445,5 mm (2u alçada rack). Model OPTIMUS ref. DA-500D4 o equivalent amb les mateixes característiques tècniques.</t>
  </si>
  <si>
    <t>Central de control amb pantalla tàctil i pupitre microfònic de sobretaula amb connexió a Ethernet (IP) per al sistema COMPACT de megafonia i alarma per veu. Permet l' emissió de missatges a través de xarxa IP en streaming, l' activació de missatges remots de les matrius del sistema i la gestió de programes musicals i volums. Inclou font d'alimentació 24V externa. Model OPTIMUS ref. DC-700ETH/T + F.A. I-924K25 o equivalent amb les mateixes característiques tècniques.</t>
  </si>
  <si>
    <t>Central de control i pupitre microfònic de sobretaula per sistema Compact o equivalent</t>
  </si>
  <si>
    <t>Bateries recarregables de plom i àcid, dissenyades per proporcionar un elevat rendiment en suportar sobrecàrregues i sobredescàrregues i en resistir vibracions i cops. Model OPTIMUS ref. KBL121000 o equivalent amb les mateixes característiques tècniques.</t>
  </si>
  <si>
    <t>Bateries recargables per sistema de megafonia Compact segons EN54 o equivalent.</t>
  </si>
  <si>
    <t>Carregador de bateries per sistema de megafonia Compect segons EN54 o equivalent</t>
  </si>
  <si>
    <t xml:space="preserve"> Videointèrfon antivandàlic Commend WS301VCM o similar equivalent amb botons de trucada i càmera de vídeo amb il·luminació integrada. micròfon electret; amplificador de classe ´´D´´ de 2,5 W; 2 altaveus de 8 O; font de alimentació externa o PoE (IEEE 802.3af) Entrades per contactes lliures de potencial i 2 sortides de relé; LED multifuncional. Càmera IP amb resolució mínima de 1Mpíxel. Formats de vídeo H.264 MJPEG, fins a 30 imatges / segon o equivalent amb les mateixes característiques tècniques.</t>
  </si>
  <si>
    <t>Videointèrfon antivandàlic Commend WS301VCM o equivalent</t>
  </si>
  <si>
    <t>INTERFONIA</t>
  </si>
  <si>
    <t>CRONOMETRIA</t>
  </si>
  <si>
    <t>MONITORS D'INFORMACIÓ I SUPPORT A EXPLOTACIÓ</t>
  </si>
  <si>
    <t>Monitor SOLTEC model SOPF150M-10 o equivalent</t>
  </si>
  <si>
    <t>Monitor SOLTEC model SOPF190M-10 o equivalent</t>
  </si>
  <si>
    <t>Monitor SOLTEC model SOPF190M-10HB o equivalent</t>
  </si>
  <si>
    <t>Monitor TFT de 15” estructura preparada per integrar. 
Resolució Full-HD 1920x1080
Entrada BNC</t>
  </si>
  <si>
    <t>Monitor TFT de 19” estructura preparada per integrar. 
Resolució Full-HD 1920x1080
Entrada BNC</t>
  </si>
  <si>
    <t xml:space="preserve">Monitor TFT de 19” estructura preparada per integrar. 
Resolució Full-HD 1920x1080
Brillo 1.500cd/m2 
Entrada BNC
</t>
  </si>
  <si>
    <t xml:space="preserve">Monitor TFT de 15” estructura preparada per integrar. 
Resolució Full-HD 1920x1080
Brillo 1.500cd/m2 
Entrada BNC
</t>
  </si>
  <si>
    <t>Monitor SOLTEC model SOPF150M-10HB o equivalent</t>
  </si>
  <si>
    <t>REVISAR ELS PREUS, OJO DESCOMPRES</t>
  </si>
  <si>
    <t>4.0C-H5A-B2 o equivalent</t>
  </si>
  <si>
    <t>4.0C-H5A-B3 o equivalent</t>
  </si>
  <si>
    <t>8.0C-H5A-FE-DO1-IR o equivalent</t>
  </si>
  <si>
    <t>12.0W-H5A-FE-DO1-IR o equivalent</t>
  </si>
  <si>
    <t>PRESENTCO RX-1 o equivalent</t>
  </si>
  <si>
    <t>2.0C-H5A-IRPTZ-DP40-WP o equivalent</t>
  </si>
  <si>
    <t>HD-NVR4-STD-24TB-EU  o equivalent</t>
  </si>
  <si>
    <t>AACC 7 Enterprise càmera channel - ACC7-ENT o equivalent</t>
  </si>
  <si>
    <t>4.0C-H6A-BO1-IR o equivalent</t>
  </si>
  <si>
    <t>Càmera Bullet amb òptica 4,4-9,3 mm</t>
  </si>
  <si>
    <t>4.0C-H6A-BO2-IR o equivalent</t>
  </si>
  <si>
    <t>4.0C-H6A-DO1-IR o equivalent</t>
  </si>
  <si>
    <t>Càmera Bullet amb 31x Zoom</t>
  </si>
  <si>
    <t>Càmera minidomo amb òptica 4,4-9,3 mm</t>
  </si>
  <si>
    <t>4.0C-H6X-B o equivalent</t>
  </si>
  <si>
    <t>Càmera box compatible amb òptica CS o iCS</t>
  </si>
  <si>
    <t>LENS; iCS; 2.8-8.5mm f1.2; 1/2.8; 6MP</t>
  </si>
  <si>
    <t>LENS; iCS; 3.9-10mm f1.5; 1/1.8; 4K</t>
  </si>
  <si>
    <t>LENS; iCS; 9-50mm f1.5; 1/1.8; 4K</t>
  </si>
  <si>
    <t>AG3Z2812TCS-MPWIR-MSI o equivalent</t>
  </si>
  <si>
    <t>EG3Z3915TCS-MPWIR-MSI o equivalent</t>
  </si>
  <si>
    <t>EG6Z0915TCS-MPWIR-MSI o equivalent</t>
  </si>
  <si>
    <t>20C-H5A-4MH o equivalent</t>
  </si>
  <si>
    <t>15C-H5A-3MH o equivalent</t>
  </si>
  <si>
    <t>Càmera conteig persones Excusla COR: VIVOTEK SC9133-RTL</t>
  </si>
  <si>
    <t>VIVOTEK SC9133-RTL o equivalent</t>
  </si>
  <si>
    <t>SmartLPR Access WL C IP</t>
  </si>
  <si>
    <t>Sistema de lectura de matricules format per càmera i moble d'integració.</t>
  </si>
  <si>
    <t>Carregador de bateries + mòdul desconnexió bateries. Gestor per a alimentació d' emergència permanent segons EN 54-4 en cas de
fallada d' alimentació. Equipat amb 6 sortides de 24 V CC, amb fusibles, per a una càrrega de fins a 30 A. Amb tecnologia 'hot swap'
per a canvi de bateries sense interrupció del servei. Capacitat de la bateria de 32 a 15Ah. Certificat segons la norma EN 54-4. Model
OPTIMUS ref. PS-630E + Z-45BAT o equivalent amb les mateixes característiques tècniques.</t>
  </si>
  <si>
    <t>Mòdul d'entrades analògiques i sortida de relé model IF-MER</t>
  </si>
  <si>
    <t>Amplificador IP 60W classe C AC/DC+CI BAT model IF-8W60DCETH</t>
  </si>
  <si>
    <t>Amplificador IP 120W classe C AC/DC+CI BAT model IF-8W120DCETH</t>
  </si>
  <si>
    <t>Amplificador IP 250W classe C AC/DC+CI BAT model IF-8W250DCETH</t>
  </si>
  <si>
    <t>Amplificador IP 300W classe C AC/DC+CI BAT model IF-8W300DCETH</t>
  </si>
  <si>
    <t>Amplificador IP 460W classe C AC/DC+CI BAT model IF-8W460DCETH</t>
  </si>
  <si>
    <t>Amplificador IP 120W 100V classe D A.C. model IF-8W120ETH</t>
  </si>
  <si>
    <t>Amplificador IP 250W 100V classe D A.C. model IF-8W250ETH</t>
  </si>
  <si>
    <t>Amplificador IP 300W 100V classe D A.C. model IF-8W300ETH</t>
  </si>
  <si>
    <t>Amplificador IP 460W 100V classe D A.C. model IF-8W460ETH</t>
  </si>
  <si>
    <t>Preu 2026</t>
  </si>
  <si>
    <t>Serveis profesionals</t>
  </si>
  <si>
    <t>Serveis profesionals relacionats al servei d'instal·lació, estesa de cablejat i altres serveis sol·licitats</t>
  </si>
  <si>
    <t>Desconegut</t>
  </si>
  <si>
    <t>Connegut</t>
  </si>
  <si>
    <r>
      <t>o</t>
    </r>
    <r>
      <rPr>
        <sz val="7"/>
        <color theme="1"/>
        <rFont val="Times New Roman"/>
        <family val="1"/>
      </rPr>
      <t xml:space="preserve">    </t>
    </r>
    <r>
      <rPr>
        <sz val="10"/>
        <color theme="1"/>
        <rFont val="Arial"/>
        <family val="2"/>
      </rPr>
      <t xml:space="preserve">Lot 1: </t>
    </r>
  </si>
  <si>
    <r>
      <t>o</t>
    </r>
    <r>
      <rPr>
        <sz val="7"/>
        <color theme="1"/>
        <rFont val="Times New Roman"/>
        <family val="1"/>
      </rPr>
      <t xml:space="preserve">    </t>
    </r>
    <r>
      <rPr>
        <sz val="10"/>
        <color theme="1"/>
        <rFont val="Arial"/>
        <family val="2"/>
      </rPr>
      <t>Lot 2:</t>
    </r>
  </si>
  <si>
    <t>u</t>
  </si>
  <si>
    <t>Matriu de megafonia modular model Optimus UMX3/0 o equivalent amb les mateixes característiques tècniques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</si>
</sst>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44" formatCode="_-* #,##0.00\ &quot;€&quot;_-;\-* #,##0.00\ &quot;€&quot;_-;_-* &quot;-&quot;??\ &quot;€&quot;_-;_-@_-"/>
  </numFmts>
  <fonts count="11" x14ac:knownFonts="1">
    <font>
      <sz val="11"/>
      <color theme="1"/>
      <name val="Calibri"/>
      <family val="2"/>
      <scheme val="minor"/>
    </font>
    <font>
      <sz val="11"/>
      <color theme="1"/>
      <name val="Calibri"/>
      <family val="2"/>
      <scheme val="minor"/>
    </font>
    <font>
      <sz val="8"/>
      <name val="Calibri"/>
      <family val="2"/>
      <scheme val="minor"/>
    </font>
    <font>
      <sz val="12"/>
      <color theme="1"/>
      <name val="Calibri"/>
      <family val="2"/>
      <scheme val="minor"/>
    </font>
    <font>
      <b/>
      <sz val="12"/>
      <color theme="1"/>
      <name val="Calibri"/>
      <family val="2"/>
      <scheme val="minor"/>
    </font>
    <font>
      <sz val="10"/>
      <color rgb="FF000000"/>
      <name val="Calibri"/>
      <family val="2"/>
      <scheme val="minor"/>
    </font>
    <font>
      <sz val="9"/>
      <color rgb="FF000000"/>
      <name val="Calibri"/>
      <family val="2"/>
      <scheme val="minor"/>
    </font>
    <font>
      <sz val="10"/>
      <color theme="1"/>
      <name val="Calibri"/>
      <family val="2"/>
      <scheme val="minor"/>
    </font>
    <font>
      <sz val="10"/>
      <color theme="1"/>
      <name val="Arial"/>
      <family val="2"/>
    </font>
    <font>
      <sz val="10"/>
      <color theme="1"/>
      <name val="Courier New"/>
      <family val="3"/>
    </font>
    <font>
      <sz val="7"/>
      <color theme="1"/>
      <name val="Times New Roman"/>
      <family val="1"/>
    </font>
  </fonts>
  <fills count="5">
    <fill>
      <patternFill patternType="none"/>
    </fill>
    <fill>
      <patternFill patternType="gray125"/>
    </fill>
    <fill>
      <patternFill patternType="solid">
        <fgColor rgb="FFE2EFD9"/>
        <bgColor indexed="64"/>
      </patternFill>
    </fill>
    <fill>
      <patternFill patternType="solid">
        <fgColor rgb="FFFFFF00"/>
        <bgColor indexed="64"/>
      </patternFill>
    </fill>
    <fill>
      <patternFill patternType="solid">
        <fgColor theme="5" tint="0.39997558519241921"/>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36">
    <xf numFmtId="0" fontId="0" fillId="0" borderId="0" xfId="0"/>
    <xf numFmtId="44" fontId="0" fillId="0" borderId="0" xfId="0" applyNumberFormat="1"/>
    <xf numFmtId="0" fontId="0" fillId="0" borderId="0" xfId="0" applyAlignment="1">
      <alignment wrapText="1"/>
    </xf>
    <xf numFmtId="0" fontId="3" fillId="0" borderId="0" xfId="0" applyFont="1"/>
    <xf numFmtId="44" fontId="4" fillId="0" borderId="0" xfId="0" applyNumberFormat="1" applyFont="1"/>
    <xf numFmtId="0" fontId="4" fillId="0" borderId="0" xfId="0" applyFont="1"/>
    <xf numFmtId="0" fontId="5" fillId="2" borderId="6" xfId="0" applyFont="1" applyFill="1" applyBorder="1" applyAlignment="1">
      <alignment vertical="center"/>
    </xf>
    <xf numFmtId="0" fontId="5" fillId="2" borderId="5" xfId="0" applyFont="1" applyFill="1" applyBorder="1" applyAlignment="1">
      <alignment vertical="center"/>
    </xf>
    <xf numFmtId="0" fontId="5" fillId="2" borderId="2" xfId="0" applyFont="1" applyFill="1" applyBorder="1" applyAlignment="1">
      <alignment vertic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4" xfId="0" applyFont="1" applyFill="1" applyBorder="1" applyAlignment="1">
      <alignment vertical="center" wrapText="1"/>
    </xf>
    <xf numFmtId="0" fontId="7" fillId="0" borderId="3" xfId="0" applyFont="1" applyBorder="1" applyAlignment="1">
      <alignment horizontal="left" vertical="center"/>
    </xf>
    <xf numFmtId="0" fontId="7" fillId="0" borderId="4" xfId="0" applyFont="1" applyBorder="1" applyAlignment="1">
      <alignment horizontal="justify" vertical="center"/>
    </xf>
    <xf numFmtId="0" fontId="7" fillId="0" borderId="4" xfId="0" applyFont="1" applyBorder="1" applyAlignment="1">
      <alignment horizontal="justify" vertical="center" wrapText="1"/>
    </xf>
    <xf numFmtId="44" fontId="7" fillId="0" borderId="4" xfId="1" applyFont="1" applyBorder="1" applyAlignment="1">
      <alignment horizontal="justify" vertical="center" wrapText="1"/>
    </xf>
    <xf numFmtId="0" fontId="7" fillId="0" borderId="3" xfId="0" applyFont="1" applyBorder="1" applyAlignment="1">
      <alignment horizontal="center" vertical="center"/>
    </xf>
    <xf numFmtId="0" fontId="7" fillId="0" borderId="1" xfId="0" applyFont="1" applyBorder="1" applyAlignment="1">
      <alignment horizontal="justify" vertical="center" wrapText="1"/>
    </xf>
    <xf numFmtId="0" fontId="7" fillId="0" borderId="2" xfId="0" applyFont="1" applyBorder="1" applyAlignment="1">
      <alignment horizontal="justify" vertical="center" wrapText="1"/>
    </xf>
    <xf numFmtId="0" fontId="5" fillId="0" borderId="1" xfId="0" applyFont="1" applyBorder="1" applyAlignment="1">
      <alignment vertical="center" wrapText="1"/>
    </xf>
    <xf numFmtId="0" fontId="5" fillId="0" borderId="3" xfId="0" applyFont="1" applyBorder="1" applyAlignment="1">
      <alignment vertical="center" wrapText="1"/>
    </xf>
    <xf numFmtId="0" fontId="7" fillId="0" borderId="4" xfId="0" applyFont="1" applyBorder="1" applyAlignment="1">
      <alignment horizontal="center" vertical="center"/>
    </xf>
    <xf numFmtId="0" fontId="5" fillId="2" borderId="2" xfId="0" applyFont="1" applyFill="1" applyBorder="1" applyAlignment="1">
      <alignment horizontal="center" vertical="center"/>
    </xf>
    <xf numFmtId="0" fontId="5" fillId="2" borderId="1" xfId="0" applyFont="1" applyFill="1" applyBorder="1" applyAlignment="1">
      <alignment horizontal="center" vertical="center"/>
    </xf>
    <xf numFmtId="0" fontId="7" fillId="0" borderId="3" xfId="0" applyFont="1" applyBorder="1" applyAlignment="1">
      <alignment horizontal="justify" vertical="center" wrapText="1"/>
    </xf>
    <xf numFmtId="44" fontId="7" fillId="0" borderId="4" xfId="1" applyFont="1" applyFill="1" applyBorder="1" applyAlignment="1">
      <alignment horizontal="justify" vertical="center" wrapText="1"/>
    </xf>
    <xf numFmtId="44" fontId="0" fillId="0" borderId="0" xfId="1" applyFont="1"/>
    <xf numFmtId="4" fontId="7" fillId="0" borderId="0" xfId="0" applyNumberFormat="1" applyFont="1"/>
    <xf numFmtId="44" fontId="7" fillId="3" borderId="4" xfId="1" applyFont="1" applyFill="1" applyBorder="1" applyAlignment="1">
      <alignment horizontal="justify" vertical="center" wrapText="1"/>
    </xf>
    <xf numFmtId="0" fontId="9" fillId="0" borderId="0" xfId="0" applyFont="1" applyAlignment="1">
      <alignment horizontal="justify" vertical="center"/>
    </xf>
    <xf numFmtId="8" fontId="0" fillId="0" borderId="0" xfId="0" applyNumberFormat="1"/>
    <xf numFmtId="44" fontId="0" fillId="4" borderId="0" xfId="0" applyNumberFormat="1" applyFill="1"/>
    <xf numFmtId="0" fontId="8" fillId="4" borderId="0" xfId="0" applyFont="1" applyFill="1"/>
    <xf numFmtId="0" fontId="0" fillId="4" borderId="0" xfId="0" applyFill="1"/>
    <xf numFmtId="0" fontId="5" fillId="4" borderId="0" xfId="0" applyFont="1" applyFill="1" applyAlignment="1">
      <alignment horizontal="right" vertical="center"/>
    </xf>
  </cellXfs>
  <cellStyles count="3">
    <cellStyle name="Moneda" xfId="1" builtinId="4"/>
    <cellStyle name="Moneda 2" xfId="2" xr:uid="{C729C551-6E6A-4174-9175-3C0E76BB1FB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EF2E0-54A6-41E9-900C-2682B49A76D1}">
  <dimension ref="A1:M211"/>
  <sheetViews>
    <sheetView tabSelected="1" topLeftCell="A184" zoomScaleNormal="100" workbookViewId="0">
      <selection activeCell="A201" sqref="A201"/>
    </sheetView>
  </sheetViews>
  <sheetFormatPr baseColWidth="10" defaultColWidth="10.85546875" defaultRowHeight="15" x14ac:dyDescent="0.25"/>
  <cols>
    <col min="2" max="2" width="6.140625" bestFit="1" customWidth="1"/>
    <col min="3" max="3" width="23.85546875" hidden="1" customWidth="1"/>
    <col min="4" max="4" width="34.85546875" bestFit="1" customWidth="1"/>
    <col min="5" max="5" width="65.42578125" customWidth="1"/>
    <col min="6" max="6" width="12.7109375" hidden="1" customWidth="1"/>
    <col min="7" max="7" width="12.7109375" customWidth="1"/>
    <col min="8" max="8" width="8.140625" bestFit="1" customWidth="1"/>
    <col min="9" max="9" width="14.42578125" bestFit="1" customWidth="1"/>
    <col min="10" max="10" width="20.85546875" customWidth="1"/>
    <col min="11" max="11" width="18.5703125" bestFit="1" customWidth="1"/>
    <col min="12" max="12" width="13.7109375" bestFit="1" customWidth="1"/>
    <col min="13" max="13" width="14" bestFit="1" customWidth="1"/>
  </cols>
  <sheetData>
    <row r="1" spans="2:10" ht="15.75" thickBot="1" x14ac:dyDescent="0.3">
      <c r="F1" t="s">
        <v>327</v>
      </c>
    </row>
    <row r="2" spans="2:10" ht="15.75" hidden="1" thickBot="1" x14ac:dyDescent="0.3">
      <c r="F2" t="s">
        <v>296</v>
      </c>
      <c r="G2" t="s">
        <v>367</v>
      </c>
      <c r="I2">
        <v>0.98</v>
      </c>
    </row>
    <row r="3" spans="2:10" ht="15.75" thickBot="1" x14ac:dyDescent="0.3">
      <c r="B3" s="6" t="s">
        <v>318</v>
      </c>
      <c r="C3" s="7"/>
      <c r="D3" s="7"/>
      <c r="E3" s="7"/>
      <c r="F3" s="7"/>
      <c r="G3" s="7"/>
      <c r="H3" s="7"/>
      <c r="I3" s="8"/>
      <c r="J3" s="1">
        <f>SUM(I5:I16)</f>
        <v>22085.72</v>
      </c>
    </row>
    <row r="4" spans="2:10" s="2" customFormat="1" ht="39" thickBot="1" x14ac:dyDescent="0.3">
      <c r="B4" s="9" t="s">
        <v>1</v>
      </c>
      <c r="C4" s="10" t="s">
        <v>2</v>
      </c>
      <c r="D4" s="10" t="s">
        <v>294</v>
      </c>
      <c r="E4" s="10" t="s">
        <v>3</v>
      </c>
      <c r="F4" s="10" t="s">
        <v>197</v>
      </c>
      <c r="G4" s="10" t="s">
        <v>197</v>
      </c>
      <c r="H4" s="11" t="s">
        <v>292</v>
      </c>
      <c r="I4" s="12" t="s">
        <v>293</v>
      </c>
    </row>
    <row r="5" spans="2:10" ht="39" thickBot="1" x14ac:dyDescent="0.3">
      <c r="B5" s="13">
        <v>1</v>
      </c>
      <c r="C5" s="14" t="s">
        <v>155</v>
      </c>
      <c r="D5" s="14" t="str">
        <f>_xlfn.CONCAT(C5," o equivalent")</f>
        <v>Monitor SOLTEC model SOPF320M-10 o equivalent</v>
      </c>
      <c r="E5" s="15" t="s">
        <v>158</v>
      </c>
      <c r="F5" s="26">
        <v>1334.5050505050506</v>
      </c>
      <c r="G5" s="26">
        <f>ROUND(F5/$I$2,2)</f>
        <v>1361.74</v>
      </c>
      <c r="H5" s="17">
        <v>1</v>
      </c>
      <c r="I5" s="16">
        <f>G5*H5</f>
        <v>1361.74</v>
      </c>
    </row>
    <row r="6" spans="2:10" ht="64.5" thickBot="1" x14ac:dyDescent="0.3">
      <c r="B6" s="13">
        <v>2</v>
      </c>
      <c r="C6" s="14" t="s">
        <v>156</v>
      </c>
      <c r="D6" s="14" t="str">
        <f t="shared" ref="D6:D16" si="0">_xlfn.CONCAT(C6," o equivalent")</f>
        <v>Monitor SOLTEC model SOPF320M-10HB o equivalent</v>
      </c>
      <c r="E6" s="15" t="s">
        <v>159</v>
      </c>
      <c r="F6" s="26">
        <v>1824.7676767676767</v>
      </c>
      <c r="G6" s="26">
        <f t="shared" ref="G6:G16" si="1">ROUND(F6/$I$2,2)</f>
        <v>1862.01</v>
      </c>
      <c r="H6" s="17">
        <v>1</v>
      </c>
      <c r="I6" s="16">
        <f t="shared" ref="I6:I16" si="2">G6*H6</f>
        <v>1862.01</v>
      </c>
    </row>
    <row r="7" spans="2:10" ht="64.5" thickBot="1" x14ac:dyDescent="0.3">
      <c r="B7" s="13">
        <v>3</v>
      </c>
      <c r="C7" s="14" t="s">
        <v>244</v>
      </c>
      <c r="D7" s="14" t="str">
        <f t="shared" si="0"/>
        <v>Monitor SOLTEC model SOPF320M-10HB2 o equivalent</v>
      </c>
      <c r="E7" s="15" t="s">
        <v>245</v>
      </c>
      <c r="F7" s="26">
        <v>2199.7979797979801</v>
      </c>
      <c r="G7" s="26">
        <f t="shared" si="1"/>
        <v>2244.69</v>
      </c>
      <c r="H7" s="17">
        <v>1</v>
      </c>
      <c r="I7" s="16">
        <f t="shared" si="2"/>
        <v>2244.69</v>
      </c>
    </row>
    <row r="8" spans="2:10" ht="39" thickBot="1" x14ac:dyDescent="0.3">
      <c r="B8" s="13">
        <v>4</v>
      </c>
      <c r="C8" s="14"/>
      <c r="D8" s="14" t="s">
        <v>319</v>
      </c>
      <c r="E8" s="15" t="s">
        <v>322</v>
      </c>
      <c r="F8" s="26">
        <v>978.53535353535358</v>
      </c>
      <c r="G8" s="26">
        <f t="shared" si="1"/>
        <v>998.51</v>
      </c>
      <c r="H8" s="17">
        <v>1</v>
      </c>
      <c r="I8" s="16">
        <f t="shared" si="2"/>
        <v>998.51</v>
      </c>
    </row>
    <row r="9" spans="2:10" ht="64.5" thickBot="1" x14ac:dyDescent="0.3">
      <c r="B9" s="13">
        <v>5</v>
      </c>
      <c r="C9" s="14"/>
      <c r="D9" s="14" t="s">
        <v>326</v>
      </c>
      <c r="E9" s="15" t="s">
        <v>325</v>
      </c>
      <c r="F9" s="26">
        <v>1136.3636363636363</v>
      </c>
      <c r="G9" s="26">
        <f t="shared" si="1"/>
        <v>1159.55</v>
      </c>
      <c r="H9" s="17">
        <v>1</v>
      </c>
      <c r="I9" s="16">
        <f t="shared" si="2"/>
        <v>1159.55</v>
      </c>
    </row>
    <row r="10" spans="2:10" ht="39" thickBot="1" x14ac:dyDescent="0.3">
      <c r="B10" s="13">
        <v>6</v>
      </c>
      <c r="C10" s="14"/>
      <c r="D10" s="14" t="s">
        <v>320</v>
      </c>
      <c r="E10" s="15" t="s">
        <v>323</v>
      </c>
      <c r="F10" s="26">
        <v>1167.9292929292928</v>
      </c>
      <c r="G10" s="26">
        <f t="shared" si="1"/>
        <v>1191.76</v>
      </c>
      <c r="H10" s="17">
        <v>1</v>
      </c>
      <c r="I10" s="16">
        <f t="shared" si="2"/>
        <v>1191.76</v>
      </c>
    </row>
    <row r="11" spans="2:10" ht="64.5" thickBot="1" x14ac:dyDescent="0.3">
      <c r="B11" s="13">
        <v>7</v>
      </c>
      <c r="C11" s="14"/>
      <c r="D11" s="14" t="s">
        <v>321</v>
      </c>
      <c r="E11" s="15" t="s">
        <v>324</v>
      </c>
      <c r="F11" s="26">
        <v>1460.1010101010102</v>
      </c>
      <c r="G11" s="26">
        <f t="shared" si="1"/>
        <v>1489.9</v>
      </c>
      <c r="H11" s="17">
        <v>1</v>
      </c>
      <c r="I11" s="16">
        <f t="shared" si="2"/>
        <v>1489.9</v>
      </c>
    </row>
    <row r="12" spans="2:10" ht="51.75" thickBot="1" x14ac:dyDescent="0.3">
      <c r="B12" s="13">
        <v>8</v>
      </c>
      <c r="C12" s="14"/>
      <c r="D12" s="14" t="s">
        <v>297</v>
      </c>
      <c r="E12" s="15" t="s">
        <v>295</v>
      </c>
      <c r="F12" s="26">
        <v>5611.9797979797977</v>
      </c>
      <c r="G12" s="26">
        <f t="shared" si="1"/>
        <v>5726.51</v>
      </c>
      <c r="H12" s="17">
        <v>1</v>
      </c>
      <c r="I12" s="16">
        <f t="shared" si="2"/>
        <v>5726.51</v>
      </c>
    </row>
    <row r="13" spans="2:10" ht="51.75" thickBot="1" x14ac:dyDescent="0.3">
      <c r="B13" s="13">
        <v>9</v>
      </c>
      <c r="C13" s="14"/>
      <c r="D13" s="14" t="s">
        <v>298</v>
      </c>
      <c r="E13" s="15" t="s">
        <v>299</v>
      </c>
      <c r="F13" s="26">
        <v>5413.4444444444453</v>
      </c>
      <c r="G13" s="26">
        <f t="shared" si="1"/>
        <v>5523.92</v>
      </c>
      <c r="H13" s="17">
        <v>1</v>
      </c>
      <c r="I13" s="16">
        <f t="shared" si="2"/>
        <v>5523.92</v>
      </c>
    </row>
    <row r="14" spans="2:10" ht="39" thickBot="1" x14ac:dyDescent="0.3">
      <c r="B14" s="13">
        <v>10</v>
      </c>
      <c r="C14" s="14" t="s">
        <v>157</v>
      </c>
      <c r="D14" s="14" t="str">
        <f t="shared" si="0"/>
        <v>Carcassa model homologat FGC amb suport i conversor ADAM o equivalent</v>
      </c>
      <c r="E14" s="15" t="s">
        <v>233</v>
      </c>
      <c r="F14" s="26">
        <v>6097.5252525252527</v>
      </c>
      <c r="G14" s="26">
        <f t="shared" si="1"/>
        <v>6221.96</v>
      </c>
      <c r="H14" s="17">
        <v>0</v>
      </c>
      <c r="I14" s="16">
        <f t="shared" si="2"/>
        <v>0</v>
      </c>
    </row>
    <row r="15" spans="2:10" ht="39" thickBot="1" x14ac:dyDescent="0.3">
      <c r="B15" s="13">
        <v>11</v>
      </c>
      <c r="C15" s="18" t="s">
        <v>199</v>
      </c>
      <c r="D15" s="14" t="str">
        <f t="shared" si="0"/>
        <v>Metacrilat antivandàlic i anti reflexant vinilar model FGC  o equivalent</v>
      </c>
      <c r="E15" s="19" t="s">
        <v>201</v>
      </c>
      <c r="F15" s="26">
        <v>119.4040404040404</v>
      </c>
      <c r="G15" s="26">
        <f t="shared" si="1"/>
        <v>121.84</v>
      </c>
      <c r="H15" s="17">
        <v>1</v>
      </c>
      <c r="I15" s="16">
        <f t="shared" si="2"/>
        <v>121.84</v>
      </c>
    </row>
    <row r="16" spans="2:10" ht="15.75" thickBot="1" x14ac:dyDescent="0.3">
      <c r="B16" s="13">
        <v>12</v>
      </c>
      <c r="C16" s="18" t="s">
        <v>234</v>
      </c>
      <c r="D16" s="14" t="str">
        <f t="shared" si="0"/>
        <v>Mòdul ADAM-6050-CE o equivalent</v>
      </c>
      <c r="E16" s="19" t="s">
        <v>200</v>
      </c>
      <c r="F16" s="26">
        <v>397.18181818181819</v>
      </c>
      <c r="G16" s="26">
        <f t="shared" si="1"/>
        <v>405.29</v>
      </c>
      <c r="H16" s="17">
        <v>1</v>
      </c>
      <c r="I16" s="16">
        <f t="shared" si="2"/>
        <v>405.29</v>
      </c>
      <c r="J16" s="1"/>
    </row>
    <row r="17" spans="1:10" ht="15.75" thickBot="1" x14ac:dyDescent="0.3">
      <c r="B17" s="6" t="s">
        <v>280</v>
      </c>
      <c r="C17" s="7"/>
      <c r="D17" s="7"/>
      <c r="E17" s="7"/>
      <c r="F17" s="7"/>
      <c r="G17" s="7"/>
      <c r="H17" s="7"/>
      <c r="I17" s="8"/>
      <c r="J17" s="1">
        <f>SUM(I19:I53)</f>
        <v>56788.299999999996</v>
      </c>
    </row>
    <row r="18" spans="1:10" ht="39" thickBot="1" x14ac:dyDescent="0.3">
      <c r="B18" s="9" t="s">
        <v>1</v>
      </c>
      <c r="C18" s="10" t="s">
        <v>2</v>
      </c>
      <c r="D18" s="10" t="s">
        <v>294</v>
      </c>
      <c r="E18" s="10" t="s">
        <v>3</v>
      </c>
      <c r="F18" s="10" t="s">
        <v>197</v>
      </c>
      <c r="G18" s="10" t="s">
        <v>197</v>
      </c>
      <c r="H18" s="10" t="s">
        <v>196</v>
      </c>
      <c r="I18" s="10" t="s">
        <v>198</v>
      </c>
    </row>
    <row r="19" spans="1:10" ht="26.25" thickBot="1" x14ac:dyDescent="0.3">
      <c r="B19" s="13">
        <v>1</v>
      </c>
      <c r="C19" s="20" t="s">
        <v>247</v>
      </c>
      <c r="D19" s="14" t="str">
        <f t="shared" ref="D19:D39" si="3">_xlfn.CONCAT(C19," o equivalent")</f>
        <v>Projector acústic tubular  o equivalent</v>
      </c>
      <c r="E19" s="20" t="s">
        <v>265</v>
      </c>
      <c r="F19" s="26">
        <v>245.42424242424244</v>
      </c>
      <c r="G19" s="26">
        <f>ROUND(F19/$I$2,2)</f>
        <v>250.43</v>
      </c>
      <c r="H19" s="17">
        <v>1</v>
      </c>
      <c r="I19" s="16">
        <f t="shared" ref="I19:I53" si="4">G19*H19</f>
        <v>250.43</v>
      </c>
      <c r="J19" s="1"/>
    </row>
    <row r="20" spans="1:10" ht="26.25" thickBot="1" x14ac:dyDescent="0.3">
      <c r="B20" s="13">
        <v>2</v>
      </c>
      <c r="C20" s="21" t="s">
        <v>248</v>
      </c>
      <c r="D20" s="14" t="str">
        <f t="shared" si="3"/>
        <v>Altaveu de superfície o equivalent</v>
      </c>
      <c r="E20" s="21" t="s">
        <v>266</v>
      </c>
      <c r="F20" s="26">
        <v>176.36363636363635</v>
      </c>
      <c r="G20" s="26">
        <f t="shared" ref="G20:G53" si="5">ROUND(F20/$I$2,2)</f>
        <v>179.96</v>
      </c>
      <c r="H20" s="17">
        <v>1</v>
      </c>
      <c r="I20" s="16">
        <f t="shared" si="4"/>
        <v>179.96</v>
      </c>
    </row>
    <row r="21" spans="1:10" ht="26.25" thickBot="1" x14ac:dyDescent="0.3">
      <c r="B21" s="13">
        <v>3</v>
      </c>
      <c r="C21" s="21" t="s">
        <v>249</v>
      </c>
      <c r="D21" s="14" t="str">
        <f t="shared" si="3"/>
        <v>Altaveu de sostre  o equivalent</v>
      </c>
      <c r="E21" s="21" t="s">
        <v>267</v>
      </c>
      <c r="F21" s="26">
        <v>135.37373737373738</v>
      </c>
      <c r="G21" s="26">
        <f t="shared" si="5"/>
        <v>138.13999999999999</v>
      </c>
      <c r="H21" s="17">
        <v>1</v>
      </c>
      <c r="I21" s="16">
        <f t="shared" si="4"/>
        <v>138.13999999999999</v>
      </c>
    </row>
    <row r="22" spans="1:10" ht="26.25" thickBot="1" x14ac:dyDescent="0.3">
      <c r="A22" s="1"/>
      <c r="B22" s="13">
        <v>4</v>
      </c>
      <c r="C22" s="21" t="s">
        <v>250</v>
      </c>
      <c r="D22" s="14" t="str">
        <f t="shared" si="3"/>
        <v>Matriu de megafonia modular o equivalent</v>
      </c>
      <c r="E22" s="21" t="s">
        <v>375</v>
      </c>
      <c r="F22" s="26">
        <v>3852.9595959595958</v>
      </c>
      <c r="G22" s="26">
        <f t="shared" si="5"/>
        <v>3931.59</v>
      </c>
      <c r="H22" s="17">
        <v>1</v>
      </c>
      <c r="I22" s="16">
        <f t="shared" si="4"/>
        <v>3931.59</v>
      </c>
    </row>
    <row r="23" spans="1:10" ht="39" thickBot="1" x14ac:dyDescent="0.3">
      <c r="A23" s="1"/>
      <c r="B23" s="13">
        <v>5</v>
      </c>
      <c r="C23" s="21"/>
      <c r="D23" s="14" t="s">
        <v>300</v>
      </c>
      <c r="E23" s="21" t="s">
        <v>301</v>
      </c>
      <c r="F23" s="26">
        <v>2144.4395</v>
      </c>
      <c r="G23" s="26">
        <f t="shared" si="5"/>
        <v>2188.1999999999998</v>
      </c>
      <c r="H23" s="17">
        <v>1</v>
      </c>
      <c r="I23" s="16">
        <f t="shared" si="4"/>
        <v>2188.1999999999998</v>
      </c>
    </row>
    <row r="24" spans="1:10" ht="39" thickBot="1" x14ac:dyDescent="0.3">
      <c r="A24" s="1"/>
      <c r="B24" s="13">
        <v>6</v>
      </c>
      <c r="C24" s="21" t="s">
        <v>251</v>
      </c>
      <c r="D24" s="14" t="str">
        <f t="shared" si="3"/>
        <v>Targeta d'enllaç d'àudio modular d'un slot per matriu modular o equivalent</v>
      </c>
      <c r="E24" s="21" t="s">
        <v>302</v>
      </c>
      <c r="F24" s="26">
        <v>496.44444444444446</v>
      </c>
      <c r="G24" s="26">
        <f t="shared" si="5"/>
        <v>506.58</v>
      </c>
      <c r="H24" s="17">
        <v>1</v>
      </c>
      <c r="I24" s="16">
        <f t="shared" si="4"/>
        <v>506.58</v>
      </c>
    </row>
    <row r="25" spans="1:10" ht="39" thickBot="1" x14ac:dyDescent="0.3">
      <c r="A25" s="1"/>
      <c r="B25" s="13">
        <v>7</v>
      </c>
      <c r="C25" s="21" t="s">
        <v>252</v>
      </c>
      <c r="D25" s="14" t="str">
        <f t="shared" si="3"/>
        <v>Font d'alimentació modular d'un slot per matriu modular  o equivalent</v>
      </c>
      <c r="E25" s="21" t="s">
        <v>268</v>
      </c>
      <c r="F25" s="26">
        <v>578.42424242424238</v>
      </c>
      <c r="G25" s="26">
        <f t="shared" si="5"/>
        <v>590.23</v>
      </c>
      <c r="H25" s="17">
        <v>1</v>
      </c>
      <c r="I25" s="16">
        <f t="shared" si="4"/>
        <v>590.23</v>
      </c>
    </row>
    <row r="26" spans="1:10" ht="39" thickBot="1" x14ac:dyDescent="0.3">
      <c r="A26" s="1"/>
      <c r="B26" s="13">
        <v>8</v>
      </c>
      <c r="C26" s="21" t="s">
        <v>253</v>
      </c>
      <c r="D26" s="14" t="str">
        <f t="shared" si="3"/>
        <v>Targeta d'entrades d'àudio modular d'un slot per matriu modular o equivalent</v>
      </c>
      <c r="E26" s="21" t="s">
        <v>246</v>
      </c>
      <c r="F26" s="26">
        <v>578.42424242424238</v>
      </c>
      <c r="G26" s="26">
        <f t="shared" si="5"/>
        <v>590.23</v>
      </c>
      <c r="H26" s="22">
        <v>1</v>
      </c>
      <c r="I26" s="16">
        <f t="shared" si="4"/>
        <v>590.23</v>
      </c>
    </row>
    <row r="27" spans="1:10" ht="39" thickBot="1" x14ac:dyDescent="0.3">
      <c r="A27" s="1"/>
      <c r="B27" s="13">
        <v>9</v>
      </c>
      <c r="C27" s="21" t="s">
        <v>254</v>
      </c>
      <c r="D27" s="14" t="str">
        <f t="shared" si="3"/>
        <v>Targeta de sortides d'àudio modular d'un slot per matriu modular o equivalent</v>
      </c>
      <c r="E27" s="21" t="s">
        <v>269</v>
      </c>
      <c r="F27" s="26">
        <v>729</v>
      </c>
      <c r="G27" s="26">
        <f t="shared" si="5"/>
        <v>743.88</v>
      </c>
      <c r="H27" s="22">
        <v>1</v>
      </c>
      <c r="I27" s="16">
        <f>G27*H27</f>
        <v>743.88</v>
      </c>
    </row>
    <row r="28" spans="1:10" ht="51.75" thickBot="1" x14ac:dyDescent="0.3">
      <c r="A28" s="1"/>
      <c r="B28" s="13">
        <v>10</v>
      </c>
      <c r="C28" s="21"/>
      <c r="D28" s="14" t="s">
        <v>303</v>
      </c>
      <c r="E28" s="21" t="s">
        <v>304</v>
      </c>
      <c r="F28" s="26">
        <v>513.02</v>
      </c>
      <c r="G28" s="26">
        <f t="shared" si="5"/>
        <v>523.49</v>
      </c>
      <c r="H28" s="22">
        <v>1</v>
      </c>
      <c r="I28" s="16">
        <f t="shared" si="4"/>
        <v>523.49</v>
      </c>
    </row>
    <row r="29" spans="1:10" ht="39" thickBot="1" x14ac:dyDescent="0.3">
      <c r="A29" s="1"/>
      <c r="B29" s="13">
        <v>11</v>
      </c>
      <c r="C29" s="21"/>
      <c r="D29" s="14" t="s">
        <v>306</v>
      </c>
      <c r="E29" s="21" t="s">
        <v>305</v>
      </c>
      <c r="F29" s="26">
        <v>945.9</v>
      </c>
      <c r="G29" s="26">
        <f t="shared" si="5"/>
        <v>965.2</v>
      </c>
      <c r="H29" s="22">
        <v>1</v>
      </c>
      <c r="I29" s="16">
        <f t="shared" si="4"/>
        <v>965.2</v>
      </c>
    </row>
    <row r="30" spans="1:10" ht="26.25" thickBot="1" x14ac:dyDescent="0.3">
      <c r="A30" s="1"/>
      <c r="B30" s="13">
        <v>12</v>
      </c>
      <c r="C30" s="21" t="s">
        <v>255</v>
      </c>
      <c r="D30" s="14" t="str">
        <f t="shared" si="3"/>
        <v>Estació de trucada per matriu modular o equivalent</v>
      </c>
      <c r="E30" s="21" t="s">
        <v>270</v>
      </c>
      <c r="F30" s="26">
        <v>1129.3737373737374</v>
      </c>
      <c r="G30" s="26">
        <f t="shared" si="5"/>
        <v>1152.42</v>
      </c>
      <c r="H30" s="22">
        <v>1</v>
      </c>
      <c r="I30" s="16">
        <f t="shared" si="4"/>
        <v>1152.42</v>
      </c>
    </row>
    <row r="31" spans="1:10" ht="26.25" thickBot="1" x14ac:dyDescent="0.3">
      <c r="A31" s="1"/>
      <c r="B31" s="13">
        <v>13</v>
      </c>
      <c r="C31" s="21" t="s">
        <v>256</v>
      </c>
      <c r="D31" s="14" t="str">
        <f t="shared" si="3"/>
        <v>Font d'alimentació per pupitre microfònic o equivalent</v>
      </c>
      <c r="E31" s="21" t="s">
        <v>271</v>
      </c>
      <c r="F31" s="26">
        <v>114.70707070707071</v>
      </c>
      <c r="G31" s="26">
        <f t="shared" si="5"/>
        <v>117.05</v>
      </c>
      <c r="H31" s="22">
        <v>1</v>
      </c>
      <c r="I31" s="16">
        <f t="shared" si="4"/>
        <v>117.05</v>
      </c>
    </row>
    <row r="32" spans="1:10" ht="26.25" thickBot="1" x14ac:dyDescent="0.3">
      <c r="A32" s="1"/>
      <c r="B32" s="13">
        <v>14</v>
      </c>
      <c r="C32" s="21" t="s">
        <v>257</v>
      </c>
      <c r="D32" s="14" t="str">
        <f t="shared" si="3"/>
        <v>Sonda de soroll dinàmica amb grau de protecció IP65 o equivalent</v>
      </c>
      <c r="E32" s="21" t="s">
        <v>272</v>
      </c>
      <c r="F32" s="26">
        <v>1093.4040404040404</v>
      </c>
      <c r="G32" s="26">
        <f t="shared" si="5"/>
        <v>1115.72</v>
      </c>
      <c r="H32" s="22">
        <v>1</v>
      </c>
      <c r="I32" s="16">
        <f t="shared" si="4"/>
        <v>1115.72</v>
      </c>
    </row>
    <row r="33" spans="1:9" ht="26.25" thickBot="1" x14ac:dyDescent="0.3">
      <c r="A33" s="1"/>
      <c r="B33" s="13">
        <v>15</v>
      </c>
      <c r="C33" s="21" t="s">
        <v>258</v>
      </c>
      <c r="D33" s="14" t="str">
        <f t="shared" si="3"/>
        <v>Xassís per amplificadors modulars o equivalent</v>
      </c>
      <c r="E33" s="21" t="s">
        <v>273</v>
      </c>
      <c r="F33" s="26">
        <v>4998.4343434343436</v>
      </c>
      <c r="G33" s="26">
        <f t="shared" si="5"/>
        <v>5100.4399999999996</v>
      </c>
      <c r="H33" s="22">
        <v>1</v>
      </c>
      <c r="I33" s="16">
        <f t="shared" si="4"/>
        <v>5100.4399999999996</v>
      </c>
    </row>
    <row r="34" spans="1:9" ht="26.25" thickBot="1" x14ac:dyDescent="0.3">
      <c r="A34" s="1"/>
      <c r="B34" s="13">
        <v>16</v>
      </c>
      <c r="C34" s="21" t="s">
        <v>259</v>
      </c>
      <c r="D34" s="14" t="str">
        <f t="shared" si="3"/>
        <v>Targeta d'amplificació per xassís modular de 460W o equivalent</v>
      </c>
      <c r="E34" s="21" t="s">
        <v>274</v>
      </c>
      <c r="F34" s="26">
        <v>1113.5858585858587</v>
      </c>
      <c r="G34" s="26">
        <f t="shared" si="5"/>
        <v>1136.31</v>
      </c>
      <c r="H34" s="22">
        <v>1</v>
      </c>
      <c r="I34" s="16">
        <f t="shared" si="4"/>
        <v>1136.31</v>
      </c>
    </row>
    <row r="35" spans="1:9" ht="26.25" thickBot="1" x14ac:dyDescent="0.3">
      <c r="A35" s="1"/>
      <c r="B35" s="13">
        <v>17</v>
      </c>
      <c r="C35" s="21" t="s">
        <v>262</v>
      </c>
      <c r="D35" s="14" t="str">
        <f t="shared" si="3"/>
        <v>Targeta d'amplificació per xassís modular de 300W o equivalent</v>
      </c>
      <c r="E35" s="21" t="s">
        <v>275</v>
      </c>
      <c r="F35" s="26">
        <v>1062.8989898989898</v>
      </c>
      <c r="G35" s="26">
        <f t="shared" si="5"/>
        <v>1084.5899999999999</v>
      </c>
      <c r="H35" s="22">
        <v>1</v>
      </c>
      <c r="I35" s="16">
        <f t="shared" si="4"/>
        <v>1084.5899999999999</v>
      </c>
    </row>
    <row r="36" spans="1:9" ht="26.25" thickBot="1" x14ac:dyDescent="0.3">
      <c r="A36" s="1"/>
      <c r="B36" s="13">
        <v>18</v>
      </c>
      <c r="C36" s="21" t="s">
        <v>263</v>
      </c>
      <c r="D36" s="14" t="str">
        <f t="shared" si="3"/>
        <v>Targeta d'amplificació per xassís modular de 250W o equivalent</v>
      </c>
      <c r="E36" s="21" t="s">
        <v>276</v>
      </c>
      <c r="F36" s="26">
        <v>1034.7373737373739</v>
      </c>
      <c r="G36" s="26">
        <f t="shared" si="5"/>
        <v>1055.8499999999999</v>
      </c>
      <c r="H36" s="22">
        <v>1</v>
      </c>
      <c r="I36" s="16">
        <f t="shared" si="4"/>
        <v>1055.8499999999999</v>
      </c>
    </row>
    <row r="37" spans="1:9" ht="26.25" thickBot="1" x14ac:dyDescent="0.3">
      <c r="A37" s="1"/>
      <c r="B37" s="13">
        <v>19</v>
      </c>
      <c r="C37" s="21" t="s">
        <v>260</v>
      </c>
      <c r="D37" s="14" t="str">
        <f t="shared" si="3"/>
        <v>Targeta d'amplificació per xassís modular de 150W o equivalent</v>
      </c>
      <c r="E37" s="21" t="s">
        <v>277</v>
      </c>
      <c r="F37" s="26">
        <v>971.63636363636363</v>
      </c>
      <c r="G37" s="26">
        <f t="shared" si="5"/>
        <v>991.47</v>
      </c>
      <c r="H37" s="22">
        <v>1</v>
      </c>
      <c r="I37" s="16">
        <f t="shared" si="4"/>
        <v>991.47</v>
      </c>
    </row>
    <row r="38" spans="1:9" ht="26.25" thickBot="1" x14ac:dyDescent="0.3">
      <c r="A38" s="1"/>
      <c r="B38" s="13">
        <v>20</v>
      </c>
      <c r="C38" s="21" t="s">
        <v>261</v>
      </c>
      <c r="D38" s="14" t="str">
        <f t="shared" si="3"/>
        <v>Targeta d'amplificació per xassís de 120W o equivalent</v>
      </c>
      <c r="E38" s="21" t="s">
        <v>278</v>
      </c>
      <c r="F38" s="26">
        <v>959.02020202020196</v>
      </c>
      <c r="G38" s="26">
        <f t="shared" si="5"/>
        <v>978.59</v>
      </c>
      <c r="H38" s="22">
        <v>1</v>
      </c>
      <c r="I38" s="16">
        <f t="shared" si="4"/>
        <v>978.59</v>
      </c>
    </row>
    <row r="39" spans="1:9" ht="26.25" thickBot="1" x14ac:dyDescent="0.3">
      <c r="A39" s="1"/>
      <c r="B39" s="13">
        <v>21</v>
      </c>
      <c r="C39" s="21" t="s">
        <v>264</v>
      </c>
      <c r="D39" s="14" t="str">
        <f t="shared" si="3"/>
        <v>Targeta d'amplificació per xassís de 60W o equivalent</v>
      </c>
      <c r="E39" s="21" t="s">
        <v>279</v>
      </c>
      <c r="F39" s="26">
        <v>933.8585858585858</v>
      </c>
      <c r="G39" s="26">
        <f t="shared" si="5"/>
        <v>952.92</v>
      </c>
      <c r="H39" s="22">
        <v>1</v>
      </c>
      <c r="I39" s="16">
        <f t="shared" si="4"/>
        <v>952.92</v>
      </c>
    </row>
    <row r="40" spans="1:9" ht="102.75" thickBot="1" x14ac:dyDescent="0.3">
      <c r="A40" s="1"/>
      <c r="B40" s="13">
        <v>22</v>
      </c>
      <c r="C40" s="21"/>
      <c r="D40" s="14" t="s">
        <v>307</v>
      </c>
      <c r="E40" s="21" t="s">
        <v>308</v>
      </c>
      <c r="F40" s="26">
        <v>2785.98</v>
      </c>
      <c r="G40" s="26">
        <f t="shared" si="5"/>
        <v>2842.84</v>
      </c>
      <c r="H40" s="22">
        <v>1</v>
      </c>
      <c r="I40" s="16">
        <f t="shared" si="4"/>
        <v>2842.84</v>
      </c>
    </row>
    <row r="41" spans="1:9" ht="90" thickBot="1" x14ac:dyDescent="0.3">
      <c r="A41" s="1"/>
      <c r="B41" s="13">
        <v>23</v>
      </c>
      <c r="C41" s="21"/>
      <c r="D41" s="14" t="s">
        <v>310</v>
      </c>
      <c r="E41" s="21" t="s">
        <v>309</v>
      </c>
      <c r="F41" s="26">
        <v>2440.16</v>
      </c>
      <c r="G41" s="26">
        <f t="shared" si="5"/>
        <v>2489.96</v>
      </c>
      <c r="H41" s="22">
        <v>1</v>
      </c>
      <c r="I41" s="16">
        <f t="shared" si="4"/>
        <v>2489.96</v>
      </c>
    </row>
    <row r="42" spans="1:9" ht="66.75" customHeight="1" thickBot="1" x14ac:dyDescent="0.3">
      <c r="A42" s="1"/>
      <c r="B42" s="13">
        <v>24</v>
      </c>
      <c r="C42" s="21"/>
      <c r="D42" s="14" t="s">
        <v>313</v>
      </c>
      <c r="E42" s="21" t="s">
        <v>356</v>
      </c>
      <c r="F42" s="26">
        <v>2102.81</v>
      </c>
      <c r="G42" s="26">
        <f t="shared" si="5"/>
        <v>2145.7199999999998</v>
      </c>
      <c r="H42" s="22">
        <v>1</v>
      </c>
      <c r="I42" s="16">
        <f t="shared" si="4"/>
        <v>2145.7199999999998</v>
      </c>
    </row>
    <row r="43" spans="1:9" ht="51.75" thickBot="1" x14ac:dyDescent="0.3">
      <c r="A43" s="1"/>
      <c r="B43" s="13">
        <v>25</v>
      </c>
      <c r="C43" s="21"/>
      <c r="D43" s="14" t="s">
        <v>312</v>
      </c>
      <c r="E43" s="21" t="s">
        <v>311</v>
      </c>
      <c r="F43" s="26">
        <v>546.98</v>
      </c>
      <c r="G43" s="26">
        <f t="shared" si="5"/>
        <v>558.14</v>
      </c>
      <c r="H43" s="22">
        <v>1</v>
      </c>
      <c r="I43" s="16">
        <f t="shared" si="4"/>
        <v>558.14</v>
      </c>
    </row>
    <row r="44" spans="1:9" ht="26.25" thickBot="1" x14ac:dyDescent="0.3">
      <c r="B44" s="13">
        <v>26</v>
      </c>
      <c r="C44" s="21" t="s">
        <v>264</v>
      </c>
      <c r="D44" s="14" t="s">
        <v>282</v>
      </c>
      <c r="E44" s="21" t="s">
        <v>358</v>
      </c>
      <c r="F44" s="26">
        <v>2785.98</v>
      </c>
      <c r="G44" s="26">
        <f t="shared" si="5"/>
        <v>2842.84</v>
      </c>
      <c r="H44" s="22">
        <v>1</v>
      </c>
      <c r="I44" s="16">
        <f t="shared" si="4"/>
        <v>2842.84</v>
      </c>
    </row>
    <row r="45" spans="1:9" ht="15.75" thickBot="1" x14ac:dyDescent="0.3">
      <c r="B45" s="13">
        <v>27</v>
      </c>
      <c r="C45" s="21"/>
      <c r="D45" s="14" t="s">
        <v>283</v>
      </c>
      <c r="E45" s="21" t="s">
        <v>359</v>
      </c>
      <c r="F45" s="26">
        <v>3356.4545454545455</v>
      </c>
      <c r="G45" s="26">
        <f t="shared" si="5"/>
        <v>3424.95</v>
      </c>
      <c r="H45" s="22">
        <v>1</v>
      </c>
      <c r="I45" s="16">
        <f t="shared" si="4"/>
        <v>3424.95</v>
      </c>
    </row>
    <row r="46" spans="1:9" ht="15.75" thickBot="1" x14ac:dyDescent="0.3">
      <c r="B46" s="13">
        <v>28</v>
      </c>
      <c r="C46" s="21"/>
      <c r="D46" s="14" t="s">
        <v>284</v>
      </c>
      <c r="E46" s="21" t="s">
        <v>360</v>
      </c>
      <c r="F46" s="26">
        <v>3544.333333333333</v>
      </c>
      <c r="G46" s="26">
        <f t="shared" si="5"/>
        <v>3616.67</v>
      </c>
      <c r="H46" s="22">
        <v>1</v>
      </c>
      <c r="I46" s="16">
        <f t="shared" si="4"/>
        <v>3616.67</v>
      </c>
    </row>
    <row r="47" spans="1:9" ht="15.75" thickBot="1" x14ac:dyDescent="0.3">
      <c r="B47" s="13">
        <v>29</v>
      </c>
      <c r="C47" s="21"/>
      <c r="D47" s="14" t="s">
        <v>285</v>
      </c>
      <c r="E47" s="21" t="s">
        <v>361</v>
      </c>
      <c r="F47" s="26">
        <v>3625.2525252525252</v>
      </c>
      <c r="G47" s="26">
        <f t="shared" si="5"/>
        <v>3699.24</v>
      </c>
      <c r="H47" s="22">
        <v>1</v>
      </c>
      <c r="I47" s="16">
        <f t="shared" si="4"/>
        <v>3699.24</v>
      </c>
    </row>
    <row r="48" spans="1:9" ht="15.75" thickBot="1" x14ac:dyDescent="0.3">
      <c r="B48" s="13">
        <v>30</v>
      </c>
      <c r="C48" s="21"/>
      <c r="D48" s="14" t="s">
        <v>286</v>
      </c>
      <c r="E48" s="21" t="s">
        <v>362</v>
      </c>
      <c r="F48" s="26">
        <v>3730.6363636363635</v>
      </c>
      <c r="G48" s="26">
        <f t="shared" si="5"/>
        <v>3806.77</v>
      </c>
      <c r="H48" s="22">
        <v>0</v>
      </c>
      <c r="I48" s="16">
        <f t="shared" si="4"/>
        <v>0</v>
      </c>
    </row>
    <row r="49" spans="2:10" ht="15.75" thickBot="1" x14ac:dyDescent="0.3">
      <c r="B49" s="13">
        <v>31</v>
      </c>
      <c r="C49" s="21"/>
      <c r="D49" s="14" t="s">
        <v>287</v>
      </c>
      <c r="E49" s="21" t="s">
        <v>363</v>
      </c>
      <c r="F49" s="26">
        <v>3296.969696969697</v>
      </c>
      <c r="G49" s="26">
        <f t="shared" si="5"/>
        <v>3364.25</v>
      </c>
      <c r="H49" s="22">
        <v>1</v>
      </c>
      <c r="I49" s="16">
        <f t="shared" si="4"/>
        <v>3364.25</v>
      </c>
    </row>
    <row r="50" spans="2:10" ht="15.75" thickBot="1" x14ac:dyDescent="0.3">
      <c r="B50" s="13">
        <v>32</v>
      </c>
      <c r="C50" s="21"/>
      <c r="D50" s="14" t="s">
        <v>288</v>
      </c>
      <c r="E50" s="21" t="s">
        <v>364</v>
      </c>
      <c r="F50" s="26">
        <v>3475.8686868686868</v>
      </c>
      <c r="G50" s="26">
        <f t="shared" si="5"/>
        <v>3546.8</v>
      </c>
      <c r="H50" s="22">
        <v>1</v>
      </c>
      <c r="I50" s="16">
        <f t="shared" si="4"/>
        <v>3546.8</v>
      </c>
    </row>
    <row r="51" spans="2:10" ht="15.75" thickBot="1" x14ac:dyDescent="0.3">
      <c r="B51" s="13">
        <v>33</v>
      </c>
      <c r="C51" s="21"/>
      <c r="D51" s="14" t="s">
        <v>289</v>
      </c>
      <c r="E51" s="21" t="s">
        <v>365</v>
      </c>
      <c r="F51" s="26">
        <v>3584.848484848485</v>
      </c>
      <c r="G51" s="26">
        <f t="shared" si="5"/>
        <v>3658.01</v>
      </c>
      <c r="H51" s="22">
        <v>0</v>
      </c>
      <c r="I51" s="16">
        <f t="shared" si="4"/>
        <v>0</v>
      </c>
    </row>
    <row r="52" spans="2:10" ht="15.75" thickBot="1" x14ac:dyDescent="0.3">
      <c r="B52" s="13">
        <v>34</v>
      </c>
      <c r="C52" s="21"/>
      <c r="D52" s="14" t="s">
        <v>290</v>
      </c>
      <c r="E52" s="21" t="s">
        <v>366</v>
      </c>
      <c r="F52" s="26">
        <v>3676.7676767676767</v>
      </c>
      <c r="G52" s="26">
        <f t="shared" si="5"/>
        <v>3751.8</v>
      </c>
      <c r="H52" s="22">
        <v>1</v>
      </c>
      <c r="I52" s="16">
        <f t="shared" si="4"/>
        <v>3751.8</v>
      </c>
    </row>
    <row r="53" spans="2:10" ht="15.75" thickBot="1" x14ac:dyDescent="0.3">
      <c r="B53" s="13">
        <v>35</v>
      </c>
      <c r="C53" s="21"/>
      <c r="D53" s="14" t="s">
        <v>291</v>
      </c>
      <c r="E53" s="21" t="s">
        <v>357</v>
      </c>
      <c r="F53" s="26">
        <v>207.56565656565658</v>
      </c>
      <c r="G53" s="26">
        <f t="shared" si="5"/>
        <v>211.8</v>
      </c>
      <c r="H53" s="22">
        <v>1</v>
      </c>
      <c r="I53" s="16">
        <f t="shared" si="4"/>
        <v>211.8</v>
      </c>
    </row>
    <row r="54" spans="2:10" ht="15.75" thickBot="1" x14ac:dyDescent="0.3">
      <c r="B54" s="6" t="s">
        <v>317</v>
      </c>
      <c r="C54" s="7"/>
      <c r="D54" s="7"/>
      <c r="E54" s="7"/>
      <c r="F54" s="7"/>
      <c r="G54" s="7"/>
      <c r="H54" s="7"/>
      <c r="I54" s="8"/>
      <c r="J54" s="1">
        <f>SUM(I56:I62)</f>
        <v>6617.8</v>
      </c>
    </row>
    <row r="55" spans="2:10" ht="15.75" thickBot="1" x14ac:dyDescent="0.3">
      <c r="B55" s="9" t="s">
        <v>1</v>
      </c>
      <c r="C55" s="10" t="s">
        <v>2</v>
      </c>
      <c r="D55" s="10" t="s">
        <v>294</v>
      </c>
      <c r="E55" s="10" t="s">
        <v>3</v>
      </c>
      <c r="F55" s="23" t="s">
        <v>4</v>
      </c>
      <c r="G55" s="23" t="s">
        <v>4</v>
      </c>
      <c r="H55" s="10" t="s">
        <v>196</v>
      </c>
      <c r="I55" s="10" t="s">
        <v>198</v>
      </c>
      <c r="J55" s="1"/>
    </row>
    <row r="56" spans="2:10" ht="64.5" thickBot="1" x14ac:dyDescent="0.3">
      <c r="B56" s="13">
        <v>1</v>
      </c>
      <c r="C56" s="14" t="s">
        <v>160</v>
      </c>
      <c r="D56" s="14" t="str">
        <f t="shared" ref="D56:D62" si="6">_xlfn.CONCAT(C56," o equivalent")</f>
        <v>Rellotge interior BODET model PROFIL 940I HM IRIGB TBT ARABE/BL, referència 985811 amb caixa i suport segons necessitats o equivalent</v>
      </c>
      <c r="E56" s="15" t="s">
        <v>161</v>
      </c>
      <c r="F56" s="26">
        <v>638.34343434343441</v>
      </c>
      <c r="G56" s="26">
        <f t="shared" ref="G56:G62" si="7">ROUND(F56/$I$2,2)</f>
        <v>651.37</v>
      </c>
      <c r="H56" s="17">
        <v>1</v>
      </c>
      <c r="I56" s="16">
        <f t="shared" ref="I56:I62" si="8">G56*H56</f>
        <v>651.37</v>
      </c>
    </row>
    <row r="57" spans="2:10" ht="64.5" thickBot="1" x14ac:dyDescent="0.3">
      <c r="B57" s="13">
        <v>2</v>
      </c>
      <c r="C57" s="14" t="s">
        <v>162</v>
      </c>
      <c r="D57" s="14" t="str">
        <f t="shared" si="6"/>
        <v>Rellotge exterior BODET model PROFIL 960E AF HM DIN LED, referència 934981 amb caixa i suport segons necessitats o equivalent</v>
      </c>
      <c r="E57" s="15" t="s">
        <v>163</v>
      </c>
      <c r="F57" s="26">
        <v>2514.69696969697</v>
      </c>
      <c r="G57" s="26">
        <f t="shared" si="7"/>
        <v>2566.02</v>
      </c>
      <c r="H57" s="17">
        <v>1</v>
      </c>
      <c r="I57" s="16">
        <f t="shared" si="8"/>
        <v>2566.02</v>
      </c>
    </row>
    <row r="58" spans="2:10" ht="15.75" thickBot="1" x14ac:dyDescent="0.3">
      <c r="B58" s="13">
        <v>3</v>
      </c>
      <c r="C58" s="14" t="s">
        <v>189</v>
      </c>
      <c r="D58" s="14" t="str">
        <f t="shared" si="6"/>
        <v>PCB BODET 507995 L1  o equivalent</v>
      </c>
      <c r="E58" s="15" t="s">
        <v>191</v>
      </c>
      <c r="F58" s="26">
        <v>394.35353535353539</v>
      </c>
      <c r="G58" s="26">
        <f t="shared" si="7"/>
        <v>402.4</v>
      </c>
      <c r="H58" s="17">
        <v>1</v>
      </c>
      <c r="I58" s="16">
        <f t="shared" si="8"/>
        <v>402.4</v>
      </c>
    </row>
    <row r="59" spans="2:10" ht="15.75" thickBot="1" x14ac:dyDescent="0.3">
      <c r="B59" s="13">
        <v>4</v>
      </c>
      <c r="C59" s="14" t="s">
        <v>190</v>
      </c>
      <c r="D59" s="14" t="str">
        <f t="shared" si="6"/>
        <v>PCB BODET 506614 D2  o equivalent</v>
      </c>
      <c r="E59" s="15" t="s">
        <v>192</v>
      </c>
      <c r="F59" s="26">
        <v>394.35353535353539</v>
      </c>
      <c r="G59" s="26">
        <f t="shared" si="7"/>
        <v>402.4</v>
      </c>
      <c r="H59" s="17">
        <v>1</v>
      </c>
      <c r="I59" s="16">
        <f t="shared" si="8"/>
        <v>402.4</v>
      </c>
    </row>
    <row r="60" spans="2:10" ht="26.25" thickBot="1" x14ac:dyDescent="0.3">
      <c r="B60" s="13">
        <v>5</v>
      </c>
      <c r="C60" s="14" t="s">
        <v>235</v>
      </c>
      <c r="D60" s="14" t="str">
        <f t="shared" si="6"/>
        <v>Patró MIC Sigma MOD Rack 230V o equivalent</v>
      </c>
      <c r="E60" s="15" t="s">
        <v>193</v>
      </c>
      <c r="F60" s="26">
        <v>2437.3232323232323</v>
      </c>
      <c r="G60" s="26">
        <f t="shared" si="7"/>
        <v>2487.06</v>
      </c>
      <c r="H60" s="17">
        <v>1</v>
      </c>
      <c r="I60" s="16">
        <f t="shared" si="8"/>
        <v>2487.06</v>
      </c>
    </row>
    <row r="61" spans="2:10" ht="39" thickBot="1" x14ac:dyDescent="0.3">
      <c r="B61" s="13">
        <v>6</v>
      </c>
      <c r="C61" s="14" t="s">
        <v>236</v>
      </c>
      <c r="D61" s="14" t="str">
        <f t="shared" si="6"/>
        <v>Parella de Saetes para maquinaria BODET ( Profil 60). Ref. 942013  o equivalent</v>
      </c>
      <c r="E61" s="15" t="s">
        <v>194</v>
      </c>
      <c r="F61" s="26">
        <v>64.474747474747474</v>
      </c>
      <c r="G61" s="26">
        <f t="shared" si="7"/>
        <v>65.790000000000006</v>
      </c>
      <c r="H61" s="17">
        <v>1</v>
      </c>
      <c r="I61" s="16">
        <f t="shared" si="8"/>
        <v>65.790000000000006</v>
      </c>
    </row>
    <row r="62" spans="2:10" ht="39" thickBot="1" x14ac:dyDescent="0.3">
      <c r="B62" s="13">
        <v>7</v>
      </c>
      <c r="C62" s="14" t="s">
        <v>237</v>
      </c>
      <c r="D62" s="14" t="str">
        <f t="shared" si="6"/>
        <v>Parella de Saetes para maquinaria BODET ( Profil 40) Ref. 942026  o equivalent</v>
      </c>
      <c r="E62" s="15" t="s">
        <v>195</v>
      </c>
      <c r="F62" s="26">
        <v>41.909090909090914</v>
      </c>
      <c r="G62" s="26">
        <f t="shared" si="7"/>
        <v>42.76</v>
      </c>
      <c r="H62" s="17">
        <v>1</v>
      </c>
      <c r="I62" s="16">
        <f t="shared" si="8"/>
        <v>42.76</v>
      </c>
    </row>
    <row r="63" spans="2:10" ht="15.75" thickBot="1" x14ac:dyDescent="0.3">
      <c r="B63" s="6" t="s">
        <v>316</v>
      </c>
      <c r="C63" s="7"/>
      <c r="D63" s="7"/>
      <c r="E63" s="7"/>
      <c r="F63" s="7"/>
      <c r="G63" s="7"/>
      <c r="H63" s="7"/>
      <c r="I63" s="8"/>
      <c r="J63" s="1">
        <f>SUM(I65:I70)</f>
        <v>5457.1100000000006</v>
      </c>
    </row>
    <row r="64" spans="2:10" ht="15.75" thickBot="1" x14ac:dyDescent="0.3">
      <c r="B64" s="9" t="s">
        <v>1</v>
      </c>
      <c r="C64" s="10" t="s">
        <v>2</v>
      </c>
      <c r="D64" s="10" t="s">
        <v>294</v>
      </c>
      <c r="E64" s="10" t="s">
        <v>3</v>
      </c>
      <c r="F64" s="23" t="s">
        <v>4</v>
      </c>
      <c r="G64" s="23" t="s">
        <v>4</v>
      </c>
      <c r="H64" s="10" t="s">
        <v>196</v>
      </c>
      <c r="I64" s="10" t="s">
        <v>198</v>
      </c>
    </row>
    <row r="65" spans="2:10" ht="39" thickBot="1" x14ac:dyDescent="0.3">
      <c r="B65" s="13">
        <v>1</v>
      </c>
      <c r="C65" s="14" t="s">
        <v>164</v>
      </c>
      <c r="D65" s="14" t="str">
        <f t="shared" ref="D65:D69" si="9">_xlfn.CONCAT(C65," o equivalent")</f>
        <v>C-ET808AME
C-MIC480S-08
Y-IB-HP-FR8-JS o equivalent</v>
      </c>
      <c r="E65" s="15" t="s">
        <v>168</v>
      </c>
      <c r="F65" s="26">
        <v>478.43434343434342</v>
      </c>
      <c r="G65" s="26">
        <f t="shared" ref="G65:G70" si="10">ROUND(F65/$I$2,2)</f>
        <v>488.2</v>
      </c>
      <c r="H65" s="17">
        <v>1</v>
      </c>
      <c r="I65" s="16">
        <f t="shared" ref="I65:I70" si="11">G65*H65</f>
        <v>488.2</v>
      </c>
      <c r="J65" s="1"/>
    </row>
    <row r="66" spans="2:10" ht="39" thickBot="1" x14ac:dyDescent="0.3">
      <c r="B66" s="13">
        <v>2</v>
      </c>
      <c r="C66" s="14" t="s">
        <v>165</v>
      </c>
      <c r="D66" s="14" t="str">
        <f t="shared" si="9"/>
        <v>C-ET808A
C-MIC480S-08
Y-IB-HP-FR8-JS o equivalent</v>
      </c>
      <c r="E66" s="15" t="s">
        <v>168</v>
      </c>
      <c r="F66" s="26">
        <v>497.77777777777777</v>
      </c>
      <c r="G66" s="26">
        <f t="shared" si="10"/>
        <v>507.94</v>
      </c>
      <c r="H66" s="17">
        <v>1</v>
      </c>
      <c r="I66" s="16">
        <f t="shared" si="11"/>
        <v>507.94</v>
      </c>
    </row>
    <row r="67" spans="2:10" ht="26.25" thickBot="1" x14ac:dyDescent="0.3">
      <c r="B67" s="13">
        <v>3</v>
      </c>
      <c r="C67" s="14" t="s">
        <v>166</v>
      </c>
      <c r="D67" s="14" t="str">
        <f t="shared" si="9"/>
        <v>C-ET901-D.C
C-ET901-HSH35 o equivalent</v>
      </c>
      <c r="E67" s="15" t="s">
        <v>171</v>
      </c>
      <c r="F67" s="26">
        <v>352.06060606060606</v>
      </c>
      <c r="G67" s="26">
        <f t="shared" si="10"/>
        <v>359.25</v>
      </c>
      <c r="H67" s="17">
        <v>1</v>
      </c>
      <c r="I67" s="16">
        <f t="shared" si="11"/>
        <v>359.25</v>
      </c>
    </row>
    <row r="68" spans="2:10" ht="39" thickBot="1" x14ac:dyDescent="0.3">
      <c r="B68" s="13">
        <v>4</v>
      </c>
      <c r="C68" s="15" t="s">
        <v>202</v>
      </c>
      <c r="D68" s="14" t="str">
        <f t="shared" si="9"/>
        <v>C-ET908H-1
C-MIC480S-08
Y-IB-HP-FR8-JS o equivalent</v>
      </c>
      <c r="E68" s="15" t="s">
        <v>169</v>
      </c>
      <c r="F68" s="26">
        <v>648.66666666666663</v>
      </c>
      <c r="G68" s="26">
        <f t="shared" si="10"/>
        <v>661.9</v>
      </c>
      <c r="H68" s="17">
        <v>1</v>
      </c>
      <c r="I68" s="16">
        <f t="shared" si="11"/>
        <v>661.9</v>
      </c>
    </row>
    <row r="69" spans="2:10" ht="39" thickBot="1" x14ac:dyDescent="0.3">
      <c r="B69" s="13">
        <v>5</v>
      </c>
      <c r="C69" s="14" t="s">
        <v>167</v>
      </c>
      <c r="D69" s="14" t="str">
        <f t="shared" si="9"/>
        <v>C-ET908HMI
C-MIC480S-08
Y-IB-HP-FR8-JS o equivalent</v>
      </c>
      <c r="E69" s="15" t="s">
        <v>170</v>
      </c>
      <c r="F69" s="26">
        <v>680.89898989898995</v>
      </c>
      <c r="G69" s="26">
        <f t="shared" si="10"/>
        <v>694.79</v>
      </c>
      <c r="H69" s="17">
        <v>1</v>
      </c>
      <c r="I69" s="16">
        <f t="shared" si="11"/>
        <v>694.79</v>
      </c>
    </row>
    <row r="70" spans="2:10" ht="90" thickBot="1" x14ac:dyDescent="0.3">
      <c r="B70" s="13">
        <v>6</v>
      </c>
      <c r="C70" s="14"/>
      <c r="D70" s="14" t="s">
        <v>315</v>
      </c>
      <c r="E70" s="15" t="s">
        <v>314</v>
      </c>
      <c r="F70" s="26">
        <v>2690.1326530612246</v>
      </c>
      <c r="G70" s="26">
        <f t="shared" si="10"/>
        <v>2745.03</v>
      </c>
      <c r="H70" s="17">
        <v>1</v>
      </c>
      <c r="I70" s="16">
        <f t="shared" si="11"/>
        <v>2745.03</v>
      </c>
    </row>
    <row r="71" spans="2:10" ht="15.75" thickBot="1" x14ac:dyDescent="0.3">
      <c r="B71" s="6" t="s">
        <v>172</v>
      </c>
      <c r="C71" s="7"/>
      <c r="D71" s="7"/>
      <c r="E71" s="7"/>
      <c r="F71" s="7"/>
      <c r="G71" s="7"/>
      <c r="H71" s="7"/>
      <c r="I71" s="8"/>
      <c r="J71" s="1">
        <f>SUM(I73:I91)</f>
        <v>41242.240000000013</v>
      </c>
    </row>
    <row r="72" spans="2:10" ht="15.75" thickBot="1" x14ac:dyDescent="0.3">
      <c r="B72" s="9" t="s">
        <v>1</v>
      </c>
      <c r="C72" s="10" t="s">
        <v>2</v>
      </c>
      <c r="D72" s="10" t="s">
        <v>294</v>
      </c>
      <c r="E72" s="10" t="s">
        <v>3</v>
      </c>
      <c r="F72" s="23" t="s">
        <v>4</v>
      </c>
      <c r="G72" s="23" t="s">
        <v>4</v>
      </c>
      <c r="H72" s="10" t="s">
        <v>196</v>
      </c>
      <c r="I72" s="10" t="s">
        <v>198</v>
      </c>
    </row>
    <row r="73" spans="2:10" ht="15.75" thickBot="1" x14ac:dyDescent="0.3">
      <c r="B73" s="13">
        <v>1</v>
      </c>
      <c r="C73" s="14" t="s">
        <v>175</v>
      </c>
      <c r="D73" s="14" t="s">
        <v>336</v>
      </c>
      <c r="E73" s="15" t="s">
        <v>337</v>
      </c>
      <c r="F73" s="26">
        <v>1357.2121212121212</v>
      </c>
      <c r="G73" s="26">
        <f t="shared" ref="G73:G91" si="12">ROUND(F73/$I$2,2)</f>
        <v>1384.91</v>
      </c>
      <c r="H73" s="17">
        <v>1</v>
      </c>
      <c r="I73" s="16">
        <f t="shared" ref="I73:I91" si="13">G73*H73</f>
        <v>1384.91</v>
      </c>
      <c r="J73" s="1"/>
    </row>
    <row r="74" spans="2:10" ht="15.75" thickBot="1" x14ac:dyDescent="0.3">
      <c r="B74" s="13">
        <v>2</v>
      </c>
      <c r="C74" s="14" t="s">
        <v>176</v>
      </c>
      <c r="D74" s="14" t="s">
        <v>338</v>
      </c>
      <c r="E74" s="15" t="s">
        <v>340</v>
      </c>
      <c r="F74" s="26">
        <v>1404.6565656565656</v>
      </c>
      <c r="G74" s="26">
        <f t="shared" si="12"/>
        <v>1433.32</v>
      </c>
      <c r="H74" s="17">
        <v>1</v>
      </c>
      <c r="I74" s="16">
        <f t="shared" si="13"/>
        <v>1433.32</v>
      </c>
    </row>
    <row r="75" spans="2:10" ht="15.75" thickBot="1" x14ac:dyDescent="0.3">
      <c r="B75" s="13">
        <v>3</v>
      </c>
      <c r="C75" s="14" t="s">
        <v>177</v>
      </c>
      <c r="D75" s="14" t="s">
        <v>339</v>
      </c>
      <c r="E75" s="15" t="s">
        <v>341</v>
      </c>
      <c r="F75" s="26">
        <v>1357.2222222222224</v>
      </c>
      <c r="G75" s="26">
        <f t="shared" si="12"/>
        <v>1384.92</v>
      </c>
      <c r="H75" s="17">
        <v>1</v>
      </c>
      <c r="I75" s="16">
        <f t="shared" si="13"/>
        <v>1384.92</v>
      </c>
    </row>
    <row r="76" spans="2:10" ht="15.75" thickBot="1" x14ac:dyDescent="0.3">
      <c r="B76" s="13">
        <v>4</v>
      </c>
      <c r="C76" s="14" t="s">
        <v>178</v>
      </c>
      <c r="D76" s="14" t="s">
        <v>328</v>
      </c>
      <c r="E76" s="15" t="s">
        <v>173</v>
      </c>
      <c r="F76" s="26">
        <v>1118.9898989898988</v>
      </c>
      <c r="G76" s="26">
        <f t="shared" si="12"/>
        <v>1141.83</v>
      </c>
      <c r="H76" s="17">
        <v>1</v>
      </c>
      <c r="I76" s="16">
        <f t="shared" si="13"/>
        <v>1141.83</v>
      </c>
    </row>
    <row r="77" spans="2:10" ht="15.75" thickBot="1" x14ac:dyDescent="0.3">
      <c r="B77" s="13">
        <v>5</v>
      </c>
      <c r="C77" s="14" t="s">
        <v>179</v>
      </c>
      <c r="D77" s="14" t="s">
        <v>329</v>
      </c>
      <c r="E77" s="15" t="s">
        <v>174</v>
      </c>
      <c r="F77" s="26">
        <v>1167.4747474747473</v>
      </c>
      <c r="G77" s="26">
        <f t="shared" si="12"/>
        <v>1191.3</v>
      </c>
      <c r="H77" s="17">
        <v>1</v>
      </c>
      <c r="I77" s="16">
        <f t="shared" si="13"/>
        <v>1191.3</v>
      </c>
    </row>
    <row r="78" spans="2:10" ht="15.75" thickBot="1" x14ac:dyDescent="0.3">
      <c r="B78" s="13">
        <v>6</v>
      </c>
      <c r="C78" s="14"/>
      <c r="D78" s="14" t="s">
        <v>342</v>
      </c>
      <c r="E78" s="15" t="s">
        <v>343</v>
      </c>
      <c r="F78" s="26">
        <v>1005</v>
      </c>
      <c r="G78" s="26">
        <f t="shared" si="12"/>
        <v>1025.51</v>
      </c>
      <c r="H78" s="17">
        <v>1</v>
      </c>
      <c r="I78" s="16">
        <f t="shared" si="13"/>
        <v>1025.51</v>
      </c>
    </row>
    <row r="79" spans="2:10" ht="15.75" thickBot="1" x14ac:dyDescent="0.3">
      <c r="B79" s="13">
        <v>7</v>
      </c>
      <c r="C79" s="14"/>
      <c r="D79" s="14" t="s">
        <v>347</v>
      </c>
      <c r="E79" s="15" t="s">
        <v>344</v>
      </c>
      <c r="F79" s="26">
        <v>257.55</v>
      </c>
      <c r="G79" s="26">
        <f t="shared" si="12"/>
        <v>262.81</v>
      </c>
      <c r="H79" s="17">
        <v>1</v>
      </c>
      <c r="I79" s="16">
        <f t="shared" si="13"/>
        <v>262.81</v>
      </c>
    </row>
    <row r="80" spans="2:10" ht="15.75" thickBot="1" x14ac:dyDescent="0.3">
      <c r="B80" s="13">
        <v>8</v>
      </c>
      <c r="C80" s="14"/>
      <c r="D80" s="14" t="s">
        <v>348</v>
      </c>
      <c r="E80" s="15" t="s">
        <v>345</v>
      </c>
      <c r="F80" s="26">
        <v>330.6</v>
      </c>
      <c r="G80" s="26">
        <f t="shared" si="12"/>
        <v>337.35</v>
      </c>
      <c r="H80" s="17">
        <v>1</v>
      </c>
      <c r="I80" s="16">
        <f t="shared" si="13"/>
        <v>337.35</v>
      </c>
    </row>
    <row r="81" spans="2:10" ht="15.75" thickBot="1" x14ac:dyDescent="0.3">
      <c r="B81" s="13">
        <v>9</v>
      </c>
      <c r="C81" s="14"/>
      <c r="D81" s="14" t="s">
        <v>349</v>
      </c>
      <c r="E81" s="15" t="s">
        <v>346</v>
      </c>
      <c r="F81" s="26">
        <v>495.9</v>
      </c>
      <c r="G81" s="26">
        <f t="shared" si="12"/>
        <v>506.02</v>
      </c>
      <c r="H81" s="17">
        <v>1</v>
      </c>
      <c r="I81" s="16">
        <f t="shared" si="13"/>
        <v>506.02</v>
      </c>
    </row>
    <row r="82" spans="2:10" ht="15.75" thickBot="1" x14ac:dyDescent="0.3">
      <c r="B82" s="13">
        <v>10</v>
      </c>
      <c r="C82" s="14" t="s">
        <v>180</v>
      </c>
      <c r="D82" s="14" t="s">
        <v>330</v>
      </c>
      <c r="E82" s="15" t="s">
        <v>187</v>
      </c>
      <c r="F82" s="26">
        <v>902.55555555555554</v>
      </c>
      <c r="G82" s="26">
        <f t="shared" si="12"/>
        <v>920.98</v>
      </c>
      <c r="H82" s="17">
        <v>1</v>
      </c>
      <c r="I82" s="16">
        <f t="shared" si="13"/>
        <v>920.98</v>
      </c>
    </row>
    <row r="83" spans="2:10" ht="15.75" thickBot="1" x14ac:dyDescent="0.3">
      <c r="B83" s="13">
        <v>11</v>
      </c>
      <c r="C83" s="14" t="s">
        <v>181</v>
      </c>
      <c r="D83" s="14" t="s">
        <v>331</v>
      </c>
      <c r="E83" s="15" t="s">
        <v>188</v>
      </c>
      <c r="F83" s="26">
        <v>1339.8585858585859</v>
      </c>
      <c r="G83" s="26">
        <f t="shared" si="12"/>
        <v>1367.2</v>
      </c>
      <c r="H83" s="17">
        <v>1</v>
      </c>
      <c r="I83" s="16">
        <f t="shared" si="13"/>
        <v>1367.2</v>
      </c>
    </row>
    <row r="84" spans="2:10" ht="15.75" thickBot="1" x14ac:dyDescent="0.3">
      <c r="B84" s="13">
        <v>12</v>
      </c>
      <c r="C84" s="14" t="s">
        <v>184</v>
      </c>
      <c r="D84" s="14" t="s">
        <v>332</v>
      </c>
      <c r="E84" s="15" t="s">
        <v>185</v>
      </c>
      <c r="F84" s="26">
        <v>249.91919191919192</v>
      </c>
      <c r="G84" s="26">
        <f t="shared" si="12"/>
        <v>255.02</v>
      </c>
      <c r="H84" s="17">
        <v>1</v>
      </c>
      <c r="I84" s="16">
        <f t="shared" si="13"/>
        <v>255.02</v>
      </c>
    </row>
    <row r="85" spans="2:10" ht="15.75" thickBot="1" x14ac:dyDescent="0.3">
      <c r="B85" s="13">
        <v>14</v>
      </c>
      <c r="C85" s="14" t="s">
        <v>203</v>
      </c>
      <c r="D85" s="14" t="s">
        <v>333</v>
      </c>
      <c r="E85" s="15" t="s">
        <v>186</v>
      </c>
      <c r="F85" s="26">
        <v>4225.8282828282827</v>
      </c>
      <c r="G85" s="26">
        <f t="shared" si="12"/>
        <v>4312.07</v>
      </c>
      <c r="H85" s="17">
        <v>1</v>
      </c>
      <c r="I85" s="16">
        <f t="shared" si="13"/>
        <v>4312.07</v>
      </c>
    </row>
    <row r="86" spans="2:10" ht="15.75" thickBot="1" x14ac:dyDescent="0.3">
      <c r="B86" s="13">
        <v>15</v>
      </c>
      <c r="C86" s="14" t="s">
        <v>204</v>
      </c>
      <c r="D86" s="14" t="s">
        <v>351</v>
      </c>
      <c r="E86" s="15" t="s">
        <v>205</v>
      </c>
      <c r="F86" s="26">
        <v>2138.2323232323233</v>
      </c>
      <c r="G86" s="26">
        <f t="shared" si="12"/>
        <v>2181.87</v>
      </c>
      <c r="H86" s="17">
        <v>1</v>
      </c>
      <c r="I86" s="16">
        <f t="shared" si="13"/>
        <v>2181.87</v>
      </c>
    </row>
    <row r="87" spans="2:10" ht="15.75" thickBot="1" x14ac:dyDescent="0.3">
      <c r="B87" s="13">
        <v>16</v>
      </c>
      <c r="C87" s="14" t="s">
        <v>207</v>
      </c>
      <c r="D87" s="14" t="s">
        <v>350</v>
      </c>
      <c r="E87" s="15" t="s">
        <v>206</v>
      </c>
      <c r="F87" s="26">
        <v>2494.5959595959598</v>
      </c>
      <c r="G87" s="26">
        <f t="shared" si="12"/>
        <v>2545.5100000000002</v>
      </c>
      <c r="H87" s="17">
        <v>1</v>
      </c>
      <c r="I87" s="16">
        <f t="shared" si="13"/>
        <v>2545.5100000000002</v>
      </c>
    </row>
    <row r="88" spans="2:10" ht="15.75" thickBot="1" x14ac:dyDescent="0.3">
      <c r="B88" s="13">
        <v>17</v>
      </c>
      <c r="C88" s="14" t="s">
        <v>182</v>
      </c>
      <c r="D88" s="14" t="s">
        <v>334</v>
      </c>
      <c r="E88" s="15" t="s">
        <v>183</v>
      </c>
      <c r="F88" s="26">
        <v>15474.343434343435</v>
      </c>
      <c r="G88" s="26">
        <f t="shared" si="12"/>
        <v>15790.15</v>
      </c>
      <c r="H88" s="17">
        <v>1</v>
      </c>
      <c r="I88" s="16">
        <f t="shared" si="13"/>
        <v>15790.15</v>
      </c>
    </row>
    <row r="89" spans="2:10" ht="15.75" thickBot="1" x14ac:dyDescent="0.3">
      <c r="B89" s="13">
        <v>18</v>
      </c>
      <c r="C89" s="14"/>
      <c r="D89" s="14" t="s">
        <v>353</v>
      </c>
      <c r="E89" s="15" t="s">
        <v>352</v>
      </c>
      <c r="F89" s="26">
        <v>1350</v>
      </c>
      <c r="G89" s="26">
        <f t="shared" si="12"/>
        <v>1377.55</v>
      </c>
      <c r="H89" s="17">
        <v>1</v>
      </c>
      <c r="I89" s="16">
        <f t="shared" si="13"/>
        <v>1377.55</v>
      </c>
    </row>
    <row r="90" spans="2:10" ht="15.75" thickBot="1" x14ac:dyDescent="0.3">
      <c r="B90" s="13">
        <v>19</v>
      </c>
      <c r="C90" s="14"/>
      <c r="D90" s="14" t="s">
        <v>354</v>
      </c>
      <c r="E90" s="15" t="s">
        <v>355</v>
      </c>
      <c r="F90" s="29">
        <f>2914.5/0.85</f>
        <v>3428.8235294117649</v>
      </c>
      <c r="G90" s="26">
        <f t="shared" si="12"/>
        <v>3498.8</v>
      </c>
      <c r="H90" s="17">
        <v>1</v>
      </c>
      <c r="I90" s="16">
        <f t="shared" si="13"/>
        <v>3498.8</v>
      </c>
    </row>
    <row r="91" spans="2:10" ht="26.25" thickBot="1" x14ac:dyDescent="0.3">
      <c r="B91" s="13">
        <v>20</v>
      </c>
      <c r="C91" s="14" t="s">
        <v>238</v>
      </c>
      <c r="D91" s="14" t="s">
        <v>335</v>
      </c>
      <c r="E91" s="15" t="s">
        <v>239</v>
      </c>
      <c r="F91" s="26">
        <v>318.61616161616161</v>
      </c>
      <c r="G91" s="26">
        <f t="shared" si="12"/>
        <v>325.12</v>
      </c>
      <c r="H91" s="17">
        <v>1</v>
      </c>
      <c r="I91" s="16">
        <f t="shared" si="13"/>
        <v>325.12</v>
      </c>
    </row>
    <row r="92" spans="2:10" ht="15.75" thickBot="1" x14ac:dyDescent="0.3">
      <c r="B92" s="6" t="s">
        <v>208</v>
      </c>
      <c r="C92" s="7"/>
      <c r="D92" s="7"/>
      <c r="E92" s="7"/>
      <c r="F92" s="7"/>
      <c r="G92" s="7"/>
      <c r="H92" s="7"/>
      <c r="I92" s="8"/>
      <c r="J92" s="1">
        <f>SUM(I94:I105)</f>
        <v>16735.059999999998</v>
      </c>
    </row>
    <row r="93" spans="2:10" ht="15.75" thickBot="1" x14ac:dyDescent="0.3">
      <c r="B93" s="24" t="s">
        <v>1</v>
      </c>
      <c r="C93" s="23" t="s">
        <v>2</v>
      </c>
      <c r="D93" s="23" t="s">
        <v>294</v>
      </c>
      <c r="E93" s="23" t="s">
        <v>3</v>
      </c>
      <c r="F93" s="23" t="s">
        <v>4</v>
      </c>
      <c r="G93" s="23" t="s">
        <v>4</v>
      </c>
      <c r="H93" s="10" t="s">
        <v>196</v>
      </c>
      <c r="I93" s="10" t="s">
        <v>198</v>
      </c>
    </row>
    <row r="94" spans="2:10" ht="64.5" thickBot="1" x14ac:dyDescent="0.3">
      <c r="B94" s="13">
        <v>1</v>
      </c>
      <c r="C94" s="14" t="s">
        <v>209</v>
      </c>
      <c r="D94" s="14" t="str">
        <f t="shared" ref="D94:D105" si="14">_xlfn.CONCAT(C94," o equivalent")</f>
        <v>IE-3200-8P2S-E o equivalent</v>
      </c>
      <c r="E94" s="15" t="s">
        <v>230</v>
      </c>
      <c r="F94" s="26">
        <v>4753.787878787879</v>
      </c>
      <c r="G94" s="26">
        <f t="shared" ref="G94:G105" si="15">ROUND(F94/$I$2,2)</f>
        <v>4850.8</v>
      </c>
      <c r="H94" s="17">
        <v>1</v>
      </c>
      <c r="I94" s="16">
        <f t="shared" ref="I94:I105" si="16">G94*H94</f>
        <v>4850.8</v>
      </c>
      <c r="J94" s="1"/>
    </row>
    <row r="95" spans="2:10" ht="15.75" thickBot="1" x14ac:dyDescent="0.3">
      <c r="B95" s="13">
        <v>2</v>
      </c>
      <c r="C95" s="14" t="s">
        <v>210</v>
      </c>
      <c r="D95" s="14" t="str">
        <f t="shared" si="14"/>
        <v>CON-SNTP-IE32008S o equivalent</v>
      </c>
      <c r="E95" s="15" t="s">
        <v>211</v>
      </c>
      <c r="F95" s="29">
        <f>1042.04/0.85</f>
        <v>1225.9294117647059</v>
      </c>
      <c r="G95" s="26">
        <f t="shared" si="15"/>
        <v>1250.95</v>
      </c>
      <c r="H95" s="17">
        <v>1</v>
      </c>
      <c r="I95" s="16">
        <f t="shared" si="16"/>
        <v>1250.95</v>
      </c>
    </row>
    <row r="96" spans="2:10" ht="15.75" thickBot="1" x14ac:dyDescent="0.3">
      <c r="B96" s="13">
        <v>3</v>
      </c>
      <c r="C96" s="14" t="s">
        <v>212</v>
      </c>
      <c r="D96" s="14" t="str">
        <f t="shared" si="14"/>
        <v>PWR-IE240W-PCAC-L o equivalent</v>
      </c>
      <c r="E96" s="15" t="s">
        <v>213</v>
      </c>
      <c r="F96" s="26">
        <v>1186.2929292929293</v>
      </c>
      <c r="G96" s="26">
        <f t="shared" si="15"/>
        <v>1210.5</v>
      </c>
      <c r="H96" s="17">
        <v>1</v>
      </c>
      <c r="I96" s="16">
        <f t="shared" si="16"/>
        <v>1210.5</v>
      </c>
    </row>
    <row r="97" spans="2:10" ht="15.75" thickBot="1" x14ac:dyDescent="0.3">
      <c r="B97" s="13">
        <v>4</v>
      </c>
      <c r="C97" s="14" t="s">
        <v>214</v>
      </c>
      <c r="D97" s="14" t="str">
        <f t="shared" si="14"/>
        <v>IE3200-DNA-E-3Y o equivalent</v>
      </c>
      <c r="E97" s="15" t="s">
        <v>215</v>
      </c>
      <c r="F97" s="26">
        <v>143.78787878787878</v>
      </c>
      <c r="G97" s="26">
        <f t="shared" si="15"/>
        <v>146.72</v>
      </c>
      <c r="H97" s="17">
        <v>1</v>
      </c>
      <c r="I97" s="16">
        <f t="shared" si="16"/>
        <v>146.72</v>
      </c>
    </row>
    <row r="98" spans="2:10" ht="77.25" thickBot="1" x14ac:dyDescent="0.3">
      <c r="B98" s="13">
        <v>5</v>
      </c>
      <c r="C98" s="14" t="s">
        <v>216</v>
      </c>
      <c r="D98" s="14" t="str">
        <f t="shared" si="14"/>
        <v>C9200L-24P-4G-E o equivalent</v>
      </c>
      <c r="E98" s="15" t="s">
        <v>231</v>
      </c>
      <c r="F98" s="26">
        <v>3042.5151515151515</v>
      </c>
      <c r="G98" s="26">
        <f t="shared" si="15"/>
        <v>3104.61</v>
      </c>
      <c r="H98" s="17">
        <v>1</v>
      </c>
      <c r="I98" s="16">
        <f t="shared" si="16"/>
        <v>3104.61</v>
      </c>
    </row>
    <row r="99" spans="2:10" ht="15.75" thickBot="1" x14ac:dyDescent="0.3">
      <c r="B99" s="13">
        <v>6</v>
      </c>
      <c r="C99" s="14" t="s">
        <v>217</v>
      </c>
      <c r="D99" s="14" t="str">
        <f t="shared" si="14"/>
        <v>CON-SNT-C920L24G o equivalent</v>
      </c>
      <c r="E99" s="15" t="s">
        <v>218</v>
      </c>
      <c r="F99" s="26">
        <v>338.49494949494954</v>
      </c>
      <c r="G99" s="26">
        <f t="shared" si="15"/>
        <v>345.4</v>
      </c>
      <c r="H99" s="17">
        <v>1</v>
      </c>
      <c r="I99" s="16">
        <f t="shared" si="16"/>
        <v>345.4</v>
      </c>
    </row>
    <row r="100" spans="2:10" ht="15.75" thickBot="1" x14ac:dyDescent="0.3">
      <c r="B100" s="13">
        <v>7</v>
      </c>
      <c r="C100" s="14" t="s">
        <v>219</v>
      </c>
      <c r="D100" s="14" t="str">
        <f t="shared" si="14"/>
        <v>C9200L-DNA-E-24-3Y o equivalent</v>
      </c>
      <c r="E100" s="15" t="s">
        <v>220</v>
      </c>
      <c r="F100" s="26">
        <v>489.19191919191923</v>
      </c>
      <c r="G100" s="26">
        <f t="shared" si="15"/>
        <v>499.18</v>
      </c>
      <c r="H100" s="17">
        <v>1</v>
      </c>
      <c r="I100" s="16">
        <f t="shared" si="16"/>
        <v>499.18</v>
      </c>
    </row>
    <row r="101" spans="2:10" ht="51.75" thickBot="1" x14ac:dyDescent="0.3">
      <c r="B101" s="13">
        <v>8</v>
      </c>
      <c r="C101" s="14" t="s">
        <v>221</v>
      </c>
      <c r="D101" s="14" t="str">
        <f t="shared" si="14"/>
        <v>C9200-24P-E o equivalent</v>
      </c>
      <c r="E101" s="15" t="s">
        <v>232</v>
      </c>
      <c r="F101" s="26">
        <v>3347.5959595959594</v>
      </c>
      <c r="G101" s="26">
        <f t="shared" si="15"/>
        <v>3415.91</v>
      </c>
      <c r="H101" s="17">
        <v>1</v>
      </c>
      <c r="I101" s="16">
        <f t="shared" si="16"/>
        <v>3415.91</v>
      </c>
    </row>
    <row r="102" spans="2:10" ht="15.75" thickBot="1" x14ac:dyDescent="0.3">
      <c r="B102" s="13">
        <v>9</v>
      </c>
      <c r="C102" s="14" t="s">
        <v>222</v>
      </c>
      <c r="D102" s="14" t="str">
        <f t="shared" si="14"/>
        <v>CON-SNT-C920024P o equivalent</v>
      </c>
      <c r="E102" s="15" t="s">
        <v>223</v>
      </c>
      <c r="F102" s="26">
        <v>293.40404040404042</v>
      </c>
      <c r="G102" s="26">
        <f>ROUND(F102/$I$2,2)-8.67</f>
        <v>290.71999999999997</v>
      </c>
      <c r="H102" s="17">
        <v>1</v>
      </c>
      <c r="I102" s="16">
        <f t="shared" si="16"/>
        <v>290.71999999999997</v>
      </c>
    </row>
    <row r="103" spans="2:10" ht="15.75" thickBot="1" x14ac:dyDescent="0.3">
      <c r="B103" s="13">
        <v>10</v>
      </c>
      <c r="C103" s="14" t="s">
        <v>224</v>
      </c>
      <c r="D103" s="14" t="str">
        <f t="shared" si="14"/>
        <v>C9200-DNA-E-24-3Y o equivalent</v>
      </c>
      <c r="E103" s="15" t="s">
        <v>225</v>
      </c>
      <c r="F103" s="26">
        <v>489.80808080808083</v>
      </c>
      <c r="G103" s="26">
        <f t="shared" si="15"/>
        <v>499.8</v>
      </c>
      <c r="H103" s="17">
        <v>1</v>
      </c>
      <c r="I103" s="16">
        <f t="shared" si="16"/>
        <v>499.8</v>
      </c>
    </row>
    <row r="104" spans="2:10" ht="15.75" thickBot="1" x14ac:dyDescent="0.3">
      <c r="B104" s="13">
        <v>11</v>
      </c>
      <c r="C104" s="14" t="s">
        <v>226</v>
      </c>
      <c r="D104" s="14" t="str">
        <f t="shared" si="14"/>
        <v>C9200-NM-4G= o equivalent</v>
      </c>
      <c r="E104" s="15" t="s">
        <v>227</v>
      </c>
      <c r="F104" s="26">
        <v>409.51515151515156</v>
      </c>
      <c r="G104" s="26">
        <f t="shared" si="15"/>
        <v>417.87</v>
      </c>
      <c r="H104" s="17">
        <v>1</v>
      </c>
      <c r="I104" s="16">
        <f t="shared" si="16"/>
        <v>417.87</v>
      </c>
    </row>
    <row r="105" spans="2:10" ht="15.75" thickBot="1" x14ac:dyDescent="0.3">
      <c r="B105" s="13">
        <v>12</v>
      </c>
      <c r="C105" s="14" t="s">
        <v>228</v>
      </c>
      <c r="D105" s="14" t="str">
        <f t="shared" si="14"/>
        <v>GLC-LH-SMD= o equivalent</v>
      </c>
      <c r="E105" s="15" t="s">
        <v>229</v>
      </c>
      <c r="F105" s="26">
        <v>688.5454545454545</v>
      </c>
      <c r="G105" s="26">
        <f t="shared" si="15"/>
        <v>702.6</v>
      </c>
      <c r="H105" s="17">
        <v>1</v>
      </c>
      <c r="I105" s="16">
        <f t="shared" si="16"/>
        <v>702.6</v>
      </c>
    </row>
    <row r="106" spans="2:10" ht="15.75" thickBot="1" x14ac:dyDescent="0.3">
      <c r="B106" s="6" t="s">
        <v>0</v>
      </c>
      <c r="C106" s="7"/>
      <c r="D106" s="7"/>
      <c r="E106" s="7"/>
      <c r="F106" s="7"/>
      <c r="G106" s="7"/>
      <c r="H106" s="7"/>
      <c r="I106" s="8"/>
      <c r="J106" s="1">
        <f>SUM(I108:I170)</f>
        <v>260.77000000000004</v>
      </c>
    </row>
    <row r="107" spans="2:10" ht="15.75" thickBot="1" x14ac:dyDescent="0.3">
      <c r="B107" s="24" t="s">
        <v>1</v>
      </c>
      <c r="C107" s="23" t="s">
        <v>2</v>
      </c>
      <c r="D107" s="23" t="s">
        <v>294</v>
      </c>
      <c r="E107" s="23" t="s">
        <v>3</v>
      </c>
      <c r="F107" s="23" t="s">
        <v>4</v>
      </c>
      <c r="G107" s="23" t="s">
        <v>4</v>
      </c>
      <c r="H107" s="10" t="s">
        <v>196</v>
      </c>
      <c r="I107" s="10" t="s">
        <v>198</v>
      </c>
    </row>
    <row r="108" spans="2:10" ht="64.5" thickBot="1" x14ac:dyDescent="0.3">
      <c r="B108" s="13">
        <v>1</v>
      </c>
      <c r="C108" s="14" t="s">
        <v>5</v>
      </c>
      <c r="D108" s="14" t="str">
        <f t="shared" ref="D108:D170" si="17">_xlfn.CONCAT(C108," o equivalent")</f>
        <v>Cable de 4 parells S/FTP categoria 7 per a classe Ea o equivalent</v>
      </c>
      <c r="E108" s="15" t="s">
        <v>240</v>
      </c>
      <c r="F108" s="26">
        <v>4.1313131313131315</v>
      </c>
      <c r="G108" s="26">
        <f t="shared" ref="G108:G170" si="18">ROUND(F108/$I$2,2)</f>
        <v>4.22</v>
      </c>
      <c r="H108" s="17">
        <v>1</v>
      </c>
      <c r="I108" s="16">
        <f t="shared" ref="I108:I170" si="19">G108*H108</f>
        <v>4.22</v>
      </c>
      <c r="J108" s="1"/>
    </row>
    <row r="109" spans="2:10" ht="15.75" thickBot="1" x14ac:dyDescent="0.3">
      <c r="B109" s="13">
        <v>2</v>
      </c>
      <c r="C109" s="14" t="s">
        <v>6</v>
      </c>
      <c r="D109" s="14" t="str">
        <f t="shared" si="17"/>
        <v>Paca carril DIN R-J45 o equivalent</v>
      </c>
      <c r="E109" s="15" t="s">
        <v>241</v>
      </c>
      <c r="F109" s="26">
        <v>11.525252525252526</v>
      </c>
      <c r="G109" s="26">
        <f t="shared" si="18"/>
        <v>11.76</v>
      </c>
      <c r="H109" s="17">
        <v>1</v>
      </c>
      <c r="I109" s="16">
        <f t="shared" si="19"/>
        <v>11.76</v>
      </c>
    </row>
    <row r="110" spans="2:10" ht="15.75" thickBot="1" x14ac:dyDescent="0.3">
      <c r="B110" s="13">
        <v>3</v>
      </c>
      <c r="C110" s="14" t="s">
        <v>242</v>
      </c>
      <c r="D110" s="14" t="str">
        <f t="shared" si="17"/>
        <v>Connector RJ-45 femella o equivalent</v>
      </c>
      <c r="E110" s="15" t="s">
        <v>243</v>
      </c>
      <c r="F110" s="26">
        <v>6.6969696969696972</v>
      </c>
      <c r="G110" s="26">
        <f t="shared" si="18"/>
        <v>6.83</v>
      </c>
      <c r="H110" s="17">
        <v>1</v>
      </c>
      <c r="I110" s="16">
        <f t="shared" si="19"/>
        <v>6.83</v>
      </c>
    </row>
    <row r="111" spans="2:10" ht="26.25" thickBot="1" x14ac:dyDescent="0.3">
      <c r="B111" s="13">
        <v>4</v>
      </c>
      <c r="C111" s="14" t="s">
        <v>7</v>
      </c>
      <c r="D111" s="14" t="str">
        <f t="shared" si="17"/>
        <v>Tirantet de xarxa model C6PC28-YL-01 (Groc) o equivalent</v>
      </c>
      <c r="E111" s="14" t="s">
        <v>8</v>
      </c>
      <c r="F111" s="26">
        <v>2.6969696969696968</v>
      </c>
      <c r="G111" s="26">
        <f t="shared" si="18"/>
        <v>2.75</v>
      </c>
      <c r="H111" s="17">
        <v>1</v>
      </c>
      <c r="I111" s="16">
        <f t="shared" si="19"/>
        <v>2.75</v>
      </c>
    </row>
    <row r="112" spans="2:10" ht="26.25" thickBot="1" x14ac:dyDescent="0.3">
      <c r="B112" s="13">
        <v>5</v>
      </c>
      <c r="C112" s="14" t="s">
        <v>9</v>
      </c>
      <c r="D112" s="14" t="str">
        <f t="shared" si="17"/>
        <v>Tirantet de xarxa model C6PC28-YL-02 (Groc) o equivalent</v>
      </c>
      <c r="E112" s="14" t="s">
        <v>10</v>
      </c>
      <c r="F112" s="26">
        <v>2.6969696969696968</v>
      </c>
      <c r="G112" s="26">
        <f t="shared" si="18"/>
        <v>2.75</v>
      </c>
      <c r="H112" s="17">
        <v>1</v>
      </c>
      <c r="I112" s="16">
        <f t="shared" si="19"/>
        <v>2.75</v>
      </c>
    </row>
    <row r="113" spans="2:11" ht="26.25" thickBot="1" x14ac:dyDescent="0.3">
      <c r="B113" s="13">
        <v>6</v>
      </c>
      <c r="C113" s="14" t="s">
        <v>11</v>
      </c>
      <c r="D113" s="14" t="str">
        <f t="shared" si="17"/>
        <v>Tirantet de xarxa model C6PC28-YL-03 (Groc) o equivalent</v>
      </c>
      <c r="E113" s="14" t="s">
        <v>12</v>
      </c>
      <c r="F113" s="26">
        <v>2.8686868686868685</v>
      </c>
      <c r="G113" s="26">
        <f t="shared" si="18"/>
        <v>2.93</v>
      </c>
      <c r="H113" s="17">
        <v>1</v>
      </c>
      <c r="I113" s="16">
        <f t="shared" si="19"/>
        <v>2.93</v>
      </c>
    </row>
    <row r="114" spans="2:11" ht="26.25" thickBot="1" x14ac:dyDescent="0.3">
      <c r="B114" s="13">
        <v>7</v>
      </c>
      <c r="C114" s="14" t="s">
        <v>13</v>
      </c>
      <c r="D114" s="14" t="str">
        <f t="shared" si="17"/>
        <v>Tirantet de xarxa model C6PC28-YL-04 (Groc) o equivalent</v>
      </c>
      <c r="E114" s="14" t="s">
        <v>14</v>
      </c>
      <c r="F114" s="26">
        <v>3.1212121212121211</v>
      </c>
      <c r="G114" s="26">
        <f t="shared" si="18"/>
        <v>3.18</v>
      </c>
      <c r="H114" s="17">
        <v>1</v>
      </c>
      <c r="I114" s="16">
        <f t="shared" si="19"/>
        <v>3.18</v>
      </c>
    </row>
    <row r="115" spans="2:11" ht="26.25" thickBot="1" x14ac:dyDescent="0.3">
      <c r="B115" s="13">
        <v>8</v>
      </c>
      <c r="C115" s="14" t="s">
        <v>15</v>
      </c>
      <c r="D115" s="14" t="str">
        <f t="shared" si="17"/>
        <v>Tirantet de xarxa model C6PC28-YL-05 (Groc) o equivalent</v>
      </c>
      <c r="E115" s="14" t="s">
        <v>16</v>
      </c>
      <c r="F115" s="26">
        <v>3.3838383838383841</v>
      </c>
      <c r="G115" s="26">
        <f t="shared" si="18"/>
        <v>3.45</v>
      </c>
      <c r="H115" s="17">
        <v>1</v>
      </c>
      <c r="I115" s="16">
        <f t="shared" si="19"/>
        <v>3.45</v>
      </c>
    </row>
    <row r="116" spans="2:11" ht="26.25" thickBot="1" x14ac:dyDescent="0.3">
      <c r="B116" s="13">
        <v>9</v>
      </c>
      <c r="C116" s="14" t="s">
        <v>17</v>
      </c>
      <c r="D116" s="14" t="str">
        <f t="shared" si="17"/>
        <v>Tirantet de xarxa model C6PC28-YL-07 (Groc) o equivalent</v>
      </c>
      <c r="E116" s="14" t="s">
        <v>18</v>
      </c>
      <c r="F116" s="26">
        <v>3.6464646464646462</v>
      </c>
      <c r="G116" s="26">
        <f t="shared" si="18"/>
        <v>3.72</v>
      </c>
      <c r="H116" s="17">
        <v>1</v>
      </c>
      <c r="I116" s="16">
        <f t="shared" si="19"/>
        <v>3.72</v>
      </c>
    </row>
    <row r="117" spans="2:11" ht="26.25" thickBot="1" x14ac:dyDescent="0.3">
      <c r="B117" s="13">
        <v>10</v>
      </c>
      <c r="C117" s="14" t="s">
        <v>19</v>
      </c>
      <c r="D117" s="14" t="str">
        <f t="shared" si="17"/>
        <v>Tirantet de xarxa model C6PC28-YL-10 (Groc) o equivalent</v>
      </c>
      <c r="E117" s="14" t="s">
        <v>20</v>
      </c>
      <c r="F117" s="26">
        <v>3.9090909090909092</v>
      </c>
      <c r="G117" s="26">
        <f t="shared" si="18"/>
        <v>3.99</v>
      </c>
      <c r="H117" s="17">
        <v>1</v>
      </c>
      <c r="I117" s="16">
        <f t="shared" si="19"/>
        <v>3.99</v>
      </c>
    </row>
    <row r="118" spans="2:11" ht="26.25" thickBot="1" x14ac:dyDescent="0.3">
      <c r="B118" s="13">
        <v>11</v>
      </c>
      <c r="C118" s="14" t="s">
        <v>21</v>
      </c>
      <c r="D118" s="14" t="str">
        <f t="shared" si="17"/>
        <v>Tirantet de xarxa model C6PC28-YL-12 (Groc) o equivalent</v>
      </c>
      <c r="E118" s="14" t="s">
        <v>22</v>
      </c>
      <c r="F118" s="26">
        <v>4.5353535353535355</v>
      </c>
      <c r="G118" s="26">
        <f t="shared" si="18"/>
        <v>4.63</v>
      </c>
      <c r="H118" s="17">
        <v>1</v>
      </c>
      <c r="I118" s="16">
        <f t="shared" si="19"/>
        <v>4.63</v>
      </c>
    </row>
    <row r="119" spans="2:11" ht="26.25" thickBot="1" x14ac:dyDescent="0.3">
      <c r="B119" s="13">
        <v>12</v>
      </c>
      <c r="C119" s="14" t="s">
        <v>23</v>
      </c>
      <c r="D119" s="14" t="str">
        <f t="shared" si="17"/>
        <v>Tirantet de xarxa model C6PC28-YL-15 (Groc) o equivalent</v>
      </c>
      <c r="E119" s="14" t="s">
        <v>24</v>
      </c>
      <c r="F119" s="26">
        <v>5.5151515151515156</v>
      </c>
      <c r="G119" s="26">
        <f t="shared" si="18"/>
        <v>5.63</v>
      </c>
      <c r="H119" s="17">
        <v>1</v>
      </c>
      <c r="I119" s="16">
        <f t="shared" si="19"/>
        <v>5.63</v>
      </c>
    </row>
    <row r="120" spans="2:11" ht="26.25" thickBot="1" x14ac:dyDescent="0.3">
      <c r="B120" s="13">
        <v>13</v>
      </c>
      <c r="C120" s="14" t="s">
        <v>25</v>
      </c>
      <c r="D120" s="14" t="str">
        <f t="shared" si="17"/>
        <v>Tirantet de xarxa model C6PC28-YL-20 (Groc) o equivalent</v>
      </c>
      <c r="E120" s="14" t="s">
        <v>26</v>
      </c>
      <c r="F120" s="26">
        <v>6.4949494949494948</v>
      </c>
      <c r="G120" s="26">
        <f t="shared" si="18"/>
        <v>6.63</v>
      </c>
      <c r="H120" s="17">
        <v>1</v>
      </c>
      <c r="I120" s="16">
        <f t="shared" si="19"/>
        <v>6.63</v>
      </c>
    </row>
    <row r="121" spans="2:11" ht="26.25" thickBot="1" x14ac:dyDescent="0.3">
      <c r="B121" s="13">
        <v>14</v>
      </c>
      <c r="C121" s="14" t="s">
        <v>27</v>
      </c>
      <c r="D121" s="14" t="str">
        <f t="shared" si="17"/>
        <v>Tirantet de xarxa model C6PC28-GN-01 (Verd) o equivalent</v>
      </c>
      <c r="E121" s="14" t="s">
        <v>28</v>
      </c>
      <c r="F121" s="26">
        <v>2.6969696969696968</v>
      </c>
      <c r="G121" s="26">
        <f t="shared" si="18"/>
        <v>2.75</v>
      </c>
      <c r="H121" s="17">
        <v>1</v>
      </c>
      <c r="I121" s="16">
        <f t="shared" si="19"/>
        <v>2.75</v>
      </c>
    </row>
    <row r="122" spans="2:11" ht="26.25" thickBot="1" x14ac:dyDescent="0.3">
      <c r="B122" s="13">
        <v>15</v>
      </c>
      <c r="C122" s="14" t="s">
        <v>29</v>
      </c>
      <c r="D122" s="14" t="str">
        <f t="shared" si="17"/>
        <v>Tirantet de xarxa model C6PC28-GN-02 (Verd) o equivalent</v>
      </c>
      <c r="E122" s="14" t="s">
        <v>30</v>
      </c>
      <c r="F122" s="26">
        <v>2.6969696969696968</v>
      </c>
      <c r="G122" s="26">
        <f t="shared" si="18"/>
        <v>2.75</v>
      </c>
      <c r="H122" s="17">
        <v>1</v>
      </c>
      <c r="I122" s="16">
        <f t="shared" si="19"/>
        <v>2.75</v>
      </c>
      <c r="K122" t="s">
        <v>281</v>
      </c>
    </row>
    <row r="123" spans="2:11" ht="26.25" thickBot="1" x14ac:dyDescent="0.3">
      <c r="B123" s="13">
        <v>16</v>
      </c>
      <c r="C123" s="14" t="s">
        <v>31</v>
      </c>
      <c r="D123" s="14" t="str">
        <f t="shared" si="17"/>
        <v>Tirantet de xarxa model C6PC28-GN-03 (Verd) o equivalent</v>
      </c>
      <c r="E123" s="14" t="s">
        <v>32</v>
      </c>
      <c r="F123" s="26">
        <v>2.8686868686868685</v>
      </c>
      <c r="G123" s="26">
        <f t="shared" si="18"/>
        <v>2.93</v>
      </c>
      <c r="H123" s="17">
        <v>1</v>
      </c>
      <c r="I123" s="16">
        <f t="shared" si="19"/>
        <v>2.93</v>
      </c>
    </row>
    <row r="124" spans="2:11" ht="26.25" thickBot="1" x14ac:dyDescent="0.3">
      <c r="B124" s="13">
        <v>17</v>
      </c>
      <c r="C124" s="14" t="s">
        <v>33</v>
      </c>
      <c r="D124" s="14" t="str">
        <f t="shared" si="17"/>
        <v>Tirantet de xarxa model C6PC28-GN-04 (Verd) o equivalent</v>
      </c>
      <c r="E124" s="14" t="s">
        <v>34</v>
      </c>
      <c r="F124" s="26">
        <v>3.1212121212121211</v>
      </c>
      <c r="G124" s="26">
        <f t="shared" si="18"/>
        <v>3.18</v>
      </c>
      <c r="H124" s="17">
        <v>1</v>
      </c>
      <c r="I124" s="16">
        <f t="shared" si="19"/>
        <v>3.18</v>
      </c>
    </row>
    <row r="125" spans="2:11" ht="26.25" thickBot="1" x14ac:dyDescent="0.3">
      <c r="B125" s="13">
        <v>18</v>
      </c>
      <c r="C125" s="14" t="s">
        <v>35</v>
      </c>
      <c r="D125" s="14" t="str">
        <f t="shared" si="17"/>
        <v>Tirantet de xarxa model C6PC28-GN-05 (Verd) o equivalent</v>
      </c>
      <c r="E125" s="14" t="s">
        <v>36</v>
      </c>
      <c r="F125" s="26">
        <v>3.3838383838383841</v>
      </c>
      <c r="G125" s="26">
        <f t="shared" si="18"/>
        <v>3.45</v>
      </c>
      <c r="H125" s="17">
        <v>1</v>
      </c>
      <c r="I125" s="16">
        <f t="shared" si="19"/>
        <v>3.45</v>
      </c>
    </row>
    <row r="126" spans="2:11" ht="26.25" thickBot="1" x14ac:dyDescent="0.3">
      <c r="B126" s="13">
        <v>19</v>
      </c>
      <c r="C126" s="14" t="s">
        <v>37</v>
      </c>
      <c r="D126" s="14" t="str">
        <f t="shared" si="17"/>
        <v>Tirantet de xarxa model C6PC28-GN-07 (Verd) o equivalent</v>
      </c>
      <c r="E126" s="14" t="s">
        <v>38</v>
      </c>
      <c r="F126" s="26">
        <v>3.6464646464646462</v>
      </c>
      <c r="G126" s="26">
        <f t="shared" si="18"/>
        <v>3.72</v>
      </c>
      <c r="H126" s="17">
        <v>1</v>
      </c>
      <c r="I126" s="16">
        <f t="shared" si="19"/>
        <v>3.72</v>
      </c>
    </row>
    <row r="127" spans="2:11" ht="26.25" thickBot="1" x14ac:dyDescent="0.3">
      <c r="B127" s="13">
        <v>20</v>
      </c>
      <c r="C127" s="14" t="s">
        <v>39</v>
      </c>
      <c r="D127" s="14" t="str">
        <f t="shared" si="17"/>
        <v>Tirantet de xarxa model C6PC28-GN-10 (Verd) o equivalent</v>
      </c>
      <c r="E127" s="14" t="s">
        <v>40</v>
      </c>
      <c r="F127" s="26">
        <v>3.9090909090909092</v>
      </c>
      <c r="G127" s="26">
        <f t="shared" si="18"/>
        <v>3.99</v>
      </c>
      <c r="H127" s="17">
        <v>1</v>
      </c>
      <c r="I127" s="16">
        <f t="shared" si="19"/>
        <v>3.99</v>
      </c>
    </row>
    <row r="128" spans="2:11" ht="26.25" thickBot="1" x14ac:dyDescent="0.3">
      <c r="B128" s="13">
        <v>21</v>
      </c>
      <c r="C128" s="14" t="s">
        <v>41</v>
      </c>
      <c r="D128" s="14" t="str">
        <f t="shared" si="17"/>
        <v>Tirantet de xarxa model C6PC28-GN-12 (Verd) o equivalent</v>
      </c>
      <c r="E128" s="14" t="s">
        <v>42</v>
      </c>
      <c r="F128" s="26">
        <v>4.5353535353535355</v>
      </c>
      <c r="G128" s="26">
        <f t="shared" si="18"/>
        <v>4.63</v>
      </c>
      <c r="H128" s="17">
        <v>1</v>
      </c>
      <c r="I128" s="16">
        <f t="shared" si="19"/>
        <v>4.63</v>
      </c>
    </row>
    <row r="129" spans="2:9" ht="26.25" thickBot="1" x14ac:dyDescent="0.3">
      <c r="B129" s="13">
        <v>22</v>
      </c>
      <c r="C129" s="14" t="s">
        <v>43</v>
      </c>
      <c r="D129" s="14" t="str">
        <f t="shared" si="17"/>
        <v>Tirantet de xarxa model C6PC28-GN-15 (Verd) o equivalent</v>
      </c>
      <c r="E129" s="14" t="s">
        <v>44</v>
      </c>
      <c r="F129" s="26">
        <v>5.5151515151515156</v>
      </c>
      <c r="G129" s="26">
        <f t="shared" si="18"/>
        <v>5.63</v>
      </c>
      <c r="H129" s="17">
        <v>1</v>
      </c>
      <c r="I129" s="16">
        <f t="shared" si="19"/>
        <v>5.63</v>
      </c>
    </row>
    <row r="130" spans="2:9" ht="26.25" thickBot="1" x14ac:dyDescent="0.3">
      <c r="B130" s="13">
        <v>23</v>
      </c>
      <c r="C130" s="14" t="s">
        <v>45</v>
      </c>
      <c r="D130" s="14" t="str">
        <f t="shared" si="17"/>
        <v>Tirantet de xarxa model C6PC28-GN-20 (Verd) o equivalent</v>
      </c>
      <c r="E130" s="14" t="s">
        <v>46</v>
      </c>
      <c r="F130" s="26">
        <v>6.4949494949494948</v>
      </c>
      <c r="G130" s="26">
        <f t="shared" si="18"/>
        <v>6.63</v>
      </c>
      <c r="H130" s="17">
        <v>1</v>
      </c>
      <c r="I130" s="16">
        <f t="shared" si="19"/>
        <v>6.63</v>
      </c>
    </row>
    <row r="131" spans="2:9" ht="26.25" thickBot="1" x14ac:dyDescent="0.3">
      <c r="B131" s="13">
        <v>24</v>
      </c>
      <c r="C131" s="14" t="s">
        <v>47</v>
      </c>
      <c r="D131" s="14" t="str">
        <f t="shared" si="17"/>
        <v>Tirantet de xarxa model C6PC28-GY-01 (Gris) o equivalent</v>
      </c>
      <c r="E131" s="14" t="s">
        <v>48</v>
      </c>
      <c r="F131" s="26">
        <v>2.6969696969696968</v>
      </c>
      <c r="G131" s="26">
        <f t="shared" si="18"/>
        <v>2.75</v>
      </c>
      <c r="H131" s="17">
        <v>1</v>
      </c>
      <c r="I131" s="16">
        <f t="shared" si="19"/>
        <v>2.75</v>
      </c>
    </row>
    <row r="132" spans="2:9" ht="26.25" thickBot="1" x14ac:dyDescent="0.3">
      <c r="B132" s="13">
        <v>25</v>
      </c>
      <c r="C132" s="14" t="s">
        <v>49</v>
      </c>
      <c r="D132" s="14" t="str">
        <f t="shared" si="17"/>
        <v>Tirantet de xarxa model C6PC28-GY-02 (Gris) o equivalent</v>
      </c>
      <c r="E132" s="14" t="s">
        <v>50</v>
      </c>
      <c r="F132" s="26">
        <v>2.6969696969696968</v>
      </c>
      <c r="G132" s="26">
        <f t="shared" si="18"/>
        <v>2.75</v>
      </c>
      <c r="H132" s="17">
        <v>1</v>
      </c>
      <c r="I132" s="16">
        <f t="shared" si="19"/>
        <v>2.75</v>
      </c>
    </row>
    <row r="133" spans="2:9" ht="26.25" thickBot="1" x14ac:dyDescent="0.3">
      <c r="B133" s="13">
        <v>26</v>
      </c>
      <c r="C133" s="14" t="s">
        <v>51</v>
      </c>
      <c r="D133" s="14" t="str">
        <f t="shared" si="17"/>
        <v>Tirantet de xarxa model C6PC28-GY-03 (Gris) o equivalent</v>
      </c>
      <c r="E133" s="14" t="s">
        <v>52</v>
      </c>
      <c r="F133" s="26">
        <v>2.8686868686868685</v>
      </c>
      <c r="G133" s="26">
        <f t="shared" si="18"/>
        <v>2.93</v>
      </c>
      <c r="H133" s="17">
        <v>1</v>
      </c>
      <c r="I133" s="16">
        <f t="shared" si="19"/>
        <v>2.93</v>
      </c>
    </row>
    <row r="134" spans="2:9" ht="26.25" thickBot="1" x14ac:dyDescent="0.3">
      <c r="B134" s="13">
        <v>27</v>
      </c>
      <c r="C134" s="14" t="s">
        <v>53</v>
      </c>
      <c r="D134" s="14" t="str">
        <f t="shared" si="17"/>
        <v>Tirantet de xarxa model C6PC28-GY-04 (Gris) o equivalent</v>
      </c>
      <c r="E134" s="14" t="s">
        <v>54</v>
      </c>
      <c r="F134" s="26">
        <v>3.1212121212121211</v>
      </c>
      <c r="G134" s="26">
        <f t="shared" si="18"/>
        <v>3.18</v>
      </c>
      <c r="H134" s="17">
        <v>1</v>
      </c>
      <c r="I134" s="16">
        <f t="shared" si="19"/>
        <v>3.18</v>
      </c>
    </row>
    <row r="135" spans="2:9" ht="26.25" thickBot="1" x14ac:dyDescent="0.3">
      <c r="B135" s="13">
        <v>28</v>
      </c>
      <c r="C135" s="14" t="s">
        <v>55</v>
      </c>
      <c r="D135" s="14" t="str">
        <f t="shared" si="17"/>
        <v>Tirantet de xarxa model C6PC28-GY-05 (Gris) o equivalent</v>
      </c>
      <c r="E135" s="14" t="s">
        <v>56</v>
      </c>
      <c r="F135" s="26">
        <v>3.3838383838383841</v>
      </c>
      <c r="G135" s="26">
        <f t="shared" si="18"/>
        <v>3.45</v>
      </c>
      <c r="H135" s="17">
        <v>1</v>
      </c>
      <c r="I135" s="16">
        <f t="shared" si="19"/>
        <v>3.45</v>
      </c>
    </row>
    <row r="136" spans="2:9" ht="26.25" thickBot="1" x14ac:dyDescent="0.3">
      <c r="B136" s="13">
        <v>29</v>
      </c>
      <c r="C136" s="14" t="s">
        <v>57</v>
      </c>
      <c r="D136" s="14" t="str">
        <f t="shared" si="17"/>
        <v>Tirantet de xarxa model C6PC28-GY-07 (Gris) o equivalent</v>
      </c>
      <c r="E136" s="14" t="s">
        <v>58</v>
      </c>
      <c r="F136" s="26">
        <v>3.6464646464646462</v>
      </c>
      <c r="G136" s="26">
        <f t="shared" si="18"/>
        <v>3.72</v>
      </c>
      <c r="H136" s="17">
        <v>1</v>
      </c>
      <c r="I136" s="16">
        <f t="shared" si="19"/>
        <v>3.72</v>
      </c>
    </row>
    <row r="137" spans="2:9" ht="26.25" thickBot="1" x14ac:dyDescent="0.3">
      <c r="B137" s="13">
        <v>30</v>
      </c>
      <c r="C137" s="14" t="s">
        <v>59</v>
      </c>
      <c r="D137" s="14" t="str">
        <f t="shared" si="17"/>
        <v>Tirantet de xarxa model C6PC28-GY-10 (Gris) o equivalent</v>
      </c>
      <c r="E137" s="14" t="s">
        <v>60</v>
      </c>
      <c r="F137" s="26">
        <v>3.9090909090909092</v>
      </c>
      <c r="G137" s="26">
        <f t="shared" si="18"/>
        <v>3.99</v>
      </c>
      <c r="H137" s="17">
        <v>1</v>
      </c>
      <c r="I137" s="16">
        <f t="shared" si="19"/>
        <v>3.99</v>
      </c>
    </row>
    <row r="138" spans="2:9" ht="26.25" thickBot="1" x14ac:dyDescent="0.3">
      <c r="B138" s="13">
        <v>31</v>
      </c>
      <c r="C138" s="14" t="s">
        <v>61</v>
      </c>
      <c r="D138" s="14" t="str">
        <f t="shared" si="17"/>
        <v>Tirantet de xarxa model C6PC28-GY-12 (Gris) o equivalent</v>
      </c>
      <c r="E138" s="14" t="s">
        <v>62</v>
      </c>
      <c r="F138" s="26">
        <v>4.5353535353535355</v>
      </c>
      <c r="G138" s="26">
        <f t="shared" si="18"/>
        <v>4.63</v>
      </c>
      <c r="H138" s="17">
        <v>1</v>
      </c>
      <c r="I138" s="16">
        <f t="shared" si="19"/>
        <v>4.63</v>
      </c>
    </row>
    <row r="139" spans="2:9" ht="26.25" thickBot="1" x14ac:dyDescent="0.3">
      <c r="B139" s="13">
        <v>32</v>
      </c>
      <c r="C139" s="14" t="s">
        <v>63</v>
      </c>
      <c r="D139" s="14" t="str">
        <f t="shared" si="17"/>
        <v>Tirantet de xarxa model C6PC28-GY-15 (Gris) o equivalent</v>
      </c>
      <c r="E139" s="14" t="s">
        <v>64</v>
      </c>
      <c r="F139" s="26">
        <v>5.5151515151515156</v>
      </c>
      <c r="G139" s="26">
        <f t="shared" si="18"/>
        <v>5.63</v>
      </c>
      <c r="H139" s="17">
        <v>1</v>
      </c>
      <c r="I139" s="16">
        <f t="shared" si="19"/>
        <v>5.63</v>
      </c>
    </row>
    <row r="140" spans="2:9" ht="26.25" thickBot="1" x14ac:dyDescent="0.3">
      <c r="B140" s="13">
        <v>33</v>
      </c>
      <c r="C140" s="14" t="s">
        <v>65</v>
      </c>
      <c r="D140" s="14" t="str">
        <f t="shared" si="17"/>
        <v>Tirantet de xarxa model C6PC28-GY-20 (Gris) o equivalent</v>
      </c>
      <c r="E140" s="14" t="s">
        <v>66</v>
      </c>
      <c r="F140" s="26">
        <v>6.4949494949494948</v>
      </c>
      <c r="G140" s="26">
        <f t="shared" si="18"/>
        <v>6.63</v>
      </c>
      <c r="H140" s="17">
        <v>1</v>
      </c>
      <c r="I140" s="16">
        <f t="shared" si="19"/>
        <v>6.63</v>
      </c>
    </row>
    <row r="141" spans="2:9" ht="26.25" thickBot="1" x14ac:dyDescent="0.3">
      <c r="B141" s="13">
        <v>34</v>
      </c>
      <c r="C141" s="14" t="s">
        <v>67</v>
      </c>
      <c r="D141" s="14" t="str">
        <f t="shared" si="17"/>
        <v>Tirantet de xarxa model C6PC28-BL-01 (Blau) o equivalent</v>
      </c>
      <c r="E141" s="14" t="s">
        <v>68</v>
      </c>
      <c r="F141" s="26">
        <v>2.6969696969696968</v>
      </c>
      <c r="G141" s="26">
        <f t="shared" si="18"/>
        <v>2.75</v>
      </c>
      <c r="H141" s="17">
        <v>1</v>
      </c>
      <c r="I141" s="16">
        <f t="shared" si="19"/>
        <v>2.75</v>
      </c>
    </row>
    <row r="142" spans="2:9" ht="26.25" thickBot="1" x14ac:dyDescent="0.3">
      <c r="B142" s="13">
        <v>35</v>
      </c>
      <c r="C142" s="14" t="s">
        <v>69</v>
      </c>
      <c r="D142" s="14" t="str">
        <f t="shared" si="17"/>
        <v>Tirantet de xarxa model C6PC28-BL-02 (Blau) o equivalent</v>
      </c>
      <c r="E142" s="14" t="s">
        <v>70</v>
      </c>
      <c r="F142" s="26">
        <v>2.6969696969696968</v>
      </c>
      <c r="G142" s="26">
        <f t="shared" si="18"/>
        <v>2.75</v>
      </c>
      <c r="H142" s="17">
        <v>1</v>
      </c>
      <c r="I142" s="16">
        <f t="shared" si="19"/>
        <v>2.75</v>
      </c>
    </row>
    <row r="143" spans="2:9" ht="26.25" thickBot="1" x14ac:dyDescent="0.3">
      <c r="B143" s="13">
        <v>36</v>
      </c>
      <c r="C143" s="14" t="s">
        <v>71</v>
      </c>
      <c r="D143" s="14" t="str">
        <f t="shared" si="17"/>
        <v>Tirantet de xarxa model C6PC28-BL-03 (Blau) o equivalent</v>
      </c>
      <c r="E143" s="14" t="s">
        <v>72</v>
      </c>
      <c r="F143" s="26">
        <v>2.8686868686868685</v>
      </c>
      <c r="G143" s="26">
        <f t="shared" si="18"/>
        <v>2.93</v>
      </c>
      <c r="H143" s="17">
        <v>1</v>
      </c>
      <c r="I143" s="16">
        <f t="shared" si="19"/>
        <v>2.93</v>
      </c>
    </row>
    <row r="144" spans="2:9" ht="26.25" thickBot="1" x14ac:dyDescent="0.3">
      <c r="B144" s="13">
        <v>37</v>
      </c>
      <c r="C144" s="14" t="s">
        <v>73</v>
      </c>
      <c r="D144" s="14" t="str">
        <f t="shared" si="17"/>
        <v>Tirantet de xarxa model C6PC28-BL-04 (Blau) o equivalent</v>
      </c>
      <c r="E144" s="14" t="s">
        <v>74</v>
      </c>
      <c r="F144" s="26">
        <v>3.1212121212121211</v>
      </c>
      <c r="G144" s="26">
        <f t="shared" si="18"/>
        <v>3.18</v>
      </c>
      <c r="H144" s="17">
        <v>1</v>
      </c>
      <c r="I144" s="16">
        <f t="shared" si="19"/>
        <v>3.18</v>
      </c>
    </row>
    <row r="145" spans="2:11" ht="26.25" thickBot="1" x14ac:dyDescent="0.3">
      <c r="B145" s="13">
        <v>38</v>
      </c>
      <c r="C145" s="14" t="s">
        <v>75</v>
      </c>
      <c r="D145" s="14" t="str">
        <f t="shared" si="17"/>
        <v>Tirantet de xarxa model C6PC28-BL-05 (Blau) o equivalent</v>
      </c>
      <c r="E145" s="14" t="s">
        <v>76</v>
      </c>
      <c r="F145" s="26">
        <v>3.3838383838383841</v>
      </c>
      <c r="G145" s="26">
        <f t="shared" si="18"/>
        <v>3.45</v>
      </c>
      <c r="H145" s="17">
        <v>1</v>
      </c>
      <c r="I145" s="16">
        <f t="shared" si="19"/>
        <v>3.45</v>
      </c>
    </row>
    <row r="146" spans="2:11" ht="26.25" thickBot="1" x14ac:dyDescent="0.3">
      <c r="B146" s="13">
        <v>39</v>
      </c>
      <c r="C146" s="14" t="s">
        <v>77</v>
      </c>
      <c r="D146" s="14" t="str">
        <f t="shared" si="17"/>
        <v>Tirantet de xarxa model C6PC28-BL-07 (Blau) o equivalent</v>
      </c>
      <c r="E146" s="14" t="s">
        <v>78</v>
      </c>
      <c r="F146" s="26">
        <v>3.6464646464646462</v>
      </c>
      <c r="G146" s="26">
        <f t="shared" si="18"/>
        <v>3.72</v>
      </c>
      <c r="H146" s="17">
        <v>1</v>
      </c>
      <c r="I146" s="16">
        <f t="shared" si="19"/>
        <v>3.72</v>
      </c>
    </row>
    <row r="147" spans="2:11" ht="26.25" thickBot="1" x14ac:dyDescent="0.3">
      <c r="B147" s="13">
        <v>40</v>
      </c>
      <c r="C147" s="14" t="s">
        <v>79</v>
      </c>
      <c r="D147" s="14" t="str">
        <f t="shared" si="17"/>
        <v>Tirantet de xarxa model C6PC28-BL-10 (Blau) o equivalent</v>
      </c>
      <c r="E147" s="14" t="s">
        <v>80</v>
      </c>
      <c r="F147" s="26">
        <v>3.9090909090909092</v>
      </c>
      <c r="G147" s="26">
        <f t="shared" si="18"/>
        <v>3.99</v>
      </c>
      <c r="H147" s="17">
        <v>1</v>
      </c>
      <c r="I147" s="16">
        <f t="shared" si="19"/>
        <v>3.99</v>
      </c>
    </row>
    <row r="148" spans="2:11" ht="26.25" thickBot="1" x14ac:dyDescent="0.3">
      <c r="B148" s="13">
        <v>41</v>
      </c>
      <c r="C148" s="14" t="s">
        <v>81</v>
      </c>
      <c r="D148" s="14" t="str">
        <f t="shared" si="17"/>
        <v>Tirantet de xarxa model C6PC28-BL-12 (Blau) o equivalent</v>
      </c>
      <c r="E148" s="14" t="s">
        <v>82</v>
      </c>
      <c r="F148" s="26">
        <v>4.5353535353535355</v>
      </c>
      <c r="G148" s="26">
        <f t="shared" si="18"/>
        <v>4.63</v>
      </c>
      <c r="H148" s="17">
        <v>1</v>
      </c>
      <c r="I148" s="16">
        <f t="shared" si="19"/>
        <v>4.63</v>
      </c>
    </row>
    <row r="149" spans="2:11" ht="26.25" thickBot="1" x14ac:dyDescent="0.3">
      <c r="B149" s="13">
        <v>42</v>
      </c>
      <c r="C149" s="14" t="s">
        <v>83</v>
      </c>
      <c r="D149" s="14" t="str">
        <f t="shared" si="17"/>
        <v>Tirantet de xarxa model C6PC28-BL-15 (Blau) o equivalent</v>
      </c>
      <c r="E149" s="14" t="s">
        <v>84</v>
      </c>
      <c r="F149" s="26">
        <v>5.5151515151515156</v>
      </c>
      <c r="G149" s="26">
        <f t="shared" si="18"/>
        <v>5.63</v>
      </c>
      <c r="H149" s="17">
        <v>1</v>
      </c>
      <c r="I149" s="16">
        <f t="shared" si="19"/>
        <v>5.63</v>
      </c>
    </row>
    <row r="150" spans="2:11" ht="26.25" thickBot="1" x14ac:dyDescent="0.3">
      <c r="B150" s="13">
        <v>43</v>
      </c>
      <c r="C150" s="14" t="s">
        <v>85</v>
      </c>
      <c r="D150" s="14" t="str">
        <f t="shared" si="17"/>
        <v>Tirantet de xarxa model C6PC28-BL-20 (Blau) o equivalent</v>
      </c>
      <c r="E150" s="14" t="s">
        <v>86</v>
      </c>
      <c r="F150" s="26">
        <v>6.4949494949494948</v>
      </c>
      <c r="G150" s="26">
        <f t="shared" si="18"/>
        <v>6.63</v>
      </c>
      <c r="H150" s="17">
        <v>1</v>
      </c>
      <c r="I150" s="16">
        <f t="shared" si="19"/>
        <v>6.63</v>
      </c>
    </row>
    <row r="151" spans="2:11" ht="26.25" thickBot="1" x14ac:dyDescent="0.3">
      <c r="B151" s="13">
        <v>44</v>
      </c>
      <c r="C151" s="14" t="s">
        <v>87</v>
      </c>
      <c r="D151" s="14" t="str">
        <f t="shared" si="17"/>
        <v>Tirantet de xarxa model C6PC28-RD-01 (Vermell) o equivalent</v>
      </c>
      <c r="E151" s="14" t="s">
        <v>88</v>
      </c>
      <c r="F151" s="26">
        <v>2.6969696969696968</v>
      </c>
      <c r="G151" s="26">
        <f t="shared" si="18"/>
        <v>2.75</v>
      </c>
      <c r="H151" s="17">
        <v>1</v>
      </c>
      <c r="I151" s="16">
        <f t="shared" si="19"/>
        <v>2.75</v>
      </c>
    </row>
    <row r="152" spans="2:11" ht="26.25" thickBot="1" x14ac:dyDescent="0.3">
      <c r="B152" s="13">
        <v>45</v>
      </c>
      <c r="C152" s="14" t="s">
        <v>89</v>
      </c>
      <c r="D152" s="14" t="str">
        <f t="shared" si="17"/>
        <v>Tirantet de xarxa model C6PC28-RD-02 (Vermell) o equivalent</v>
      </c>
      <c r="E152" s="14" t="s">
        <v>90</v>
      </c>
      <c r="F152" s="26">
        <v>2.6969696969696968</v>
      </c>
      <c r="G152" s="26">
        <f t="shared" si="18"/>
        <v>2.75</v>
      </c>
      <c r="H152" s="17">
        <v>1</v>
      </c>
      <c r="I152" s="16">
        <f t="shared" si="19"/>
        <v>2.75</v>
      </c>
    </row>
    <row r="153" spans="2:11" ht="26.25" thickBot="1" x14ac:dyDescent="0.3">
      <c r="B153" s="13">
        <v>46</v>
      </c>
      <c r="C153" s="14" t="s">
        <v>91</v>
      </c>
      <c r="D153" s="14" t="str">
        <f t="shared" si="17"/>
        <v>Tirantet de xarxa model C6PC28-RD-03 (Vermell) o equivalent</v>
      </c>
      <c r="E153" s="14" t="s">
        <v>92</v>
      </c>
      <c r="F153" s="26">
        <v>2.8686868686868685</v>
      </c>
      <c r="G153" s="26">
        <f t="shared" si="18"/>
        <v>2.93</v>
      </c>
      <c r="H153" s="17">
        <v>1</v>
      </c>
      <c r="I153" s="16">
        <f t="shared" si="19"/>
        <v>2.93</v>
      </c>
    </row>
    <row r="154" spans="2:11" ht="26.25" thickBot="1" x14ac:dyDescent="0.3">
      <c r="B154" s="13">
        <v>47</v>
      </c>
      <c r="C154" s="14" t="s">
        <v>93</v>
      </c>
      <c r="D154" s="14" t="str">
        <f t="shared" si="17"/>
        <v>Tirantet de xarxa model C6PC28-RD-04 (Vermell) o equivalent</v>
      </c>
      <c r="E154" s="14" t="s">
        <v>94</v>
      </c>
      <c r="F154" s="26">
        <v>3.1212121212121211</v>
      </c>
      <c r="G154" s="26">
        <f t="shared" si="18"/>
        <v>3.18</v>
      </c>
      <c r="H154" s="17">
        <v>1</v>
      </c>
      <c r="I154" s="16">
        <f t="shared" si="19"/>
        <v>3.18</v>
      </c>
    </row>
    <row r="155" spans="2:11" ht="26.25" thickBot="1" x14ac:dyDescent="0.3">
      <c r="B155" s="13">
        <v>48</v>
      </c>
      <c r="C155" s="14" t="s">
        <v>95</v>
      </c>
      <c r="D155" s="14" t="str">
        <f t="shared" si="17"/>
        <v>Tirantet de xarxa model C6PC28-RD-05 (Vermell) o equivalent</v>
      </c>
      <c r="E155" s="14" t="s">
        <v>96</v>
      </c>
      <c r="F155" s="26">
        <v>3.3838383838383841</v>
      </c>
      <c r="G155" s="26">
        <f t="shared" si="18"/>
        <v>3.45</v>
      </c>
      <c r="H155" s="17">
        <v>1</v>
      </c>
      <c r="I155" s="16">
        <f t="shared" si="19"/>
        <v>3.45</v>
      </c>
    </row>
    <row r="156" spans="2:11" ht="26.25" thickBot="1" x14ac:dyDescent="0.3">
      <c r="B156" s="13">
        <v>49</v>
      </c>
      <c r="C156" s="14" t="s">
        <v>97</v>
      </c>
      <c r="D156" s="14" t="str">
        <f t="shared" si="17"/>
        <v>Tirantet de xarxa model C6PC28-RD-07 (Vermell) o equivalent</v>
      </c>
      <c r="E156" s="14" t="s">
        <v>98</v>
      </c>
      <c r="F156" s="26">
        <v>3.6464646464646462</v>
      </c>
      <c r="G156" s="26">
        <f t="shared" si="18"/>
        <v>3.72</v>
      </c>
      <c r="H156" s="17">
        <v>1</v>
      </c>
      <c r="I156" s="16">
        <f t="shared" si="19"/>
        <v>3.72</v>
      </c>
    </row>
    <row r="157" spans="2:11" ht="26.25" thickBot="1" x14ac:dyDescent="0.3">
      <c r="B157" s="13">
        <v>50</v>
      </c>
      <c r="C157" s="14" t="s">
        <v>99</v>
      </c>
      <c r="D157" s="14" t="str">
        <f t="shared" si="17"/>
        <v>Tirantet de xarxa model C6PC28-RD-10 (Vermell) o equivalent</v>
      </c>
      <c r="E157" s="14" t="s">
        <v>100</v>
      </c>
      <c r="F157" s="26">
        <v>3.9090909090909092</v>
      </c>
      <c r="G157" s="26">
        <f t="shared" si="18"/>
        <v>3.99</v>
      </c>
      <c r="H157" s="17">
        <v>1</v>
      </c>
      <c r="I157" s="16">
        <f t="shared" si="19"/>
        <v>3.99</v>
      </c>
    </row>
    <row r="158" spans="2:11" ht="26.25" thickBot="1" x14ac:dyDescent="0.3">
      <c r="B158" s="13">
        <v>51</v>
      </c>
      <c r="C158" s="14" t="s">
        <v>101</v>
      </c>
      <c r="D158" s="14" t="str">
        <f t="shared" si="17"/>
        <v>Tirantet de xarxa model C6PC28-RD-12 (Vermell) o equivalent</v>
      </c>
      <c r="E158" s="14" t="s">
        <v>102</v>
      </c>
      <c r="F158" s="26">
        <v>4.5353535353535355</v>
      </c>
      <c r="G158" s="26">
        <f t="shared" si="18"/>
        <v>4.63</v>
      </c>
      <c r="H158" s="17">
        <v>1</v>
      </c>
      <c r="I158" s="16">
        <f t="shared" si="19"/>
        <v>4.63</v>
      </c>
      <c r="J158" s="1"/>
      <c r="K158" s="1"/>
    </row>
    <row r="159" spans="2:11" ht="26.25" thickBot="1" x14ac:dyDescent="0.3">
      <c r="B159" s="13">
        <v>52</v>
      </c>
      <c r="C159" s="14" t="s">
        <v>103</v>
      </c>
      <c r="D159" s="14" t="str">
        <f t="shared" si="17"/>
        <v>Tirantet de xarxa model C6PC28-RD-15 (Vermell) o equivalent</v>
      </c>
      <c r="E159" s="14" t="s">
        <v>104</v>
      </c>
      <c r="F159" s="26">
        <v>5.5151515151515156</v>
      </c>
      <c r="G159" s="26">
        <f t="shared" si="18"/>
        <v>5.63</v>
      </c>
      <c r="H159" s="17">
        <v>1</v>
      </c>
      <c r="I159" s="16">
        <f t="shared" si="19"/>
        <v>5.63</v>
      </c>
    </row>
    <row r="160" spans="2:11" ht="26.25" thickBot="1" x14ac:dyDescent="0.3">
      <c r="B160" s="13">
        <v>53</v>
      </c>
      <c r="C160" s="14" t="s">
        <v>105</v>
      </c>
      <c r="D160" s="14" t="str">
        <f t="shared" si="17"/>
        <v>Tirantet de xarxa model C6PC28-RD-20 (Vermell) o equivalent</v>
      </c>
      <c r="E160" s="14" t="s">
        <v>106</v>
      </c>
      <c r="F160" s="26">
        <v>6.4949494949494948</v>
      </c>
      <c r="G160" s="26">
        <f t="shared" si="18"/>
        <v>6.63</v>
      </c>
      <c r="H160" s="17">
        <v>1</v>
      </c>
      <c r="I160" s="16">
        <f t="shared" si="19"/>
        <v>6.63</v>
      </c>
    </row>
    <row r="161" spans="2:10" ht="26.25" thickBot="1" x14ac:dyDescent="0.3">
      <c r="B161" s="13">
        <v>54</v>
      </c>
      <c r="C161" s="14" t="s">
        <v>107</v>
      </c>
      <c r="D161" s="14" t="str">
        <f t="shared" si="17"/>
        <v>Tirantet de xarxa model C6PC28-BK-01 (Negre) o equivalent</v>
      </c>
      <c r="E161" s="14" t="s">
        <v>108</v>
      </c>
      <c r="F161" s="26">
        <v>2.6969696969696968</v>
      </c>
      <c r="G161" s="26">
        <f t="shared" si="18"/>
        <v>2.75</v>
      </c>
      <c r="H161" s="17">
        <v>1</v>
      </c>
      <c r="I161" s="16">
        <f t="shared" si="19"/>
        <v>2.75</v>
      </c>
    </row>
    <row r="162" spans="2:10" ht="26.25" thickBot="1" x14ac:dyDescent="0.3">
      <c r="B162" s="13">
        <v>55</v>
      </c>
      <c r="C162" s="14" t="s">
        <v>109</v>
      </c>
      <c r="D162" s="14" t="str">
        <f t="shared" si="17"/>
        <v>Tirantet de xarxa model C6PC28-BK-02 (Negre) o equivalent</v>
      </c>
      <c r="E162" s="14" t="s">
        <v>110</v>
      </c>
      <c r="F162" s="26">
        <v>2.6969696969696968</v>
      </c>
      <c r="G162" s="26">
        <f t="shared" si="18"/>
        <v>2.75</v>
      </c>
      <c r="H162" s="17">
        <v>1</v>
      </c>
      <c r="I162" s="16">
        <f t="shared" si="19"/>
        <v>2.75</v>
      </c>
    </row>
    <row r="163" spans="2:10" ht="26.25" thickBot="1" x14ac:dyDescent="0.3">
      <c r="B163" s="13">
        <v>56</v>
      </c>
      <c r="C163" s="14" t="s">
        <v>111</v>
      </c>
      <c r="D163" s="14" t="str">
        <f t="shared" si="17"/>
        <v>Tirantet de xarxa model C6PC28-BK-03 (Negre) o equivalent</v>
      </c>
      <c r="E163" s="14" t="s">
        <v>112</v>
      </c>
      <c r="F163" s="26">
        <v>2.8686868686868685</v>
      </c>
      <c r="G163" s="26">
        <f t="shared" si="18"/>
        <v>2.93</v>
      </c>
      <c r="H163" s="17">
        <v>1</v>
      </c>
      <c r="I163" s="16">
        <f t="shared" si="19"/>
        <v>2.93</v>
      </c>
    </row>
    <row r="164" spans="2:10" ht="26.25" thickBot="1" x14ac:dyDescent="0.3">
      <c r="B164" s="13">
        <v>57</v>
      </c>
      <c r="C164" s="14" t="s">
        <v>113</v>
      </c>
      <c r="D164" s="14" t="str">
        <f t="shared" si="17"/>
        <v>Tirantet de xarxa model C6PC28-BK-04 (Negre) o equivalent</v>
      </c>
      <c r="E164" s="14" t="s">
        <v>114</v>
      </c>
      <c r="F164" s="26">
        <v>3.1212121212121211</v>
      </c>
      <c r="G164" s="26">
        <f t="shared" si="18"/>
        <v>3.18</v>
      </c>
      <c r="H164" s="17">
        <v>1</v>
      </c>
      <c r="I164" s="16">
        <f t="shared" si="19"/>
        <v>3.18</v>
      </c>
    </row>
    <row r="165" spans="2:10" ht="26.25" thickBot="1" x14ac:dyDescent="0.3">
      <c r="B165" s="13">
        <v>58</v>
      </c>
      <c r="C165" s="14" t="s">
        <v>115</v>
      </c>
      <c r="D165" s="14" t="str">
        <f t="shared" si="17"/>
        <v>Tirantet de xarxa model C6PC28-BK-05 (Negre) o equivalent</v>
      </c>
      <c r="E165" s="14" t="s">
        <v>116</v>
      </c>
      <c r="F165" s="26">
        <v>3.3838383838383841</v>
      </c>
      <c r="G165" s="26">
        <f t="shared" si="18"/>
        <v>3.45</v>
      </c>
      <c r="H165" s="17">
        <v>1</v>
      </c>
      <c r="I165" s="16">
        <f t="shared" si="19"/>
        <v>3.45</v>
      </c>
    </row>
    <row r="166" spans="2:10" ht="26.25" thickBot="1" x14ac:dyDescent="0.3">
      <c r="B166" s="13">
        <v>59</v>
      </c>
      <c r="C166" s="14" t="s">
        <v>117</v>
      </c>
      <c r="D166" s="14" t="str">
        <f t="shared" si="17"/>
        <v>Tirantet de xarxa model C6PC28-BK-07 (Negre) o equivalent</v>
      </c>
      <c r="E166" s="14" t="s">
        <v>118</v>
      </c>
      <c r="F166" s="26">
        <v>3.6464646464646462</v>
      </c>
      <c r="G166" s="26">
        <f t="shared" si="18"/>
        <v>3.72</v>
      </c>
      <c r="H166" s="17">
        <v>1</v>
      </c>
      <c r="I166" s="16">
        <f t="shared" si="19"/>
        <v>3.72</v>
      </c>
    </row>
    <row r="167" spans="2:10" ht="26.25" thickBot="1" x14ac:dyDescent="0.3">
      <c r="B167" s="13">
        <v>60</v>
      </c>
      <c r="C167" s="14" t="s">
        <v>119</v>
      </c>
      <c r="D167" s="14" t="str">
        <f t="shared" si="17"/>
        <v>Tirantet de xarxa model C6PC28-BK-10 (Negre) o equivalent</v>
      </c>
      <c r="E167" s="14" t="s">
        <v>120</v>
      </c>
      <c r="F167" s="26">
        <v>3.9090909090909092</v>
      </c>
      <c r="G167" s="26">
        <f t="shared" si="18"/>
        <v>3.99</v>
      </c>
      <c r="H167" s="17">
        <v>1</v>
      </c>
      <c r="I167" s="16">
        <f t="shared" si="19"/>
        <v>3.99</v>
      </c>
    </row>
    <row r="168" spans="2:10" ht="26.25" thickBot="1" x14ac:dyDescent="0.3">
      <c r="B168" s="13">
        <v>61</v>
      </c>
      <c r="C168" s="14" t="s">
        <v>121</v>
      </c>
      <c r="D168" s="14" t="str">
        <f t="shared" si="17"/>
        <v>Tirantet de xarxa model C6PC28-BK-12 (Negre) o equivalent</v>
      </c>
      <c r="E168" s="14" t="s">
        <v>122</v>
      </c>
      <c r="F168" s="26">
        <v>4.5353535353535355</v>
      </c>
      <c r="G168" s="26">
        <f t="shared" si="18"/>
        <v>4.63</v>
      </c>
      <c r="H168" s="17">
        <v>1</v>
      </c>
      <c r="I168" s="16">
        <f t="shared" si="19"/>
        <v>4.63</v>
      </c>
    </row>
    <row r="169" spans="2:10" ht="26.25" thickBot="1" x14ac:dyDescent="0.3">
      <c r="B169" s="13">
        <v>62</v>
      </c>
      <c r="C169" s="14" t="s">
        <v>123</v>
      </c>
      <c r="D169" s="14" t="str">
        <f t="shared" si="17"/>
        <v>Tirantet de xarxa model C6PC28-BK-15 (Negre) o equivalent</v>
      </c>
      <c r="E169" s="14" t="s">
        <v>124</v>
      </c>
      <c r="F169" s="26">
        <v>5.5151515151515156</v>
      </c>
      <c r="G169" s="26">
        <f t="shared" si="18"/>
        <v>5.63</v>
      </c>
      <c r="H169" s="17">
        <v>1</v>
      </c>
      <c r="I169" s="16">
        <f t="shared" si="19"/>
        <v>5.63</v>
      </c>
    </row>
    <row r="170" spans="2:10" ht="26.25" thickBot="1" x14ac:dyDescent="0.3">
      <c r="B170" s="13">
        <v>63</v>
      </c>
      <c r="C170" s="14" t="s">
        <v>125</v>
      </c>
      <c r="D170" s="14" t="str">
        <f t="shared" si="17"/>
        <v>Tirantet de xarxa model C6PC28-BK-20 (Negre) o equivalent</v>
      </c>
      <c r="E170" s="14" t="s">
        <v>126</v>
      </c>
      <c r="F170" s="26">
        <v>6.4949494949494948</v>
      </c>
      <c r="G170" s="26">
        <f t="shared" si="18"/>
        <v>6.63</v>
      </c>
      <c r="H170" s="17">
        <v>1</v>
      </c>
      <c r="I170" s="16">
        <f t="shared" si="19"/>
        <v>6.63</v>
      </c>
    </row>
    <row r="171" spans="2:10" ht="15.75" thickBot="1" x14ac:dyDescent="0.3">
      <c r="B171" s="6" t="s">
        <v>127</v>
      </c>
      <c r="C171" s="7"/>
      <c r="D171" s="7"/>
      <c r="E171" s="7"/>
      <c r="F171" s="7"/>
      <c r="G171" s="7"/>
      <c r="H171" s="7"/>
      <c r="I171" s="8"/>
      <c r="J171" s="1">
        <f>SUM(I173:I180)</f>
        <v>74.599999999999994</v>
      </c>
    </row>
    <row r="172" spans="2:10" ht="15.75" thickBot="1" x14ac:dyDescent="0.3">
      <c r="B172" s="24" t="s">
        <v>1</v>
      </c>
      <c r="C172" s="23" t="s">
        <v>2</v>
      </c>
      <c r="D172" s="23" t="s">
        <v>294</v>
      </c>
      <c r="E172" s="23" t="s">
        <v>3</v>
      </c>
      <c r="F172" s="23" t="s">
        <v>4</v>
      </c>
      <c r="G172" s="23" t="s">
        <v>4</v>
      </c>
      <c r="H172" s="10" t="s">
        <v>196</v>
      </c>
      <c r="I172" s="10" t="s">
        <v>198</v>
      </c>
    </row>
    <row r="173" spans="2:10" ht="39" thickBot="1" x14ac:dyDescent="0.3">
      <c r="B173" s="13">
        <v>1</v>
      </c>
      <c r="C173" s="14" t="s">
        <v>128</v>
      </c>
      <c r="D173" s="14" t="str">
        <f t="shared" ref="D173:D180" si="20">_xlfn.CONCAT(C173," o equivalent")</f>
        <v>Tirantet de FO Monomode LC/PC-SC/PC OS2: bifibra de 1m o equivalent</v>
      </c>
      <c r="E173" s="14" t="str">
        <f t="shared" ref="E173:E180" si="21">CONCATENATE("Subministrament de ",C173)</f>
        <v>Subministrament de Tirantet de FO Monomode LC/PC-SC/PC OS2: bifibra de 1m</v>
      </c>
      <c r="F173" s="26">
        <v>7.1515151515151514</v>
      </c>
      <c r="G173" s="26">
        <f t="shared" ref="G173:G180" si="22">ROUND(F173/$I$2,2)</f>
        <v>7.3</v>
      </c>
      <c r="H173" s="17">
        <v>1</v>
      </c>
      <c r="I173" s="16">
        <f t="shared" ref="I173:I180" si="23">G173*H173</f>
        <v>7.3</v>
      </c>
      <c r="J173" s="1"/>
    </row>
    <row r="174" spans="2:10" ht="39" thickBot="1" x14ac:dyDescent="0.3">
      <c r="B174" s="13">
        <v>2</v>
      </c>
      <c r="C174" s="14" t="s">
        <v>129</v>
      </c>
      <c r="D174" s="14" t="str">
        <f t="shared" si="20"/>
        <v>Tirantet de FO Monomode LC/PC-SC/PC OS2: bifibra de 2m o equivalent</v>
      </c>
      <c r="E174" s="14" t="str">
        <f t="shared" si="21"/>
        <v>Subministrament de Tirantet de FO Monomode LC/PC-SC/PC OS2: bifibra de 2m</v>
      </c>
      <c r="F174" s="26">
        <v>7.858585858585859</v>
      </c>
      <c r="G174" s="26">
        <f t="shared" si="22"/>
        <v>8.02</v>
      </c>
      <c r="H174" s="17">
        <v>1</v>
      </c>
      <c r="I174" s="16">
        <f t="shared" si="23"/>
        <v>8.02</v>
      </c>
    </row>
    <row r="175" spans="2:10" ht="39" thickBot="1" x14ac:dyDescent="0.3">
      <c r="B175" s="13">
        <v>3</v>
      </c>
      <c r="C175" s="14" t="s">
        <v>130</v>
      </c>
      <c r="D175" s="14" t="str">
        <f t="shared" si="20"/>
        <v>Tirantet de FO Monomode LC/PC-SC/PC OS2: bifibra de 5m o equivalent</v>
      </c>
      <c r="E175" s="14" t="str">
        <f t="shared" si="21"/>
        <v>Subministrament de Tirantet de FO Monomode LC/PC-SC/PC OS2: bifibra de 5m</v>
      </c>
      <c r="F175" s="26">
        <v>9.4141414141414153</v>
      </c>
      <c r="G175" s="26">
        <f t="shared" si="22"/>
        <v>9.61</v>
      </c>
      <c r="H175" s="17">
        <v>1</v>
      </c>
      <c r="I175" s="16">
        <f t="shared" si="23"/>
        <v>9.61</v>
      </c>
    </row>
    <row r="176" spans="2:10" ht="39" thickBot="1" x14ac:dyDescent="0.3">
      <c r="B176" s="13">
        <v>4</v>
      </c>
      <c r="C176" s="14" t="s">
        <v>131</v>
      </c>
      <c r="D176" s="14" t="str">
        <f t="shared" si="20"/>
        <v>Tirantet de FO Monomode LC/PC-SC/PC OS2: bifibra de 10m o equivalent</v>
      </c>
      <c r="E176" s="14" t="str">
        <f t="shared" si="21"/>
        <v>Subministrament de Tirantet de FO Monomode LC/PC-SC/PC OS2: bifibra de 10m</v>
      </c>
      <c r="F176" s="26">
        <v>11.515151515151516</v>
      </c>
      <c r="G176" s="26">
        <f t="shared" si="22"/>
        <v>11.75</v>
      </c>
      <c r="H176" s="17">
        <v>1</v>
      </c>
      <c r="I176" s="16">
        <f t="shared" si="23"/>
        <v>11.75</v>
      </c>
    </row>
    <row r="177" spans="2:10" ht="39" thickBot="1" x14ac:dyDescent="0.3">
      <c r="B177" s="13">
        <v>5</v>
      </c>
      <c r="C177" s="14" t="s">
        <v>132</v>
      </c>
      <c r="D177" s="14" t="str">
        <f t="shared" si="20"/>
        <v>Tirantet de FO Monomode LC/PC-LC/PC OS2: bifibra de 1m o equivalent</v>
      </c>
      <c r="E177" s="14" t="str">
        <f t="shared" si="21"/>
        <v>Subministrament de Tirantet de FO Monomode LC/PC-LC/PC OS2: bifibra de 1m</v>
      </c>
      <c r="F177" s="26">
        <v>8.0303030303030312</v>
      </c>
      <c r="G177" s="26">
        <f t="shared" si="22"/>
        <v>8.19</v>
      </c>
      <c r="H177" s="17">
        <v>1</v>
      </c>
      <c r="I177" s="16">
        <f t="shared" si="23"/>
        <v>8.19</v>
      </c>
    </row>
    <row r="178" spans="2:10" ht="39" thickBot="1" x14ac:dyDescent="0.3">
      <c r="B178" s="13">
        <v>6</v>
      </c>
      <c r="C178" s="14" t="s">
        <v>133</v>
      </c>
      <c r="D178" s="14" t="str">
        <f t="shared" si="20"/>
        <v>Tirantet de FO Monomode LC/PC-LC/PC OS2: bifibra de 2m o equivalent</v>
      </c>
      <c r="E178" s="14" t="str">
        <f t="shared" si="21"/>
        <v>Subministrament de Tirantet de FO Monomode LC/PC-LC/PC OS2: bifibra de 2m</v>
      </c>
      <c r="F178" s="26">
        <v>8.2020202020202007</v>
      </c>
      <c r="G178" s="26">
        <f t="shared" si="22"/>
        <v>8.3699999999999992</v>
      </c>
      <c r="H178" s="17">
        <v>1</v>
      </c>
      <c r="I178" s="16">
        <f t="shared" si="23"/>
        <v>8.3699999999999992</v>
      </c>
    </row>
    <row r="179" spans="2:10" ht="39" thickBot="1" x14ac:dyDescent="0.3">
      <c r="B179" s="13">
        <v>7</v>
      </c>
      <c r="C179" s="14" t="s">
        <v>134</v>
      </c>
      <c r="D179" s="14" t="str">
        <f t="shared" si="20"/>
        <v>Tirantet de FO Monomode LC/PC-LC/PC OS2: bifibra de 5m o equivalent</v>
      </c>
      <c r="E179" s="14" t="str">
        <f t="shared" si="21"/>
        <v>Subministrament de Tirantet de FO Monomode LC/PC-LC/PC OS2: bifibra de 5m</v>
      </c>
      <c r="F179" s="26">
        <v>9.4141414141414153</v>
      </c>
      <c r="G179" s="26">
        <f t="shared" si="22"/>
        <v>9.61</v>
      </c>
      <c r="H179" s="17">
        <v>1</v>
      </c>
      <c r="I179" s="16">
        <f t="shared" si="23"/>
        <v>9.61</v>
      </c>
    </row>
    <row r="180" spans="2:10" ht="39" thickBot="1" x14ac:dyDescent="0.3">
      <c r="B180" s="13">
        <v>8</v>
      </c>
      <c r="C180" s="14" t="s">
        <v>135</v>
      </c>
      <c r="D180" s="14" t="str">
        <f t="shared" si="20"/>
        <v>Tirantet de FO Monomode LC/PC-LC/PC OS2: bifibra de 10m o equivalent</v>
      </c>
      <c r="E180" s="14" t="str">
        <f t="shared" si="21"/>
        <v>Subministrament de Tirantet de FO Monomode LC/PC-LC/PC OS2: bifibra de 10m</v>
      </c>
      <c r="F180" s="26">
        <v>11.515151515151516</v>
      </c>
      <c r="G180" s="26">
        <f t="shared" si="22"/>
        <v>11.75</v>
      </c>
      <c r="H180" s="17">
        <v>1</v>
      </c>
      <c r="I180" s="16">
        <f t="shared" si="23"/>
        <v>11.75</v>
      </c>
    </row>
    <row r="181" spans="2:10" ht="15.75" thickBot="1" x14ac:dyDescent="0.3">
      <c r="B181" s="6" t="s">
        <v>136</v>
      </c>
      <c r="C181" s="7"/>
      <c r="D181" s="7"/>
      <c r="E181" s="7"/>
      <c r="F181" s="7"/>
      <c r="G181" s="7"/>
      <c r="H181" s="7"/>
      <c r="I181" s="8"/>
      <c r="J181" s="1">
        <f>SUM(I183:I198)</f>
        <v>186.02</v>
      </c>
    </row>
    <row r="182" spans="2:10" ht="15.75" thickBot="1" x14ac:dyDescent="0.3">
      <c r="B182" s="24" t="s">
        <v>1</v>
      </c>
      <c r="C182" s="23" t="s">
        <v>2</v>
      </c>
      <c r="D182" s="23" t="s">
        <v>294</v>
      </c>
      <c r="E182" s="23" t="s">
        <v>3</v>
      </c>
      <c r="F182" s="23" t="s">
        <v>4</v>
      </c>
      <c r="G182" s="23" t="s">
        <v>4</v>
      </c>
      <c r="H182" s="10" t="s">
        <v>196</v>
      </c>
      <c r="I182" s="10" t="s">
        <v>198</v>
      </c>
    </row>
    <row r="183" spans="2:10" ht="39" thickBot="1" x14ac:dyDescent="0.3">
      <c r="B183" s="13">
        <v>1</v>
      </c>
      <c r="C183" s="14" t="s">
        <v>137</v>
      </c>
      <c r="D183" s="14" t="str">
        <f t="shared" ref="D183:D198" si="24">_xlfn.CONCAT(C183," o equivalent")</f>
        <v>Tirantet de FO Multimode LC/PC-SC/PC OM1: bifibra de 1m o equivalent</v>
      </c>
      <c r="E183" s="14" t="str">
        <f t="shared" ref="E183:E198" si="25">CONCATENATE("Subministrament de ",C183)</f>
        <v>Subministrament de Tirantet de FO Multimode LC/PC-SC/PC OM1: bifibra de 1m</v>
      </c>
      <c r="F183" s="26">
        <v>7.858585858585859</v>
      </c>
      <c r="G183" s="26">
        <f t="shared" ref="G183:G198" si="26">ROUND(F183/$I$2,2)</f>
        <v>8.02</v>
      </c>
      <c r="H183" s="17">
        <v>1</v>
      </c>
      <c r="I183" s="16">
        <f t="shared" ref="I183:I198" si="27">G183*H183</f>
        <v>8.02</v>
      </c>
      <c r="J183" s="1"/>
    </row>
    <row r="184" spans="2:10" ht="39" thickBot="1" x14ac:dyDescent="0.3">
      <c r="B184" s="13">
        <v>2</v>
      </c>
      <c r="C184" s="14" t="s">
        <v>138</v>
      </c>
      <c r="D184" s="14" t="str">
        <f t="shared" si="24"/>
        <v>Tirantet de FO Multimode LC/PC-SC/PC OM1: bifibra de 2m o equivalent</v>
      </c>
      <c r="E184" s="14" t="str">
        <f t="shared" si="25"/>
        <v>Subministrament de Tirantet de FO Multimode LC/PC-SC/PC OM1: bifibra de 2m</v>
      </c>
      <c r="F184" s="26">
        <v>8.717171717171718</v>
      </c>
      <c r="G184" s="26">
        <f t="shared" si="26"/>
        <v>8.9</v>
      </c>
      <c r="H184" s="17">
        <v>1</v>
      </c>
      <c r="I184" s="16">
        <f t="shared" si="27"/>
        <v>8.9</v>
      </c>
    </row>
    <row r="185" spans="2:10" ht="39" thickBot="1" x14ac:dyDescent="0.3">
      <c r="B185" s="13">
        <v>3</v>
      </c>
      <c r="C185" s="14" t="s">
        <v>139</v>
      </c>
      <c r="D185" s="14" t="str">
        <f t="shared" si="24"/>
        <v>Tirantet de FO Multimode LC/PC-SC/PC OM1: bifibra de 5m o equivalent</v>
      </c>
      <c r="E185" s="14" t="str">
        <f t="shared" si="25"/>
        <v>Subministrament de Tirantet de FO Multimode LC/PC-SC/PC OM1: bifibra de 5m</v>
      </c>
      <c r="F185" s="26">
        <v>11.15151515151515</v>
      </c>
      <c r="G185" s="26">
        <f t="shared" si="26"/>
        <v>11.38</v>
      </c>
      <c r="H185" s="17">
        <v>1</v>
      </c>
      <c r="I185" s="16">
        <f t="shared" si="27"/>
        <v>11.38</v>
      </c>
    </row>
    <row r="186" spans="2:10" ht="39" thickBot="1" x14ac:dyDescent="0.3">
      <c r="B186" s="13">
        <v>4</v>
      </c>
      <c r="C186" s="14" t="s">
        <v>140</v>
      </c>
      <c r="D186" s="14" t="str">
        <f t="shared" si="24"/>
        <v>Tirantet de FO Multimode LC/PC-SC/PC OM1: bifibra de 10m o equivalent</v>
      </c>
      <c r="E186" s="14" t="str">
        <f t="shared" si="25"/>
        <v>Subministrament de Tirantet de FO Multimode LC/PC-SC/PC OM1: bifibra de 10m</v>
      </c>
      <c r="F186" s="26">
        <v>14.848484848484848</v>
      </c>
      <c r="G186" s="26">
        <f t="shared" si="26"/>
        <v>15.15</v>
      </c>
      <c r="H186" s="17">
        <v>1</v>
      </c>
      <c r="I186" s="16">
        <f t="shared" si="27"/>
        <v>15.15</v>
      </c>
    </row>
    <row r="187" spans="2:10" ht="39" thickBot="1" x14ac:dyDescent="0.3">
      <c r="B187" s="13">
        <v>5</v>
      </c>
      <c r="C187" s="14" t="s">
        <v>141</v>
      </c>
      <c r="D187" s="14" t="str">
        <f t="shared" si="24"/>
        <v>Tirantet de FO Multimode LC/PC-LC/PC OM2: bifibra de 1m o equivalent</v>
      </c>
      <c r="E187" s="14" t="str">
        <f t="shared" si="25"/>
        <v>Subministrament de Tirantet de FO Multimode LC/PC-LC/PC OM2: bifibra de 1m</v>
      </c>
      <c r="F187" s="26">
        <v>7.858585858585859</v>
      </c>
      <c r="G187" s="26">
        <f t="shared" si="26"/>
        <v>8.02</v>
      </c>
      <c r="H187" s="17">
        <v>1</v>
      </c>
      <c r="I187" s="16">
        <f t="shared" si="27"/>
        <v>8.02</v>
      </c>
    </row>
    <row r="188" spans="2:10" ht="39" thickBot="1" x14ac:dyDescent="0.3">
      <c r="B188" s="13">
        <v>6</v>
      </c>
      <c r="C188" s="14" t="s">
        <v>142</v>
      </c>
      <c r="D188" s="14" t="str">
        <f t="shared" si="24"/>
        <v>Tirantet de FO Multimode LC/PC-LC/PC OM2: bifibra de 2m o equivalent</v>
      </c>
      <c r="E188" s="14" t="str">
        <f t="shared" si="25"/>
        <v>Subministrament de Tirantet de FO Multimode LC/PC-LC/PC OM2: bifibra de 2m</v>
      </c>
      <c r="F188" s="26">
        <v>8.717171717171718</v>
      </c>
      <c r="G188" s="26">
        <f t="shared" si="26"/>
        <v>8.9</v>
      </c>
      <c r="H188" s="17">
        <v>1</v>
      </c>
      <c r="I188" s="16">
        <f t="shared" si="27"/>
        <v>8.9</v>
      </c>
    </row>
    <row r="189" spans="2:10" ht="39" thickBot="1" x14ac:dyDescent="0.3">
      <c r="B189" s="13">
        <v>7</v>
      </c>
      <c r="C189" s="14" t="s">
        <v>143</v>
      </c>
      <c r="D189" s="14" t="str">
        <f t="shared" si="24"/>
        <v>Tirantet de FO Multimode LC/PC-LC/PC OM2: bifibra de 5m o equivalent</v>
      </c>
      <c r="E189" s="14" t="str">
        <f t="shared" si="25"/>
        <v>Subministrament de Tirantet de FO Multimode LC/PC-LC/PC OM2: bifibra de 5m</v>
      </c>
      <c r="F189" s="26">
        <v>11.15151515151515</v>
      </c>
      <c r="G189" s="26">
        <f t="shared" si="26"/>
        <v>11.38</v>
      </c>
      <c r="H189" s="17">
        <v>1</v>
      </c>
      <c r="I189" s="16">
        <f t="shared" si="27"/>
        <v>11.38</v>
      </c>
    </row>
    <row r="190" spans="2:10" ht="39" thickBot="1" x14ac:dyDescent="0.3">
      <c r="B190" s="13">
        <v>8</v>
      </c>
      <c r="C190" s="14" t="s">
        <v>144</v>
      </c>
      <c r="D190" s="14" t="str">
        <f t="shared" si="24"/>
        <v>Tirantet de FO Multimode LC/PC-LC/PC OM2: bifibra de 10m o equivalent</v>
      </c>
      <c r="E190" s="14" t="str">
        <f t="shared" si="25"/>
        <v>Subministrament de Tirantet de FO Multimode LC/PC-LC/PC OM2: bifibra de 10m</v>
      </c>
      <c r="F190" s="26">
        <v>14.848484848484848</v>
      </c>
      <c r="G190" s="26">
        <f t="shared" si="26"/>
        <v>15.15</v>
      </c>
      <c r="H190" s="17">
        <v>1</v>
      </c>
      <c r="I190" s="16">
        <f t="shared" si="27"/>
        <v>15.15</v>
      </c>
    </row>
    <row r="191" spans="2:10" ht="39" thickBot="1" x14ac:dyDescent="0.3">
      <c r="B191" s="13">
        <v>9</v>
      </c>
      <c r="C191" s="14" t="s">
        <v>145</v>
      </c>
      <c r="D191" s="14" t="str">
        <f t="shared" si="24"/>
        <v>Tirantet de FO Multimode LC/PC-LC/PC OM3: bifibra de 1m o equivalent</v>
      </c>
      <c r="E191" s="14" t="str">
        <f t="shared" si="25"/>
        <v>Subministrament de Tirantet de FO Multimode LC/PC-LC/PC OM3: bifibra de 1m</v>
      </c>
      <c r="F191" s="26">
        <v>8.0303030303030312</v>
      </c>
      <c r="G191" s="26">
        <f t="shared" si="26"/>
        <v>8.19</v>
      </c>
      <c r="H191" s="17">
        <v>1</v>
      </c>
      <c r="I191" s="16">
        <f t="shared" si="27"/>
        <v>8.19</v>
      </c>
    </row>
    <row r="192" spans="2:10" ht="39" thickBot="1" x14ac:dyDescent="0.3">
      <c r="B192" s="13">
        <v>10</v>
      </c>
      <c r="C192" s="14" t="s">
        <v>146</v>
      </c>
      <c r="D192" s="14" t="str">
        <f t="shared" si="24"/>
        <v>Tirantet de FO Multimode LC/PC-LC/PC OM3: bifibra de 2m o equivalent</v>
      </c>
      <c r="E192" s="14" t="str">
        <f t="shared" si="25"/>
        <v>Subministrament de Tirantet de FO Multimode LC/PC-LC/PC OM3: bifibra de 2m</v>
      </c>
      <c r="F192" s="26">
        <v>8.717171717171718</v>
      </c>
      <c r="G192" s="26">
        <f t="shared" si="26"/>
        <v>8.9</v>
      </c>
      <c r="H192" s="17">
        <v>1</v>
      </c>
      <c r="I192" s="16">
        <f t="shared" si="27"/>
        <v>8.9</v>
      </c>
    </row>
    <row r="193" spans="2:13" ht="39" thickBot="1" x14ac:dyDescent="0.3">
      <c r="B193" s="13">
        <v>11</v>
      </c>
      <c r="C193" s="14" t="s">
        <v>147</v>
      </c>
      <c r="D193" s="14" t="str">
        <f t="shared" si="24"/>
        <v>Tirantet de FO Multimode LC/PC-LC/PC OM3: bifibra de 5m o equivalent</v>
      </c>
      <c r="E193" s="14" t="str">
        <f t="shared" si="25"/>
        <v>Subministrament de Tirantet de FO Multimode LC/PC-LC/PC OM3: bifibra de 5m</v>
      </c>
      <c r="F193" s="26">
        <v>11.15151515151515</v>
      </c>
      <c r="G193" s="26">
        <f t="shared" si="26"/>
        <v>11.38</v>
      </c>
      <c r="H193" s="17">
        <v>1</v>
      </c>
      <c r="I193" s="16">
        <f t="shared" si="27"/>
        <v>11.38</v>
      </c>
    </row>
    <row r="194" spans="2:13" ht="39" thickBot="1" x14ac:dyDescent="0.3">
      <c r="B194" s="13">
        <v>12</v>
      </c>
      <c r="C194" s="14" t="s">
        <v>148</v>
      </c>
      <c r="D194" s="14" t="str">
        <f t="shared" si="24"/>
        <v>Tirantet de FO Multimode LC/PC-LC/PC OM3: bifibra de 10m o equivalent</v>
      </c>
      <c r="E194" s="14" t="str">
        <f t="shared" si="25"/>
        <v>Subministrament de Tirantet de FO Multimode LC/PC-LC/PC OM3: bifibra de 10m</v>
      </c>
      <c r="F194" s="26">
        <v>15.181818181818182</v>
      </c>
      <c r="G194" s="26">
        <f t="shared" si="26"/>
        <v>15.49</v>
      </c>
      <c r="H194" s="17">
        <v>1</v>
      </c>
      <c r="I194" s="16">
        <f t="shared" si="27"/>
        <v>15.49</v>
      </c>
    </row>
    <row r="195" spans="2:13" ht="39" thickBot="1" x14ac:dyDescent="0.3">
      <c r="B195" s="13">
        <v>13</v>
      </c>
      <c r="C195" s="14" t="s">
        <v>149</v>
      </c>
      <c r="D195" s="14" t="str">
        <f t="shared" si="24"/>
        <v>Tirantet de FO Multimode LC/PC-LC/PC OM4: bifibra de 1m o equivalent</v>
      </c>
      <c r="E195" s="14" t="str">
        <f t="shared" si="25"/>
        <v>Subministrament de Tirantet de FO Multimode LC/PC-LC/PC OM4: bifibra de 1m</v>
      </c>
      <c r="F195" s="26">
        <v>8.0303030303030312</v>
      </c>
      <c r="G195" s="26">
        <f t="shared" si="26"/>
        <v>8.19</v>
      </c>
      <c r="H195" s="17">
        <v>1</v>
      </c>
      <c r="I195" s="16">
        <f t="shared" si="27"/>
        <v>8.19</v>
      </c>
    </row>
    <row r="196" spans="2:13" ht="39" thickBot="1" x14ac:dyDescent="0.3">
      <c r="B196" s="13">
        <v>14</v>
      </c>
      <c r="C196" s="14" t="s">
        <v>150</v>
      </c>
      <c r="D196" s="14" t="str">
        <f t="shared" si="24"/>
        <v>Tirantet de FO Multimode LC/PC-LC/PC OM4: bifibra de 2m o equivalent</v>
      </c>
      <c r="E196" s="14" t="str">
        <f t="shared" si="25"/>
        <v>Subministrament de Tirantet de FO Multimode LC/PC-LC/PC OM4: bifibra de 2m</v>
      </c>
      <c r="F196" s="26">
        <v>8.8888888888888893</v>
      </c>
      <c r="G196" s="26">
        <f t="shared" si="26"/>
        <v>9.07</v>
      </c>
      <c r="H196" s="17">
        <v>1</v>
      </c>
      <c r="I196" s="16">
        <f t="shared" si="27"/>
        <v>9.07</v>
      </c>
      <c r="L196" t="s">
        <v>281</v>
      </c>
    </row>
    <row r="197" spans="2:13" ht="39" thickBot="1" x14ac:dyDescent="0.3">
      <c r="B197" s="13">
        <v>15</v>
      </c>
      <c r="C197" s="14" t="s">
        <v>151</v>
      </c>
      <c r="D197" s="14" t="str">
        <f t="shared" si="24"/>
        <v>Tirantet de FO Multimode LC/PC-LC/PC OM4: bifibra de 5m o equivalent</v>
      </c>
      <c r="E197" s="14" t="str">
        <f t="shared" si="25"/>
        <v>Subministrament de Tirantet de FO Multimode LC/PC-LC/PC OM4: bifibra de 5m</v>
      </c>
      <c r="F197" s="26">
        <v>14.474747474747476</v>
      </c>
      <c r="G197" s="26">
        <f t="shared" si="26"/>
        <v>14.77</v>
      </c>
      <c r="H197" s="17">
        <v>1</v>
      </c>
      <c r="I197" s="16">
        <f t="shared" si="27"/>
        <v>14.77</v>
      </c>
    </row>
    <row r="198" spans="2:13" ht="39" thickBot="1" x14ac:dyDescent="0.3">
      <c r="B198" s="13">
        <v>16</v>
      </c>
      <c r="C198" s="14" t="s">
        <v>152</v>
      </c>
      <c r="D198" s="14" t="str">
        <f t="shared" si="24"/>
        <v>Tirantet de FO Multimode LC/PC-LC/PC OM4: bifibra de 10m o equivalent</v>
      </c>
      <c r="E198" s="14" t="str">
        <f t="shared" si="25"/>
        <v>Subministrament de Tirantet de FO Multimode LC/PC-LC/PC OM4: bifibra de 10m</v>
      </c>
      <c r="F198" s="26">
        <v>22.666666666666668</v>
      </c>
      <c r="G198" s="26">
        <f t="shared" si="26"/>
        <v>23.13</v>
      </c>
      <c r="H198" s="17">
        <v>1</v>
      </c>
      <c r="I198" s="16">
        <f t="shared" si="27"/>
        <v>23.13</v>
      </c>
    </row>
    <row r="199" spans="2:13" ht="15.75" thickBot="1" x14ac:dyDescent="0.3">
      <c r="B199" s="6" t="s">
        <v>153</v>
      </c>
      <c r="C199" s="7"/>
      <c r="D199" s="7"/>
      <c r="E199" s="7"/>
      <c r="F199" s="7"/>
      <c r="G199" s="7"/>
      <c r="H199" s="7"/>
      <c r="I199" s="8"/>
      <c r="J199" s="1">
        <f>I201</f>
        <v>600</v>
      </c>
    </row>
    <row r="200" spans="2:13" ht="15.75" thickBot="1" x14ac:dyDescent="0.3">
      <c r="B200" s="24" t="s">
        <v>1</v>
      </c>
      <c r="C200" s="23" t="s">
        <v>2</v>
      </c>
      <c r="D200" s="23" t="s">
        <v>294</v>
      </c>
      <c r="E200" s="23" t="s">
        <v>3</v>
      </c>
      <c r="F200" s="23" t="s">
        <v>4</v>
      </c>
      <c r="G200" s="23" t="s">
        <v>4</v>
      </c>
      <c r="H200" s="10" t="s">
        <v>196</v>
      </c>
      <c r="I200" s="10" t="s">
        <v>198</v>
      </c>
    </row>
    <row r="201" spans="2:13" ht="26.25" thickBot="1" x14ac:dyDescent="0.3">
      <c r="B201" s="25">
        <v>1</v>
      </c>
      <c r="C201" s="15" t="s">
        <v>154</v>
      </c>
      <c r="D201" s="15" t="s">
        <v>368</v>
      </c>
      <c r="E201" s="15" t="s">
        <v>369</v>
      </c>
      <c r="F201" s="26">
        <v>50</v>
      </c>
      <c r="G201" s="26">
        <v>40</v>
      </c>
      <c r="H201" s="17">
        <v>15</v>
      </c>
      <c r="I201" s="16">
        <f t="shared" ref="I201" si="28">G201*H201</f>
        <v>600</v>
      </c>
      <c r="J201" s="1"/>
    </row>
    <row r="202" spans="2:13" x14ac:dyDescent="0.25">
      <c r="K202" s="1"/>
    </row>
    <row r="203" spans="2:13" ht="15.75" x14ac:dyDescent="0.25">
      <c r="H203" s="3"/>
      <c r="I203" s="28"/>
      <c r="J203" s="1"/>
      <c r="M203" s="27"/>
    </row>
    <row r="204" spans="2:13" ht="15.75" x14ac:dyDescent="0.25">
      <c r="H204" s="3"/>
      <c r="I204" s="28"/>
      <c r="M204" s="27"/>
    </row>
    <row r="205" spans="2:13" ht="15.75" x14ac:dyDescent="0.25">
      <c r="H205" s="3"/>
      <c r="I205" s="28"/>
      <c r="M205" s="27"/>
    </row>
    <row r="206" spans="2:13" ht="15.75" x14ac:dyDescent="0.25">
      <c r="H206" s="3"/>
      <c r="I206" s="28"/>
    </row>
    <row r="207" spans="2:13" ht="15.75" x14ac:dyDescent="0.25">
      <c r="H207" s="3"/>
      <c r="I207" s="28"/>
      <c r="J207" s="1"/>
    </row>
    <row r="208" spans="2:13" ht="15.75" x14ac:dyDescent="0.25">
      <c r="H208" s="3"/>
      <c r="I208" s="5"/>
    </row>
    <row r="209" spans="8:9" ht="15.75" x14ac:dyDescent="0.25">
      <c r="H209" s="3"/>
      <c r="I209" s="4"/>
    </row>
    <row r="210" spans="8:9" ht="15.75" x14ac:dyDescent="0.25">
      <c r="H210" s="3"/>
      <c r="I210" s="1"/>
    </row>
    <row r="211" spans="8:9" ht="15.75" x14ac:dyDescent="0.25">
      <c r="H211" s="3"/>
    </row>
  </sheetData>
  <sheetProtection sheet="1" objects="1" scenarios="1" selectLockedCells="1" selectUnlockedCells="1"/>
  <phoneticPr fontId="2" type="noConversion"/>
  <pageMargins left="0.7" right="0.7" top="0.75" bottom="0.75" header="0.3" footer="0.3"/>
  <pageSetup paperSize="9" scale="50"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E9139-C1E9-40CA-AC50-7D1A7D51F14D}">
  <dimension ref="A1:M211"/>
  <sheetViews>
    <sheetView topLeftCell="A184" zoomScaleNormal="100" zoomScalePageLayoutView="90" workbookViewId="0">
      <selection activeCell="M193" sqref="M193"/>
    </sheetView>
  </sheetViews>
  <sheetFormatPr baseColWidth="10" defaultColWidth="10.85546875" defaultRowHeight="15" x14ac:dyDescent="0.25"/>
  <cols>
    <col min="2" max="2" width="6.140625" bestFit="1" customWidth="1"/>
    <col min="3" max="3" width="23.85546875" hidden="1" customWidth="1"/>
    <col min="4" max="4" width="34.85546875" bestFit="1" customWidth="1"/>
    <col min="5" max="5" width="65.42578125" customWidth="1"/>
    <col min="6" max="6" width="12.7109375" hidden="1" customWidth="1"/>
    <col min="7" max="7" width="12.7109375" customWidth="1"/>
    <col min="8" max="8" width="8.140625" bestFit="1" customWidth="1"/>
    <col min="9" max="9" width="14.42578125" bestFit="1" customWidth="1"/>
    <col min="10" max="10" width="20.85546875" customWidth="1"/>
    <col min="11" max="11" width="18.5703125" bestFit="1" customWidth="1"/>
    <col min="12" max="12" width="13.7109375" bestFit="1" customWidth="1"/>
    <col min="13" max="13" width="14" bestFit="1" customWidth="1"/>
  </cols>
  <sheetData>
    <row r="1" spans="2:10" ht="15.75" thickBot="1" x14ac:dyDescent="0.3">
      <c r="F1" t="s">
        <v>327</v>
      </c>
    </row>
    <row r="2" spans="2:10" ht="15.75" hidden="1" thickBot="1" x14ac:dyDescent="0.3">
      <c r="F2" t="s">
        <v>296</v>
      </c>
      <c r="G2" t="s">
        <v>367</v>
      </c>
      <c r="I2">
        <v>0.98</v>
      </c>
    </row>
    <row r="3" spans="2:10" ht="15.75" thickBot="1" x14ac:dyDescent="0.3">
      <c r="B3" s="6" t="s">
        <v>318</v>
      </c>
      <c r="C3" s="7"/>
      <c r="D3" s="7"/>
      <c r="E3" s="7"/>
      <c r="F3" s="7"/>
      <c r="G3" s="7"/>
      <c r="H3" s="7"/>
      <c r="I3" s="8"/>
      <c r="J3" s="1">
        <f>SUM(I5:I16)</f>
        <v>8314.0000000000018</v>
      </c>
    </row>
    <row r="4" spans="2:10" s="2" customFormat="1" ht="39" thickBot="1" x14ac:dyDescent="0.3">
      <c r="B4" s="9" t="s">
        <v>1</v>
      </c>
      <c r="C4" s="10" t="s">
        <v>2</v>
      </c>
      <c r="D4" s="10" t="s">
        <v>294</v>
      </c>
      <c r="E4" s="10" t="s">
        <v>3</v>
      </c>
      <c r="F4" s="10" t="s">
        <v>197</v>
      </c>
      <c r="G4" s="10" t="s">
        <v>197</v>
      </c>
      <c r="H4" s="11" t="s">
        <v>292</v>
      </c>
      <c r="I4" s="12" t="s">
        <v>293</v>
      </c>
    </row>
    <row r="5" spans="2:10" ht="39" thickBot="1" x14ac:dyDescent="0.3">
      <c r="B5" s="13">
        <v>1</v>
      </c>
      <c r="C5" s="14" t="s">
        <v>155</v>
      </c>
      <c r="D5" s="14" t="str">
        <f>_xlfn.CONCAT(C5," o equivalent")</f>
        <v>Monitor SOLTEC model SOPF320M-10 o equivalent</v>
      </c>
      <c r="E5" s="15" t="s">
        <v>158</v>
      </c>
      <c r="F5" s="26">
        <v>1334.5050505050506</v>
      </c>
      <c r="G5" s="26">
        <f>ROUND(F5/$I$2,2)</f>
        <v>1361.74</v>
      </c>
      <c r="H5" s="17">
        <v>0</v>
      </c>
      <c r="I5" s="16">
        <f>G5*H5</f>
        <v>0</v>
      </c>
    </row>
    <row r="6" spans="2:10" ht="64.5" thickBot="1" x14ac:dyDescent="0.3">
      <c r="B6" s="13">
        <v>2</v>
      </c>
      <c r="C6" s="14" t="s">
        <v>156</v>
      </c>
      <c r="D6" s="14" t="str">
        <f t="shared" ref="D6:D16" si="0">_xlfn.CONCAT(C6," o equivalent")</f>
        <v>Monitor SOLTEC model SOPF320M-10HB o equivalent</v>
      </c>
      <c r="E6" s="15" t="s">
        <v>159</v>
      </c>
      <c r="F6" s="26">
        <v>1824.7676767676767</v>
      </c>
      <c r="G6" s="26">
        <f t="shared" ref="G6:G16" si="1">ROUND(F6/$I$2,2)</f>
        <v>1862.01</v>
      </c>
      <c r="H6" s="17">
        <v>1</v>
      </c>
      <c r="I6" s="16">
        <f t="shared" ref="I6:I16" si="2">G6*H6</f>
        <v>1862.01</v>
      </c>
    </row>
    <row r="7" spans="2:10" ht="64.5" thickBot="1" x14ac:dyDescent="0.3">
      <c r="B7" s="13">
        <v>3</v>
      </c>
      <c r="C7" s="14" t="s">
        <v>244</v>
      </c>
      <c r="D7" s="14" t="str">
        <f t="shared" si="0"/>
        <v>Monitor SOLTEC model SOPF320M-10HB2 o equivalent</v>
      </c>
      <c r="E7" s="15" t="s">
        <v>245</v>
      </c>
      <c r="F7" s="26">
        <v>2199.7979797979801</v>
      </c>
      <c r="G7" s="26">
        <f t="shared" si="1"/>
        <v>2244.69</v>
      </c>
      <c r="H7" s="17">
        <v>1</v>
      </c>
      <c r="I7" s="16">
        <f t="shared" si="2"/>
        <v>2244.69</v>
      </c>
    </row>
    <row r="8" spans="2:10" ht="39" thickBot="1" x14ac:dyDescent="0.3">
      <c r="B8" s="13">
        <v>4</v>
      </c>
      <c r="C8" s="14"/>
      <c r="D8" s="14" t="s">
        <v>319</v>
      </c>
      <c r="E8" s="15" t="s">
        <v>322</v>
      </c>
      <c r="F8" s="26">
        <v>978.53535353535358</v>
      </c>
      <c r="G8" s="26">
        <f t="shared" si="1"/>
        <v>998.51</v>
      </c>
      <c r="H8" s="17">
        <v>1</v>
      </c>
      <c r="I8" s="16">
        <f t="shared" si="2"/>
        <v>998.51</v>
      </c>
    </row>
    <row r="9" spans="2:10" ht="64.5" thickBot="1" x14ac:dyDescent="0.3">
      <c r="B9" s="13">
        <v>5</v>
      </c>
      <c r="C9" s="14"/>
      <c r="D9" s="14" t="s">
        <v>326</v>
      </c>
      <c r="E9" s="15" t="s">
        <v>325</v>
      </c>
      <c r="F9" s="26">
        <v>1136.3636363636363</v>
      </c>
      <c r="G9" s="26">
        <f t="shared" si="1"/>
        <v>1159.55</v>
      </c>
      <c r="H9" s="17">
        <v>0</v>
      </c>
      <c r="I9" s="16">
        <f t="shared" si="2"/>
        <v>0</v>
      </c>
    </row>
    <row r="10" spans="2:10" ht="39" thickBot="1" x14ac:dyDescent="0.3">
      <c r="B10" s="13">
        <v>6</v>
      </c>
      <c r="C10" s="14"/>
      <c r="D10" s="14" t="s">
        <v>320</v>
      </c>
      <c r="E10" s="15" t="s">
        <v>323</v>
      </c>
      <c r="F10" s="26">
        <v>1167.9292929292928</v>
      </c>
      <c r="G10" s="26">
        <f t="shared" si="1"/>
        <v>1191.76</v>
      </c>
      <c r="H10" s="17">
        <v>1</v>
      </c>
      <c r="I10" s="16">
        <f t="shared" si="2"/>
        <v>1191.76</v>
      </c>
    </row>
    <row r="11" spans="2:10" ht="64.5" thickBot="1" x14ac:dyDescent="0.3">
      <c r="B11" s="13">
        <v>7</v>
      </c>
      <c r="C11" s="14"/>
      <c r="D11" s="14" t="s">
        <v>321</v>
      </c>
      <c r="E11" s="15" t="s">
        <v>324</v>
      </c>
      <c r="F11" s="26">
        <v>1460.1010101010102</v>
      </c>
      <c r="G11" s="26">
        <f t="shared" si="1"/>
        <v>1489.9</v>
      </c>
      <c r="H11" s="17">
        <v>1</v>
      </c>
      <c r="I11" s="16">
        <f t="shared" si="2"/>
        <v>1489.9</v>
      </c>
    </row>
    <row r="12" spans="2:10" ht="51.75" thickBot="1" x14ac:dyDescent="0.3">
      <c r="B12" s="13">
        <v>8</v>
      </c>
      <c r="C12" s="14"/>
      <c r="D12" s="14" t="s">
        <v>297</v>
      </c>
      <c r="E12" s="15" t="s">
        <v>295</v>
      </c>
      <c r="F12" s="26">
        <v>5611.9797979797977</v>
      </c>
      <c r="G12" s="26">
        <f t="shared" si="1"/>
        <v>5726.51</v>
      </c>
      <c r="H12" s="17">
        <v>0</v>
      </c>
      <c r="I12" s="16">
        <f t="shared" si="2"/>
        <v>0</v>
      </c>
    </row>
    <row r="13" spans="2:10" ht="51.75" thickBot="1" x14ac:dyDescent="0.3">
      <c r="B13" s="13">
        <v>9</v>
      </c>
      <c r="C13" s="14"/>
      <c r="D13" s="14" t="s">
        <v>298</v>
      </c>
      <c r="E13" s="15" t="s">
        <v>299</v>
      </c>
      <c r="F13" s="26">
        <v>5413.4444444444453</v>
      </c>
      <c r="G13" s="26">
        <f t="shared" si="1"/>
        <v>5523.92</v>
      </c>
      <c r="H13" s="17">
        <v>0</v>
      </c>
      <c r="I13" s="16">
        <f t="shared" si="2"/>
        <v>0</v>
      </c>
    </row>
    <row r="14" spans="2:10" ht="39" thickBot="1" x14ac:dyDescent="0.3">
      <c r="B14" s="13">
        <v>10</v>
      </c>
      <c r="C14" s="14" t="s">
        <v>157</v>
      </c>
      <c r="D14" s="14" t="str">
        <f t="shared" si="0"/>
        <v>Carcassa model homologat FGC amb suport i conversor ADAM o equivalent</v>
      </c>
      <c r="E14" s="15" t="s">
        <v>233</v>
      </c>
      <c r="F14" s="26">
        <v>6097.5252525252527</v>
      </c>
      <c r="G14" s="26">
        <f t="shared" si="1"/>
        <v>6221.96</v>
      </c>
      <c r="H14" s="17">
        <v>0</v>
      </c>
      <c r="I14" s="16">
        <f t="shared" si="2"/>
        <v>0</v>
      </c>
    </row>
    <row r="15" spans="2:10" ht="39" thickBot="1" x14ac:dyDescent="0.3">
      <c r="B15" s="13">
        <v>11</v>
      </c>
      <c r="C15" s="18" t="s">
        <v>199</v>
      </c>
      <c r="D15" s="14" t="str">
        <f t="shared" si="0"/>
        <v>Metacrilat antivandàlic i anti reflexant vinilar model FGC  o equivalent</v>
      </c>
      <c r="E15" s="19" t="s">
        <v>201</v>
      </c>
      <c r="F15" s="26">
        <v>119.4040404040404</v>
      </c>
      <c r="G15" s="26">
        <f t="shared" si="1"/>
        <v>121.84</v>
      </c>
      <c r="H15" s="17">
        <v>1</v>
      </c>
      <c r="I15" s="16">
        <f t="shared" si="2"/>
        <v>121.84</v>
      </c>
    </row>
    <row r="16" spans="2:10" ht="15.75" thickBot="1" x14ac:dyDescent="0.3">
      <c r="B16" s="13">
        <v>12</v>
      </c>
      <c r="C16" s="18" t="s">
        <v>234</v>
      </c>
      <c r="D16" s="14" t="str">
        <f t="shared" si="0"/>
        <v>Mòdul ADAM-6050-CE o equivalent</v>
      </c>
      <c r="E16" s="19" t="s">
        <v>200</v>
      </c>
      <c r="F16" s="26">
        <v>397.18181818181819</v>
      </c>
      <c r="G16" s="26">
        <f t="shared" si="1"/>
        <v>405.29</v>
      </c>
      <c r="H16" s="17">
        <v>1</v>
      </c>
      <c r="I16" s="16">
        <f t="shared" si="2"/>
        <v>405.29</v>
      </c>
      <c r="J16" s="1"/>
    </row>
    <row r="17" spans="1:10" ht="15.75" thickBot="1" x14ac:dyDescent="0.3">
      <c r="B17" s="6" t="s">
        <v>280</v>
      </c>
      <c r="C17" s="7"/>
      <c r="D17" s="7"/>
      <c r="E17" s="7"/>
      <c r="F17" s="7"/>
      <c r="G17" s="7"/>
      <c r="H17" s="7"/>
      <c r="I17" s="8"/>
      <c r="J17" s="1">
        <f>SUM(I19:I53)</f>
        <v>32329.949999999997</v>
      </c>
    </row>
    <row r="18" spans="1:10" ht="39" thickBot="1" x14ac:dyDescent="0.3">
      <c r="B18" s="9" t="s">
        <v>1</v>
      </c>
      <c r="C18" s="10" t="s">
        <v>2</v>
      </c>
      <c r="D18" s="10" t="s">
        <v>294</v>
      </c>
      <c r="E18" s="10" t="s">
        <v>3</v>
      </c>
      <c r="F18" s="10" t="s">
        <v>197</v>
      </c>
      <c r="G18" s="10" t="s">
        <v>197</v>
      </c>
      <c r="H18" s="10" t="s">
        <v>196</v>
      </c>
      <c r="I18" s="10" t="s">
        <v>198</v>
      </c>
    </row>
    <row r="19" spans="1:10" ht="26.25" thickBot="1" x14ac:dyDescent="0.3">
      <c r="B19" s="13">
        <v>1</v>
      </c>
      <c r="C19" s="20" t="s">
        <v>247</v>
      </c>
      <c r="D19" s="14" t="str">
        <f t="shared" ref="D19:D39" si="3">_xlfn.CONCAT(C19," o equivalent")</f>
        <v>Projector acústic tubular  o equivalent</v>
      </c>
      <c r="E19" s="20" t="s">
        <v>265</v>
      </c>
      <c r="F19" s="26">
        <v>245.42424242424244</v>
      </c>
      <c r="G19" s="26">
        <f>ROUND(F19/$I$2,2)</f>
        <v>250.43</v>
      </c>
      <c r="H19" s="17">
        <v>1</v>
      </c>
      <c r="I19" s="16">
        <f t="shared" ref="I19:I53" si="4">G19*H19</f>
        <v>250.43</v>
      </c>
      <c r="J19" s="1"/>
    </row>
    <row r="20" spans="1:10" ht="26.25" thickBot="1" x14ac:dyDescent="0.3">
      <c r="B20" s="13">
        <v>2</v>
      </c>
      <c r="C20" s="21" t="s">
        <v>248</v>
      </c>
      <c r="D20" s="14" t="str">
        <f t="shared" si="3"/>
        <v>Altaveu de superfície o equivalent</v>
      </c>
      <c r="E20" s="21" t="s">
        <v>266</v>
      </c>
      <c r="F20" s="26">
        <v>176.36363636363635</v>
      </c>
      <c r="G20" s="26">
        <f t="shared" ref="G20:G53" si="5">ROUND(F20/$I$2,2)</f>
        <v>179.96</v>
      </c>
      <c r="H20" s="17">
        <v>1</v>
      </c>
      <c r="I20" s="16">
        <f t="shared" si="4"/>
        <v>179.96</v>
      </c>
    </row>
    <row r="21" spans="1:10" ht="26.25" thickBot="1" x14ac:dyDescent="0.3">
      <c r="B21" s="13">
        <v>3</v>
      </c>
      <c r="C21" s="21" t="s">
        <v>249</v>
      </c>
      <c r="D21" s="14" t="str">
        <f t="shared" si="3"/>
        <v>Altaveu de sostre  o equivalent</v>
      </c>
      <c r="E21" s="21" t="s">
        <v>267</v>
      </c>
      <c r="F21" s="26">
        <v>135.37373737373738</v>
      </c>
      <c r="G21" s="26">
        <f t="shared" si="5"/>
        <v>138.13999999999999</v>
      </c>
      <c r="H21" s="17">
        <v>1</v>
      </c>
      <c r="I21" s="16">
        <f t="shared" si="4"/>
        <v>138.13999999999999</v>
      </c>
    </row>
    <row r="22" spans="1:10" ht="26.25" thickBot="1" x14ac:dyDescent="0.3">
      <c r="A22" s="1"/>
      <c r="B22" s="13">
        <v>4</v>
      </c>
      <c r="C22" s="21" t="s">
        <v>250</v>
      </c>
      <c r="D22" s="14" t="str">
        <f t="shared" si="3"/>
        <v>Matriu de megafonia modular o equivalent</v>
      </c>
      <c r="E22" s="21" t="s">
        <v>375</v>
      </c>
      <c r="F22" s="26">
        <v>3852.9595959595958</v>
      </c>
      <c r="G22" s="26">
        <f t="shared" si="5"/>
        <v>3931.59</v>
      </c>
      <c r="H22" s="17">
        <v>1</v>
      </c>
      <c r="I22" s="16">
        <f t="shared" si="4"/>
        <v>3931.59</v>
      </c>
    </row>
    <row r="23" spans="1:10" ht="39" thickBot="1" x14ac:dyDescent="0.3">
      <c r="A23" s="1"/>
      <c r="B23" s="13">
        <v>5</v>
      </c>
      <c r="C23" s="21"/>
      <c r="D23" s="14" t="s">
        <v>300</v>
      </c>
      <c r="E23" s="21" t="s">
        <v>301</v>
      </c>
      <c r="F23" s="26">
        <v>2144.4395</v>
      </c>
      <c r="G23" s="26">
        <f t="shared" si="5"/>
        <v>2188.1999999999998</v>
      </c>
      <c r="H23" s="17">
        <v>1</v>
      </c>
      <c r="I23" s="16">
        <f t="shared" si="4"/>
        <v>2188.1999999999998</v>
      </c>
    </row>
    <row r="24" spans="1:10" ht="39" thickBot="1" x14ac:dyDescent="0.3">
      <c r="A24" s="1"/>
      <c r="B24" s="13">
        <v>6</v>
      </c>
      <c r="C24" s="21" t="s">
        <v>251</v>
      </c>
      <c r="D24" s="14" t="str">
        <f t="shared" si="3"/>
        <v>Targeta d'enllaç d'àudio modular d'un slot per matriu modular o equivalent</v>
      </c>
      <c r="E24" s="21" t="s">
        <v>302</v>
      </c>
      <c r="F24" s="26">
        <v>496.44444444444446</v>
      </c>
      <c r="G24" s="26">
        <f t="shared" si="5"/>
        <v>506.58</v>
      </c>
      <c r="H24" s="17">
        <v>1</v>
      </c>
      <c r="I24" s="16">
        <f t="shared" si="4"/>
        <v>506.58</v>
      </c>
    </row>
    <row r="25" spans="1:10" ht="39" thickBot="1" x14ac:dyDescent="0.3">
      <c r="A25" s="1"/>
      <c r="B25" s="13">
        <v>7</v>
      </c>
      <c r="C25" s="21" t="s">
        <v>252</v>
      </c>
      <c r="D25" s="14" t="str">
        <f t="shared" si="3"/>
        <v>Font d'alimentació modular d'un slot per matriu modular  o equivalent</v>
      </c>
      <c r="E25" s="21" t="s">
        <v>268</v>
      </c>
      <c r="F25" s="26">
        <v>578.42424242424238</v>
      </c>
      <c r="G25" s="26">
        <f t="shared" si="5"/>
        <v>590.23</v>
      </c>
      <c r="H25" s="17">
        <v>1</v>
      </c>
      <c r="I25" s="16">
        <f t="shared" si="4"/>
        <v>590.23</v>
      </c>
    </row>
    <row r="26" spans="1:10" ht="39" thickBot="1" x14ac:dyDescent="0.3">
      <c r="A26" s="1"/>
      <c r="B26" s="13">
        <v>8</v>
      </c>
      <c r="C26" s="21" t="s">
        <v>253</v>
      </c>
      <c r="D26" s="14" t="str">
        <f t="shared" si="3"/>
        <v>Targeta d'entrades d'àudio modular d'un slot per matriu modular o equivalent</v>
      </c>
      <c r="E26" s="21" t="s">
        <v>246</v>
      </c>
      <c r="F26" s="26">
        <v>578.42424242424238</v>
      </c>
      <c r="G26" s="26">
        <f t="shared" si="5"/>
        <v>590.23</v>
      </c>
      <c r="H26" s="22">
        <v>1</v>
      </c>
      <c r="I26" s="16">
        <f t="shared" si="4"/>
        <v>590.23</v>
      </c>
    </row>
    <row r="27" spans="1:10" ht="39" thickBot="1" x14ac:dyDescent="0.3">
      <c r="A27" s="1"/>
      <c r="B27" s="13">
        <v>9</v>
      </c>
      <c r="C27" s="21" t="s">
        <v>254</v>
      </c>
      <c r="D27" s="14" t="str">
        <f t="shared" si="3"/>
        <v>Targeta de sortides d'àudio modular d'un slot per matriu modular o equivalent</v>
      </c>
      <c r="E27" s="21" t="s">
        <v>269</v>
      </c>
      <c r="F27" s="26">
        <v>729</v>
      </c>
      <c r="G27" s="26">
        <f t="shared" si="5"/>
        <v>743.88</v>
      </c>
      <c r="H27" s="22">
        <v>1</v>
      </c>
      <c r="I27" s="16">
        <f>G27*H27</f>
        <v>743.88</v>
      </c>
    </row>
    <row r="28" spans="1:10" ht="51.75" thickBot="1" x14ac:dyDescent="0.3">
      <c r="A28" s="1"/>
      <c r="B28" s="13">
        <v>10</v>
      </c>
      <c r="C28" s="21"/>
      <c r="D28" s="14" t="s">
        <v>303</v>
      </c>
      <c r="E28" s="21" t="s">
        <v>304</v>
      </c>
      <c r="F28" s="26">
        <v>513.02</v>
      </c>
      <c r="G28" s="26">
        <f t="shared" si="5"/>
        <v>523.49</v>
      </c>
      <c r="H28" s="22">
        <v>1</v>
      </c>
      <c r="I28" s="16">
        <f t="shared" si="4"/>
        <v>523.49</v>
      </c>
    </row>
    <row r="29" spans="1:10" ht="39" thickBot="1" x14ac:dyDescent="0.3">
      <c r="A29" s="1"/>
      <c r="B29" s="13">
        <v>11</v>
      </c>
      <c r="C29" s="21"/>
      <c r="D29" s="14" t="s">
        <v>306</v>
      </c>
      <c r="E29" s="21" t="s">
        <v>305</v>
      </c>
      <c r="F29" s="26">
        <v>945.9</v>
      </c>
      <c r="G29" s="26">
        <f t="shared" si="5"/>
        <v>965.2</v>
      </c>
      <c r="H29" s="22">
        <v>1</v>
      </c>
      <c r="I29" s="16">
        <f t="shared" si="4"/>
        <v>965.2</v>
      </c>
    </row>
    <row r="30" spans="1:10" ht="26.25" thickBot="1" x14ac:dyDescent="0.3">
      <c r="A30" s="1"/>
      <c r="B30" s="13">
        <v>12</v>
      </c>
      <c r="C30" s="21" t="s">
        <v>255</v>
      </c>
      <c r="D30" s="14" t="str">
        <f t="shared" si="3"/>
        <v>Estació de trucada per matriu modular o equivalent</v>
      </c>
      <c r="E30" s="21" t="s">
        <v>270</v>
      </c>
      <c r="F30" s="26">
        <v>1129.3737373737374</v>
      </c>
      <c r="G30" s="26">
        <f t="shared" si="5"/>
        <v>1152.42</v>
      </c>
      <c r="H30" s="22">
        <v>1</v>
      </c>
      <c r="I30" s="16">
        <f t="shared" si="4"/>
        <v>1152.42</v>
      </c>
    </row>
    <row r="31" spans="1:10" ht="26.25" thickBot="1" x14ac:dyDescent="0.3">
      <c r="A31" s="1"/>
      <c r="B31" s="13">
        <v>13</v>
      </c>
      <c r="C31" s="21" t="s">
        <v>256</v>
      </c>
      <c r="D31" s="14" t="str">
        <f t="shared" si="3"/>
        <v>Font d'alimentació per pupitre microfònic o equivalent</v>
      </c>
      <c r="E31" s="21" t="s">
        <v>271</v>
      </c>
      <c r="F31" s="26">
        <v>114.70707070707071</v>
      </c>
      <c r="G31" s="26">
        <f t="shared" si="5"/>
        <v>117.05</v>
      </c>
      <c r="H31" s="22">
        <v>1</v>
      </c>
      <c r="I31" s="16">
        <f t="shared" si="4"/>
        <v>117.05</v>
      </c>
    </row>
    <row r="32" spans="1:10" ht="26.25" thickBot="1" x14ac:dyDescent="0.3">
      <c r="A32" s="1"/>
      <c r="B32" s="13">
        <v>14</v>
      </c>
      <c r="C32" s="21" t="s">
        <v>257</v>
      </c>
      <c r="D32" s="14" t="str">
        <f t="shared" si="3"/>
        <v>Sonda de soroll dinàmica amb grau de protecció IP65 o equivalent</v>
      </c>
      <c r="E32" s="21" t="s">
        <v>272</v>
      </c>
      <c r="F32" s="26">
        <v>1093.4040404040404</v>
      </c>
      <c r="G32" s="26">
        <f t="shared" si="5"/>
        <v>1115.72</v>
      </c>
      <c r="H32" s="22">
        <v>1</v>
      </c>
      <c r="I32" s="16">
        <f t="shared" si="4"/>
        <v>1115.72</v>
      </c>
    </row>
    <row r="33" spans="1:9" ht="26.25" thickBot="1" x14ac:dyDescent="0.3">
      <c r="A33" s="1"/>
      <c r="B33" s="13">
        <v>15</v>
      </c>
      <c r="C33" s="21" t="s">
        <v>258</v>
      </c>
      <c r="D33" s="14" t="str">
        <f t="shared" si="3"/>
        <v>Xassís per amplificadors modulars o equivalent</v>
      </c>
      <c r="E33" s="21" t="s">
        <v>273</v>
      </c>
      <c r="F33" s="26">
        <v>4998.4343434343436</v>
      </c>
      <c r="G33" s="26">
        <f t="shared" si="5"/>
        <v>5100.4399999999996</v>
      </c>
      <c r="H33" s="22">
        <v>1</v>
      </c>
      <c r="I33" s="16">
        <f t="shared" si="4"/>
        <v>5100.4399999999996</v>
      </c>
    </row>
    <row r="34" spans="1:9" ht="26.25" thickBot="1" x14ac:dyDescent="0.3">
      <c r="A34" s="1"/>
      <c r="B34" s="13">
        <v>16</v>
      </c>
      <c r="C34" s="21" t="s">
        <v>259</v>
      </c>
      <c r="D34" s="14" t="str">
        <f t="shared" si="3"/>
        <v>Targeta d'amplificació per xassís modular de 460W o equivalent</v>
      </c>
      <c r="E34" s="21" t="s">
        <v>274</v>
      </c>
      <c r="F34" s="26">
        <v>1113.5858585858587</v>
      </c>
      <c r="G34" s="26">
        <f t="shared" si="5"/>
        <v>1136.31</v>
      </c>
      <c r="H34" s="22">
        <v>1</v>
      </c>
      <c r="I34" s="16">
        <f t="shared" si="4"/>
        <v>1136.31</v>
      </c>
    </row>
    <row r="35" spans="1:9" ht="26.25" thickBot="1" x14ac:dyDescent="0.3">
      <c r="A35" s="1"/>
      <c r="B35" s="13">
        <v>17</v>
      </c>
      <c r="C35" s="21" t="s">
        <v>262</v>
      </c>
      <c r="D35" s="14" t="str">
        <f t="shared" si="3"/>
        <v>Targeta d'amplificació per xassís modular de 300W o equivalent</v>
      </c>
      <c r="E35" s="21" t="s">
        <v>275</v>
      </c>
      <c r="F35" s="26">
        <v>1062.8989898989898</v>
      </c>
      <c r="G35" s="26">
        <f t="shared" si="5"/>
        <v>1084.5899999999999</v>
      </c>
      <c r="H35" s="22">
        <v>1</v>
      </c>
      <c r="I35" s="16">
        <f t="shared" si="4"/>
        <v>1084.5899999999999</v>
      </c>
    </row>
    <row r="36" spans="1:9" ht="26.25" thickBot="1" x14ac:dyDescent="0.3">
      <c r="A36" s="1"/>
      <c r="B36" s="13">
        <v>18</v>
      </c>
      <c r="C36" s="21" t="s">
        <v>263</v>
      </c>
      <c r="D36" s="14" t="str">
        <f t="shared" si="3"/>
        <v>Targeta d'amplificació per xassís modular de 250W o equivalent</v>
      </c>
      <c r="E36" s="21" t="s">
        <v>276</v>
      </c>
      <c r="F36" s="26">
        <v>1034.7373737373739</v>
      </c>
      <c r="G36" s="26">
        <f t="shared" si="5"/>
        <v>1055.8499999999999</v>
      </c>
      <c r="H36" s="22">
        <v>1</v>
      </c>
      <c r="I36" s="16">
        <f t="shared" si="4"/>
        <v>1055.8499999999999</v>
      </c>
    </row>
    <row r="37" spans="1:9" ht="26.25" thickBot="1" x14ac:dyDescent="0.3">
      <c r="A37" s="1"/>
      <c r="B37" s="13">
        <v>19</v>
      </c>
      <c r="C37" s="21" t="s">
        <v>260</v>
      </c>
      <c r="D37" s="14" t="str">
        <f t="shared" si="3"/>
        <v>Targeta d'amplificació per xassís modular de 150W o equivalent</v>
      </c>
      <c r="E37" s="21" t="s">
        <v>277</v>
      </c>
      <c r="F37" s="26">
        <v>971.63636363636363</v>
      </c>
      <c r="G37" s="26">
        <f t="shared" si="5"/>
        <v>991.47</v>
      </c>
      <c r="H37" s="22">
        <v>1</v>
      </c>
      <c r="I37" s="16">
        <f t="shared" si="4"/>
        <v>991.47</v>
      </c>
    </row>
    <row r="38" spans="1:9" ht="26.25" thickBot="1" x14ac:dyDescent="0.3">
      <c r="A38" s="1"/>
      <c r="B38" s="13">
        <v>20</v>
      </c>
      <c r="C38" s="21" t="s">
        <v>261</v>
      </c>
      <c r="D38" s="14" t="str">
        <f t="shared" si="3"/>
        <v>Targeta d'amplificació per xassís de 120W o equivalent</v>
      </c>
      <c r="E38" s="21" t="s">
        <v>278</v>
      </c>
      <c r="F38" s="26">
        <v>959.02020202020196</v>
      </c>
      <c r="G38" s="26">
        <f t="shared" si="5"/>
        <v>978.59</v>
      </c>
      <c r="H38" s="22">
        <v>1</v>
      </c>
      <c r="I38" s="16">
        <f t="shared" si="4"/>
        <v>978.59</v>
      </c>
    </row>
    <row r="39" spans="1:9" ht="26.25" thickBot="1" x14ac:dyDescent="0.3">
      <c r="A39" s="1"/>
      <c r="B39" s="13">
        <v>21</v>
      </c>
      <c r="C39" s="21" t="s">
        <v>264</v>
      </c>
      <c r="D39" s="14" t="str">
        <f t="shared" si="3"/>
        <v>Targeta d'amplificació per xassís de 60W o equivalent</v>
      </c>
      <c r="E39" s="21" t="s">
        <v>279</v>
      </c>
      <c r="F39" s="26">
        <v>933.8585858585858</v>
      </c>
      <c r="G39" s="26">
        <f t="shared" si="5"/>
        <v>952.92</v>
      </c>
      <c r="H39" s="22">
        <v>1</v>
      </c>
      <c r="I39" s="16">
        <f t="shared" si="4"/>
        <v>952.92</v>
      </c>
    </row>
    <row r="40" spans="1:9" ht="102.75" thickBot="1" x14ac:dyDescent="0.3">
      <c r="A40" s="1"/>
      <c r="B40" s="13">
        <v>22</v>
      </c>
      <c r="C40" s="21"/>
      <c r="D40" s="14" t="s">
        <v>307</v>
      </c>
      <c r="E40" s="21" t="s">
        <v>308</v>
      </c>
      <c r="F40" s="26">
        <v>2785.98</v>
      </c>
      <c r="G40" s="26">
        <f t="shared" si="5"/>
        <v>2842.84</v>
      </c>
      <c r="H40" s="22">
        <v>1</v>
      </c>
      <c r="I40" s="16">
        <f t="shared" si="4"/>
        <v>2842.84</v>
      </c>
    </row>
    <row r="41" spans="1:9" ht="90" thickBot="1" x14ac:dyDescent="0.3">
      <c r="A41" s="1"/>
      <c r="B41" s="13">
        <v>23</v>
      </c>
      <c r="C41" s="21"/>
      <c r="D41" s="14" t="s">
        <v>310</v>
      </c>
      <c r="E41" s="21" t="s">
        <v>309</v>
      </c>
      <c r="F41" s="26">
        <v>2440.16</v>
      </c>
      <c r="G41" s="26">
        <f t="shared" si="5"/>
        <v>2489.96</v>
      </c>
      <c r="H41" s="22">
        <v>1</v>
      </c>
      <c r="I41" s="16">
        <f t="shared" si="4"/>
        <v>2489.96</v>
      </c>
    </row>
    <row r="42" spans="1:9" ht="66.75" customHeight="1" thickBot="1" x14ac:dyDescent="0.3">
      <c r="A42" s="1"/>
      <c r="B42" s="13">
        <v>24</v>
      </c>
      <c r="C42" s="21"/>
      <c r="D42" s="14" t="s">
        <v>313</v>
      </c>
      <c r="E42" s="21" t="s">
        <v>356</v>
      </c>
      <c r="F42" s="26">
        <v>2102.81</v>
      </c>
      <c r="G42" s="26">
        <f t="shared" si="5"/>
        <v>2145.7199999999998</v>
      </c>
      <c r="H42" s="22">
        <v>1</v>
      </c>
      <c r="I42" s="16">
        <f t="shared" si="4"/>
        <v>2145.7199999999998</v>
      </c>
    </row>
    <row r="43" spans="1:9" ht="51.75" thickBot="1" x14ac:dyDescent="0.3">
      <c r="A43" s="1"/>
      <c r="B43" s="13">
        <v>25</v>
      </c>
      <c r="C43" s="21"/>
      <c r="D43" s="14" t="s">
        <v>312</v>
      </c>
      <c r="E43" s="21" t="s">
        <v>311</v>
      </c>
      <c r="F43" s="26">
        <v>546.98</v>
      </c>
      <c r="G43" s="26">
        <f t="shared" si="5"/>
        <v>558.14</v>
      </c>
      <c r="H43" s="22">
        <v>1</v>
      </c>
      <c r="I43" s="16">
        <f t="shared" si="4"/>
        <v>558.14</v>
      </c>
    </row>
    <row r="44" spans="1:9" ht="26.25" thickBot="1" x14ac:dyDescent="0.3">
      <c r="B44" s="13">
        <v>26</v>
      </c>
      <c r="C44" s="21" t="s">
        <v>264</v>
      </c>
      <c r="D44" s="14" t="s">
        <v>282</v>
      </c>
      <c r="E44" s="21" t="s">
        <v>358</v>
      </c>
      <c r="F44" s="26">
        <v>2785.98</v>
      </c>
      <c r="G44" s="26">
        <f t="shared" si="5"/>
        <v>2842.84</v>
      </c>
      <c r="H44" s="22">
        <v>0</v>
      </c>
      <c r="I44" s="16">
        <f t="shared" si="4"/>
        <v>0</v>
      </c>
    </row>
    <row r="45" spans="1:9" ht="15.75" thickBot="1" x14ac:dyDescent="0.3">
      <c r="B45" s="13">
        <v>27</v>
      </c>
      <c r="C45" s="21"/>
      <c r="D45" s="14" t="s">
        <v>283</v>
      </c>
      <c r="E45" s="21" t="s">
        <v>359</v>
      </c>
      <c r="F45" s="26">
        <v>3356.4545454545455</v>
      </c>
      <c r="G45" s="26">
        <f t="shared" si="5"/>
        <v>3424.95</v>
      </c>
      <c r="H45" s="22">
        <v>0</v>
      </c>
      <c r="I45" s="16">
        <f t="shared" si="4"/>
        <v>0</v>
      </c>
    </row>
    <row r="46" spans="1:9" ht="15.75" thickBot="1" x14ac:dyDescent="0.3">
      <c r="B46" s="13">
        <v>28</v>
      </c>
      <c r="C46" s="21"/>
      <c r="D46" s="14" t="s">
        <v>284</v>
      </c>
      <c r="E46" s="21" t="s">
        <v>360</v>
      </c>
      <c r="F46" s="26">
        <v>3544.333333333333</v>
      </c>
      <c r="G46" s="26">
        <f t="shared" si="5"/>
        <v>3616.67</v>
      </c>
      <c r="H46" s="22">
        <v>0</v>
      </c>
      <c r="I46" s="16">
        <f t="shared" si="4"/>
        <v>0</v>
      </c>
    </row>
    <row r="47" spans="1:9" ht="15.75" thickBot="1" x14ac:dyDescent="0.3">
      <c r="B47" s="13">
        <v>29</v>
      </c>
      <c r="C47" s="21"/>
      <c r="D47" s="14" t="s">
        <v>285</v>
      </c>
      <c r="E47" s="21" t="s">
        <v>361</v>
      </c>
      <c r="F47" s="26">
        <v>3625.2525252525252</v>
      </c>
      <c r="G47" s="26">
        <f t="shared" si="5"/>
        <v>3699.24</v>
      </c>
      <c r="H47" s="22">
        <v>0</v>
      </c>
      <c r="I47" s="16">
        <f t="shared" si="4"/>
        <v>0</v>
      </c>
    </row>
    <row r="48" spans="1:9" ht="15.75" thickBot="1" x14ac:dyDescent="0.3">
      <c r="B48" s="13">
        <v>30</v>
      </c>
      <c r="C48" s="21"/>
      <c r="D48" s="14" t="s">
        <v>286</v>
      </c>
      <c r="E48" s="21" t="s">
        <v>362</v>
      </c>
      <c r="F48" s="26">
        <v>3730.6363636363635</v>
      </c>
      <c r="G48" s="26">
        <f t="shared" si="5"/>
        <v>3806.77</v>
      </c>
      <c r="H48" s="22">
        <v>0</v>
      </c>
      <c r="I48" s="16">
        <f t="shared" si="4"/>
        <v>0</v>
      </c>
    </row>
    <row r="49" spans="2:10" ht="15.75" thickBot="1" x14ac:dyDescent="0.3">
      <c r="B49" s="13">
        <v>31</v>
      </c>
      <c r="C49" s="21"/>
      <c r="D49" s="14" t="s">
        <v>287</v>
      </c>
      <c r="E49" s="21" t="s">
        <v>363</v>
      </c>
      <c r="F49" s="26">
        <v>3296.969696969697</v>
      </c>
      <c r="G49" s="26">
        <f t="shared" si="5"/>
        <v>3364.25</v>
      </c>
      <c r="H49" s="22">
        <v>0</v>
      </c>
      <c r="I49" s="16">
        <f t="shared" si="4"/>
        <v>0</v>
      </c>
    </row>
    <row r="50" spans="2:10" ht="15.75" thickBot="1" x14ac:dyDescent="0.3">
      <c r="B50" s="13">
        <v>32</v>
      </c>
      <c r="C50" s="21"/>
      <c r="D50" s="14" t="s">
        <v>288</v>
      </c>
      <c r="E50" s="21" t="s">
        <v>364</v>
      </c>
      <c r="F50" s="26">
        <v>3475.8686868686868</v>
      </c>
      <c r="G50" s="26">
        <f t="shared" si="5"/>
        <v>3546.8</v>
      </c>
      <c r="H50" s="22">
        <v>0</v>
      </c>
      <c r="I50" s="16">
        <f t="shared" si="4"/>
        <v>0</v>
      </c>
    </row>
    <row r="51" spans="2:10" ht="15.75" thickBot="1" x14ac:dyDescent="0.3">
      <c r="B51" s="13">
        <v>33</v>
      </c>
      <c r="C51" s="21"/>
      <c r="D51" s="14" t="s">
        <v>289</v>
      </c>
      <c r="E51" s="21" t="s">
        <v>365</v>
      </c>
      <c r="F51" s="26">
        <v>3584.848484848485</v>
      </c>
      <c r="G51" s="26">
        <f t="shared" si="5"/>
        <v>3658.01</v>
      </c>
      <c r="H51" s="22">
        <v>0</v>
      </c>
      <c r="I51" s="16">
        <f t="shared" si="4"/>
        <v>0</v>
      </c>
    </row>
    <row r="52" spans="2:10" ht="15.75" thickBot="1" x14ac:dyDescent="0.3">
      <c r="B52" s="13">
        <v>34</v>
      </c>
      <c r="C52" s="21"/>
      <c r="D52" s="14" t="s">
        <v>290</v>
      </c>
      <c r="E52" s="21" t="s">
        <v>366</v>
      </c>
      <c r="F52" s="26">
        <v>3676.7676767676767</v>
      </c>
      <c r="G52" s="26">
        <f t="shared" si="5"/>
        <v>3751.8</v>
      </c>
      <c r="H52" s="22">
        <v>0</v>
      </c>
      <c r="I52" s="16">
        <f t="shared" si="4"/>
        <v>0</v>
      </c>
    </row>
    <row r="53" spans="2:10" ht="15.75" thickBot="1" x14ac:dyDescent="0.3">
      <c r="B53" s="13">
        <v>35</v>
      </c>
      <c r="C53" s="21"/>
      <c r="D53" s="14" t="s">
        <v>291</v>
      </c>
      <c r="E53" s="21" t="s">
        <v>357</v>
      </c>
      <c r="F53" s="26">
        <v>207.56565656565658</v>
      </c>
      <c r="G53" s="26">
        <f t="shared" si="5"/>
        <v>211.8</v>
      </c>
      <c r="H53" s="22">
        <v>0</v>
      </c>
      <c r="I53" s="16">
        <f t="shared" si="4"/>
        <v>0</v>
      </c>
    </row>
    <row r="54" spans="2:10" ht="15.75" thickBot="1" x14ac:dyDescent="0.3">
      <c r="B54" s="6" t="s">
        <v>317</v>
      </c>
      <c r="C54" s="7"/>
      <c r="D54" s="7"/>
      <c r="E54" s="7"/>
      <c r="F54" s="7"/>
      <c r="G54" s="7"/>
      <c r="H54" s="7"/>
      <c r="I54" s="8"/>
      <c r="J54" s="1">
        <f>SUM(I56:I62)</f>
        <v>6617.8</v>
      </c>
    </row>
    <row r="55" spans="2:10" ht="15.75" thickBot="1" x14ac:dyDescent="0.3">
      <c r="B55" s="9" t="s">
        <v>1</v>
      </c>
      <c r="C55" s="10" t="s">
        <v>2</v>
      </c>
      <c r="D55" s="10" t="s">
        <v>294</v>
      </c>
      <c r="E55" s="10" t="s">
        <v>3</v>
      </c>
      <c r="F55" s="23" t="s">
        <v>4</v>
      </c>
      <c r="G55" s="23" t="s">
        <v>4</v>
      </c>
      <c r="H55" s="10" t="s">
        <v>196</v>
      </c>
      <c r="I55" s="10" t="s">
        <v>198</v>
      </c>
      <c r="J55" s="1"/>
    </row>
    <row r="56" spans="2:10" ht="64.5" thickBot="1" x14ac:dyDescent="0.3">
      <c r="B56" s="13">
        <v>1</v>
      </c>
      <c r="C56" s="14" t="s">
        <v>160</v>
      </c>
      <c r="D56" s="14" t="str">
        <f t="shared" ref="D56:D62" si="6">_xlfn.CONCAT(C56," o equivalent")</f>
        <v>Rellotge interior BODET model PROFIL 940I HM IRIGB TBT ARABE/BL, referència 985811 amb caixa i suport segons necessitats o equivalent</v>
      </c>
      <c r="E56" s="15" t="s">
        <v>161</v>
      </c>
      <c r="F56" s="26">
        <v>638.34343434343441</v>
      </c>
      <c r="G56" s="26">
        <f t="shared" ref="G56:G62" si="7">ROUND(F56/$I$2,2)</f>
        <v>651.37</v>
      </c>
      <c r="H56" s="17">
        <v>1</v>
      </c>
      <c r="I56" s="16">
        <f t="shared" ref="I56:I62" si="8">G56*H56</f>
        <v>651.37</v>
      </c>
    </row>
    <row r="57" spans="2:10" ht="64.5" thickBot="1" x14ac:dyDescent="0.3">
      <c r="B57" s="13">
        <v>2</v>
      </c>
      <c r="C57" s="14" t="s">
        <v>162</v>
      </c>
      <c r="D57" s="14" t="str">
        <f t="shared" si="6"/>
        <v>Rellotge exterior BODET model PROFIL 960E AF HM DIN LED, referència 934981 amb caixa i suport segons necessitats o equivalent</v>
      </c>
      <c r="E57" s="15" t="s">
        <v>163</v>
      </c>
      <c r="F57" s="26">
        <v>2514.69696969697</v>
      </c>
      <c r="G57" s="26">
        <f t="shared" si="7"/>
        <v>2566.02</v>
      </c>
      <c r="H57" s="17">
        <v>1</v>
      </c>
      <c r="I57" s="16">
        <f t="shared" si="8"/>
        <v>2566.02</v>
      </c>
    </row>
    <row r="58" spans="2:10" ht="15.75" thickBot="1" x14ac:dyDescent="0.3">
      <c r="B58" s="13">
        <v>3</v>
      </c>
      <c r="C58" s="14" t="s">
        <v>189</v>
      </c>
      <c r="D58" s="14" t="str">
        <f t="shared" si="6"/>
        <v>PCB BODET 507995 L1  o equivalent</v>
      </c>
      <c r="E58" s="15" t="s">
        <v>191</v>
      </c>
      <c r="F58" s="26">
        <v>394.35353535353539</v>
      </c>
      <c r="G58" s="26">
        <f t="shared" si="7"/>
        <v>402.4</v>
      </c>
      <c r="H58" s="17">
        <v>1</v>
      </c>
      <c r="I58" s="16">
        <f t="shared" si="8"/>
        <v>402.4</v>
      </c>
    </row>
    <row r="59" spans="2:10" ht="15.75" thickBot="1" x14ac:dyDescent="0.3">
      <c r="B59" s="13">
        <v>4</v>
      </c>
      <c r="C59" s="14" t="s">
        <v>190</v>
      </c>
      <c r="D59" s="14" t="str">
        <f t="shared" si="6"/>
        <v>PCB BODET 506614 D2  o equivalent</v>
      </c>
      <c r="E59" s="15" t="s">
        <v>192</v>
      </c>
      <c r="F59" s="26">
        <v>394.35353535353539</v>
      </c>
      <c r="G59" s="26">
        <f t="shared" si="7"/>
        <v>402.4</v>
      </c>
      <c r="H59" s="17">
        <v>1</v>
      </c>
      <c r="I59" s="16">
        <f t="shared" si="8"/>
        <v>402.4</v>
      </c>
    </row>
    <row r="60" spans="2:10" ht="26.25" thickBot="1" x14ac:dyDescent="0.3">
      <c r="B60" s="13">
        <v>5</v>
      </c>
      <c r="C60" s="14" t="s">
        <v>235</v>
      </c>
      <c r="D60" s="14" t="str">
        <f t="shared" si="6"/>
        <v>Patró MIC Sigma MOD Rack 230V o equivalent</v>
      </c>
      <c r="E60" s="15" t="s">
        <v>193</v>
      </c>
      <c r="F60" s="26">
        <v>2437.3232323232323</v>
      </c>
      <c r="G60" s="26">
        <f t="shared" si="7"/>
        <v>2487.06</v>
      </c>
      <c r="H60" s="17">
        <v>1</v>
      </c>
      <c r="I60" s="16">
        <f t="shared" si="8"/>
        <v>2487.06</v>
      </c>
    </row>
    <row r="61" spans="2:10" ht="39" thickBot="1" x14ac:dyDescent="0.3">
      <c r="B61" s="13">
        <v>6</v>
      </c>
      <c r="C61" s="14" t="s">
        <v>236</v>
      </c>
      <c r="D61" s="14" t="str">
        <f t="shared" si="6"/>
        <v>Parella de Saetes para maquinaria BODET ( Profil 60). Ref. 942013  o equivalent</v>
      </c>
      <c r="E61" s="15" t="s">
        <v>194</v>
      </c>
      <c r="F61" s="26">
        <v>64.474747474747474</v>
      </c>
      <c r="G61" s="26">
        <f t="shared" si="7"/>
        <v>65.790000000000006</v>
      </c>
      <c r="H61" s="17">
        <v>1</v>
      </c>
      <c r="I61" s="16">
        <f t="shared" si="8"/>
        <v>65.790000000000006</v>
      </c>
    </row>
    <row r="62" spans="2:10" ht="39" thickBot="1" x14ac:dyDescent="0.3">
      <c r="B62" s="13">
        <v>7</v>
      </c>
      <c r="C62" s="14" t="s">
        <v>237</v>
      </c>
      <c r="D62" s="14" t="str">
        <f t="shared" si="6"/>
        <v>Parella de Saetes para maquinaria BODET ( Profil 40) Ref. 942026  o equivalent</v>
      </c>
      <c r="E62" s="15" t="s">
        <v>195</v>
      </c>
      <c r="F62" s="26">
        <v>41.909090909090914</v>
      </c>
      <c r="G62" s="26">
        <f t="shared" si="7"/>
        <v>42.76</v>
      </c>
      <c r="H62" s="17">
        <v>1</v>
      </c>
      <c r="I62" s="16">
        <f t="shared" si="8"/>
        <v>42.76</v>
      </c>
    </row>
    <row r="63" spans="2:10" ht="15.75" thickBot="1" x14ac:dyDescent="0.3">
      <c r="B63" s="6" t="s">
        <v>316</v>
      </c>
      <c r="C63" s="7"/>
      <c r="D63" s="7"/>
      <c r="E63" s="7"/>
      <c r="F63" s="7"/>
      <c r="G63" s="7"/>
      <c r="H63" s="7"/>
      <c r="I63" s="8"/>
      <c r="J63" s="1">
        <f>SUM(I65:I70)</f>
        <v>5457.1100000000006</v>
      </c>
    </row>
    <row r="64" spans="2:10" ht="15.75" thickBot="1" x14ac:dyDescent="0.3">
      <c r="B64" s="9" t="s">
        <v>1</v>
      </c>
      <c r="C64" s="10" t="s">
        <v>2</v>
      </c>
      <c r="D64" s="10" t="s">
        <v>294</v>
      </c>
      <c r="E64" s="10" t="s">
        <v>3</v>
      </c>
      <c r="F64" s="23" t="s">
        <v>4</v>
      </c>
      <c r="G64" s="23" t="s">
        <v>4</v>
      </c>
      <c r="H64" s="10" t="s">
        <v>196</v>
      </c>
      <c r="I64" s="10" t="s">
        <v>198</v>
      </c>
    </row>
    <row r="65" spans="2:10" ht="39" thickBot="1" x14ac:dyDescent="0.3">
      <c r="B65" s="13">
        <v>1</v>
      </c>
      <c r="C65" s="14" t="s">
        <v>164</v>
      </c>
      <c r="D65" s="14" t="str">
        <f t="shared" ref="D65:D69" si="9">_xlfn.CONCAT(C65," o equivalent")</f>
        <v>C-ET808AME
C-MIC480S-08
Y-IB-HP-FR8-JS o equivalent</v>
      </c>
      <c r="E65" s="15" t="s">
        <v>168</v>
      </c>
      <c r="F65" s="26">
        <v>478.43434343434342</v>
      </c>
      <c r="G65" s="26">
        <f t="shared" ref="G65:G70" si="10">ROUND(F65/$I$2,2)</f>
        <v>488.2</v>
      </c>
      <c r="H65" s="17">
        <v>1</v>
      </c>
      <c r="I65" s="16">
        <f t="shared" ref="I65:I70" si="11">G65*H65</f>
        <v>488.2</v>
      </c>
      <c r="J65" s="1"/>
    </row>
    <row r="66" spans="2:10" ht="39" thickBot="1" x14ac:dyDescent="0.3">
      <c r="B66" s="13">
        <v>2</v>
      </c>
      <c r="C66" s="14" t="s">
        <v>165</v>
      </c>
      <c r="D66" s="14" t="str">
        <f t="shared" si="9"/>
        <v>C-ET808A
C-MIC480S-08
Y-IB-HP-FR8-JS o equivalent</v>
      </c>
      <c r="E66" s="15" t="s">
        <v>168</v>
      </c>
      <c r="F66" s="26">
        <v>497.77777777777777</v>
      </c>
      <c r="G66" s="26">
        <f t="shared" si="10"/>
        <v>507.94</v>
      </c>
      <c r="H66" s="17">
        <v>1</v>
      </c>
      <c r="I66" s="16">
        <f t="shared" si="11"/>
        <v>507.94</v>
      </c>
    </row>
    <row r="67" spans="2:10" ht="26.25" thickBot="1" x14ac:dyDescent="0.3">
      <c r="B67" s="13">
        <v>3</v>
      </c>
      <c r="C67" s="14" t="s">
        <v>166</v>
      </c>
      <c r="D67" s="14" t="str">
        <f t="shared" si="9"/>
        <v>C-ET901-D.C
C-ET901-HSH35 o equivalent</v>
      </c>
      <c r="E67" s="15" t="s">
        <v>171</v>
      </c>
      <c r="F67" s="26">
        <v>352.06060606060606</v>
      </c>
      <c r="G67" s="26">
        <f t="shared" si="10"/>
        <v>359.25</v>
      </c>
      <c r="H67" s="17">
        <v>1</v>
      </c>
      <c r="I67" s="16">
        <f t="shared" si="11"/>
        <v>359.25</v>
      </c>
    </row>
    <row r="68" spans="2:10" ht="39" thickBot="1" x14ac:dyDescent="0.3">
      <c r="B68" s="13">
        <v>4</v>
      </c>
      <c r="C68" s="15" t="s">
        <v>202</v>
      </c>
      <c r="D68" s="14" t="str">
        <f t="shared" si="9"/>
        <v>C-ET908H-1
C-MIC480S-08
Y-IB-HP-FR8-JS o equivalent</v>
      </c>
      <c r="E68" s="15" t="s">
        <v>169</v>
      </c>
      <c r="F68" s="26">
        <v>648.66666666666663</v>
      </c>
      <c r="G68" s="26">
        <f t="shared" si="10"/>
        <v>661.9</v>
      </c>
      <c r="H68" s="17">
        <v>1</v>
      </c>
      <c r="I68" s="16">
        <f t="shared" si="11"/>
        <v>661.9</v>
      </c>
    </row>
    <row r="69" spans="2:10" ht="39" thickBot="1" x14ac:dyDescent="0.3">
      <c r="B69" s="13">
        <v>5</v>
      </c>
      <c r="C69" s="14" t="s">
        <v>167</v>
      </c>
      <c r="D69" s="14" t="str">
        <f t="shared" si="9"/>
        <v>C-ET908HMI
C-MIC480S-08
Y-IB-HP-FR8-JS o equivalent</v>
      </c>
      <c r="E69" s="15" t="s">
        <v>170</v>
      </c>
      <c r="F69" s="26">
        <v>680.89898989898995</v>
      </c>
      <c r="G69" s="26">
        <f t="shared" si="10"/>
        <v>694.79</v>
      </c>
      <c r="H69" s="17">
        <v>1</v>
      </c>
      <c r="I69" s="16">
        <f t="shared" si="11"/>
        <v>694.79</v>
      </c>
    </row>
    <row r="70" spans="2:10" ht="90" thickBot="1" x14ac:dyDescent="0.3">
      <c r="B70" s="13">
        <v>6</v>
      </c>
      <c r="C70" s="14"/>
      <c r="D70" s="14" t="s">
        <v>315</v>
      </c>
      <c r="E70" s="15" t="s">
        <v>314</v>
      </c>
      <c r="F70" s="26">
        <v>2690.1326530612246</v>
      </c>
      <c r="G70" s="26">
        <f t="shared" si="10"/>
        <v>2745.03</v>
      </c>
      <c r="H70" s="17">
        <v>1</v>
      </c>
      <c r="I70" s="16">
        <f t="shared" si="11"/>
        <v>2745.03</v>
      </c>
    </row>
    <row r="71" spans="2:10" ht="15.75" thickBot="1" x14ac:dyDescent="0.3">
      <c r="B71" s="6" t="s">
        <v>172</v>
      </c>
      <c r="C71" s="7"/>
      <c r="D71" s="7"/>
      <c r="E71" s="7"/>
      <c r="F71" s="7"/>
      <c r="G71" s="7"/>
      <c r="H71" s="7"/>
      <c r="I71" s="8"/>
      <c r="J71" s="1">
        <f>SUM(I73:I91)</f>
        <v>21953.29</v>
      </c>
    </row>
    <row r="72" spans="2:10" ht="15.75" thickBot="1" x14ac:dyDescent="0.3">
      <c r="B72" s="9" t="s">
        <v>1</v>
      </c>
      <c r="C72" s="10" t="s">
        <v>2</v>
      </c>
      <c r="D72" s="10" t="s">
        <v>294</v>
      </c>
      <c r="E72" s="10" t="s">
        <v>3</v>
      </c>
      <c r="F72" s="23" t="s">
        <v>4</v>
      </c>
      <c r="G72" s="23" t="s">
        <v>4</v>
      </c>
      <c r="H72" s="10" t="s">
        <v>196</v>
      </c>
      <c r="I72" s="10" t="s">
        <v>198</v>
      </c>
    </row>
    <row r="73" spans="2:10" ht="15.75" thickBot="1" x14ac:dyDescent="0.3">
      <c r="B73" s="13">
        <v>1</v>
      </c>
      <c r="C73" s="14" t="s">
        <v>175</v>
      </c>
      <c r="D73" s="14" t="s">
        <v>336</v>
      </c>
      <c r="E73" s="15" t="s">
        <v>337</v>
      </c>
      <c r="F73" s="26">
        <v>1357.2121212121212</v>
      </c>
      <c r="G73" s="26">
        <f t="shared" ref="G73:G91" si="12">ROUND(F73/$I$2,2)</f>
        <v>1384.91</v>
      </c>
      <c r="H73" s="17">
        <v>1</v>
      </c>
      <c r="I73" s="16">
        <f t="shared" ref="I73:I91" si="13">G73*H73</f>
        <v>1384.91</v>
      </c>
      <c r="J73" s="1"/>
    </row>
    <row r="74" spans="2:10" ht="15.75" thickBot="1" x14ac:dyDescent="0.3">
      <c r="B74" s="13">
        <v>2</v>
      </c>
      <c r="C74" s="14" t="s">
        <v>176</v>
      </c>
      <c r="D74" s="14" t="s">
        <v>338</v>
      </c>
      <c r="E74" s="15" t="s">
        <v>340</v>
      </c>
      <c r="F74" s="26">
        <v>1404.6565656565656</v>
      </c>
      <c r="G74" s="26">
        <f t="shared" si="12"/>
        <v>1433.32</v>
      </c>
      <c r="H74" s="17">
        <v>1</v>
      </c>
      <c r="I74" s="16">
        <f t="shared" si="13"/>
        <v>1433.32</v>
      </c>
    </row>
    <row r="75" spans="2:10" ht="15.75" thickBot="1" x14ac:dyDescent="0.3">
      <c r="B75" s="13">
        <v>3</v>
      </c>
      <c r="C75" s="14" t="s">
        <v>177</v>
      </c>
      <c r="D75" s="14" t="s">
        <v>339</v>
      </c>
      <c r="E75" s="15" t="s">
        <v>341</v>
      </c>
      <c r="F75" s="26">
        <v>1357.2222222222224</v>
      </c>
      <c r="G75" s="26">
        <f t="shared" si="12"/>
        <v>1384.92</v>
      </c>
      <c r="H75" s="17">
        <v>1</v>
      </c>
      <c r="I75" s="16">
        <f t="shared" si="13"/>
        <v>1384.92</v>
      </c>
    </row>
    <row r="76" spans="2:10" ht="15.75" thickBot="1" x14ac:dyDescent="0.3">
      <c r="B76" s="13">
        <v>4</v>
      </c>
      <c r="C76" s="14" t="s">
        <v>178</v>
      </c>
      <c r="D76" s="14" t="s">
        <v>328</v>
      </c>
      <c r="E76" s="15" t="s">
        <v>173</v>
      </c>
      <c r="F76" s="26">
        <v>1118.9898989898988</v>
      </c>
      <c r="G76" s="26">
        <f t="shared" si="12"/>
        <v>1141.83</v>
      </c>
      <c r="H76" s="17">
        <v>1</v>
      </c>
      <c r="I76" s="16">
        <f t="shared" si="13"/>
        <v>1141.83</v>
      </c>
    </row>
    <row r="77" spans="2:10" ht="15.75" thickBot="1" x14ac:dyDescent="0.3">
      <c r="B77" s="13">
        <v>5</v>
      </c>
      <c r="C77" s="14" t="s">
        <v>179</v>
      </c>
      <c r="D77" s="14" t="s">
        <v>329</v>
      </c>
      <c r="E77" s="15" t="s">
        <v>174</v>
      </c>
      <c r="F77" s="26">
        <v>1167.4747474747473</v>
      </c>
      <c r="G77" s="26">
        <f t="shared" si="12"/>
        <v>1191.3</v>
      </c>
      <c r="H77" s="17">
        <v>1</v>
      </c>
      <c r="I77" s="16">
        <f t="shared" si="13"/>
        <v>1191.3</v>
      </c>
    </row>
    <row r="78" spans="2:10" ht="15.75" thickBot="1" x14ac:dyDescent="0.3">
      <c r="B78" s="13">
        <v>6</v>
      </c>
      <c r="C78" s="14"/>
      <c r="D78" s="14" t="s">
        <v>342</v>
      </c>
      <c r="E78" s="15" t="s">
        <v>343</v>
      </c>
      <c r="F78" s="26">
        <v>1005</v>
      </c>
      <c r="G78" s="26">
        <f t="shared" si="12"/>
        <v>1025.51</v>
      </c>
      <c r="H78" s="17">
        <v>1</v>
      </c>
      <c r="I78" s="16">
        <f t="shared" si="13"/>
        <v>1025.51</v>
      </c>
    </row>
    <row r="79" spans="2:10" ht="15.75" thickBot="1" x14ac:dyDescent="0.3">
      <c r="B79" s="13">
        <v>7</v>
      </c>
      <c r="C79" s="14"/>
      <c r="D79" s="14" t="s">
        <v>347</v>
      </c>
      <c r="E79" s="15" t="s">
        <v>344</v>
      </c>
      <c r="F79" s="26">
        <v>257.55</v>
      </c>
      <c r="G79" s="26">
        <f t="shared" si="12"/>
        <v>262.81</v>
      </c>
      <c r="H79" s="17">
        <v>1</v>
      </c>
      <c r="I79" s="16">
        <f t="shared" si="13"/>
        <v>262.81</v>
      </c>
    </row>
    <row r="80" spans="2:10" ht="15.75" thickBot="1" x14ac:dyDescent="0.3">
      <c r="B80" s="13">
        <v>8</v>
      </c>
      <c r="C80" s="14"/>
      <c r="D80" s="14" t="s">
        <v>348</v>
      </c>
      <c r="E80" s="15" t="s">
        <v>345</v>
      </c>
      <c r="F80" s="26">
        <v>330.6</v>
      </c>
      <c r="G80" s="26">
        <f t="shared" si="12"/>
        <v>337.35</v>
      </c>
      <c r="H80" s="17">
        <v>1</v>
      </c>
      <c r="I80" s="16">
        <f t="shared" si="13"/>
        <v>337.35</v>
      </c>
    </row>
    <row r="81" spans="2:10" ht="15.75" thickBot="1" x14ac:dyDescent="0.3">
      <c r="B81" s="13">
        <v>9</v>
      </c>
      <c r="C81" s="14"/>
      <c r="D81" s="14" t="s">
        <v>349</v>
      </c>
      <c r="E81" s="15" t="s">
        <v>346</v>
      </c>
      <c r="F81" s="26">
        <v>495.9</v>
      </c>
      <c r="G81" s="26">
        <f t="shared" si="12"/>
        <v>506.02</v>
      </c>
      <c r="H81" s="17">
        <v>1</v>
      </c>
      <c r="I81" s="16">
        <f t="shared" si="13"/>
        <v>506.02</v>
      </c>
    </row>
    <row r="82" spans="2:10" ht="15.75" thickBot="1" x14ac:dyDescent="0.3">
      <c r="B82" s="13">
        <v>10</v>
      </c>
      <c r="C82" s="14" t="s">
        <v>180</v>
      </c>
      <c r="D82" s="14" t="s">
        <v>330</v>
      </c>
      <c r="E82" s="15" t="s">
        <v>187</v>
      </c>
      <c r="F82" s="26">
        <v>902.55555555555554</v>
      </c>
      <c r="G82" s="26">
        <f t="shared" si="12"/>
        <v>920.98</v>
      </c>
      <c r="H82" s="17">
        <v>1</v>
      </c>
      <c r="I82" s="16">
        <f t="shared" si="13"/>
        <v>920.98</v>
      </c>
    </row>
    <row r="83" spans="2:10" ht="15.75" thickBot="1" x14ac:dyDescent="0.3">
      <c r="B83" s="13">
        <v>11</v>
      </c>
      <c r="C83" s="14" t="s">
        <v>181</v>
      </c>
      <c r="D83" s="14" t="s">
        <v>331</v>
      </c>
      <c r="E83" s="15" t="s">
        <v>188</v>
      </c>
      <c r="F83" s="26">
        <v>1339.8585858585859</v>
      </c>
      <c r="G83" s="26">
        <f t="shared" si="12"/>
        <v>1367.2</v>
      </c>
      <c r="H83" s="17">
        <v>1</v>
      </c>
      <c r="I83" s="16">
        <f t="shared" si="13"/>
        <v>1367.2</v>
      </c>
    </row>
    <row r="84" spans="2:10" ht="15.75" thickBot="1" x14ac:dyDescent="0.3">
      <c r="B84" s="13">
        <v>12</v>
      </c>
      <c r="C84" s="14" t="s">
        <v>184</v>
      </c>
      <c r="D84" s="14" t="s">
        <v>332</v>
      </c>
      <c r="E84" s="15" t="s">
        <v>185</v>
      </c>
      <c r="F84" s="26">
        <v>249.91919191919192</v>
      </c>
      <c r="G84" s="26">
        <f t="shared" si="12"/>
        <v>255.02</v>
      </c>
      <c r="H84" s="17">
        <v>1</v>
      </c>
      <c r="I84" s="16">
        <f t="shared" si="13"/>
        <v>255.02</v>
      </c>
    </row>
    <row r="85" spans="2:10" ht="15.75" thickBot="1" x14ac:dyDescent="0.3">
      <c r="B85" s="13">
        <v>14</v>
      </c>
      <c r="C85" s="14" t="s">
        <v>203</v>
      </c>
      <c r="D85" s="14" t="s">
        <v>333</v>
      </c>
      <c r="E85" s="15" t="s">
        <v>186</v>
      </c>
      <c r="F85" s="26">
        <v>4225.8282828282827</v>
      </c>
      <c r="G85" s="26">
        <f t="shared" si="12"/>
        <v>4312.07</v>
      </c>
      <c r="H85" s="17">
        <v>1</v>
      </c>
      <c r="I85" s="16">
        <f t="shared" si="13"/>
        <v>4312.07</v>
      </c>
    </row>
    <row r="86" spans="2:10" ht="15.75" thickBot="1" x14ac:dyDescent="0.3">
      <c r="B86" s="13">
        <v>15</v>
      </c>
      <c r="C86" s="14" t="s">
        <v>204</v>
      </c>
      <c r="D86" s="14" t="s">
        <v>351</v>
      </c>
      <c r="E86" s="15" t="s">
        <v>205</v>
      </c>
      <c r="F86" s="26">
        <v>2138.2323232323233</v>
      </c>
      <c r="G86" s="26">
        <f t="shared" si="12"/>
        <v>2181.87</v>
      </c>
      <c r="H86" s="17">
        <v>1</v>
      </c>
      <c r="I86" s="16">
        <f t="shared" si="13"/>
        <v>2181.87</v>
      </c>
    </row>
    <row r="87" spans="2:10" ht="15.75" thickBot="1" x14ac:dyDescent="0.3">
      <c r="B87" s="13">
        <v>16</v>
      </c>
      <c r="C87" s="14" t="s">
        <v>207</v>
      </c>
      <c r="D87" s="14" t="s">
        <v>350</v>
      </c>
      <c r="E87" s="15" t="s">
        <v>206</v>
      </c>
      <c r="F87" s="26">
        <v>2494.5959595959598</v>
      </c>
      <c r="G87" s="26">
        <f t="shared" si="12"/>
        <v>2545.5100000000002</v>
      </c>
      <c r="H87" s="17">
        <v>1</v>
      </c>
      <c r="I87" s="16">
        <f t="shared" si="13"/>
        <v>2545.5100000000002</v>
      </c>
    </row>
    <row r="88" spans="2:10" ht="15.75" thickBot="1" x14ac:dyDescent="0.3">
      <c r="B88" s="13">
        <v>17</v>
      </c>
      <c r="C88" s="14" t="s">
        <v>182</v>
      </c>
      <c r="D88" s="14" t="s">
        <v>334</v>
      </c>
      <c r="E88" s="15" t="s">
        <v>183</v>
      </c>
      <c r="F88" s="26">
        <v>15474.343434343435</v>
      </c>
      <c r="G88" s="26">
        <f t="shared" si="12"/>
        <v>15790.15</v>
      </c>
      <c r="H88" s="17">
        <v>0</v>
      </c>
      <c r="I88" s="16">
        <f t="shared" si="13"/>
        <v>0</v>
      </c>
    </row>
    <row r="89" spans="2:10" ht="15.75" thickBot="1" x14ac:dyDescent="0.3">
      <c r="B89" s="13">
        <v>18</v>
      </c>
      <c r="C89" s="14"/>
      <c r="D89" s="14" t="s">
        <v>353</v>
      </c>
      <c r="E89" s="15" t="s">
        <v>352</v>
      </c>
      <c r="F89" s="26">
        <v>1350</v>
      </c>
      <c r="G89" s="26">
        <f t="shared" si="12"/>
        <v>1377.55</v>
      </c>
      <c r="H89" s="17">
        <v>1</v>
      </c>
      <c r="I89" s="16">
        <f t="shared" si="13"/>
        <v>1377.55</v>
      </c>
    </row>
    <row r="90" spans="2:10" ht="15.75" thickBot="1" x14ac:dyDescent="0.3">
      <c r="B90" s="13">
        <v>19</v>
      </c>
      <c r="C90" s="14"/>
      <c r="D90" s="14" t="s">
        <v>354</v>
      </c>
      <c r="E90" s="15" t="s">
        <v>355</v>
      </c>
      <c r="F90" s="29">
        <f>2914.5/0.85</f>
        <v>3428.8235294117649</v>
      </c>
      <c r="G90" s="26">
        <f t="shared" si="12"/>
        <v>3498.8</v>
      </c>
      <c r="H90" s="17">
        <v>0</v>
      </c>
      <c r="I90" s="16">
        <f t="shared" si="13"/>
        <v>0</v>
      </c>
    </row>
    <row r="91" spans="2:10" ht="26.25" thickBot="1" x14ac:dyDescent="0.3">
      <c r="B91" s="13">
        <v>20</v>
      </c>
      <c r="C91" s="14" t="s">
        <v>238</v>
      </c>
      <c r="D91" s="14" t="s">
        <v>335</v>
      </c>
      <c r="E91" s="15" t="s">
        <v>239</v>
      </c>
      <c r="F91" s="26">
        <v>318.61616161616161</v>
      </c>
      <c r="G91" s="26">
        <f t="shared" si="12"/>
        <v>325.12</v>
      </c>
      <c r="H91" s="17">
        <v>1</v>
      </c>
      <c r="I91" s="16">
        <f t="shared" si="13"/>
        <v>325.12</v>
      </c>
    </row>
    <row r="92" spans="2:10" ht="15.75" thickBot="1" x14ac:dyDescent="0.3">
      <c r="B92" s="6" t="s">
        <v>208</v>
      </c>
      <c r="C92" s="7"/>
      <c r="D92" s="7"/>
      <c r="E92" s="7"/>
      <c r="F92" s="7"/>
      <c r="G92" s="7"/>
      <c r="H92" s="7"/>
      <c r="I92" s="8"/>
      <c r="J92" s="1">
        <f>SUM(I94:I105)</f>
        <v>0</v>
      </c>
    </row>
    <row r="93" spans="2:10" ht="15.75" thickBot="1" x14ac:dyDescent="0.3">
      <c r="B93" s="24" t="s">
        <v>1</v>
      </c>
      <c r="C93" s="23" t="s">
        <v>2</v>
      </c>
      <c r="D93" s="23" t="s">
        <v>294</v>
      </c>
      <c r="E93" s="23" t="s">
        <v>3</v>
      </c>
      <c r="F93" s="23" t="s">
        <v>4</v>
      </c>
      <c r="G93" s="23" t="s">
        <v>4</v>
      </c>
      <c r="H93" s="10" t="s">
        <v>196</v>
      </c>
      <c r="I93" s="10" t="s">
        <v>198</v>
      </c>
    </row>
    <row r="94" spans="2:10" ht="64.5" thickBot="1" x14ac:dyDescent="0.3">
      <c r="B94" s="13">
        <v>1</v>
      </c>
      <c r="C94" s="14" t="s">
        <v>209</v>
      </c>
      <c r="D94" s="14" t="str">
        <f t="shared" ref="D94:D105" si="14">_xlfn.CONCAT(C94," o equivalent")</f>
        <v>IE-3200-8P2S-E o equivalent</v>
      </c>
      <c r="E94" s="15" t="s">
        <v>230</v>
      </c>
      <c r="F94" s="26">
        <v>4753.787878787879</v>
      </c>
      <c r="G94" s="26">
        <f t="shared" ref="G94:G105" si="15">ROUND(F94/$I$2,2)</f>
        <v>4850.8</v>
      </c>
      <c r="H94" s="17">
        <v>0</v>
      </c>
      <c r="I94" s="16">
        <f t="shared" ref="I94:I105" si="16">G94*H94</f>
        <v>0</v>
      </c>
      <c r="J94" s="1"/>
    </row>
    <row r="95" spans="2:10" ht="15.75" thickBot="1" x14ac:dyDescent="0.3">
      <c r="B95" s="13">
        <v>2</v>
      </c>
      <c r="C95" s="14" t="s">
        <v>210</v>
      </c>
      <c r="D95" s="14" t="str">
        <f t="shared" si="14"/>
        <v>CON-SNTP-IE32008S o equivalent</v>
      </c>
      <c r="E95" s="15" t="s">
        <v>211</v>
      </c>
      <c r="F95" s="29">
        <f>1042.04/0.85</f>
        <v>1225.9294117647059</v>
      </c>
      <c r="G95" s="26">
        <f t="shared" si="15"/>
        <v>1250.95</v>
      </c>
      <c r="H95" s="17">
        <v>0</v>
      </c>
      <c r="I95" s="16">
        <f t="shared" si="16"/>
        <v>0</v>
      </c>
    </row>
    <row r="96" spans="2:10" ht="15.75" thickBot="1" x14ac:dyDescent="0.3">
      <c r="B96" s="13">
        <v>3</v>
      </c>
      <c r="C96" s="14" t="s">
        <v>212</v>
      </c>
      <c r="D96" s="14" t="str">
        <f t="shared" si="14"/>
        <v>PWR-IE240W-PCAC-L o equivalent</v>
      </c>
      <c r="E96" s="15" t="s">
        <v>213</v>
      </c>
      <c r="F96" s="26">
        <v>1186.2929292929293</v>
      </c>
      <c r="G96" s="26">
        <f t="shared" si="15"/>
        <v>1210.5</v>
      </c>
      <c r="H96" s="17">
        <v>0</v>
      </c>
      <c r="I96" s="16">
        <f t="shared" si="16"/>
        <v>0</v>
      </c>
    </row>
    <row r="97" spans="2:10" ht="15.75" thickBot="1" x14ac:dyDescent="0.3">
      <c r="B97" s="13">
        <v>4</v>
      </c>
      <c r="C97" s="14" t="s">
        <v>214</v>
      </c>
      <c r="D97" s="14" t="str">
        <f t="shared" si="14"/>
        <v>IE3200-DNA-E-3Y o equivalent</v>
      </c>
      <c r="E97" s="15" t="s">
        <v>215</v>
      </c>
      <c r="F97" s="26">
        <v>143.78787878787878</v>
      </c>
      <c r="G97" s="26">
        <f t="shared" si="15"/>
        <v>146.72</v>
      </c>
      <c r="H97" s="17">
        <v>0</v>
      </c>
      <c r="I97" s="16">
        <f t="shared" si="16"/>
        <v>0</v>
      </c>
    </row>
    <row r="98" spans="2:10" ht="77.25" thickBot="1" x14ac:dyDescent="0.3">
      <c r="B98" s="13">
        <v>5</v>
      </c>
      <c r="C98" s="14" t="s">
        <v>216</v>
      </c>
      <c r="D98" s="14" t="str">
        <f t="shared" si="14"/>
        <v>C9200L-24P-4G-E o equivalent</v>
      </c>
      <c r="E98" s="15" t="s">
        <v>231</v>
      </c>
      <c r="F98" s="26">
        <v>3042.5151515151515</v>
      </c>
      <c r="G98" s="26">
        <f t="shared" si="15"/>
        <v>3104.61</v>
      </c>
      <c r="H98" s="17">
        <v>0</v>
      </c>
      <c r="I98" s="16">
        <f t="shared" si="16"/>
        <v>0</v>
      </c>
    </row>
    <row r="99" spans="2:10" ht="15.75" thickBot="1" x14ac:dyDescent="0.3">
      <c r="B99" s="13">
        <v>6</v>
      </c>
      <c r="C99" s="14" t="s">
        <v>217</v>
      </c>
      <c r="D99" s="14" t="str">
        <f t="shared" si="14"/>
        <v>CON-SNT-C920L24G o equivalent</v>
      </c>
      <c r="E99" s="15" t="s">
        <v>218</v>
      </c>
      <c r="F99" s="26">
        <v>338.49494949494954</v>
      </c>
      <c r="G99" s="26">
        <f t="shared" si="15"/>
        <v>345.4</v>
      </c>
      <c r="H99" s="17">
        <v>0</v>
      </c>
      <c r="I99" s="16">
        <f t="shared" si="16"/>
        <v>0</v>
      </c>
    </row>
    <row r="100" spans="2:10" ht="15.75" thickBot="1" x14ac:dyDescent="0.3">
      <c r="B100" s="13">
        <v>7</v>
      </c>
      <c r="C100" s="14" t="s">
        <v>219</v>
      </c>
      <c r="D100" s="14" t="str">
        <f t="shared" si="14"/>
        <v>C9200L-DNA-E-24-3Y o equivalent</v>
      </c>
      <c r="E100" s="15" t="s">
        <v>220</v>
      </c>
      <c r="F100" s="26">
        <v>489.19191919191923</v>
      </c>
      <c r="G100" s="26">
        <f t="shared" si="15"/>
        <v>499.18</v>
      </c>
      <c r="H100" s="17">
        <v>0</v>
      </c>
      <c r="I100" s="16">
        <f t="shared" si="16"/>
        <v>0</v>
      </c>
    </row>
    <row r="101" spans="2:10" ht="51.75" thickBot="1" x14ac:dyDescent="0.3">
      <c r="B101" s="13">
        <v>8</v>
      </c>
      <c r="C101" s="14" t="s">
        <v>221</v>
      </c>
      <c r="D101" s="14" t="str">
        <f t="shared" si="14"/>
        <v>C9200-24P-E o equivalent</v>
      </c>
      <c r="E101" s="15" t="s">
        <v>232</v>
      </c>
      <c r="F101" s="26">
        <v>3347.5959595959594</v>
      </c>
      <c r="G101" s="26">
        <f t="shared" si="15"/>
        <v>3415.91</v>
      </c>
      <c r="H101" s="17">
        <v>0</v>
      </c>
      <c r="I101" s="16">
        <f t="shared" si="16"/>
        <v>0</v>
      </c>
    </row>
    <row r="102" spans="2:10" ht="15.75" thickBot="1" x14ac:dyDescent="0.3">
      <c r="B102" s="13">
        <v>9</v>
      </c>
      <c r="C102" s="14" t="s">
        <v>222</v>
      </c>
      <c r="D102" s="14" t="str">
        <f t="shared" si="14"/>
        <v>CON-SNT-C920024P o equivalent</v>
      </c>
      <c r="E102" s="15" t="s">
        <v>223</v>
      </c>
      <c r="F102" s="26">
        <v>293.40404040404042</v>
      </c>
      <c r="G102" s="26">
        <f>ROUND(F102/$I$2,2)-8.67</f>
        <v>290.71999999999997</v>
      </c>
      <c r="H102" s="17">
        <v>0</v>
      </c>
      <c r="I102" s="16">
        <f t="shared" si="16"/>
        <v>0</v>
      </c>
    </row>
    <row r="103" spans="2:10" ht="15.75" thickBot="1" x14ac:dyDescent="0.3">
      <c r="B103" s="13">
        <v>10</v>
      </c>
      <c r="C103" s="14" t="s">
        <v>224</v>
      </c>
      <c r="D103" s="14" t="str">
        <f t="shared" si="14"/>
        <v>C9200-DNA-E-24-3Y o equivalent</v>
      </c>
      <c r="E103" s="15" t="s">
        <v>225</v>
      </c>
      <c r="F103" s="26">
        <v>489.80808080808083</v>
      </c>
      <c r="G103" s="26">
        <f t="shared" si="15"/>
        <v>499.8</v>
      </c>
      <c r="H103" s="17">
        <v>0</v>
      </c>
      <c r="I103" s="16">
        <f t="shared" si="16"/>
        <v>0</v>
      </c>
    </row>
    <row r="104" spans="2:10" ht="15.75" thickBot="1" x14ac:dyDescent="0.3">
      <c r="B104" s="13">
        <v>11</v>
      </c>
      <c r="C104" s="14" t="s">
        <v>226</v>
      </c>
      <c r="D104" s="14" t="str">
        <f t="shared" si="14"/>
        <v>C9200-NM-4G= o equivalent</v>
      </c>
      <c r="E104" s="15" t="s">
        <v>227</v>
      </c>
      <c r="F104" s="26">
        <v>409.51515151515156</v>
      </c>
      <c r="G104" s="26">
        <f t="shared" si="15"/>
        <v>417.87</v>
      </c>
      <c r="H104" s="17">
        <v>0</v>
      </c>
      <c r="I104" s="16">
        <f t="shared" si="16"/>
        <v>0</v>
      </c>
    </row>
    <row r="105" spans="2:10" ht="15.75" thickBot="1" x14ac:dyDescent="0.3">
      <c r="B105" s="13">
        <v>12</v>
      </c>
      <c r="C105" s="14" t="s">
        <v>228</v>
      </c>
      <c r="D105" s="14" t="str">
        <f t="shared" si="14"/>
        <v>GLC-LH-SMD= o equivalent</v>
      </c>
      <c r="E105" s="15" t="s">
        <v>229</v>
      </c>
      <c r="F105" s="26">
        <v>688.5454545454545</v>
      </c>
      <c r="G105" s="26">
        <f t="shared" si="15"/>
        <v>702.6</v>
      </c>
      <c r="H105" s="17">
        <v>0</v>
      </c>
      <c r="I105" s="16">
        <f t="shared" si="16"/>
        <v>0</v>
      </c>
    </row>
    <row r="106" spans="2:10" ht="15.75" thickBot="1" x14ac:dyDescent="0.3">
      <c r="B106" s="6" t="s">
        <v>0</v>
      </c>
      <c r="C106" s="7"/>
      <c r="D106" s="7"/>
      <c r="E106" s="7"/>
      <c r="F106" s="7"/>
      <c r="G106" s="7"/>
      <c r="H106" s="7"/>
      <c r="I106" s="8"/>
      <c r="J106" s="1">
        <f>SUM(I108:I170)</f>
        <v>260.77000000000004</v>
      </c>
    </row>
    <row r="107" spans="2:10" ht="15.75" thickBot="1" x14ac:dyDescent="0.3">
      <c r="B107" s="24" t="s">
        <v>1</v>
      </c>
      <c r="C107" s="23" t="s">
        <v>2</v>
      </c>
      <c r="D107" s="23" t="s">
        <v>294</v>
      </c>
      <c r="E107" s="23" t="s">
        <v>3</v>
      </c>
      <c r="F107" s="23" t="s">
        <v>4</v>
      </c>
      <c r="G107" s="23" t="s">
        <v>4</v>
      </c>
      <c r="H107" s="10" t="s">
        <v>196</v>
      </c>
      <c r="I107" s="10" t="s">
        <v>198</v>
      </c>
    </row>
    <row r="108" spans="2:10" ht="64.5" thickBot="1" x14ac:dyDescent="0.3">
      <c r="B108" s="13">
        <v>1</v>
      </c>
      <c r="C108" s="14" t="s">
        <v>5</v>
      </c>
      <c r="D108" s="14" t="str">
        <f t="shared" ref="D108:D170" si="17">_xlfn.CONCAT(C108," o equivalent")</f>
        <v>Cable de 4 parells S/FTP categoria 7 per a classe Ea o equivalent</v>
      </c>
      <c r="E108" s="15" t="s">
        <v>240</v>
      </c>
      <c r="F108" s="26">
        <v>4.1313131313131315</v>
      </c>
      <c r="G108" s="26">
        <f t="shared" ref="G108:G170" si="18">ROUND(F108/$I$2,2)</f>
        <v>4.22</v>
      </c>
      <c r="H108" s="17">
        <v>1</v>
      </c>
      <c r="I108" s="16">
        <f t="shared" ref="I108:I170" si="19">G108*H108</f>
        <v>4.22</v>
      </c>
      <c r="J108" s="1"/>
    </row>
    <row r="109" spans="2:10" ht="15.75" thickBot="1" x14ac:dyDescent="0.3">
      <c r="B109" s="13">
        <v>2</v>
      </c>
      <c r="C109" s="14" t="s">
        <v>6</v>
      </c>
      <c r="D109" s="14" t="str">
        <f t="shared" si="17"/>
        <v>Paca carril DIN R-J45 o equivalent</v>
      </c>
      <c r="E109" s="15" t="s">
        <v>241</v>
      </c>
      <c r="F109" s="26">
        <v>11.525252525252526</v>
      </c>
      <c r="G109" s="26">
        <f t="shared" si="18"/>
        <v>11.76</v>
      </c>
      <c r="H109" s="17">
        <v>1</v>
      </c>
      <c r="I109" s="16">
        <f t="shared" si="19"/>
        <v>11.76</v>
      </c>
    </row>
    <row r="110" spans="2:10" ht="15.75" thickBot="1" x14ac:dyDescent="0.3">
      <c r="B110" s="13">
        <v>3</v>
      </c>
      <c r="C110" s="14" t="s">
        <v>242</v>
      </c>
      <c r="D110" s="14" t="str">
        <f t="shared" si="17"/>
        <v>Connector RJ-45 femella o equivalent</v>
      </c>
      <c r="E110" s="15" t="s">
        <v>243</v>
      </c>
      <c r="F110" s="26">
        <v>6.6969696969696972</v>
      </c>
      <c r="G110" s="26">
        <f t="shared" si="18"/>
        <v>6.83</v>
      </c>
      <c r="H110" s="17">
        <v>1</v>
      </c>
      <c r="I110" s="16">
        <f t="shared" si="19"/>
        <v>6.83</v>
      </c>
    </row>
    <row r="111" spans="2:10" ht="26.25" thickBot="1" x14ac:dyDescent="0.3">
      <c r="B111" s="13">
        <v>4</v>
      </c>
      <c r="C111" s="14" t="s">
        <v>7</v>
      </c>
      <c r="D111" s="14" t="str">
        <f t="shared" si="17"/>
        <v>Tirantet de xarxa model C6PC28-YL-01 (Groc) o equivalent</v>
      </c>
      <c r="E111" s="14" t="s">
        <v>8</v>
      </c>
      <c r="F111" s="26">
        <v>2.6969696969696968</v>
      </c>
      <c r="G111" s="26">
        <f t="shared" si="18"/>
        <v>2.75</v>
      </c>
      <c r="H111" s="17">
        <v>1</v>
      </c>
      <c r="I111" s="16">
        <f t="shared" si="19"/>
        <v>2.75</v>
      </c>
    </row>
    <row r="112" spans="2:10" ht="26.25" thickBot="1" x14ac:dyDescent="0.3">
      <c r="B112" s="13">
        <v>5</v>
      </c>
      <c r="C112" s="14" t="s">
        <v>9</v>
      </c>
      <c r="D112" s="14" t="str">
        <f t="shared" si="17"/>
        <v>Tirantet de xarxa model C6PC28-YL-02 (Groc) o equivalent</v>
      </c>
      <c r="E112" s="14" t="s">
        <v>10</v>
      </c>
      <c r="F112" s="26">
        <v>2.6969696969696968</v>
      </c>
      <c r="G112" s="26">
        <f t="shared" si="18"/>
        <v>2.75</v>
      </c>
      <c r="H112" s="17">
        <v>1</v>
      </c>
      <c r="I112" s="16">
        <f t="shared" si="19"/>
        <v>2.75</v>
      </c>
    </row>
    <row r="113" spans="2:11" ht="26.25" thickBot="1" x14ac:dyDescent="0.3">
      <c r="B113" s="13">
        <v>6</v>
      </c>
      <c r="C113" s="14" t="s">
        <v>11</v>
      </c>
      <c r="D113" s="14" t="str">
        <f t="shared" si="17"/>
        <v>Tirantet de xarxa model C6PC28-YL-03 (Groc) o equivalent</v>
      </c>
      <c r="E113" s="14" t="s">
        <v>12</v>
      </c>
      <c r="F113" s="26">
        <v>2.8686868686868685</v>
      </c>
      <c r="G113" s="26">
        <f t="shared" si="18"/>
        <v>2.93</v>
      </c>
      <c r="H113" s="17">
        <v>1</v>
      </c>
      <c r="I113" s="16">
        <f t="shared" si="19"/>
        <v>2.93</v>
      </c>
    </row>
    <row r="114" spans="2:11" ht="26.25" thickBot="1" x14ac:dyDescent="0.3">
      <c r="B114" s="13">
        <v>7</v>
      </c>
      <c r="C114" s="14" t="s">
        <v>13</v>
      </c>
      <c r="D114" s="14" t="str">
        <f t="shared" si="17"/>
        <v>Tirantet de xarxa model C6PC28-YL-04 (Groc) o equivalent</v>
      </c>
      <c r="E114" s="14" t="s">
        <v>14</v>
      </c>
      <c r="F114" s="26">
        <v>3.1212121212121211</v>
      </c>
      <c r="G114" s="26">
        <f t="shared" si="18"/>
        <v>3.18</v>
      </c>
      <c r="H114" s="17">
        <v>1</v>
      </c>
      <c r="I114" s="16">
        <f t="shared" si="19"/>
        <v>3.18</v>
      </c>
    </row>
    <row r="115" spans="2:11" ht="26.25" thickBot="1" x14ac:dyDescent="0.3">
      <c r="B115" s="13">
        <v>8</v>
      </c>
      <c r="C115" s="14" t="s">
        <v>15</v>
      </c>
      <c r="D115" s="14" t="str">
        <f t="shared" si="17"/>
        <v>Tirantet de xarxa model C6PC28-YL-05 (Groc) o equivalent</v>
      </c>
      <c r="E115" s="14" t="s">
        <v>16</v>
      </c>
      <c r="F115" s="26">
        <v>3.3838383838383841</v>
      </c>
      <c r="G115" s="26">
        <f t="shared" si="18"/>
        <v>3.45</v>
      </c>
      <c r="H115" s="17">
        <v>1</v>
      </c>
      <c r="I115" s="16">
        <f t="shared" si="19"/>
        <v>3.45</v>
      </c>
    </row>
    <row r="116" spans="2:11" ht="26.25" thickBot="1" x14ac:dyDescent="0.3">
      <c r="B116" s="13">
        <v>9</v>
      </c>
      <c r="C116" s="14" t="s">
        <v>17</v>
      </c>
      <c r="D116" s="14" t="str">
        <f t="shared" si="17"/>
        <v>Tirantet de xarxa model C6PC28-YL-07 (Groc) o equivalent</v>
      </c>
      <c r="E116" s="14" t="s">
        <v>18</v>
      </c>
      <c r="F116" s="26">
        <v>3.6464646464646462</v>
      </c>
      <c r="G116" s="26">
        <f t="shared" si="18"/>
        <v>3.72</v>
      </c>
      <c r="H116" s="17">
        <v>1</v>
      </c>
      <c r="I116" s="16">
        <f t="shared" si="19"/>
        <v>3.72</v>
      </c>
    </row>
    <row r="117" spans="2:11" ht="26.25" thickBot="1" x14ac:dyDescent="0.3">
      <c r="B117" s="13">
        <v>10</v>
      </c>
      <c r="C117" s="14" t="s">
        <v>19</v>
      </c>
      <c r="D117" s="14" t="str">
        <f t="shared" si="17"/>
        <v>Tirantet de xarxa model C6PC28-YL-10 (Groc) o equivalent</v>
      </c>
      <c r="E117" s="14" t="s">
        <v>20</v>
      </c>
      <c r="F117" s="26">
        <v>3.9090909090909092</v>
      </c>
      <c r="G117" s="26">
        <f t="shared" si="18"/>
        <v>3.99</v>
      </c>
      <c r="H117" s="17">
        <v>1</v>
      </c>
      <c r="I117" s="16">
        <f t="shared" si="19"/>
        <v>3.99</v>
      </c>
    </row>
    <row r="118" spans="2:11" ht="26.25" thickBot="1" x14ac:dyDescent="0.3">
      <c r="B118" s="13">
        <v>11</v>
      </c>
      <c r="C118" s="14" t="s">
        <v>21</v>
      </c>
      <c r="D118" s="14" t="str">
        <f t="shared" si="17"/>
        <v>Tirantet de xarxa model C6PC28-YL-12 (Groc) o equivalent</v>
      </c>
      <c r="E118" s="14" t="s">
        <v>22</v>
      </c>
      <c r="F118" s="26">
        <v>4.5353535353535355</v>
      </c>
      <c r="G118" s="26">
        <f t="shared" si="18"/>
        <v>4.63</v>
      </c>
      <c r="H118" s="17">
        <v>1</v>
      </c>
      <c r="I118" s="16">
        <f t="shared" si="19"/>
        <v>4.63</v>
      </c>
    </row>
    <row r="119" spans="2:11" ht="26.25" thickBot="1" x14ac:dyDescent="0.3">
      <c r="B119" s="13">
        <v>12</v>
      </c>
      <c r="C119" s="14" t="s">
        <v>23</v>
      </c>
      <c r="D119" s="14" t="str">
        <f t="shared" si="17"/>
        <v>Tirantet de xarxa model C6PC28-YL-15 (Groc) o equivalent</v>
      </c>
      <c r="E119" s="14" t="s">
        <v>24</v>
      </c>
      <c r="F119" s="26">
        <v>5.5151515151515156</v>
      </c>
      <c r="G119" s="26">
        <f t="shared" si="18"/>
        <v>5.63</v>
      </c>
      <c r="H119" s="17">
        <v>1</v>
      </c>
      <c r="I119" s="16">
        <f t="shared" si="19"/>
        <v>5.63</v>
      </c>
    </row>
    <row r="120" spans="2:11" ht="26.25" thickBot="1" x14ac:dyDescent="0.3">
      <c r="B120" s="13">
        <v>13</v>
      </c>
      <c r="C120" s="14" t="s">
        <v>25</v>
      </c>
      <c r="D120" s="14" t="str">
        <f t="shared" si="17"/>
        <v>Tirantet de xarxa model C6PC28-YL-20 (Groc) o equivalent</v>
      </c>
      <c r="E120" s="14" t="s">
        <v>26</v>
      </c>
      <c r="F120" s="26">
        <v>6.4949494949494948</v>
      </c>
      <c r="G120" s="26">
        <f t="shared" si="18"/>
        <v>6.63</v>
      </c>
      <c r="H120" s="17">
        <v>1</v>
      </c>
      <c r="I120" s="16">
        <f t="shared" si="19"/>
        <v>6.63</v>
      </c>
    </row>
    <row r="121" spans="2:11" ht="26.25" thickBot="1" x14ac:dyDescent="0.3">
      <c r="B121" s="13">
        <v>14</v>
      </c>
      <c r="C121" s="14" t="s">
        <v>27</v>
      </c>
      <c r="D121" s="14" t="str">
        <f t="shared" si="17"/>
        <v>Tirantet de xarxa model C6PC28-GN-01 (Verd) o equivalent</v>
      </c>
      <c r="E121" s="14" t="s">
        <v>28</v>
      </c>
      <c r="F121" s="26">
        <v>2.6969696969696968</v>
      </c>
      <c r="G121" s="26">
        <f t="shared" si="18"/>
        <v>2.75</v>
      </c>
      <c r="H121" s="17">
        <v>1</v>
      </c>
      <c r="I121" s="16">
        <f t="shared" si="19"/>
        <v>2.75</v>
      </c>
    </row>
    <row r="122" spans="2:11" ht="26.25" thickBot="1" x14ac:dyDescent="0.3">
      <c r="B122" s="13">
        <v>15</v>
      </c>
      <c r="C122" s="14" t="s">
        <v>29</v>
      </c>
      <c r="D122" s="14" t="str">
        <f t="shared" si="17"/>
        <v>Tirantet de xarxa model C6PC28-GN-02 (Verd) o equivalent</v>
      </c>
      <c r="E122" s="14" t="s">
        <v>30</v>
      </c>
      <c r="F122" s="26">
        <v>2.6969696969696968</v>
      </c>
      <c r="G122" s="26">
        <f t="shared" si="18"/>
        <v>2.75</v>
      </c>
      <c r="H122" s="17">
        <v>1</v>
      </c>
      <c r="I122" s="16">
        <f t="shared" si="19"/>
        <v>2.75</v>
      </c>
      <c r="K122" t="s">
        <v>281</v>
      </c>
    </row>
    <row r="123" spans="2:11" ht="26.25" thickBot="1" x14ac:dyDescent="0.3">
      <c r="B123" s="13">
        <v>16</v>
      </c>
      <c r="C123" s="14" t="s">
        <v>31</v>
      </c>
      <c r="D123" s="14" t="str">
        <f t="shared" si="17"/>
        <v>Tirantet de xarxa model C6PC28-GN-03 (Verd) o equivalent</v>
      </c>
      <c r="E123" s="14" t="s">
        <v>32</v>
      </c>
      <c r="F123" s="26">
        <v>2.8686868686868685</v>
      </c>
      <c r="G123" s="26">
        <f t="shared" si="18"/>
        <v>2.93</v>
      </c>
      <c r="H123" s="17">
        <v>1</v>
      </c>
      <c r="I123" s="16">
        <f t="shared" si="19"/>
        <v>2.93</v>
      </c>
    </row>
    <row r="124" spans="2:11" ht="26.25" thickBot="1" x14ac:dyDescent="0.3">
      <c r="B124" s="13">
        <v>17</v>
      </c>
      <c r="C124" s="14" t="s">
        <v>33</v>
      </c>
      <c r="D124" s="14" t="str">
        <f t="shared" si="17"/>
        <v>Tirantet de xarxa model C6PC28-GN-04 (Verd) o equivalent</v>
      </c>
      <c r="E124" s="14" t="s">
        <v>34</v>
      </c>
      <c r="F124" s="26">
        <v>3.1212121212121211</v>
      </c>
      <c r="G124" s="26">
        <f t="shared" si="18"/>
        <v>3.18</v>
      </c>
      <c r="H124" s="17">
        <v>1</v>
      </c>
      <c r="I124" s="16">
        <f t="shared" si="19"/>
        <v>3.18</v>
      </c>
    </row>
    <row r="125" spans="2:11" ht="26.25" thickBot="1" x14ac:dyDescent="0.3">
      <c r="B125" s="13">
        <v>18</v>
      </c>
      <c r="C125" s="14" t="s">
        <v>35</v>
      </c>
      <c r="D125" s="14" t="str">
        <f t="shared" si="17"/>
        <v>Tirantet de xarxa model C6PC28-GN-05 (Verd) o equivalent</v>
      </c>
      <c r="E125" s="14" t="s">
        <v>36</v>
      </c>
      <c r="F125" s="26">
        <v>3.3838383838383841</v>
      </c>
      <c r="G125" s="26">
        <f t="shared" si="18"/>
        <v>3.45</v>
      </c>
      <c r="H125" s="17">
        <v>1</v>
      </c>
      <c r="I125" s="16">
        <f t="shared" si="19"/>
        <v>3.45</v>
      </c>
    </row>
    <row r="126" spans="2:11" ht="26.25" thickBot="1" x14ac:dyDescent="0.3">
      <c r="B126" s="13">
        <v>19</v>
      </c>
      <c r="C126" s="14" t="s">
        <v>37</v>
      </c>
      <c r="D126" s="14" t="str">
        <f t="shared" si="17"/>
        <v>Tirantet de xarxa model C6PC28-GN-07 (Verd) o equivalent</v>
      </c>
      <c r="E126" s="14" t="s">
        <v>38</v>
      </c>
      <c r="F126" s="26">
        <v>3.6464646464646462</v>
      </c>
      <c r="G126" s="26">
        <f t="shared" si="18"/>
        <v>3.72</v>
      </c>
      <c r="H126" s="17">
        <v>1</v>
      </c>
      <c r="I126" s="16">
        <f t="shared" si="19"/>
        <v>3.72</v>
      </c>
    </row>
    <row r="127" spans="2:11" ht="26.25" thickBot="1" x14ac:dyDescent="0.3">
      <c r="B127" s="13">
        <v>20</v>
      </c>
      <c r="C127" s="14" t="s">
        <v>39</v>
      </c>
      <c r="D127" s="14" t="str">
        <f t="shared" si="17"/>
        <v>Tirantet de xarxa model C6PC28-GN-10 (Verd) o equivalent</v>
      </c>
      <c r="E127" s="14" t="s">
        <v>40</v>
      </c>
      <c r="F127" s="26">
        <v>3.9090909090909092</v>
      </c>
      <c r="G127" s="26">
        <f t="shared" si="18"/>
        <v>3.99</v>
      </c>
      <c r="H127" s="17">
        <v>1</v>
      </c>
      <c r="I127" s="16">
        <f t="shared" si="19"/>
        <v>3.99</v>
      </c>
    </row>
    <row r="128" spans="2:11" ht="26.25" thickBot="1" x14ac:dyDescent="0.3">
      <c r="B128" s="13">
        <v>21</v>
      </c>
      <c r="C128" s="14" t="s">
        <v>41</v>
      </c>
      <c r="D128" s="14" t="str">
        <f t="shared" si="17"/>
        <v>Tirantet de xarxa model C6PC28-GN-12 (Verd) o equivalent</v>
      </c>
      <c r="E128" s="14" t="s">
        <v>42</v>
      </c>
      <c r="F128" s="26">
        <v>4.5353535353535355</v>
      </c>
      <c r="G128" s="26">
        <f t="shared" si="18"/>
        <v>4.63</v>
      </c>
      <c r="H128" s="17">
        <v>1</v>
      </c>
      <c r="I128" s="16">
        <f t="shared" si="19"/>
        <v>4.63</v>
      </c>
    </row>
    <row r="129" spans="2:9" ht="26.25" thickBot="1" x14ac:dyDescent="0.3">
      <c r="B129" s="13">
        <v>22</v>
      </c>
      <c r="C129" s="14" t="s">
        <v>43</v>
      </c>
      <c r="D129" s="14" t="str">
        <f t="shared" si="17"/>
        <v>Tirantet de xarxa model C6PC28-GN-15 (Verd) o equivalent</v>
      </c>
      <c r="E129" s="14" t="s">
        <v>44</v>
      </c>
      <c r="F129" s="26">
        <v>5.5151515151515156</v>
      </c>
      <c r="G129" s="26">
        <f t="shared" si="18"/>
        <v>5.63</v>
      </c>
      <c r="H129" s="17">
        <v>1</v>
      </c>
      <c r="I129" s="16">
        <f t="shared" si="19"/>
        <v>5.63</v>
      </c>
    </row>
    <row r="130" spans="2:9" ht="26.25" thickBot="1" x14ac:dyDescent="0.3">
      <c r="B130" s="13">
        <v>23</v>
      </c>
      <c r="C130" s="14" t="s">
        <v>45</v>
      </c>
      <c r="D130" s="14" t="str">
        <f t="shared" si="17"/>
        <v>Tirantet de xarxa model C6PC28-GN-20 (Verd) o equivalent</v>
      </c>
      <c r="E130" s="14" t="s">
        <v>46</v>
      </c>
      <c r="F130" s="26">
        <v>6.4949494949494948</v>
      </c>
      <c r="G130" s="26">
        <f t="shared" si="18"/>
        <v>6.63</v>
      </c>
      <c r="H130" s="17">
        <v>1</v>
      </c>
      <c r="I130" s="16">
        <f t="shared" si="19"/>
        <v>6.63</v>
      </c>
    </row>
    <row r="131" spans="2:9" ht="26.25" thickBot="1" x14ac:dyDescent="0.3">
      <c r="B131" s="13">
        <v>24</v>
      </c>
      <c r="C131" s="14" t="s">
        <v>47</v>
      </c>
      <c r="D131" s="14" t="str">
        <f t="shared" si="17"/>
        <v>Tirantet de xarxa model C6PC28-GY-01 (Gris) o equivalent</v>
      </c>
      <c r="E131" s="14" t="s">
        <v>48</v>
      </c>
      <c r="F131" s="26">
        <v>2.6969696969696968</v>
      </c>
      <c r="G131" s="26">
        <f t="shared" si="18"/>
        <v>2.75</v>
      </c>
      <c r="H131" s="17">
        <v>1</v>
      </c>
      <c r="I131" s="16">
        <f t="shared" si="19"/>
        <v>2.75</v>
      </c>
    </row>
    <row r="132" spans="2:9" ht="26.25" thickBot="1" x14ac:dyDescent="0.3">
      <c r="B132" s="13">
        <v>25</v>
      </c>
      <c r="C132" s="14" t="s">
        <v>49</v>
      </c>
      <c r="D132" s="14" t="str">
        <f t="shared" si="17"/>
        <v>Tirantet de xarxa model C6PC28-GY-02 (Gris) o equivalent</v>
      </c>
      <c r="E132" s="14" t="s">
        <v>50</v>
      </c>
      <c r="F132" s="26">
        <v>2.6969696969696968</v>
      </c>
      <c r="G132" s="26">
        <f t="shared" si="18"/>
        <v>2.75</v>
      </c>
      <c r="H132" s="17">
        <v>1</v>
      </c>
      <c r="I132" s="16">
        <f t="shared" si="19"/>
        <v>2.75</v>
      </c>
    </row>
    <row r="133" spans="2:9" ht="26.25" thickBot="1" x14ac:dyDescent="0.3">
      <c r="B133" s="13">
        <v>26</v>
      </c>
      <c r="C133" s="14" t="s">
        <v>51</v>
      </c>
      <c r="D133" s="14" t="str">
        <f t="shared" si="17"/>
        <v>Tirantet de xarxa model C6PC28-GY-03 (Gris) o equivalent</v>
      </c>
      <c r="E133" s="14" t="s">
        <v>52</v>
      </c>
      <c r="F133" s="26">
        <v>2.8686868686868685</v>
      </c>
      <c r="G133" s="26">
        <f t="shared" si="18"/>
        <v>2.93</v>
      </c>
      <c r="H133" s="17">
        <v>1</v>
      </c>
      <c r="I133" s="16">
        <f t="shared" si="19"/>
        <v>2.93</v>
      </c>
    </row>
    <row r="134" spans="2:9" ht="26.25" thickBot="1" x14ac:dyDescent="0.3">
      <c r="B134" s="13">
        <v>27</v>
      </c>
      <c r="C134" s="14" t="s">
        <v>53</v>
      </c>
      <c r="D134" s="14" t="str">
        <f t="shared" si="17"/>
        <v>Tirantet de xarxa model C6PC28-GY-04 (Gris) o equivalent</v>
      </c>
      <c r="E134" s="14" t="s">
        <v>54</v>
      </c>
      <c r="F134" s="26">
        <v>3.1212121212121211</v>
      </c>
      <c r="G134" s="26">
        <f t="shared" si="18"/>
        <v>3.18</v>
      </c>
      <c r="H134" s="17">
        <v>1</v>
      </c>
      <c r="I134" s="16">
        <f t="shared" si="19"/>
        <v>3.18</v>
      </c>
    </row>
    <row r="135" spans="2:9" ht="26.25" thickBot="1" x14ac:dyDescent="0.3">
      <c r="B135" s="13">
        <v>28</v>
      </c>
      <c r="C135" s="14" t="s">
        <v>55</v>
      </c>
      <c r="D135" s="14" t="str">
        <f t="shared" si="17"/>
        <v>Tirantet de xarxa model C6PC28-GY-05 (Gris) o equivalent</v>
      </c>
      <c r="E135" s="14" t="s">
        <v>56</v>
      </c>
      <c r="F135" s="26">
        <v>3.3838383838383841</v>
      </c>
      <c r="G135" s="26">
        <f t="shared" si="18"/>
        <v>3.45</v>
      </c>
      <c r="H135" s="17">
        <v>1</v>
      </c>
      <c r="I135" s="16">
        <f t="shared" si="19"/>
        <v>3.45</v>
      </c>
    </row>
    <row r="136" spans="2:9" ht="26.25" thickBot="1" x14ac:dyDescent="0.3">
      <c r="B136" s="13">
        <v>29</v>
      </c>
      <c r="C136" s="14" t="s">
        <v>57</v>
      </c>
      <c r="D136" s="14" t="str">
        <f t="shared" si="17"/>
        <v>Tirantet de xarxa model C6PC28-GY-07 (Gris) o equivalent</v>
      </c>
      <c r="E136" s="14" t="s">
        <v>58</v>
      </c>
      <c r="F136" s="26">
        <v>3.6464646464646462</v>
      </c>
      <c r="G136" s="26">
        <f t="shared" si="18"/>
        <v>3.72</v>
      </c>
      <c r="H136" s="17">
        <v>1</v>
      </c>
      <c r="I136" s="16">
        <f t="shared" si="19"/>
        <v>3.72</v>
      </c>
    </row>
    <row r="137" spans="2:9" ht="26.25" thickBot="1" x14ac:dyDescent="0.3">
      <c r="B137" s="13">
        <v>30</v>
      </c>
      <c r="C137" s="14" t="s">
        <v>59</v>
      </c>
      <c r="D137" s="14" t="str">
        <f t="shared" si="17"/>
        <v>Tirantet de xarxa model C6PC28-GY-10 (Gris) o equivalent</v>
      </c>
      <c r="E137" s="14" t="s">
        <v>60</v>
      </c>
      <c r="F137" s="26">
        <v>3.9090909090909092</v>
      </c>
      <c r="G137" s="26">
        <f t="shared" si="18"/>
        <v>3.99</v>
      </c>
      <c r="H137" s="17">
        <v>1</v>
      </c>
      <c r="I137" s="16">
        <f t="shared" si="19"/>
        <v>3.99</v>
      </c>
    </row>
    <row r="138" spans="2:9" ht="26.25" thickBot="1" x14ac:dyDescent="0.3">
      <c r="B138" s="13">
        <v>31</v>
      </c>
      <c r="C138" s="14" t="s">
        <v>61</v>
      </c>
      <c r="D138" s="14" t="str">
        <f t="shared" si="17"/>
        <v>Tirantet de xarxa model C6PC28-GY-12 (Gris) o equivalent</v>
      </c>
      <c r="E138" s="14" t="s">
        <v>62</v>
      </c>
      <c r="F138" s="26">
        <v>4.5353535353535355</v>
      </c>
      <c r="G138" s="26">
        <f t="shared" si="18"/>
        <v>4.63</v>
      </c>
      <c r="H138" s="17">
        <v>1</v>
      </c>
      <c r="I138" s="16">
        <f t="shared" si="19"/>
        <v>4.63</v>
      </c>
    </row>
    <row r="139" spans="2:9" ht="26.25" thickBot="1" x14ac:dyDescent="0.3">
      <c r="B139" s="13">
        <v>32</v>
      </c>
      <c r="C139" s="14" t="s">
        <v>63</v>
      </c>
      <c r="D139" s="14" t="str">
        <f t="shared" si="17"/>
        <v>Tirantet de xarxa model C6PC28-GY-15 (Gris) o equivalent</v>
      </c>
      <c r="E139" s="14" t="s">
        <v>64</v>
      </c>
      <c r="F139" s="26">
        <v>5.5151515151515156</v>
      </c>
      <c r="G139" s="26">
        <f t="shared" si="18"/>
        <v>5.63</v>
      </c>
      <c r="H139" s="17">
        <v>1</v>
      </c>
      <c r="I139" s="16">
        <f t="shared" si="19"/>
        <v>5.63</v>
      </c>
    </row>
    <row r="140" spans="2:9" ht="26.25" thickBot="1" x14ac:dyDescent="0.3">
      <c r="B140" s="13">
        <v>33</v>
      </c>
      <c r="C140" s="14" t="s">
        <v>65</v>
      </c>
      <c r="D140" s="14" t="str">
        <f t="shared" si="17"/>
        <v>Tirantet de xarxa model C6PC28-GY-20 (Gris) o equivalent</v>
      </c>
      <c r="E140" s="14" t="s">
        <v>66</v>
      </c>
      <c r="F140" s="26">
        <v>6.4949494949494948</v>
      </c>
      <c r="G140" s="26">
        <f t="shared" si="18"/>
        <v>6.63</v>
      </c>
      <c r="H140" s="17">
        <v>1</v>
      </c>
      <c r="I140" s="16">
        <f t="shared" si="19"/>
        <v>6.63</v>
      </c>
    </row>
    <row r="141" spans="2:9" ht="26.25" thickBot="1" x14ac:dyDescent="0.3">
      <c r="B141" s="13">
        <v>34</v>
      </c>
      <c r="C141" s="14" t="s">
        <v>67</v>
      </c>
      <c r="D141" s="14" t="str">
        <f t="shared" si="17"/>
        <v>Tirantet de xarxa model C6PC28-BL-01 (Blau) o equivalent</v>
      </c>
      <c r="E141" s="14" t="s">
        <v>68</v>
      </c>
      <c r="F141" s="26">
        <v>2.6969696969696968</v>
      </c>
      <c r="G141" s="26">
        <f t="shared" si="18"/>
        <v>2.75</v>
      </c>
      <c r="H141" s="17">
        <v>1</v>
      </c>
      <c r="I141" s="16">
        <f t="shared" si="19"/>
        <v>2.75</v>
      </c>
    </row>
    <row r="142" spans="2:9" ht="26.25" thickBot="1" x14ac:dyDescent="0.3">
      <c r="B142" s="13">
        <v>35</v>
      </c>
      <c r="C142" s="14" t="s">
        <v>69</v>
      </c>
      <c r="D142" s="14" t="str">
        <f t="shared" si="17"/>
        <v>Tirantet de xarxa model C6PC28-BL-02 (Blau) o equivalent</v>
      </c>
      <c r="E142" s="14" t="s">
        <v>70</v>
      </c>
      <c r="F142" s="26">
        <v>2.6969696969696968</v>
      </c>
      <c r="G142" s="26">
        <f t="shared" si="18"/>
        <v>2.75</v>
      </c>
      <c r="H142" s="17">
        <v>1</v>
      </c>
      <c r="I142" s="16">
        <f t="shared" si="19"/>
        <v>2.75</v>
      </c>
    </row>
    <row r="143" spans="2:9" ht="26.25" thickBot="1" x14ac:dyDescent="0.3">
      <c r="B143" s="13">
        <v>36</v>
      </c>
      <c r="C143" s="14" t="s">
        <v>71</v>
      </c>
      <c r="D143" s="14" t="str">
        <f t="shared" si="17"/>
        <v>Tirantet de xarxa model C6PC28-BL-03 (Blau) o equivalent</v>
      </c>
      <c r="E143" s="14" t="s">
        <v>72</v>
      </c>
      <c r="F143" s="26">
        <v>2.8686868686868685</v>
      </c>
      <c r="G143" s="26">
        <f t="shared" si="18"/>
        <v>2.93</v>
      </c>
      <c r="H143" s="17">
        <v>1</v>
      </c>
      <c r="I143" s="16">
        <f t="shared" si="19"/>
        <v>2.93</v>
      </c>
    </row>
    <row r="144" spans="2:9" ht="26.25" thickBot="1" x14ac:dyDescent="0.3">
      <c r="B144" s="13">
        <v>37</v>
      </c>
      <c r="C144" s="14" t="s">
        <v>73</v>
      </c>
      <c r="D144" s="14" t="str">
        <f t="shared" si="17"/>
        <v>Tirantet de xarxa model C6PC28-BL-04 (Blau) o equivalent</v>
      </c>
      <c r="E144" s="14" t="s">
        <v>74</v>
      </c>
      <c r="F144" s="26">
        <v>3.1212121212121211</v>
      </c>
      <c r="G144" s="26">
        <f t="shared" si="18"/>
        <v>3.18</v>
      </c>
      <c r="H144" s="17">
        <v>1</v>
      </c>
      <c r="I144" s="16">
        <f t="shared" si="19"/>
        <v>3.18</v>
      </c>
    </row>
    <row r="145" spans="2:11" ht="26.25" thickBot="1" x14ac:dyDescent="0.3">
      <c r="B145" s="13">
        <v>38</v>
      </c>
      <c r="C145" s="14" t="s">
        <v>75</v>
      </c>
      <c r="D145" s="14" t="str">
        <f t="shared" si="17"/>
        <v>Tirantet de xarxa model C6PC28-BL-05 (Blau) o equivalent</v>
      </c>
      <c r="E145" s="14" t="s">
        <v>76</v>
      </c>
      <c r="F145" s="26">
        <v>3.3838383838383841</v>
      </c>
      <c r="G145" s="26">
        <f t="shared" si="18"/>
        <v>3.45</v>
      </c>
      <c r="H145" s="17">
        <v>1</v>
      </c>
      <c r="I145" s="16">
        <f t="shared" si="19"/>
        <v>3.45</v>
      </c>
    </row>
    <row r="146" spans="2:11" ht="26.25" thickBot="1" x14ac:dyDescent="0.3">
      <c r="B146" s="13">
        <v>39</v>
      </c>
      <c r="C146" s="14" t="s">
        <v>77</v>
      </c>
      <c r="D146" s="14" t="str">
        <f t="shared" si="17"/>
        <v>Tirantet de xarxa model C6PC28-BL-07 (Blau) o equivalent</v>
      </c>
      <c r="E146" s="14" t="s">
        <v>78</v>
      </c>
      <c r="F146" s="26">
        <v>3.6464646464646462</v>
      </c>
      <c r="G146" s="26">
        <f t="shared" si="18"/>
        <v>3.72</v>
      </c>
      <c r="H146" s="17">
        <v>1</v>
      </c>
      <c r="I146" s="16">
        <f t="shared" si="19"/>
        <v>3.72</v>
      </c>
    </row>
    <row r="147" spans="2:11" ht="26.25" thickBot="1" x14ac:dyDescent="0.3">
      <c r="B147" s="13">
        <v>40</v>
      </c>
      <c r="C147" s="14" t="s">
        <v>79</v>
      </c>
      <c r="D147" s="14" t="str">
        <f t="shared" si="17"/>
        <v>Tirantet de xarxa model C6PC28-BL-10 (Blau) o equivalent</v>
      </c>
      <c r="E147" s="14" t="s">
        <v>80</v>
      </c>
      <c r="F147" s="26">
        <v>3.9090909090909092</v>
      </c>
      <c r="G147" s="26">
        <f t="shared" si="18"/>
        <v>3.99</v>
      </c>
      <c r="H147" s="17">
        <v>1</v>
      </c>
      <c r="I147" s="16">
        <f t="shared" si="19"/>
        <v>3.99</v>
      </c>
    </row>
    <row r="148" spans="2:11" ht="26.25" thickBot="1" x14ac:dyDescent="0.3">
      <c r="B148" s="13">
        <v>41</v>
      </c>
      <c r="C148" s="14" t="s">
        <v>81</v>
      </c>
      <c r="D148" s="14" t="str">
        <f t="shared" si="17"/>
        <v>Tirantet de xarxa model C6PC28-BL-12 (Blau) o equivalent</v>
      </c>
      <c r="E148" s="14" t="s">
        <v>82</v>
      </c>
      <c r="F148" s="26">
        <v>4.5353535353535355</v>
      </c>
      <c r="G148" s="26">
        <f t="shared" si="18"/>
        <v>4.63</v>
      </c>
      <c r="H148" s="17">
        <v>1</v>
      </c>
      <c r="I148" s="16">
        <f t="shared" si="19"/>
        <v>4.63</v>
      </c>
    </row>
    <row r="149" spans="2:11" ht="26.25" thickBot="1" x14ac:dyDescent="0.3">
      <c r="B149" s="13">
        <v>42</v>
      </c>
      <c r="C149" s="14" t="s">
        <v>83</v>
      </c>
      <c r="D149" s="14" t="str">
        <f t="shared" si="17"/>
        <v>Tirantet de xarxa model C6PC28-BL-15 (Blau) o equivalent</v>
      </c>
      <c r="E149" s="14" t="s">
        <v>84</v>
      </c>
      <c r="F149" s="26">
        <v>5.5151515151515156</v>
      </c>
      <c r="G149" s="26">
        <f t="shared" si="18"/>
        <v>5.63</v>
      </c>
      <c r="H149" s="17">
        <v>1</v>
      </c>
      <c r="I149" s="16">
        <f t="shared" si="19"/>
        <v>5.63</v>
      </c>
    </row>
    <row r="150" spans="2:11" ht="26.25" thickBot="1" x14ac:dyDescent="0.3">
      <c r="B150" s="13">
        <v>43</v>
      </c>
      <c r="C150" s="14" t="s">
        <v>85</v>
      </c>
      <c r="D150" s="14" t="str">
        <f t="shared" si="17"/>
        <v>Tirantet de xarxa model C6PC28-BL-20 (Blau) o equivalent</v>
      </c>
      <c r="E150" s="14" t="s">
        <v>86</v>
      </c>
      <c r="F150" s="26">
        <v>6.4949494949494948</v>
      </c>
      <c r="G150" s="26">
        <f t="shared" si="18"/>
        <v>6.63</v>
      </c>
      <c r="H150" s="17">
        <v>1</v>
      </c>
      <c r="I150" s="16">
        <f t="shared" si="19"/>
        <v>6.63</v>
      </c>
    </row>
    <row r="151" spans="2:11" ht="26.25" thickBot="1" x14ac:dyDescent="0.3">
      <c r="B151" s="13">
        <v>44</v>
      </c>
      <c r="C151" s="14" t="s">
        <v>87</v>
      </c>
      <c r="D151" s="14" t="str">
        <f t="shared" si="17"/>
        <v>Tirantet de xarxa model C6PC28-RD-01 (Vermell) o equivalent</v>
      </c>
      <c r="E151" s="14" t="s">
        <v>88</v>
      </c>
      <c r="F151" s="26">
        <v>2.6969696969696968</v>
      </c>
      <c r="G151" s="26">
        <f t="shared" si="18"/>
        <v>2.75</v>
      </c>
      <c r="H151" s="17">
        <v>1</v>
      </c>
      <c r="I151" s="16">
        <f t="shared" si="19"/>
        <v>2.75</v>
      </c>
    </row>
    <row r="152" spans="2:11" ht="26.25" thickBot="1" x14ac:dyDescent="0.3">
      <c r="B152" s="13">
        <v>45</v>
      </c>
      <c r="C152" s="14" t="s">
        <v>89</v>
      </c>
      <c r="D152" s="14" t="str">
        <f t="shared" si="17"/>
        <v>Tirantet de xarxa model C6PC28-RD-02 (Vermell) o equivalent</v>
      </c>
      <c r="E152" s="14" t="s">
        <v>90</v>
      </c>
      <c r="F152" s="26">
        <v>2.6969696969696968</v>
      </c>
      <c r="G152" s="26">
        <f t="shared" si="18"/>
        <v>2.75</v>
      </c>
      <c r="H152" s="17">
        <v>1</v>
      </c>
      <c r="I152" s="16">
        <f t="shared" si="19"/>
        <v>2.75</v>
      </c>
    </row>
    <row r="153" spans="2:11" ht="26.25" thickBot="1" x14ac:dyDescent="0.3">
      <c r="B153" s="13">
        <v>46</v>
      </c>
      <c r="C153" s="14" t="s">
        <v>91</v>
      </c>
      <c r="D153" s="14" t="str">
        <f t="shared" si="17"/>
        <v>Tirantet de xarxa model C6PC28-RD-03 (Vermell) o equivalent</v>
      </c>
      <c r="E153" s="14" t="s">
        <v>92</v>
      </c>
      <c r="F153" s="26">
        <v>2.8686868686868685</v>
      </c>
      <c r="G153" s="26">
        <f t="shared" si="18"/>
        <v>2.93</v>
      </c>
      <c r="H153" s="17">
        <v>1</v>
      </c>
      <c r="I153" s="16">
        <f t="shared" si="19"/>
        <v>2.93</v>
      </c>
    </row>
    <row r="154" spans="2:11" ht="26.25" thickBot="1" x14ac:dyDescent="0.3">
      <c r="B154" s="13">
        <v>47</v>
      </c>
      <c r="C154" s="14" t="s">
        <v>93</v>
      </c>
      <c r="D154" s="14" t="str">
        <f t="shared" si="17"/>
        <v>Tirantet de xarxa model C6PC28-RD-04 (Vermell) o equivalent</v>
      </c>
      <c r="E154" s="14" t="s">
        <v>94</v>
      </c>
      <c r="F154" s="26">
        <v>3.1212121212121211</v>
      </c>
      <c r="G154" s="26">
        <f t="shared" si="18"/>
        <v>3.18</v>
      </c>
      <c r="H154" s="17">
        <v>1</v>
      </c>
      <c r="I154" s="16">
        <f t="shared" si="19"/>
        <v>3.18</v>
      </c>
    </row>
    <row r="155" spans="2:11" ht="26.25" thickBot="1" x14ac:dyDescent="0.3">
      <c r="B155" s="13">
        <v>48</v>
      </c>
      <c r="C155" s="14" t="s">
        <v>95</v>
      </c>
      <c r="D155" s="14" t="str">
        <f t="shared" si="17"/>
        <v>Tirantet de xarxa model C6PC28-RD-05 (Vermell) o equivalent</v>
      </c>
      <c r="E155" s="14" t="s">
        <v>96</v>
      </c>
      <c r="F155" s="26">
        <v>3.3838383838383841</v>
      </c>
      <c r="G155" s="26">
        <f t="shared" si="18"/>
        <v>3.45</v>
      </c>
      <c r="H155" s="17">
        <v>1</v>
      </c>
      <c r="I155" s="16">
        <f t="shared" si="19"/>
        <v>3.45</v>
      </c>
    </row>
    <row r="156" spans="2:11" ht="26.25" thickBot="1" x14ac:dyDescent="0.3">
      <c r="B156" s="13">
        <v>49</v>
      </c>
      <c r="C156" s="14" t="s">
        <v>97</v>
      </c>
      <c r="D156" s="14" t="str">
        <f t="shared" si="17"/>
        <v>Tirantet de xarxa model C6PC28-RD-07 (Vermell) o equivalent</v>
      </c>
      <c r="E156" s="14" t="s">
        <v>98</v>
      </c>
      <c r="F156" s="26">
        <v>3.6464646464646462</v>
      </c>
      <c r="G156" s="26">
        <f t="shared" si="18"/>
        <v>3.72</v>
      </c>
      <c r="H156" s="17">
        <v>1</v>
      </c>
      <c r="I156" s="16">
        <f t="shared" si="19"/>
        <v>3.72</v>
      </c>
    </row>
    <row r="157" spans="2:11" ht="26.25" thickBot="1" x14ac:dyDescent="0.3">
      <c r="B157" s="13">
        <v>50</v>
      </c>
      <c r="C157" s="14" t="s">
        <v>99</v>
      </c>
      <c r="D157" s="14" t="str">
        <f t="shared" si="17"/>
        <v>Tirantet de xarxa model C6PC28-RD-10 (Vermell) o equivalent</v>
      </c>
      <c r="E157" s="14" t="s">
        <v>100</v>
      </c>
      <c r="F157" s="26">
        <v>3.9090909090909092</v>
      </c>
      <c r="G157" s="26">
        <f t="shared" si="18"/>
        <v>3.99</v>
      </c>
      <c r="H157" s="17">
        <v>1</v>
      </c>
      <c r="I157" s="16">
        <f t="shared" si="19"/>
        <v>3.99</v>
      </c>
    </row>
    <row r="158" spans="2:11" ht="26.25" thickBot="1" x14ac:dyDescent="0.3">
      <c r="B158" s="13">
        <v>51</v>
      </c>
      <c r="C158" s="14" t="s">
        <v>101</v>
      </c>
      <c r="D158" s="14" t="str">
        <f t="shared" si="17"/>
        <v>Tirantet de xarxa model C6PC28-RD-12 (Vermell) o equivalent</v>
      </c>
      <c r="E158" s="14" t="s">
        <v>102</v>
      </c>
      <c r="F158" s="26">
        <v>4.5353535353535355</v>
      </c>
      <c r="G158" s="26">
        <f t="shared" si="18"/>
        <v>4.63</v>
      </c>
      <c r="H158" s="17">
        <v>1</v>
      </c>
      <c r="I158" s="16">
        <f t="shared" si="19"/>
        <v>4.63</v>
      </c>
      <c r="J158" s="1"/>
      <c r="K158" s="1"/>
    </row>
    <row r="159" spans="2:11" ht="26.25" thickBot="1" x14ac:dyDescent="0.3">
      <c r="B159" s="13">
        <v>52</v>
      </c>
      <c r="C159" s="14" t="s">
        <v>103</v>
      </c>
      <c r="D159" s="14" t="str">
        <f t="shared" si="17"/>
        <v>Tirantet de xarxa model C6PC28-RD-15 (Vermell) o equivalent</v>
      </c>
      <c r="E159" s="14" t="s">
        <v>104</v>
      </c>
      <c r="F159" s="26">
        <v>5.5151515151515156</v>
      </c>
      <c r="G159" s="26">
        <f t="shared" si="18"/>
        <v>5.63</v>
      </c>
      <c r="H159" s="17">
        <v>1</v>
      </c>
      <c r="I159" s="16">
        <f t="shared" si="19"/>
        <v>5.63</v>
      </c>
    </row>
    <row r="160" spans="2:11" ht="26.25" thickBot="1" x14ac:dyDescent="0.3">
      <c r="B160" s="13">
        <v>53</v>
      </c>
      <c r="C160" s="14" t="s">
        <v>105</v>
      </c>
      <c r="D160" s="14" t="str">
        <f t="shared" si="17"/>
        <v>Tirantet de xarxa model C6PC28-RD-20 (Vermell) o equivalent</v>
      </c>
      <c r="E160" s="14" t="s">
        <v>106</v>
      </c>
      <c r="F160" s="26">
        <v>6.4949494949494948</v>
      </c>
      <c r="G160" s="26">
        <f t="shared" si="18"/>
        <v>6.63</v>
      </c>
      <c r="H160" s="17">
        <v>1</v>
      </c>
      <c r="I160" s="16">
        <f t="shared" si="19"/>
        <v>6.63</v>
      </c>
    </row>
    <row r="161" spans="2:10" ht="26.25" thickBot="1" x14ac:dyDescent="0.3">
      <c r="B161" s="13">
        <v>54</v>
      </c>
      <c r="C161" s="14" t="s">
        <v>107</v>
      </c>
      <c r="D161" s="14" t="str">
        <f t="shared" si="17"/>
        <v>Tirantet de xarxa model C6PC28-BK-01 (Negre) o equivalent</v>
      </c>
      <c r="E161" s="14" t="s">
        <v>108</v>
      </c>
      <c r="F161" s="26">
        <v>2.6969696969696968</v>
      </c>
      <c r="G161" s="26">
        <f t="shared" si="18"/>
        <v>2.75</v>
      </c>
      <c r="H161" s="17">
        <v>1</v>
      </c>
      <c r="I161" s="16">
        <f t="shared" si="19"/>
        <v>2.75</v>
      </c>
    </row>
    <row r="162" spans="2:10" ht="26.25" thickBot="1" x14ac:dyDescent="0.3">
      <c r="B162" s="13">
        <v>55</v>
      </c>
      <c r="C162" s="14" t="s">
        <v>109</v>
      </c>
      <c r="D162" s="14" t="str">
        <f t="shared" si="17"/>
        <v>Tirantet de xarxa model C6PC28-BK-02 (Negre) o equivalent</v>
      </c>
      <c r="E162" s="14" t="s">
        <v>110</v>
      </c>
      <c r="F162" s="26">
        <v>2.6969696969696968</v>
      </c>
      <c r="G162" s="26">
        <f t="shared" si="18"/>
        <v>2.75</v>
      </c>
      <c r="H162" s="17">
        <v>1</v>
      </c>
      <c r="I162" s="16">
        <f t="shared" si="19"/>
        <v>2.75</v>
      </c>
    </row>
    <row r="163" spans="2:10" ht="26.25" thickBot="1" x14ac:dyDescent="0.3">
      <c r="B163" s="13">
        <v>56</v>
      </c>
      <c r="C163" s="14" t="s">
        <v>111</v>
      </c>
      <c r="D163" s="14" t="str">
        <f t="shared" si="17"/>
        <v>Tirantet de xarxa model C6PC28-BK-03 (Negre) o equivalent</v>
      </c>
      <c r="E163" s="14" t="s">
        <v>112</v>
      </c>
      <c r="F163" s="26">
        <v>2.8686868686868685</v>
      </c>
      <c r="G163" s="26">
        <f t="shared" si="18"/>
        <v>2.93</v>
      </c>
      <c r="H163" s="17">
        <v>1</v>
      </c>
      <c r="I163" s="16">
        <f t="shared" si="19"/>
        <v>2.93</v>
      </c>
    </row>
    <row r="164" spans="2:10" ht="26.25" thickBot="1" x14ac:dyDescent="0.3">
      <c r="B164" s="13">
        <v>57</v>
      </c>
      <c r="C164" s="14" t="s">
        <v>113</v>
      </c>
      <c r="D164" s="14" t="str">
        <f t="shared" si="17"/>
        <v>Tirantet de xarxa model C6PC28-BK-04 (Negre) o equivalent</v>
      </c>
      <c r="E164" s="14" t="s">
        <v>114</v>
      </c>
      <c r="F164" s="26">
        <v>3.1212121212121211</v>
      </c>
      <c r="G164" s="26">
        <f t="shared" si="18"/>
        <v>3.18</v>
      </c>
      <c r="H164" s="17">
        <v>1</v>
      </c>
      <c r="I164" s="16">
        <f t="shared" si="19"/>
        <v>3.18</v>
      </c>
    </row>
    <row r="165" spans="2:10" ht="26.25" thickBot="1" x14ac:dyDescent="0.3">
      <c r="B165" s="13">
        <v>58</v>
      </c>
      <c r="C165" s="14" t="s">
        <v>115</v>
      </c>
      <c r="D165" s="14" t="str">
        <f t="shared" si="17"/>
        <v>Tirantet de xarxa model C6PC28-BK-05 (Negre) o equivalent</v>
      </c>
      <c r="E165" s="14" t="s">
        <v>116</v>
      </c>
      <c r="F165" s="26">
        <v>3.3838383838383841</v>
      </c>
      <c r="G165" s="26">
        <f t="shared" si="18"/>
        <v>3.45</v>
      </c>
      <c r="H165" s="17">
        <v>1</v>
      </c>
      <c r="I165" s="16">
        <f t="shared" si="19"/>
        <v>3.45</v>
      </c>
    </row>
    <row r="166" spans="2:10" ht="26.25" thickBot="1" x14ac:dyDescent="0.3">
      <c r="B166" s="13">
        <v>59</v>
      </c>
      <c r="C166" s="14" t="s">
        <v>117</v>
      </c>
      <c r="D166" s="14" t="str">
        <f t="shared" si="17"/>
        <v>Tirantet de xarxa model C6PC28-BK-07 (Negre) o equivalent</v>
      </c>
      <c r="E166" s="14" t="s">
        <v>118</v>
      </c>
      <c r="F166" s="26">
        <v>3.6464646464646462</v>
      </c>
      <c r="G166" s="26">
        <f t="shared" si="18"/>
        <v>3.72</v>
      </c>
      <c r="H166" s="17">
        <v>1</v>
      </c>
      <c r="I166" s="16">
        <f t="shared" si="19"/>
        <v>3.72</v>
      </c>
    </row>
    <row r="167" spans="2:10" ht="26.25" thickBot="1" x14ac:dyDescent="0.3">
      <c r="B167" s="13">
        <v>60</v>
      </c>
      <c r="C167" s="14" t="s">
        <v>119</v>
      </c>
      <c r="D167" s="14" t="str">
        <f t="shared" si="17"/>
        <v>Tirantet de xarxa model C6PC28-BK-10 (Negre) o equivalent</v>
      </c>
      <c r="E167" s="14" t="s">
        <v>120</v>
      </c>
      <c r="F167" s="26">
        <v>3.9090909090909092</v>
      </c>
      <c r="G167" s="26">
        <f t="shared" si="18"/>
        <v>3.99</v>
      </c>
      <c r="H167" s="17">
        <v>1</v>
      </c>
      <c r="I167" s="16">
        <f t="shared" si="19"/>
        <v>3.99</v>
      </c>
    </row>
    <row r="168" spans="2:10" ht="26.25" thickBot="1" x14ac:dyDescent="0.3">
      <c r="B168" s="13">
        <v>61</v>
      </c>
      <c r="C168" s="14" t="s">
        <v>121</v>
      </c>
      <c r="D168" s="14" t="str">
        <f t="shared" si="17"/>
        <v>Tirantet de xarxa model C6PC28-BK-12 (Negre) o equivalent</v>
      </c>
      <c r="E168" s="14" t="s">
        <v>122</v>
      </c>
      <c r="F168" s="26">
        <v>4.5353535353535355</v>
      </c>
      <c r="G168" s="26">
        <f t="shared" si="18"/>
        <v>4.63</v>
      </c>
      <c r="H168" s="17">
        <v>1</v>
      </c>
      <c r="I168" s="16">
        <f t="shared" si="19"/>
        <v>4.63</v>
      </c>
    </row>
    <row r="169" spans="2:10" ht="26.25" thickBot="1" x14ac:dyDescent="0.3">
      <c r="B169" s="13">
        <v>62</v>
      </c>
      <c r="C169" s="14" t="s">
        <v>123</v>
      </c>
      <c r="D169" s="14" t="str">
        <f t="shared" si="17"/>
        <v>Tirantet de xarxa model C6PC28-BK-15 (Negre) o equivalent</v>
      </c>
      <c r="E169" s="14" t="s">
        <v>124</v>
      </c>
      <c r="F169" s="26">
        <v>5.5151515151515156</v>
      </c>
      <c r="G169" s="26">
        <f t="shared" si="18"/>
        <v>5.63</v>
      </c>
      <c r="H169" s="17">
        <v>1</v>
      </c>
      <c r="I169" s="16">
        <f t="shared" si="19"/>
        <v>5.63</v>
      </c>
    </row>
    <row r="170" spans="2:10" ht="26.25" thickBot="1" x14ac:dyDescent="0.3">
      <c r="B170" s="13">
        <v>63</v>
      </c>
      <c r="C170" s="14" t="s">
        <v>125</v>
      </c>
      <c r="D170" s="14" t="str">
        <f t="shared" si="17"/>
        <v>Tirantet de xarxa model C6PC28-BK-20 (Negre) o equivalent</v>
      </c>
      <c r="E170" s="14" t="s">
        <v>126</v>
      </c>
      <c r="F170" s="26">
        <v>6.4949494949494948</v>
      </c>
      <c r="G170" s="26">
        <f t="shared" si="18"/>
        <v>6.63</v>
      </c>
      <c r="H170" s="17">
        <v>1</v>
      </c>
      <c r="I170" s="16">
        <f t="shared" si="19"/>
        <v>6.63</v>
      </c>
    </row>
    <row r="171" spans="2:10" ht="15.75" thickBot="1" x14ac:dyDescent="0.3">
      <c r="B171" s="6" t="s">
        <v>127</v>
      </c>
      <c r="C171" s="7"/>
      <c r="D171" s="7"/>
      <c r="E171" s="7"/>
      <c r="F171" s="7"/>
      <c r="G171" s="7"/>
      <c r="H171" s="7"/>
      <c r="I171" s="8"/>
      <c r="J171" s="1">
        <f>SUM(I173:I180)</f>
        <v>74.599999999999994</v>
      </c>
    </row>
    <row r="172" spans="2:10" ht="15.75" thickBot="1" x14ac:dyDescent="0.3">
      <c r="B172" s="24" t="s">
        <v>1</v>
      </c>
      <c r="C172" s="23" t="s">
        <v>2</v>
      </c>
      <c r="D172" s="23" t="s">
        <v>294</v>
      </c>
      <c r="E172" s="23" t="s">
        <v>3</v>
      </c>
      <c r="F172" s="23" t="s">
        <v>4</v>
      </c>
      <c r="G172" s="23" t="s">
        <v>4</v>
      </c>
      <c r="H172" s="10" t="s">
        <v>196</v>
      </c>
      <c r="I172" s="10" t="s">
        <v>198</v>
      </c>
    </row>
    <row r="173" spans="2:10" ht="39" thickBot="1" x14ac:dyDescent="0.3">
      <c r="B173" s="13">
        <v>1</v>
      </c>
      <c r="C173" s="14" t="s">
        <v>128</v>
      </c>
      <c r="D173" s="14" t="str">
        <f t="shared" ref="D173:D180" si="20">_xlfn.CONCAT(C173," o equivalent")</f>
        <v>Tirantet de FO Monomode LC/PC-SC/PC OS2: bifibra de 1m o equivalent</v>
      </c>
      <c r="E173" s="14" t="str">
        <f t="shared" ref="E173:E180" si="21">CONCATENATE("Subministrament de ",C173)</f>
        <v>Subministrament de Tirantet de FO Monomode LC/PC-SC/PC OS2: bifibra de 1m</v>
      </c>
      <c r="F173" s="26">
        <v>7.1515151515151514</v>
      </c>
      <c r="G173" s="26">
        <f t="shared" ref="G173:G180" si="22">ROUND(F173/$I$2,2)</f>
        <v>7.3</v>
      </c>
      <c r="H173" s="17">
        <v>1</v>
      </c>
      <c r="I173" s="16">
        <f t="shared" ref="I173:I180" si="23">G173*H173</f>
        <v>7.3</v>
      </c>
      <c r="J173" s="1"/>
    </row>
    <row r="174" spans="2:10" ht="39" thickBot="1" x14ac:dyDescent="0.3">
      <c r="B174" s="13">
        <v>2</v>
      </c>
      <c r="C174" s="14" t="s">
        <v>129</v>
      </c>
      <c r="D174" s="14" t="str">
        <f t="shared" si="20"/>
        <v>Tirantet de FO Monomode LC/PC-SC/PC OS2: bifibra de 2m o equivalent</v>
      </c>
      <c r="E174" s="14" t="str">
        <f t="shared" si="21"/>
        <v>Subministrament de Tirantet de FO Monomode LC/PC-SC/PC OS2: bifibra de 2m</v>
      </c>
      <c r="F174" s="26">
        <v>7.858585858585859</v>
      </c>
      <c r="G174" s="26">
        <f t="shared" si="22"/>
        <v>8.02</v>
      </c>
      <c r="H174" s="17">
        <v>1</v>
      </c>
      <c r="I174" s="16">
        <f t="shared" si="23"/>
        <v>8.02</v>
      </c>
    </row>
    <row r="175" spans="2:10" ht="39" thickBot="1" x14ac:dyDescent="0.3">
      <c r="B175" s="13">
        <v>3</v>
      </c>
      <c r="C175" s="14" t="s">
        <v>130</v>
      </c>
      <c r="D175" s="14" t="str">
        <f t="shared" si="20"/>
        <v>Tirantet de FO Monomode LC/PC-SC/PC OS2: bifibra de 5m o equivalent</v>
      </c>
      <c r="E175" s="14" t="str">
        <f t="shared" si="21"/>
        <v>Subministrament de Tirantet de FO Monomode LC/PC-SC/PC OS2: bifibra de 5m</v>
      </c>
      <c r="F175" s="26">
        <v>9.4141414141414153</v>
      </c>
      <c r="G175" s="26">
        <f t="shared" si="22"/>
        <v>9.61</v>
      </c>
      <c r="H175" s="17">
        <v>1</v>
      </c>
      <c r="I175" s="16">
        <f t="shared" si="23"/>
        <v>9.61</v>
      </c>
    </row>
    <row r="176" spans="2:10" ht="39" thickBot="1" x14ac:dyDescent="0.3">
      <c r="B176" s="13">
        <v>4</v>
      </c>
      <c r="C176" s="14" t="s">
        <v>131</v>
      </c>
      <c r="D176" s="14" t="str">
        <f t="shared" si="20"/>
        <v>Tirantet de FO Monomode LC/PC-SC/PC OS2: bifibra de 10m o equivalent</v>
      </c>
      <c r="E176" s="14" t="str">
        <f t="shared" si="21"/>
        <v>Subministrament de Tirantet de FO Monomode LC/PC-SC/PC OS2: bifibra de 10m</v>
      </c>
      <c r="F176" s="26">
        <v>11.515151515151516</v>
      </c>
      <c r="G176" s="26">
        <f t="shared" si="22"/>
        <v>11.75</v>
      </c>
      <c r="H176" s="17">
        <v>1</v>
      </c>
      <c r="I176" s="16">
        <f t="shared" si="23"/>
        <v>11.75</v>
      </c>
    </row>
    <row r="177" spans="2:10" ht="39" thickBot="1" x14ac:dyDescent="0.3">
      <c r="B177" s="13">
        <v>5</v>
      </c>
      <c r="C177" s="14" t="s">
        <v>132</v>
      </c>
      <c r="D177" s="14" t="str">
        <f t="shared" si="20"/>
        <v>Tirantet de FO Monomode LC/PC-LC/PC OS2: bifibra de 1m o equivalent</v>
      </c>
      <c r="E177" s="14" t="str">
        <f t="shared" si="21"/>
        <v>Subministrament de Tirantet de FO Monomode LC/PC-LC/PC OS2: bifibra de 1m</v>
      </c>
      <c r="F177" s="26">
        <v>8.0303030303030312</v>
      </c>
      <c r="G177" s="26">
        <f t="shared" si="22"/>
        <v>8.19</v>
      </c>
      <c r="H177" s="17">
        <v>1</v>
      </c>
      <c r="I177" s="16">
        <f t="shared" si="23"/>
        <v>8.19</v>
      </c>
    </row>
    <row r="178" spans="2:10" ht="39" thickBot="1" x14ac:dyDescent="0.3">
      <c r="B178" s="13">
        <v>6</v>
      </c>
      <c r="C178" s="14" t="s">
        <v>133</v>
      </c>
      <c r="D178" s="14" t="str">
        <f t="shared" si="20"/>
        <v>Tirantet de FO Monomode LC/PC-LC/PC OS2: bifibra de 2m o equivalent</v>
      </c>
      <c r="E178" s="14" t="str">
        <f t="shared" si="21"/>
        <v>Subministrament de Tirantet de FO Monomode LC/PC-LC/PC OS2: bifibra de 2m</v>
      </c>
      <c r="F178" s="26">
        <v>8.2020202020202007</v>
      </c>
      <c r="G178" s="26">
        <f t="shared" si="22"/>
        <v>8.3699999999999992</v>
      </c>
      <c r="H178" s="17">
        <v>1</v>
      </c>
      <c r="I178" s="16">
        <f t="shared" si="23"/>
        <v>8.3699999999999992</v>
      </c>
    </row>
    <row r="179" spans="2:10" ht="39" thickBot="1" x14ac:dyDescent="0.3">
      <c r="B179" s="13">
        <v>7</v>
      </c>
      <c r="C179" s="14" t="s">
        <v>134</v>
      </c>
      <c r="D179" s="14" t="str">
        <f t="shared" si="20"/>
        <v>Tirantet de FO Monomode LC/PC-LC/PC OS2: bifibra de 5m o equivalent</v>
      </c>
      <c r="E179" s="14" t="str">
        <f t="shared" si="21"/>
        <v>Subministrament de Tirantet de FO Monomode LC/PC-LC/PC OS2: bifibra de 5m</v>
      </c>
      <c r="F179" s="26">
        <v>9.4141414141414153</v>
      </c>
      <c r="G179" s="26">
        <f t="shared" si="22"/>
        <v>9.61</v>
      </c>
      <c r="H179" s="17">
        <v>1</v>
      </c>
      <c r="I179" s="16">
        <f t="shared" si="23"/>
        <v>9.61</v>
      </c>
    </row>
    <row r="180" spans="2:10" ht="39" thickBot="1" x14ac:dyDescent="0.3">
      <c r="B180" s="13">
        <v>8</v>
      </c>
      <c r="C180" s="14" t="s">
        <v>135</v>
      </c>
      <c r="D180" s="14" t="str">
        <f t="shared" si="20"/>
        <v>Tirantet de FO Monomode LC/PC-LC/PC OS2: bifibra de 10m o equivalent</v>
      </c>
      <c r="E180" s="14" t="str">
        <f t="shared" si="21"/>
        <v>Subministrament de Tirantet de FO Monomode LC/PC-LC/PC OS2: bifibra de 10m</v>
      </c>
      <c r="F180" s="26">
        <v>11.515151515151516</v>
      </c>
      <c r="G180" s="26">
        <f t="shared" si="22"/>
        <v>11.75</v>
      </c>
      <c r="H180" s="17">
        <v>1</v>
      </c>
      <c r="I180" s="16">
        <f t="shared" si="23"/>
        <v>11.75</v>
      </c>
    </row>
    <row r="181" spans="2:10" ht="15.75" thickBot="1" x14ac:dyDescent="0.3">
      <c r="B181" s="6" t="s">
        <v>136</v>
      </c>
      <c r="C181" s="7"/>
      <c r="D181" s="7"/>
      <c r="E181" s="7"/>
      <c r="F181" s="7"/>
      <c r="G181" s="7"/>
      <c r="H181" s="7"/>
      <c r="I181" s="8"/>
      <c r="J181" s="1">
        <f>SUM(I183:I198)</f>
        <v>186.02</v>
      </c>
    </row>
    <row r="182" spans="2:10" ht="15.75" thickBot="1" x14ac:dyDescent="0.3">
      <c r="B182" s="24" t="s">
        <v>1</v>
      </c>
      <c r="C182" s="23" t="s">
        <v>2</v>
      </c>
      <c r="D182" s="23" t="s">
        <v>294</v>
      </c>
      <c r="E182" s="23" t="s">
        <v>3</v>
      </c>
      <c r="F182" s="23" t="s">
        <v>4</v>
      </c>
      <c r="G182" s="23" t="s">
        <v>4</v>
      </c>
      <c r="H182" s="10" t="s">
        <v>196</v>
      </c>
      <c r="I182" s="10" t="s">
        <v>198</v>
      </c>
    </row>
    <row r="183" spans="2:10" ht="39" thickBot="1" x14ac:dyDescent="0.3">
      <c r="B183" s="13">
        <v>1</v>
      </c>
      <c r="C183" s="14" t="s">
        <v>137</v>
      </c>
      <c r="D183" s="14" t="str">
        <f t="shared" ref="D183:D198" si="24">_xlfn.CONCAT(C183," o equivalent")</f>
        <v>Tirantet de FO Multimode LC/PC-SC/PC OM1: bifibra de 1m o equivalent</v>
      </c>
      <c r="E183" s="14" t="str">
        <f t="shared" ref="E183:E198" si="25">CONCATENATE("Subministrament de ",C183)</f>
        <v>Subministrament de Tirantet de FO Multimode LC/PC-SC/PC OM1: bifibra de 1m</v>
      </c>
      <c r="F183" s="26">
        <v>7.858585858585859</v>
      </c>
      <c r="G183" s="26">
        <f t="shared" ref="G183:G198" si="26">ROUND(F183/$I$2,2)</f>
        <v>8.02</v>
      </c>
      <c r="H183" s="17">
        <v>1</v>
      </c>
      <c r="I183" s="16">
        <f t="shared" ref="I183:I198" si="27">G183*H183</f>
        <v>8.02</v>
      </c>
      <c r="J183" s="1"/>
    </row>
    <row r="184" spans="2:10" ht="39" thickBot="1" x14ac:dyDescent="0.3">
      <c r="B184" s="13">
        <v>2</v>
      </c>
      <c r="C184" s="14" t="s">
        <v>138</v>
      </c>
      <c r="D184" s="14" t="str">
        <f t="shared" si="24"/>
        <v>Tirantet de FO Multimode LC/PC-SC/PC OM1: bifibra de 2m o equivalent</v>
      </c>
      <c r="E184" s="14" t="str">
        <f t="shared" si="25"/>
        <v>Subministrament de Tirantet de FO Multimode LC/PC-SC/PC OM1: bifibra de 2m</v>
      </c>
      <c r="F184" s="26">
        <v>8.717171717171718</v>
      </c>
      <c r="G184" s="26">
        <f t="shared" si="26"/>
        <v>8.9</v>
      </c>
      <c r="H184" s="17">
        <v>1</v>
      </c>
      <c r="I184" s="16">
        <f t="shared" si="27"/>
        <v>8.9</v>
      </c>
    </row>
    <row r="185" spans="2:10" ht="39" thickBot="1" x14ac:dyDescent="0.3">
      <c r="B185" s="13">
        <v>3</v>
      </c>
      <c r="C185" s="14" t="s">
        <v>139</v>
      </c>
      <c r="D185" s="14" t="str">
        <f t="shared" si="24"/>
        <v>Tirantet de FO Multimode LC/PC-SC/PC OM1: bifibra de 5m o equivalent</v>
      </c>
      <c r="E185" s="14" t="str">
        <f t="shared" si="25"/>
        <v>Subministrament de Tirantet de FO Multimode LC/PC-SC/PC OM1: bifibra de 5m</v>
      </c>
      <c r="F185" s="26">
        <v>11.15151515151515</v>
      </c>
      <c r="G185" s="26">
        <f t="shared" si="26"/>
        <v>11.38</v>
      </c>
      <c r="H185" s="17">
        <v>1</v>
      </c>
      <c r="I185" s="16">
        <f t="shared" si="27"/>
        <v>11.38</v>
      </c>
    </row>
    <row r="186" spans="2:10" ht="39" thickBot="1" x14ac:dyDescent="0.3">
      <c r="B186" s="13">
        <v>4</v>
      </c>
      <c r="C186" s="14" t="s">
        <v>140</v>
      </c>
      <c r="D186" s="14" t="str">
        <f t="shared" si="24"/>
        <v>Tirantet de FO Multimode LC/PC-SC/PC OM1: bifibra de 10m o equivalent</v>
      </c>
      <c r="E186" s="14" t="str">
        <f t="shared" si="25"/>
        <v>Subministrament de Tirantet de FO Multimode LC/PC-SC/PC OM1: bifibra de 10m</v>
      </c>
      <c r="F186" s="26">
        <v>14.848484848484848</v>
      </c>
      <c r="G186" s="26">
        <f t="shared" si="26"/>
        <v>15.15</v>
      </c>
      <c r="H186" s="17">
        <v>1</v>
      </c>
      <c r="I186" s="16">
        <f t="shared" si="27"/>
        <v>15.15</v>
      </c>
    </row>
    <row r="187" spans="2:10" ht="39" thickBot="1" x14ac:dyDescent="0.3">
      <c r="B187" s="13">
        <v>5</v>
      </c>
      <c r="C187" s="14" t="s">
        <v>141</v>
      </c>
      <c r="D187" s="14" t="str">
        <f t="shared" si="24"/>
        <v>Tirantet de FO Multimode LC/PC-LC/PC OM2: bifibra de 1m o equivalent</v>
      </c>
      <c r="E187" s="14" t="str">
        <f t="shared" si="25"/>
        <v>Subministrament de Tirantet de FO Multimode LC/PC-LC/PC OM2: bifibra de 1m</v>
      </c>
      <c r="F187" s="26">
        <v>7.858585858585859</v>
      </c>
      <c r="G187" s="26">
        <f t="shared" si="26"/>
        <v>8.02</v>
      </c>
      <c r="H187" s="17">
        <v>1</v>
      </c>
      <c r="I187" s="16">
        <f t="shared" si="27"/>
        <v>8.02</v>
      </c>
    </row>
    <row r="188" spans="2:10" ht="39" thickBot="1" x14ac:dyDescent="0.3">
      <c r="B188" s="13">
        <v>6</v>
      </c>
      <c r="C188" s="14" t="s">
        <v>142</v>
      </c>
      <c r="D188" s="14" t="str">
        <f t="shared" si="24"/>
        <v>Tirantet de FO Multimode LC/PC-LC/PC OM2: bifibra de 2m o equivalent</v>
      </c>
      <c r="E188" s="14" t="str">
        <f t="shared" si="25"/>
        <v>Subministrament de Tirantet de FO Multimode LC/PC-LC/PC OM2: bifibra de 2m</v>
      </c>
      <c r="F188" s="26">
        <v>8.717171717171718</v>
      </c>
      <c r="G188" s="26">
        <f t="shared" si="26"/>
        <v>8.9</v>
      </c>
      <c r="H188" s="17">
        <v>1</v>
      </c>
      <c r="I188" s="16">
        <f t="shared" si="27"/>
        <v>8.9</v>
      </c>
    </row>
    <row r="189" spans="2:10" ht="39" thickBot="1" x14ac:dyDescent="0.3">
      <c r="B189" s="13">
        <v>7</v>
      </c>
      <c r="C189" s="14" t="s">
        <v>143</v>
      </c>
      <c r="D189" s="14" t="str">
        <f t="shared" si="24"/>
        <v>Tirantet de FO Multimode LC/PC-LC/PC OM2: bifibra de 5m o equivalent</v>
      </c>
      <c r="E189" s="14" t="str">
        <f t="shared" si="25"/>
        <v>Subministrament de Tirantet de FO Multimode LC/PC-LC/PC OM2: bifibra de 5m</v>
      </c>
      <c r="F189" s="26">
        <v>11.15151515151515</v>
      </c>
      <c r="G189" s="26">
        <f t="shared" si="26"/>
        <v>11.38</v>
      </c>
      <c r="H189" s="17">
        <v>1</v>
      </c>
      <c r="I189" s="16">
        <f t="shared" si="27"/>
        <v>11.38</v>
      </c>
    </row>
    <row r="190" spans="2:10" ht="39" thickBot="1" x14ac:dyDescent="0.3">
      <c r="B190" s="13">
        <v>8</v>
      </c>
      <c r="C190" s="14" t="s">
        <v>144</v>
      </c>
      <c r="D190" s="14" t="str">
        <f t="shared" si="24"/>
        <v>Tirantet de FO Multimode LC/PC-LC/PC OM2: bifibra de 10m o equivalent</v>
      </c>
      <c r="E190" s="14" t="str">
        <f t="shared" si="25"/>
        <v>Subministrament de Tirantet de FO Multimode LC/PC-LC/PC OM2: bifibra de 10m</v>
      </c>
      <c r="F190" s="26">
        <v>14.848484848484848</v>
      </c>
      <c r="G190" s="26">
        <f t="shared" si="26"/>
        <v>15.15</v>
      </c>
      <c r="H190" s="17">
        <v>1</v>
      </c>
      <c r="I190" s="16">
        <f t="shared" si="27"/>
        <v>15.15</v>
      </c>
    </row>
    <row r="191" spans="2:10" ht="39" thickBot="1" x14ac:dyDescent="0.3">
      <c r="B191" s="13">
        <v>9</v>
      </c>
      <c r="C191" s="14" t="s">
        <v>145</v>
      </c>
      <c r="D191" s="14" t="str">
        <f t="shared" si="24"/>
        <v>Tirantet de FO Multimode LC/PC-LC/PC OM3: bifibra de 1m o equivalent</v>
      </c>
      <c r="E191" s="14" t="str">
        <f t="shared" si="25"/>
        <v>Subministrament de Tirantet de FO Multimode LC/PC-LC/PC OM3: bifibra de 1m</v>
      </c>
      <c r="F191" s="26">
        <v>8.0303030303030312</v>
      </c>
      <c r="G191" s="26">
        <f t="shared" si="26"/>
        <v>8.19</v>
      </c>
      <c r="H191" s="17">
        <v>1</v>
      </c>
      <c r="I191" s="16">
        <f t="shared" si="27"/>
        <v>8.19</v>
      </c>
    </row>
    <row r="192" spans="2:10" ht="39" thickBot="1" x14ac:dyDescent="0.3">
      <c r="B192" s="13">
        <v>10</v>
      </c>
      <c r="C192" s="14" t="s">
        <v>146</v>
      </c>
      <c r="D192" s="14" t="str">
        <f t="shared" si="24"/>
        <v>Tirantet de FO Multimode LC/PC-LC/PC OM3: bifibra de 2m o equivalent</v>
      </c>
      <c r="E192" s="14" t="str">
        <f t="shared" si="25"/>
        <v>Subministrament de Tirantet de FO Multimode LC/PC-LC/PC OM3: bifibra de 2m</v>
      </c>
      <c r="F192" s="26">
        <v>8.717171717171718</v>
      </c>
      <c r="G192" s="26">
        <f t="shared" si="26"/>
        <v>8.9</v>
      </c>
      <c r="H192" s="17">
        <v>1</v>
      </c>
      <c r="I192" s="16">
        <f t="shared" si="27"/>
        <v>8.9</v>
      </c>
    </row>
    <row r="193" spans="2:13" ht="39" thickBot="1" x14ac:dyDescent="0.3">
      <c r="B193" s="13">
        <v>11</v>
      </c>
      <c r="C193" s="14" t="s">
        <v>147</v>
      </c>
      <c r="D193" s="14" t="str">
        <f t="shared" si="24"/>
        <v>Tirantet de FO Multimode LC/PC-LC/PC OM3: bifibra de 5m o equivalent</v>
      </c>
      <c r="E193" s="14" t="str">
        <f t="shared" si="25"/>
        <v>Subministrament de Tirantet de FO Multimode LC/PC-LC/PC OM3: bifibra de 5m</v>
      </c>
      <c r="F193" s="26">
        <v>11.15151515151515</v>
      </c>
      <c r="G193" s="26">
        <f t="shared" si="26"/>
        <v>11.38</v>
      </c>
      <c r="H193" s="17">
        <v>1</v>
      </c>
      <c r="I193" s="16">
        <f t="shared" si="27"/>
        <v>11.38</v>
      </c>
    </row>
    <row r="194" spans="2:13" ht="39" thickBot="1" x14ac:dyDescent="0.3">
      <c r="B194" s="13">
        <v>12</v>
      </c>
      <c r="C194" s="14" t="s">
        <v>148</v>
      </c>
      <c r="D194" s="14" t="str">
        <f t="shared" si="24"/>
        <v>Tirantet de FO Multimode LC/PC-LC/PC OM3: bifibra de 10m o equivalent</v>
      </c>
      <c r="E194" s="14" t="str">
        <f t="shared" si="25"/>
        <v>Subministrament de Tirantet de FO Multimode LC/PC-LC/PC OM3: bifibra de 10m</v>
      </c>
      <c r="F194" s="26">
        <v>15.181818181818182</v>
      </c>
      <c r="G194" s="26">
        <f t="shared" si="26"/>
        <v>15.49</v>
      </c>
      <c r="H194" s="17">
        <v>1</v>
      </c>
      <c r="I194" s="16">
        <f t="shared" si="27"/>
        <v>15.49</v>
      </c>
    </row>
    <row r="195" spans="2:13" ht="39" thickBot="1" x14ac:dyDescent="0.3">
      <c r="B195" s="13">
        <v>13</v>
      </c>
      <c r="C195" s="14" t="s">
        <v>149</v>
      </c>
      <c r="D195" s="14" t="str">
        <f t="shared" si="24"/>
        <v>Tirantet de FO Multimode LC/PC-LC/PC OM4: bifibra de 1m o equivalent</v>
      </c>
      <c r="E195" s="14" t="str">
        <f t="shared" si="25"/>
        <v>Subministrament de Tirantet de FO Multimode LC/PC-LC/PC OM4: bifibra de 1m</v>
      </c>
      <c r="F195" s="26">
        <v>8.0303030303030312</v>
      </c>
      <c r="G195" s="26">
        <f t="shared" si="26"/>
        <v>8.19</v>
      </c>
      <c r="H195" s="17">
        <v>1</v>
      </c>
      <c r="I195" s="16">
        <f t="shared" si="27"/>
        <v>8.19</v>
      </c>
    </row>
    <row r="196" spans="2:13" ht="39" thickBot="1" x14ac:dyDescent="0.3">
      <c r="B196" s="13">
        <v>14</v>
      </c>
      <c r="C196" s="14" t="s">
        <v>150</v>
      </c>
      <c r="D196" s="14" t="str">
        <f t="shared" si="24"/>
        <v>Tirantet de FO Multimode LC/PC-LC/PC OM4: bifibra de 2m o equivalent</v>
      </c>
      <c r="E196" s="14" t="str">
        <f t="shared" si="25"/>
        <v>Subministrament de Tirantet de FO Multimode LC/PC-LC/PC OM4: bifibra de 2m</v>
      </c>
      <c r="F196" s="26">
        <v>8.8888888888888893</v>
      </c>
      <c r="G196" s="26">
        <f t="shared" si="26"/>
        <v>9.07</v>
      </c>
      <c r="H196" s="17">
        <v>1</v>
      </c>
      <c r="I196" s="16">
        <f t="shared" si="27"/>
        <v>9.07</v>
      </c>
      <c r="L196" t="s">
        <v>281</v>
      </c>
    </row>
    <row r="197" spans="2:13" ht="39" thickBot="1" x14ac:dyDescent="0.3">
      <c r="B197" s="13">
        <v>15</v>
      </c>
      <c r="C197" s="14" t="s">
        <v>151</v>
      </c>
      <c r="D197" s="14" t="str">
        <f t="shared" si="24"/>
        <v>Tirantet de FO Multimode LC/PC-LC/PC OM4: bifibra de 5m o equivalent</v>
      </c>
      <c r="E197" s="14" t="str">
        <f t="shared" si="25"/>
        <v>Subministrament de Tirantet de FO Multimode LC/PC-LC/PC OM4: bifibra de 5m</v>
      </c>
      <c r="F197" s="26">
        <v>14.474747474747476</v>
      </c>
      <c r="G197" s="26">
        <f t="shared" si="26"/>
        <v>14.77</v>
      </c>
      <c r="H197" s="17">
        <v>1</v>
      </c>
      <c r="I197" s="16">
        <f t="shared" si="27"/>
        <v>14.77</v>
      </c>
    </row>
    <row r="198" spans="2:13" ht="39" thickBot="1" x14ac:dyDescent="0.3">
      <c r="B198" s="13">
        <v>16</v>
      </c>
      <c r="C198" s="14" t="s">
        <v>152</v>
      </c>
      <c r="D198" s="14" t="str">
        <f t="shared" si="24"/>
        <v>Tirantet de FO Multimode LC/PC-LC/PC OM4: bifibra de 10m o equivalent</v>
      </c>
      <c r="E198" s="14" t="str">
        <f t="shared" si="25"/>
        <v>Subministrament de Tirantet de FO Multimode LC/PC-LC/PC OM4: bifibra de 10m</v>
      </c>
      <c r="F198" s="26">
        <v>22.666666666666668</v>
      </c>
      <c r="G198" s="26">
        <f t="shared" si="26"/>
        <v>23.13</v>
      </c>
      <c r="H198" s="17">
        <v>1</v>
      </c>
      <c r="I198" s="16">
        <f t="shared" si="27"/>
        <v>23.13</v>
      </c>
    </row>
    <row r="199" spans="2:13" ht="15.75" thickBot="1" x14ac:dyDescent="0.3">
      <c r="B199" s="6" t="s">
        <v>153</v>
      </c>
      <c r="C199" s="7"/>
      <c r="D199" s="7"/>
      <c r="E199" s="7"/>
      <c r="F199" s="7"/>
      <c r="G199" s="7"/>
      <c r="H199" s="7"/>
      <c r="I199" s="8"/>
      <c r="J199" s="1">
        <f>I201</f>
        <v>350</v>
      </c>
    </row>
    <row r="200" spans="2:13" ht="15.75" thickBot="1" x14ac:dyDescent="0.3">
      <c r="B200" s="24" t="s">
        <v>1</v>
      </c>
      <c r="C200" s="23" t="s">
        <v>2</v>
      </c>
      <c r="D200" s="23" t="s">
        <v>294</v>
      </c>
      <c r="E200" s="23" t="s">
        <v>3</v>
      </c>
      <c r="F200" s="23" t="s">
        <v>4</v>
      </c>
      <c r="G200" s="23" t="s">
        <v>4</v>
      </c>
      <c r="H200" s="10" t="s">
        <v>196</v>
      </c>
      <c r="I200" s="10" t="s">
        <v>198</v>
      </c>
    </row>
    <row r="201" spans="2:13" ht="26.25" thickBot="1" x14ac:dyDescent="0.3">
      <c r="B201" s="25">
        <v>1</v>
      </c>
      <c r="C201" s="15" t="s">
        <v>154</v>
      </c>
      <c r="D201" s="15" t="s">
        <v>368</v>
      </c>
      <c r="E201" s="15" t="s">
        <v>369</v>
      </c>
      <c r="F201" s="26">
        <v>50</v>
      </c>
      <c r="G201" s="26">
        <v>40</v>
      </c>
      <c r="H201" s="17">
        <v>8.75</v>
      </c>
      <c r="I201" s="16">
        <f t="shared" ref="I201" si="28">G201*H201</f>
        <v>350</v>
      </c>
      <c r="J201" s="1"/>
    </row>
    <row r="202" spans="2:13" ht="15.75" x14ac:dyDescent="0.25">
      <c r="H202" s="3"/>
      <c r="I202" s="5"/>
    </row>
    <row r="203" spans="2:13" ht="15.75" x14ac:dyDescent="0.25">
      <c r="H203" s="3"/>
      <c r="I203" s="5"/>
      <c r="J203" s="1"/>
      <c r="M203" s="27"/>
    </row>
    <row r="204" spans="2:13" ht="15.75" x14ac:dyDescent="0.25">
      <c r="H204" s="3"/>
      <c r="I204" s="5"/>
      <c r="M204" s="27"/>
    </row>
    <row r="205" spans="2:13" ht="15.75" x14ac:dyDescent="0.25">
      <c r="H205" s="3"/>
      <c r="I205" s="5"/>
      <c r="M205" s="27"/>
    </row>
    <row r="206" spans="2:13" ht="15.75" x14ac:dyDescent="0.25">
      <c r="H206" s="3"/>
      <c r="I206" s="5"/>
    </row>
    <row r="207" spans="2:13" ht="15.75" x14ac:dyDescent="0.25">
      <c r="H207" s="3"/>
      <c r="I207" s="28"/>
      <c r="J207" s="1"/>
    </row>
    <row r="208" spans="2:13" ht="15.75" x14ac:dyDescent="0.25">
      <c r="H208" s="3"/>
      <c r="I208" s="5"/>
    </row>
    <row r="209" spans="8:9" ht="15.75" x14ac:dyDescent="0.25">
      <c r="H209" s="3"/>
      <c r="I209" s="4"/>
    </row>
    <row r="210" spans="8:9" ht="15.75" x14ac:dyDescent="0.25">
      <c r="H210" s="3"/>
      <c r="I210" s="1"/>
    </row>
    <row r="211" spans="8:9" ht="15.75" x14ac:dyDescent="0.25">
      <c r="H211" s="3"/>
    </row>
  </sheetData>
  <sheetProtection sheet="1" objects="1" scenarios="1" selectLockedCells="1" selectUnlockedCells="1"/>
  <pageMargins left="0.7" right="0.7" top="0.75" bottom="0.75" header="0.3" footer="0.3"/>
  <pageSetup paperSize="9" scale="50" orientation="portrait" horizontalDpi="1200" verticalDpi="1200" r:id="rId1"/>
  <colBreaks count="1" manualBreakCount="1">
    <brk id="1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7F5A9-497C-437A-8EAB-52D55BEBC54E}">
  <dimension ref="B1:L30"/>
  <sheetViews>
    <sheetView workbookViewId="0">
      <selection activeCell="B19" sqref="B19"/>
    </sheetView>
  </sheetViews>
  <sheetFormatPr baseColWidth="10" defaultRowHeight="15" x14ac:dyDescent="0.25"/>
  <cols>
    <col min="2" max="2" width="66.140625" customWidth="1"/>
    <col min="3" max="3" width="12" bestFit="1" customWidth="1"/>
    <col min="5" max="5" width="16.28515625" customWidth="1"/>
    <col min="7" max="7" width="13" bestFit="1" customWidth="1"/>
  </cols>
  <sheetData>
    <row r="1" spans="2:11" ht="15.75" thickBot="1" x14ac:dyDescent="0.3">
      <c r="C1" t="s">
        <v>370</v>
      </c>
      <c r="E1" t="s">
        <v>371</v>
      </c>
    </row>
    <row r="2" spans="2:11" ht="15.75" thickBot="1" x14ac:dyDescent="0.3">
      <c r="B2" s="6" t="s">
        <v>318</v>
      </c>
      <c r="C2" s="1">
        <v>8314.0000000000018</v>
      </c>
      <c r="E2" s="1">
        <v>22085.72</v>
      </c>
      <c r="G2" s="1">
        <f>+C2+E2</f>
        <v>30399.72</v>
      </c>
    </row>
    <row r="3" spans="2:11" ht="15.75" thickBot="1" x14ac:dyDescent="0.3">
      <c r="B3" s="6" t="s">
        <v>280</v>
      </c>
      <c r="C3" s="1">
        <v>32329.949999999997</v>
      </c>
      <c r="E3" s="1">
        <v>56788.299999999996</v>
      </c>
      <c r="G3" s="1">
        <f t="shared" ref="G3:G11" si="0">+C3+E3</f>
        <v>89118.25</v>
      </c>
    </row>
    <row r="4" spans="2:11" ht="15.75" thickBot="1" x14ac:dyDescent="0.3">
      <c r="B4" s="6" t="s">
        <v>317</v>
      </c>
      <c r="C4" s="1">
        <v>6617.8</v>
      </c>
      <c r="E4" s="1">
        <v>6617.8</v>
      </c>
      <c r="G4" s="1">
        <f t="shared" si="0"/>
        <v>13235.6</v>
      </c>
    </row>
    <row r="5" spans="2:11" ht="15.75" thickBot="1" x14ac:dyDescent="0.3">
      <c r="B5" s="6" t="s">
        <v>316</v>
      </c>
      <c r="C5" s="1">
        <v>5457.1100000000006</v>
      </c>
      <c r="E5" s="1">
        <v>5457.1100000000006</v>
      </c>
      <c r="G5" s="1">
        <f t="shared" si="0"/>
        <v>10914.220000000001</v>
      </c>
    </row>
    <row r="6" spans="2:11" ht="15.75" thickBot="1" x14ac:dyDescent="0.3">
      <c r="B6" s="6" t="s">
        <v>172</v>
      </c>
      <c r="C6" s="1">
        <v>21953.29</v>
      </c>
      <c r="E6" s="1">
        <v>41242.240000000013</v>
      </c>
      <c r="G6" s="1">
        <f t="shared" si="0"/>
        <v>63195.530000000013</v>
      </c>
    </row>
    <row r="7" spans="2:11" ht="15.75" thickBot="1" x14ac:dyDescent="0.3">
      <c r="B7" s="6" t="s">
        <v>208</v>
      </c>
      <c r="C7" s="1">
        <v>0</v>
      </c>
      <c r="E7" s="1">
        <v>16735.059999999998</v>
      </c>
      <c r="G7" s="1">
        <f t="shared" si="0"/>
        <v>16735.059999999998</v>
      </c>
    </row>
    <row r="8" spans="2:11" ht="15.75" thickBot="1" x14ac:dyDescent="0.3">
      <c r="B8" s="6" t="s">
        <v>0</v>
      </c>
      <c r="C8" s="1">
        <v>260.77000000000004</v>
      </c>
      <c r="E8" s="1">
        <v>260.77000000000004</v>
      </c>
      <c r="G8" s="1">
        <f t="shared" si="0"/>
        <v>521.54000000000008</v>
      </c>
    </row>
    <row r="9" spans="2:11" ht="15.75" thickBot="1" x14ac:dyDescent="0.3">
      <c r="B9" s="6" t="s">
        <v>127</v>
      </c>
      <c r="C9" s="1">
        <v>74.599999999999994</v>
      </c>
      <c r="E9" s="1">
        <v>74.599999999999994</v>
      </c>
      <c r="G9" s="1">
        <f t="shared" si="0"/>
        <v>149.19999999999999</v>
      </c>
    </row>
    <row r="10" spans="2:11" ht="15.75" thickBot="1" x14ac:dyDescent="0.3">
      <c r="B10" s="6" t="s">
        <v>136</v>
      </c>
      <c r="C10" s="1">
        <v>186.02</v>
      </c>
      <c r="E10" s="1">
        <v>186.02</v>
      </c>
      <c r="G10" s="1">
        <f t="shared" si="0"/>
        <v>372.04</v>
      </c>
    </row>
    <row r="11" spans="2:11" ht="15.75" thickBot="1" x14ac:dyDescent="0.3">
      <c r="B11" s="6" t="s">
        <v>153</v>
      </c>
      <c r="C11" s="1">
        <v>350</v>
      </c>
      <c r="E11" s="1">
        <v>600</v>
      </c>
      <c r="G11" s="1">
        <f t="shared" si="0"/>
        <v>950</v>
      </c>
    </row>
    <row r="12" spans="2:11" x14ac:dyDescent="0.25">
      <c r="E12" s="1">
        <f>+SUM(E2:E11)</f>
        <v>150047.62</v>
      </c>
      <c r="G12" s="1">
        <f>C13+E12</f>
        <v>225591.16</v>
      </c>
      <c r="I12" s="1"/>
    </row>
    <row r="13" spans="2:11" x14ac:dyDescent="0.25">
      <c r="B13" s="35" t="s">
        <v>374</v>
      </c>
      <c r="C13" s="32">
        <f>+SUM(C2:C11)</f>
        <v>75543.540000000008</v>
      </c>
      <c r="D13" s="33">
        <v>614501</v>
      </c>
      <c r="E13" s="32">
        <v>90000</v>
      </c>
    </row>
    <row r="14" spans="2:11" x14ac:dyDescent="0.25">
      <c r="B14" s="34"/>
      <c r="C14" s="34"/>
      <c r="D14" s="33">
        <v>614499</v>
      </c>
      <c r="E14" s="32">
        <v>60047.62</v>
      </c>
      <c r="K14" t="s">
        <v>281</v>
      </c>
    </row>
    <row r="19" spans="5:12" x14ac:dyDescent="0.25">
      <c r="E19" t="s">
        <v>281</v>
      </c>
    </row>
    <row r="20" spans="5:12" x14ac:dyDescent="0.25">
      <c r="L20" t="s">
        <v>281</v>
      </c>
    </row>
    <row r="22" spans="5:12" x14ac:dyDescent="0.25">
      <c r="G22" s="30" t="s">
        <v>372</v>
      </c>
      <c r="H22" s="31">
        <v>225591.16</v>
      </c>
      <c r="I22" s="31">
        <f>H22*0.1</f>
        <v>22559.116000000002</v>
      </c>
    </row>
    <row r="23" spans="5:12" x14ac:dyDescent="0.25">
      <c r="G23" s="30" t="s">
        <v>373</v>
      </c>
      <c r="H23" s="31">
        <v>216774.15</v>
      </c>
      <c r="I23" s="31">
        <f>H23*0.1</f>
        <v>21677.415000000001</v>
      </c>
    </row>
    <row r="24" spans="5:12" x14ac:dyDescent="0.25">
      <c r="H24" s="31">
        <f>+SUM(H22:H23)</f>
        <v>442365.31</v>
      </c>
      <c r="I24" s="31">
        <f>+SUM(I22:I23)</f>
        <v>44236.531000000003</v>
      </c>
      <c r="J24" s="31">
        <f>H24+I24</f>
        <v>486601.84100000001</v>
      </c>
    </row>
    <row r="27" spans="5:12" x14ac:dyDescent="0.25">
      <c r="G27" s="30" t="s">
        <v>372</v>
      </c>
      <c r="H27" s="31">
        <f>H22*0.75</f>
        <v>169193.37</v>
      </c>
    </row>
    <row r="28" spans="5:12" x14ac:dyDescent="0.25">
      <c r="G28" s="30" t="s">
        <v>373</v>
      </c>
      <c r="H28" s="31">
        <f>H23*0.75</f>
        <v>162580.61249999999</v>
      </c>
    </row>
    <row r="29" spans="5:12" x14ac:dyDescent="0.25">
      <c r="G29" s="31"/>
      <c r="K29" t="s">
        <v>281</v>
      </c>
    </row>
    <row r="30" spans="5:12" x14ac:dyDescent="0.25">
      <c r="G30" s="3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6131D8716343F4787BB6C83E936E8FC" ma:contentTypeVersion="19" ma:contentTypeDescription="Crear nuevo documento." ma:contentTypeScope="" ma:versionID="87624be757b0eeb43521b89d3ed3ed8b">
  <xsd:schema xmlns:xsd="http://www.w3.org/2001/XMLSchema" xmlns:xs="http://www.w3.org/2001/XMLSchema" xmlns:p="http://schemas.microsoft.com/office/2006/metadata/properties" xmlns:ns2="d05b5c50-6878-419c-aaee-f57d1b61cb07" xmlns:ns3="c4d65d83-e6de-4071-ac96-3b9ea9015942" targetNamespace="http://schemas.microsoft.com/office/2006/metadata/properties" ma:root="true" ma:fieldsID="14de6534595c5425cf4b44ad73a102c5" ns2:_="" ns3:_="">
    <xsd:import namespace="d05b5c50-6878-419c-aaee-f57d1b61cb07"/>
    <xsd:import namespace="c4d65d83-e6de-4071-ac96-3b9ea901594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5b5c50-6878-419c-aaee-f57d1b61cb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6f159e05-dd76-4a0e-8ee7-6d8456fbe77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d65d83-e6de-4071-ac96-3b9ea9015942"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c60e8459-a743-4076-9694-5a4fd6679667}" ma:internalName="TaxCatchAll" ma:showField="CatchAllData" ma:web="c4d65d83-e6de-4071-ac96-3b9ea90159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4d65d83-e6de-4071-ac96-3b9ea9015942" xsi:nil="true"/>
    <lcf76f155ced4ddcb4097134ff3c332f xmlns="d05b5c50-6878-419c-aaee-f57d1b61cb0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49A5418-B0BA-4838-BDC3-2D2E6EB77793}">
  <ds:schemaRefs>
    <ds:schemaRef ds:uri="http://schemas.microsoft.com/sharepoint/v3/contenttype/forms"/>
  </ds:schemaRefs>
</ds:datastoreItem>
</file>

<file path=customXml/itemProps2.xml><?xml version="1.0" encoding="utf-8"?>
<ds:datastoreItem xmlns:ds="http://schemas.openxmlformats.org/officeDocument/2006/customXml" ds:itemID="{0E5EDB72-FA17-4929-9114-1F46C6A73A27}"/>
</file>

<file path=customXml/itemProps3.xml><?xml version="1.0" encoding="utf-8"?>
<ds:datastoreItem xmlns:ds="http://schemas.openxmlformats.org/officeDocument/2006/customXml" ds:itemID="{C6FFBABE-F1B7-4F49-B9B4-1880DDC820A1}">
  <ds:schemaRefs>
    <ds:schemaRef ds:uri="http://www.w3.org/XML/1998/namespace"/>
    <ds:schemaRef ds:uri="http://schemas.microsoft.com/office/2006/documentManagement/types"/>
    <ds:schemaRef ds:uri="http://schemas.microsoft.com/office/2006/metadata/properties"/>
    <ds:schemaRef ds:uri="f661f21d-8577-4960-a0d0-38cba766417f"/>
    <ds:schemaRef ds:uri="http://schemas.openxmlformats.org/package/2006/metadata/core-properties"/>
    <ds:schemaRef ds:uri="http://purl.org/dc/elements/1.1/"/>
    <ds:schemaRef ds:uri="http://purl.org/dc/dcmitype/"/>
    <ds:schemaRef ds:uri="http://purl.org/dc/terms/"/>
    <ds:schemaRef ds:uri="http://schemas.microsoft.com/office/infopath/2007/PartnerControls"/>
    <ds:schemaRef ds:uri="358b141b-a297-4f48-a774-2000b3e1f0a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LOT 1 PI Connegut</vt:lpstr>
      <vt:lpstr>LOT 1 PI Desconnegut</vt:lpstr>
      <vt:lpstr>Hoja1</vt:lpstr>
      <vt:lpstr>'LOT 1 PI Connegut'!Área_de_impresión</vt:lpstr>
      <vt:lpstr>'LOT 1 PI Desconnegut'!Área_de_impresión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Bolós Cano, Ferran</dc:creator>
  <cp:keywords/>
  <dc:description/>
  <cp:lastModifiedBy>Patricia Pilar Santillán Ventura</cp:lastModifiedBy>
  <cp:revision/>
  <dcterms:created xsi:type="dcterms:W3CDTF">2022-06-03T10:14:35Z</dcterms:created>
  <dcterms:modified xsi:type="dcterms:W3CDTF">2026-04-09T13:04:15Z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0x010100C6131D8716343F4787BB6C83E936E8FC</vt:lpwstr>
  </property>
  <property fmtid="{D5CDD505-2E9C-101B-9397-08002B2CF9AE}" pid="3" name="MediaServiceImageTags">
    <vt:lpwstr/>
  </property>
</Properties>
</file>