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R:\UCRI\GESTIÓ ADMINISTRATIVA\1. COMPTABILITAT REGIM INTERN (ECRI)\PLECS-CONTRACTES MENORS\2026\Plecs\Obres 4a i 6a\"/>
    </mc:Choice>
  </mc:AlternateContent>
  <xr:revisionPtr revIDLastSave="0" documentId="8_{B73FC257-5463-40C1-ACC3-BA891828D1C1}" xr6:coauthVersionLast="47" xr6:coauthVersionMax="47" xr10:uidLastSave="{00000000-0000-0000-0000-000000000000}"/>
  <bookViews>
    <workbookView xWindow="-120" yWindow="-120" windowWidth="29040" windowHeight="15720" xr2:uid="{8609749A-10F9-4607-AC81-88EE04F759BD}"/>
  </bookViews>
  <sheets>
    <sheet name="Proposta econòmica" sheetId="1" r:id="rId1"/>
  </sheets>
  <definedNames>
    <definedName name="_xlnm.Print_Area" localSheetId="0">'Proposta econòmica'!$A$1:$F$153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39" i="1" l="1"/>
  <c r="F134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83" i="1"/>
  <c r="F84" i="1" s="1"/>
  <c r="F71" i="1"/>
  <c r="F66" i="1"/>
  <c r="F67" i="1" s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92" i="1"/>
  <c r="B91" i="1"/>
  <c r="F90" i="1"/>
  <c r="B89" i="1"/>
  <c r="F88" i="1"/>
  <c r="B78" i="1"/>
  <c r="F78" i="1" s="1"/>
  <c r="F72" i="1"/>
  <c r="F25" i="1"/>
  <c r="B24" i="1"/>
  <c r="B23" i="1"/>
  <c r="F18" i="1"/>
  <c r="F19" i="1" s="1"/>
  <c r="F13" i="1"/>
  <c r="F12" i="1"/>
  <c r="B7" i="1"/>
  <c r="B6" i="1"/>
  <c r="F14" i="1" l="1"/>
  <c r="F140" i="1"/>
  <c r="F135" i="1"/>
  <c r="F91" i="1"/>
  <c r="F89" i="1"/>
  <c r="F93" i="1" s="1"/>
  <c r="F79" i="1"/>
  <c r="F24" i="1"/>
  <c r="F23" i="1"/>
  <c r="F26" i="1" s="1"/>
  <c r="F7" i="1"/>
  <c r="F6" i="1"/>
  <c r="F8" i="1" s="1"/>
  <c r="F62" i="1" l="1"/>
  <c r="F73" i="1" s="1"/>
  <c r="F144" i="1" s="1"/>
  <c r="F130" i="1"/>
  <c r="F141" i="1" s="1"/>
  <c r="F145" i="1" s="1"/>
  <c r="F146" i="1" l="1"/>
  <c r="F147" i="1" l="1"/>
  <c r="F148" i="1"/>
  <c r="F149" i="1" s="1"/>
  <c r="F150" i="1" s="1"/>
  <c r="F151" i="1" s="1"/>
</calcChain>
</file>

<file path=xl/sharedStrings.xml><?xml version="1.0" encoding="utf-8"?>
<sst xmlns="http://schemas.openxmlformats.org/spreadsheetml/2006/main" count="313" uniqueCount="105">
  <si>
    <r>
      <rPr>
        <b/>
        <sz val="10"/>
        <color theme="1"/>
        <rFont val="Aptos"/>
        <family val="2"/>
      </rPr>
      <t xml:space="preserve">Títol: </t>
    </r>
    <r>
      <rPr>
        <sz val="10"/>
        <color theme="1"/>
        <rFont val="Aptos"/>
        <family val="2"/>
      </rPr>
      <t>OBRES D’ADEQUACIÓ DELS ESPAIS PER A LA RACIONALITZACIÓ I OPTIMITZACIÓ DE L’EDIFICI DEL CARRER DE LA DIPUTACIÓ, 92 DE L’AGÈNCIA DE L’HABITATGE DE CATALUNYA, UBICAT A BARCELONA</t>
    </r>
  </si>
  <si>
    <r>
      <t xml:space="preserve">Ubicació: </t>
    </r>
    <r>
      <rPr>
        <sz val="10"/>
        <color theme="1"/>
        <rFont val="Aptos"/>
        <family val="2"/>
      </rPr>
      <t>Carrer de la Diputació, 92 08015 de Barcelona</t>
    </r>
  </si>
  <si>
    <t>04</t>
  </si>
  <si>
    <t>PLANTA QUARTA</t>
  </si>
  <si>
    <t>041</t>
  </si>
  <si>
    <t>ACTUACIONS PRÈVIES DE DESMUNTATGE</t>
  </si>
  <si>
    <t>Partida</t>
  </si>
  <si>
    <t>Amidament</t>
  </si>
  <si>
    <t>Unitat</t>
  </si>
  <si>
    <t>Descripció</t>
  </si>
  <si>
    <t>Preu Unitari</t>
  </si>
  <si>
    <t>Preu Total</t>
  </si>
  <si>
    <r>
      <t>m</t>
    </r>
    <r>
      <rPr>
        <vertAlign val="superscript"/>
        <sz val="10"/>
        <color theme="1"/>
        <rFont val="Aptos"/>
        <family val="2"/>
      </rPr>
      <t>2</t>
    </r>
  </si>
  <si>
    <t>Desmuntatge de mampares existents i retirada de runa a abocador autoritzat</t>
  </si>
  <si>
    <t>Enderroc de paret divisòria d'obra de 30 cm , neteja i retirada de runa a abocador autoritzat.
Inclou cala de comprovació inicial</t>
  </si>
  <si>
    <t>TOTAL</t>
  </si>
  <si>
    <t>042</t>
  </si>
  <si>
    <t>PAVIMENTS</t>
  </si>
  <si>
    <t>Desmuntatge de paviment d'empostissat de posts de fusta i enllatat, amb mitjans manuals, neteja i aplec del material per a càrrega manual de runa sobre camió o contenidor. Inclou retirada a abocador autoritzat</t>
  </si>
  <si>
    <t>ut</t>
  </si>
  <si>
    <t>Colmatar tots els forats existents de les mampares retirades, parquet retirat i columnes electrificades desplaçadades amb microciment. Color a escollir per la DF. Inclou material i mà d'obra</t>
  </si>
  <si>
    <t>043</t>
  </si>
  <si>
    <t>SOSTRES</t>
  </si>
  <si>
    <t>Reposició i reconstrucció del fals sostre en el lloc on s'ha retirat la paret d'obra i les mampares de les mateixes característiques que l'existent. Inclou mà d'obra i subministrament del material</t>
  </si>
  <si>
    <t>044</t>
  </si>
  <si>
    <t>PARAMENTS VERTICALS</t>
  </si>
  <si>
    <t>Repàs de parets afectades per la retirada de les mampares i parets d'obra. Inclou material i mà d'obra.</t>
  </si>
  <si>
    <t>Pintat de tots els paraments verticals i pilars, amb dues capes de pintura plàstica a l'aigua
RAL 9010, previ repàs dels paraments (ratllades, forats, petites imperfeccions). 
Inclou protecció d'elements elèctrics, sòcols, sostres, fusteries i mobiliari existent, mà d'obra i materials</t>
  </si>
  <si>
    <t>Subministre i col·locació de sòcol DM en llocs on s'hagi retirat mampares i parets, d'un color similar al que hi ha actualment a la resta de la planta. Inclou la retirada de l'antic.</t>
  </si>
  <si>
    <t>045</t>
  </si>
  <si>
    <t>INSTAL·LACIONS</t>
  </si>
  <si>
    <t>m</t>
  </si>
  <si>
    <t>Subministrament i muntatge de cable per a transmissió de dades amb conductors de coure, de 4 parells, categoria 6a U/UTP, aïllament de poliolefina i coberta de poliolefina, de baixa emissió de fums i opacitat reduïda, no propagador de la flama segons UNE-EN 60332-1-2, classe de reacció al foc Dca-s2, d2, a2 segons la norma UNE-EN 50575</t>
  </si>
  <si>
    <t>Subministrament i muntatge de pressa femella RJ45 UTP Categoria 6 tooless</t>
  </si>
  <si>
    <t>Subministrament i muntatge de panell 19'' buit 24 ports per Keystone 1UA</t>
  </si>
  <si>
    <t>Subiministrament i muntatge de mini patch Lead UTP C/6 LSZH AWG28 color blanc de 2 mts</t>
  </si>
  <si>
    <t>Subministrament i muntatge de latiguillo UTP Cat 6a LSZH gris 2mts</t>
  </si>
  <si>
    <t>Subministrament i muntatge de latiguillo UTP Cat 6a LSZH gris 3mts</t>
  </si>
  <si>
    <t>Subministrament i muntatge de latiguillo UTP Cat 6a LSZH gris 5mts</t>
  </si>
  <si>
    <r>
      <t>Subministrament i muntatge de cable lliure d'halògens RZ1-K 3G 2.5mm</t>
    </r>
    <r>
      <rPr>
        <vertAlign val="superscript"/>
        <sz val="10"/>
        <color theme="1"/>
        <rFont val="Aptos"/>
        <family val="2"/>
      </rPr>
      <t>2</t>
    </r>
    <r>
      <rPr>
        <sz val="10"/>
        <color theme="1"/>
        <rFont val="Aptos"/>
        <family val="2"/>
      </rPr>
      <t xml:space="preserve"> color verd</t>
    </r>
  </si>
  <si>
    <t>Subministrament i muntatge de caixa de registre elèctric estanca 220x170x80mm de superfície exterior amb tapa de cargol</t>
  </si>
  <si>
    <t>Subministrament i muntatge de tub corrugat lliure d'halògens gris 32mm</t>
  </si>
  <si>
    <t>Subministrament i muntatge de marc embellidor i bastidor tipus Simon 500 CIMA o equivalent</t>
  </si>
  <si>
    <t>Subministrament i muntatge de base doble schuko tipus Simon 500, o equivalent embornament per tall amb led BLANCA</t>
  </si>
  <si>
    <t>Subministrament i muntatge de base doble schuko tipus Simon 500 o equivalent, embornament per tall amb led VERMELLA</t>
  </si>
  <si>
    <t>Subministrament i muntatge de placa plana de veu i dades tipus Simon 500 CIMA o equivalent, per 2 connectors AMP</t>
  </si>
  <si>
    <t>Subministrament i muntatge de base elèctrica K45 embornament a cargol amb obturador de protecció BLANCA</t>
  </si>
  <si>
    <t>Subministrament i muntatge de base elèctrica K45 embornament a cargol amb obturador de protecció VERMELLA</t>
  </si>
  <si>
    <t>Subministrament i muntatge de base elèctrica K45 V&amp;D inclinada amb guardapols per 2 moduls MD</t>
  </si>
  <si>
    <t>Subministrament i muntatge de mòdul MD per 1 RJ45 Keystone 20,4mm (AMP-Commscope)</t>
  </si>
  <si>
    <t>Subministrament i muntatge de caixes de paret de superfície tipus Simon 500 CIMA 3 mòduls o equivalent</t>
  </si>
  <si>
    <r>
      <t>Subministrament i muntatge de safata metàl·lica de reixeta d'acer inoxidable AISI 304, de secció 100x60 mm</t>
    </r>
    <r>
      <rPr>
        <vertAlign val="superscript"/>
        <sz val="10"/>
        <color theme="1"/>
        <rFont val="Aptos"/>
        <family val="2"/>
      </rPr>
      <t>2</t>
    </r>
  </si>
  <si>
    <t>Subministrament i muntatge de vareta roscada DIN975 m8x1000 zincada</t>
  </si>
  <si>
    <t>Subministrament i muntatge de femella hexagoonal DIN 934 C8 M8  zincada</t>
  </si>
  <si>
    <t>Subministrament i muntatge de volandera plana carrocer DIN9021 8mm zincada</t>
  </si>
  <si>
    <t>Subminsitrament i muntatge de suspensió central per reixeta zincada Z3</t>
  </si>
  <si>
    <t>Subministrament i muntatge de canaleta blanca 60x160mm</t>
  </si>
  <si>
    <t>Subministrament i muntatge de barra d'electrificació i dades per a llocs de treball d'alumini color blanc amb dos endolls blancs i dos endolls vermells amb anclatge pla i amb connector d'entrada i sortida CR.</t>
  </si>
  <si>
    <r>
      <t>Subministrament i muntatge de latiguillo 3x2,5mm</t>
    </r>
    <r>
      <rPr>
        <vertAlign val="superscript"/>
        <sz val="10"/>
        <color theme="1"/>
        <rFont val="Aptos"/>
        <family val="2"/>
      </rPr>
      <t>2</t>
    </r>
    <r>
      <rPr>
        <sz val="10"/>
        <color theme="1"/>
        <rFont val="Aptos"/>
        <family val="2"/>
      </rPr>
      <t xml:space="preserve"> Schuko (M) - CR (F) 2m blanc per a la barra d'electrificació</t>
    </r>
  </si>
  <si>
    <r>
      <t>Subministrament i muntatge de latiguillo 3x2,5mm</t>
    </r>
    <r>
      <rPr>
        <vertAlign val="superscript"/>
        <sz val="10"/>
        <color theme="1"/>
        <rFont val="Aptos"/>
        <family val="2"/>
      </rPr>
      <t>2</t>
    </r>
    <r>
      <rPr>
        <sz val="10"/>
        <color theme="1"/>
        <rFont val="Aptos"/>
        <family val="2"/>
      </rPr>
      <t xml:space="preserve"> Schuko (M) - CR (F) 2m vermell per a la barra d'electrificació</t>
    </r>
  </si>
  <si>
    <r>
      <t>Subministrament i muntatge de latiguillo 3x2,5mm</t>
    </r>
    <r>
      <rPr>
        <vertAlign val="superscript"/>
        <sz val="10"/>
        <color theme="1"/>
        <rFont val="Aptos"/>
        <family val="2"/>
      </rPr>
      <t>2</t>
    </r>
    <r>
      <rPr>
        <sz val="10"/>
        <color theme="1"/>
        <rFont val="Aptos"/>
        <family val="2"/>
      </rPr>
      <t xml:space="preserve"> mascle-femella 2m blanc per a la barra d'electrificació</t>
    </r>
  </si>
  <si>
    <r>
      <t>Subministrament i muntatge de latiguillo 3x2,5mm</t>
    </r>
    <r>
      <rPr>
        <vertAlign val="superscript"/>
        <sz val="10"/>
        <color theme="1"/>
        <rFont val="Aptos"/>
        <family val="2"/>
      </rPr>
      <t>2</t>
    </r>
    <r>
      <rPr>
        <sz val="10"/>
        <color theme="1"/>
        <rFont val="Aptos"/>
        <family val="2"/>
      </rPr>
      <t xml:space="preserve"> mascle-femella 2m vermell per a la barra d'electrificació</t>
    </r>
  </si>
  <si>
    <t>Certificació de punts UTP Cat 6</t>
  </si>
  <si>
    <t>Ajudes de ram de paleta a les instal·lacions i industrials, s'inclouen entre altres: descàrrega de material i distribució fins a peu dels treballs, realització de forats i regates per encastaments que siguin necessaris, tapat de forats i regates, connexionat i segelat de tots els elements</t>
  </si>
  <si>
    <t>046</t>
  </si>
  <si>
    <t>LLUMINÀRIES</t>
  </si>
  <si>
    <t>Mà d'obra per a la unificació de la il·luminació i adaptar la sectorització a la nova distribució dels espais. Inlou petit material elèctric per a l'adaptació.</t>
  </si>
  <si>
    <t>047</t>
  </si>
  <si>
    <t>NETEJA</t>
  </si>
  <si>
    <t>Neteja final de la planta quarta</t>
  </si>
  <si>
    <t>TOTAL EXECUCIÓ PLANTA QUARTA</t>
  </si>
  <si>
    <t>06</t>
  </si>
  <si>
    <t>PLANTA SISENA</t>
  </si>
  <si>
    <t>061</t>
  </si>
  <si>
    <t>062</t>
  </si>
  <si>
    <t>Tapar forats existents de les mampares retirades i columnes electrificades desplaçadades. Inlou material i mà d'obra</t>
  </si>
  <si>
    <t>064</t>
  </si>
  <si>
    <t>Repàs de parets enguixades afectades per la retirada de les mampares. Inclou material i mà d'obra.</t>
  </si>
  <si>
    <t>Mà d'obra per muntatge de nova mampara amb porta d'entrada a despatx amb recuperació de vidres desmuntats 6,75x2,50m</t>
  </si>
  <si>
    <t>Subministrament i muntatge de nou despatx amb mampara modular vidre de 80 mm de gruix, formada per simple vidre laminar de seguretat de 5+5 mm de gruix, amb sistema de suspensió sobre perfileria oculta d'alumini extrusionat i junts termoplàstics per al segellat dels vidres i del perímetre de la mamparara d'obra.</t>
  </si>
  <si>
    <t>Subministrament i muntatge d'un mòdul de porta de vidre batent d'una fulla de 10 mm de gruix, ample de pas de 90 cm i alçària lliure de 210 cm, de vidre trempat simple de 10 mm, amb mecanisme de fre, inclosa la ferramenta, per a mampara modular amb perfils d'alumini</t>
  </si>
  <si>
    <t>065</t>
  </si>
  <si>
    <t>Subministrament i muntatge de mini patch Lead UTP C/6 LSZH AWG28 color blanc de 2 mts</t>
  </si>
  <si>
    <t>Subministrament i muntatge de placa cega individual tipus Simon 500 CIMA o equivalent</t>
  </si>
  <si>
    <t>Subministrament i muntatge de base doble schuko tipus Simon 500 o equivalent, embornament per tall amb led BLANCA</t>
  </si>
  <si>
    <t>Subministrament i muntatge de suspensió central per reixeta zincada Z3</t>
  </si>
  <si>
    <t>ud</t>
  </si>
  <si>
    <t>Subministrament i muntatge de columna K45 70x60mm alçada 3m 1 cara</t>
  </si>
  <si>
    <t>Subministrament i muntatge de barra d'electrificació i dades per a llocs de treball d'alumini color blanc amb dos endolls blancs i dos endolls vermells amb anclatge per a la taula i amb connector d'entrada i sortida CR.</t>
  </si>
  <si>
    <r>
      <t>Subministrament i muntatge de latiguillo 3x2,5mm</t>
    </r>
    <r>
      <rPr>
        <vertAlign val="superscript"/>
        <sz val="10"/>
        <color theme="1"/>
        <rFont val="Aptos"/>
        <family val="2"/>
      </rPr>
      <t>2</t>
    </r>
    <r>
      <rPr>
        <sz val="10"/>
        <color theme="1"/>
        <rFont val="Aptos"/>
        <family val="2"/>
      </rPr>
      <t xml:space="preserve"> Schuko (M) - CR (F) 2m blanc</t>
    </r>
  </si>
  <si>
    <r>
      <t>Subministrament i muntatge de latiguillo 3x2,5mm</t>
    </r>
    <r>
      <rPr>
        <vertAlign val="superscript"/>
        <sz val="10"/>
        <color theme="1"/>
        <rFont val="Aptos"/>
        <family val="2"/>
      </rPr>
      <t>2</t>
    </r>
    <r>
      <rPr>
        <sz val="10"/>
        <color theme="1"/>
        <rFont val="Aptos"/>
        <family val="2"/>
      </rPr>
      <t xml:space="preserve"> Schuko (M) - CR (F) 2m vermell</t>
    </r>
  </si>
  <si>
    <r>
      <t>Subministrament i muntatge de latiguillo 3x2,5mm</t>
    </r>
    <r>
      <rPr>
        <vertAlign val="superscript"/>
        <sz val="10"/>
        <color theme="1"/>
        <rFont val="Aptos"/>
        <family val="2"/>
      </rPr>
      <t>2</t>
    </r>
    <r>
      <rPr>
        <sz val="10"/>
        <color theme="1"/>
        <rFont val="Aptos"/>
        <family val="2"/>
      </rPr>
      <t xml:space="preserve"> mascle-femella 2m blanc</t>
    </r>
  </si>
  <si>
    <r>
      <t>Subministrament i muntatge de latiguillo 3x2,5mm</t>
    </r>
    <r>
      <rPr>
        <vertAlign val="superscript"/>
        <sz val="10"/>
        <color theme="1"/>
        <rFont val="Aptos"/>
        <family val="2"/>
      </rPr>
      <t>2</t>
    </r>
    <r>
      <rPr>
        <sz val="10"/>
        <color theme="1"/>
        <rFont val="Aptos"/>
        <family val="2"/>
      </rPr>
      <t xml:space="preserve"> mascle-femella 2m vermell</t>
    </r>
  </si>
  <si>
    <t>066</t>
  </si>
  <si>
    <t>067</t>
  </si>
  <si>
    <t>Neteja final de la planta sisena</t>
  </si>
  <si>
    <t>TOTAL EXECUCIÓ PLANTA SISENA</t>
  </si>
  <si>
    <t>TOTAL PEM PLANTA QUARTA</t>
  </si>
  <si>
    <t>TOTAL PEM PLANTA SISENA</t>
  </si>
  <si>
    <t>TOTAL PEM OBRES D'ADEQUACIÓ PLANTA QUARTA I SISENA</t>
  </si>
  <si>
    <t>Despeses Generals (13%)</t>
  </si>
  <si>
    <t>Benefici industrial (6%)</t>
  </si>
  <si>
    <t>TOTAL PEC OBRES D'ADEQUACIÓ PLANTA QUARTA I SISENA</t>
  </si>
  <si>
    <t>IVA (21%)</t>
  </si>
  <si>
    <t>TOTAL PEC AMB IVA OBRES D'ADEQUACIÓ PLANTA QUARTA I SISENA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</si>
</sst>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8"/>
      <color theme="1"/>
      <name val="Aptos"/>
      <family val="2"/>
    </font>
    <font>
      <vertAlign val="superscript"/>
      <sz val="10"/>
      <color theme="1"/>
      <name val="Aptos"/>
      <family val="2"/>
    </font>
    <font>
      <sz val="10"/>
      <color rgb="FF0000FF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2" tint="-0.249977111117893"/>
      </bottom>
      <diagonal/>
    </border>
    <border>
      <left/>
      <right/>
      <top style="thick">
        <color theme="2" tint="-0.249977111117893"/>
      </top>
      <bottom style="medium">
        <color theme="2" tint="-0.249977111117893"/>
      </bottom>
      <diagonal/>
    </border>
    <border>
      <left/>
      <right/>
      <top style="medium">
        <color theme="2" tint="-0.249977111117893"/>
      </top>
      <bottom style="medium">
        <color theme="2" tint="-0.24997711111789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/>
    <xf numFmtId="0" fontId="4" fillId="3" borderId="1" xfId="0" applyFont="1" applyFill="1" applyBorder="1"/>
    <xf numFmtId="49" fontId="4" fillId="3" borderId="1" xfId="0" quotePrefix="1" applyNumberFormat="1" applyFont="1" applyFill="1" applyBorder="1" applyAlignment="1">
      <alignment horizontal="right"/>
    </xf>
    <xf numFmtId="0" fontId="3" fillId="4" borderId="2" xfId="0" applyFont="1" applyFill="1" applyBorder="1"/>
    <xf numFmtId="49" fontId="3" fillId="4" borderId="2" xfId="0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44" fontId="3" fillId="0" borderId="0" xfId="1" applyFont="1" applyFill="1" applyAlignment="1">
      <alignment vertical="top"/>
    </xf>
    <xf numFmtId="44" fontId="3" fillId="0" borderId="0" xfId="0" applyNumberFormat="1" applyFont="1" applyAlignment="1">
      <alignment vertical="top"/>
    </xf>
    <xf numFmtId="0" fontId="3" fillId="0" borderId="0" xfId="0" applyFont="1" applyAlignment="1">
      <alignment vertical="center" wrapText="1"/>
    </xf>
    <xf numFmtId="44" fontId="3" fillId="0" borderId="0" xfId="1" applyFont="1" applyAlignment="1">
      <alignment vertical="top"/>
    </xf>
    <xf numFmtId="0" fontId="3" fillId="4" borderId="0" xfId="0" applyFont="1" applyFill="1" applyAlignment="1">
      <alignment vertical="top"/>
    </xf>
    <xf numFmtId="0" fontId="3" fillId="4" borderId="0" xfId="0" applyFont="1" applyFill="1" applyAlignment="1">
      <alignment horizontal="right" vertical="top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44" fontId="3" fillId="4" borderId="0" xfId="1" applyFont="1" applyFill="1" applyAlignment="1">
      <alignment vertical="top"/>
    </xf>
    <xf numFmtId="44" fontId="3" fillId="5" borderId="0" xfId="0" applyNumberFormat="1" applyFont="1" applyFill="1" applyAlignment="1">
      <alignment vertical="top"/>
    </xf>
    <xf numFmtId="0" fontId="3" fillId="6" borderId="0" xfId="0" applyFont="1" applyFill="1" applyAlignment="1">
      <alignment vertical="top"/>
    </xf>
    <xf numFmtId="0" fontId="3" fillId="6" borderId="0" xfId="0" applyFont="1" applyFill="1" applyAlignment="1">
      <alignment horizontal="right" vertical="top"/>
    </xf>
    <xf numFmtId="0" fontId="3" fillId="6" borderId="0" xfId="0" applyFont="1" applyFill="1" applyAlignment="1">
      <alignment horizontal="right" vertical="center"/>
    </xf>
    <xf numFmtId="0" fontId="3" fillId="6" borderId="0" xfId="0" applyFont="1" applyFill="1" applyAlignment="1">
      <alignment horizontal="left" vertical="center"/>
    </xf>
    <xf numFmtId="44" fontId="3" fillId="6" borderId="0" xfId="1" applyFont="1" applyFill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4" borderId="3" xfId="0" applyFont="1" applyFill="1" applyBorder="1" applyAlignment="1">
      <alignment horizontal="right" vertical="top"/>
    </xf>
    <xf numFmtId="49" fontId="3" fillId="4" borderId="3" xfId="0" quotePrefix="1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" fillId="4" borderId="0" xfId="0" quotePrefix="1" applyFont="1" applyFill="1" applyAlignment="1">
      <alignment horizontal="right" vertical="center"/>
    </xf>
    <xf numFmtId="0" fontId="3" fillId="6" borderId="0" xfId="0" quotePrefix="1" applyFont="1" applyFill="1" applyAlignment="1">
      <alignment horizontal="right" vertical="center"/>
    </xf>
    <xf numFmtId="0" fontId="3" fillId="0" borderId="0" xfId="0" applyFont="1" applyAlignment="1">
      <alignment vertical="top" wrapText="1"/>
    </xf>
    <xf numFmtId="0" fontId="7" fillId="6" borderId="0" xfId="0" applyFont="1" applyFill="1" applyAlignment="1">
      <alignment vertical="top"/>
    </xf>
    <xf numFmtId="0" fontId="7" fillId="6" borderId="0" xfId="0" applyFont="1" applyFill="1" applyAlignment="1">
      <alignment horizontal="right" vertical="top"/>
    </xf>
    <xf numFmtId="0" fontId="7" fillId="6" borderId="0" xfId="0" applyFont="1" applyFill="1" applyAlignment="1">
      <alignment horizontal="center" vertical="top"/>
    </xf>
    <xf numFmtId="0" fontId="7" fillId="6" borderId="0" xfId="0" applyFont="1" applyFill="1" applyAlignment="1">
      <alignment wrapText="1"/>
    </xf>
    <xf numFmtId="0" fontId="7" fillId="6" borderId="0" xfId="0" applyFont="1" applyFill="1"/>
    <xf numFmtId="0" fontId="7" fillId="6" borderId="0" xfId="0" applyFont="1" applyFill="1" applyAlignment="1">
      <alignment horizontal="center" vertical="center"/>
    </xf>
    <xf numFmtId="44" fontId="7" fillId="6" borderId="0" xfId="1" applyFont="1" applyFill="1"/>
    <xf numFmtId="4" fontId="3" fillId="0" borderId="0" xfId="0" applyNumberFormat="1" applyFont="1" applyAlignment="1">
      <alignment vertical="top"/>
    </xf>
    <xf numFmtId="8" fontId="3" fillId="0" borderId="0" xfId="0" applyNumberFormat="1" applyFont="1" applyAlignment="1">
      <alignment vertical="top"/>
    </xf>
    <xf numFmtId="8" fontId="3" fillId="5" borderId="0" xfId="0" applyNumberFormat="1" applyFont="1" applyFill="1" applyAlignment="1">
      <alignment vertical="top"/>
    </xf>
    <xf numFmtId="0" fontId="3" fillId="0" borderId="0" xfId="0" applyFont="1"/>
    <xf numFmtId="164" fontId="3" fillId="0" borderId="0" xfId="1" applyNumberFormat="1" applyFont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 vertical="top"/>
    </xf>
    <xf numFmtId="0" fontId="3" fillId="4" borderId="4" xfId="0" quotePrefix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left" vertical="center"/>
    </xf>
    <xf numFmtId="44" fontId="3" fillId="4" borderId="4" xfId="1" applyFont="1" applyFill="1" applyBorder="1" applyAlignment="1">
      <alignment vertical="top"/>
    </xf>
    <xf numFmtId="164" fontId="3" fillId="4" borderId="4" xfId="1" applyNumberFormat="1" applyFont="1" applyFill="1" applyBorder="1" applyAlignment="1">
      <alignment vertical="top"/>
    </xf>
    <xf numFmtId="164" fontId="3" fillId="5" borderId="4" xfId="0" applyNumberFormat="1" applyFont="1" applyFill="1" applyBorder="1" applyAlignment="1">
      <alignment vertical="top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wrapText="1"/>
    </xf>
    <xf numFmtId="44" fontId="4" fillId="2" borderId="0" xfId="1" applyFont="1" applyFill="1"/>
    <xf numFmtId="164" fontId="4" fillId="2" borderId="0" xfId="1" applyNumberFormat="1" applyFont="1" applyFill="1"/>
    <xf numFmtId="164" fontId="4" fillId="2" borderId="0" xfId="0" applyNumberFormat="1" applyFont="1" applyFill="1"/>
    <xf numFmtId="0" fontId="3" fillId="6" borderId="0" xfId="0" applyFont="1" applyFill="1"/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wrapText="1"/>
    </xf>
    <xf numFmtId="44" fontId="3" fillId="0" borderId="0" xfId="1" applyFont="1"/>
    <xf numFmtId="8" fontId="3" fillId="5" borderId="4" xfId="0" applyNumberFormat="1" applyFont="1" applyFill="1" applyBorder="1" applyAlignment="1">
      <alignment vertical="top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wrapText="1"/>
    </xf>
    <xf numFmtId="0" fontId="0" fillId="6" borderId="0" xfId="0" applyFill="1" applyAlignment="1">
      <alignment horizontal="right" wrapText="1" indent="1"/>
    </xf>
    <xf numFmtId="164" fontId="0" fillId="6" borderId="0" xfId="0" applyNumberFormat="1" applyFill="1"/>
    <xf numFmtId="0" fontId="0" fillId="6" borderId="0" xfId="0" applyFill="1" applyAlignment="1">
      <alignment horizontal="right" indent="1"/>
    </xf>
    <xf numFmtId="0" fontId="0" fillId="6" borderId="4" xfId="0" applyFill="1" applyBorder="1" applyAlignment="1">
      <alignment horizontal="right" wrapText="1" indent="1"/>
    </xf>
    <xf numFmtId="164" fontId="0" fillId="6" borderId="4" xfId="0" applyNumberFormat="1" applyFill="1" applyBorder="1"/>
    <xf numFmtId="0" fontId="0" fillId="6" borderId="4" xfId="0" applyFill="1" applyBorder="1" applyAlignment="1">
      <alignment horizontal="right" indent="1"/>
    </xf>
    <xf numFmtId="0" fontId="2" fillId="6" borderId="0" xfId="0" applyFont="1" applyFill="1" applyAlignment="1">
      <alignment horizontal="right" wrapText="1" indent="1"/>
    </xf>
    <xf numFmtId="164" fontId="2" fillId="6" borderId="0" xfId="0" applyNumberFormat="1" applyFont="1" applyFill="1"/>
    <xf numFmtId="0" fontId="2" fillId="6" borderId="0" xfId="0" applyFont="1" applyFill="1" applyAlignment="1">
      <alignment horizontal="right" indent="1"/>
    </xf>
    <xf numFmtId="0" fontId="0" fillId="6" borderId="0" xfId="0" applyFill="1" applyAlignment="1">
      <alignment horizontal="right"/>
    </xf>
    <xf numFmtId="0" fontId="0" fillId="6" borderId="4" xfId="0" applyFill="1" applyBorder="1" applyAlignment="1">
      <alignment horizontal="right"/>
    </xf>
    <xf numFmtId="0" fontId="2" fillId="6" borderId="0" xfId="0" applyFont="1" applyFill="1" applyAlignment="1">
      <alignment horizontal="right"/>
    </xf>
    <xf numFmtId="0" fontId="2" fillId="6" borderId="5" xfId="0" applyFont="1" applyFill="1" applyBorder="1" applyAlignment="1">
      <alignment horizontal="right"/>
    </xf>
    <xf numFmtId="164" fontId="2" fillId="6" borderId="6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4F8C-55DD-496F-88B2-C34C647472AB}">
  <sheetPr>
    <pageSetUpPr fitToPage="1"/>
  </sheetPr>
  <dimension ref="A1:I153"/>
  <sheetViews>
    <sheetView tabSelected="1" view="pageBreakPreview" zoomScaleNormal="100" zoomScaleSheetLayoutView="100" workbookViewId="0">
      <selection activeCell="A151" sqref="A151"/>
    </sheetView>
  </sheetViews>
  <sheetFormatPr defaultRowHeight="15" x14ac:dyDescent="0.25"/>
  <cols>
    <col min="1" max="1" width="8" customWidth="1"/>
    <col min="2" max="2" width="9.7109375" customWidth="1"/>
    <col min="3" max="3" width="6.5703125" customWidth="1"/>
    <col min="4" max="4" width="77.28515625" customWidth="1"/>
    <col min="5" max="6" width="18.5703125" customWidth="1"/>
  </cols>
  <sheetData>
    <row r="1" spans="1:6" ht="40.5" x14ac:dyDescent="0.25">
      <c r="A1" s="1"/>
      <c r="B1" s="1"/>
      <c r="C1" s="1"/>
      <c r="D1" s="2" t="s">
        <v>0</v>
      </c>
      <c r="E1" s="1"/>
      <c r="F1" s="1"/>
    </row>
    <row r="2" spans="1:6" x14ac:dyDescent="0.25">
      <c r="A2" s="1"/>
      <c r="B2" s="1"/>
      <c r="C2" s="1"/>
      <c r="D2" s="3" t="s">
        <v>1</v>
      </c>
      <c r="E2" s="1"/>
      <c r="F2" s="1"/>
    </row>
    <row r="3" spans="1:6" ht="15.75" thickBot="1" x14ac:dyDescent="0.3">
      <c r="A3" s="4"/>
      <c r="B3" s="4"/>
      <c r="C3" s="5" t="s">
        <v>2</v>
      </c>
      <c r="D3" s="4" t="s">
        <v>3</v>
      </c>
      <c r="E3" s="4"/>
      <c r="F3" s="4"/>
    </row>
    <row r="4" spans="1:6" ht="16.5" thickTop="1" thickBot="1" x14ac:dyDescent="0.3">
      <c r="A4" s="6"/>
      <c r="B4" s="6"/>
      <c r="C4" s="7" t="s">
        <v>4</v>
      </c>
      <c r="D4" s="6" t="s">
        <v>5</v>
      </c>
      <c r="E4" s="6"/>
      <c r="F4" s="6"/>
    </row>
    <row r="5" spans="1:6" x14ac:dyDescent="0.25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</row>
    <row r="6" spans="1:6" x14ac:dyDescent="0.25">
      <c r="A6" s="9">
        <v>4101</v>
      </c>
      <c r="B6" s="10">
        <f>SUM(3.17+9+8.85+11.22)*2.5</f>
        <v>80.600000000000009</v>
      </c>
      <c r="C6" s="11" t="s">
        <v>12</v>
      </c>
      <c r="D6" s="12" t="s">
        <v>13</v>
      </c>
      <c r="E6" s="13"/>
      <c r="F6" s="14">
        <f>B6*E6</f>
        <v>0</v>
      </c>
    </row>
    <row r="7" spans="1:6" ht="27" x14ac:dyDescent="0.25">
      <c r="A7" s="9">
        <v>4102</v>
      </c>
      <c r="B7" s="10">
        <f>SUM(6.5+2.3)*2.5</f>
        <v>22</v>
      </c>
      <c r="C7" s="11" t="s">
        <v>12</v>
      </c>
      <c r="D7" s="15" t="s">
        <v>14</v>
      </c>
      <c r="E7" s="16"/>
      <c r="F7" s="14">
        <f>B7*E7</f>
        <v>0</v>
      </c>
    </row>
    <row r="8" spans="1:6" x14ac:dyDescent="0.25">
      <c r="A8" s="17"/>
      <c r="B8" s="18"/>
      <c r="C8" s="19" t="s">
        <v>4</v>
      </c>
      <c r="D8" s="20" t="s">
        <v>15</v>
      </c>
      <c r="E8" s="21"/>
      <c r="F8" s="22">
        <f>SUM(F6:F7)</f>
        <v>0</v>
      </c>
    </row>
    <row r="9" spans="1:6" ht="15.75" thickBot="1" x14ac:dyDescent="0.3">
      <c r="A9" s="23"/>
      <c r="B9" s="24"/>
      <c r="C9" s="25"/>
      <c r="D9" s="26"/>
      <c r="E9" s="27"/>
      <c r="F9" s="27"/>
    </row>
    <row r="10" spans="1:6" ht="15.75" thickBot="1" x14ac:dyDescent="0.3">
      <c r="A10" s="28"/>
      <c r="B10" s="29"/>
      <c r="C10" s="30" t="s">
        <v>16</v>
      </c>
      <c r="D10" s="31" t="s">
        <v>17</v>
      </c>
      <c r="E10" s="28"/>
      <c r="F10" s="28"/>
    </row>
    <row r="11" spans="1:6" x14ac:dyDescent="0.25">
      <c r="A11" s="8" t="s">
        <v>6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</row>
    <row r="12" spans="1:6" ht="40.5" x14ac:dyDescent="0.25">
      <c r="A12" s="9">
        <v>4201</v>
      </c>
      <c r="B12" s="9">
        <v>17.260000000000002</v>
      </c>
      <c r="C12" s="11" t="s">
        <v>12</v>
      </c>
      <c r="D12" s="32" t="s">
        <v>18</v>
      </c>
      <c r="E12" s="16"/>
      <c r="F12" s="14">
        <f>B12*E12</f>
        <v>0</v>
      </c>
    </row>
    <row r="13" spans="1:6" ht="40.5" x14ac:dyDescent="0.25">
      <c r="A13" s="9">
        <v>4202</v>
      </c>
      <c r="B13" s="9">
        <v>1</v>
      </c>
      <c r="C13" s="11" t="s">
        <v>19</v>
      </c>
      <c r="D13" s="32" t="s">
        <v>20</v>
      </c>
      <c r="E13" s="16"/>
      <c r="F13" s="14">
        <f>B13*E13</f>
        <v>0</v>
      </c>
    </row>
    <row r="14" spans="1:6" x14ac:dyDescent="0.25">
      <c r="A14" s="17"/>
      <c r="B14" s="18"/>
      <c r="C14" s="33" t="s">
        <v>16</v>
      </c>
      <c r="D14" s="20" t="s">
        <v>15</v>
      </c>
      <c r="E14" s="21"/>
      <c r="F14" s="22">
        <f>SUM(F12:F13)</f>
        <v>0</v>
      </c>
    </row>
    <row r="15" spans="1:6" ht="15.75" thickBot="1" x14ac:dyDescent="0.3">
      <c r="A15" s="23"/>
      <c r="B15" s="24"/>
      <c r="C15" s="34"/>
      <c r="D15" s="26"/>
      <c r="E15" s="27"/>
      <c r="F15" s="27"/>
    </row>
    <row r="16" spans="1:6" ht="15.75" thickBot="1" x14ac:dyDescent="0.3">
      <c r="A16" s="28"/>
      <c r="B16" s="29"/>
      <c r="C16" s="30" t="s">
        <v>21</v>
      </c>
      <c r="D16" s="31" t="s">
        <v>22</v>
      </c>
      <c r="E16" s="28"/>
      <c r="F16" s="28"/>
    </row>
    <row r="17" spans="1:6" x14ac:dyDescent="0.25">
      <c r="A17" s="8" t="s">
        <v>6</v>
      </c>
      <c r="B17" s="8" t="s">
        <v>7</v>
      </c>
      <c r="C17" s="8" t="s">
        <v>8</v>
      </c>
      <c r="D17" s="8" t="s">
        <v>9</v>
      </c>
      <c r="E17" s="8" t="s">
        <v>10</v>
      </c>
      <c r="F17" s="8" t="s">
        <v>11</v>
      </c>
    </row>
    <row r="18" spans="1:6" ht="40.5" x14ac:dyDescent="0.25">
      <c r="A18" s="9">
        <v>4301</v>
      </c>
      <c r="B18" s="10">
        <v>30</v>
      </c>
      <c r="C18" s="11" t="s">
        <v>12</v>
      </c>
      <c r="D18" s="35" t="s">
        <v>23</v>
      </c>
      <c r="E18" s="16"/>
      <c r="F18" s="14">
        <f>B18*E18</f>
        <v>0</v>
      </c>
    </row>
    <row r="19" spans="1:6" x14ac:dyDescent="0.25">
      <c r="A19" s="17"/>
      <c r="B19" s="18"/>
      <c r="C19" s="33" t="s">
        <v>21</v>
      </c>
      <c r="D19" s="20" t="s">
        <v>15</v>
      </c>
      <c r="E19" s="21"/>
      <c r="F19" s="22">
        <f>SUM(F18:F18)</f>
        <v>0</v>
      </c>
    </row>
    <row r="20" spans="1:6" ht="15.75" thickBot="1" x14ac:dyDescent="0.3">
      <c r="A20" s="36"/>
      <c r="B20" s="37"/>
      <c r="C20" s="38"/>
      <c r="D20" s="39"/>
      <c r="E20" s="36"/>
      <c r="F20" s="36"/>
    </row>
    <row r="21" spans="1:6" ht="15.75" thickBot="1" x14ac:dyDescent="0.3">
      <c r="A21" s="28"/>
      <c r="B21" s="29"/>
      <c r="C21" s="30" t="s">
        <v>24</v>
      </c>
      <c r="D21" s="31" t="s">
        <v>25</v>
      </c>
      <c r="E21" s="28"/>
      <c r="F21" s="28"/>
    </row>
    <row r="22" spans="1:6" x14ac:dyDescent="0.25">
      <c r="A22" s="8" t="s">
        <v>6</v>
      </c>
      <c r="B22" s="8" t="s">
        <v>7</v>
      </c>
      <c r="C22" s="8" t="s">
        <v>8</v>
      </c>
      <c r="D22" s="8" t="s">
        <v>9</v>
      </c>
      <c r="E22" s="8" t="s">
        <v>10</v>
      </c>
      <c r="F22" s="8" t="s">
        <v>11</v>
      </c>
    </row>
    <row r="23" spans="1:6" ht="27" x14ac:dyDescent="0.25">
      <c r="A23" s="9">
        <v>4401</v>
      </c>
      <c r="B23" s="10">
        <f>6*2.5</f>
        <v>15</v>
      </c>
      <c r="C23" s="11" t="s">
        <v>12</v>
      </c>
      <c r="D23" s="32" t="s">
        <v>26</v>
      </c>
      <c r="E23" s="16"/>
      <c r="F23" s="14">
        <f>B23*E23</f>
        <v>0</v>
      </c>
    </row>
    <row r="24" spans="1:6" ht="54" x14ac:dyDescent="0.25">
      <c r="A24" s="9">
        <v>4402</v>
      </c>
      <c r="B24" s="10">
        <f>((2.15*5)+18+79)*2</f>
        <v>215.5</v>
      </c>
      <c r="C24" s="11" t="s">
        <v>12</v>
      </c>
      <c r="D24" s="35" t="s">
        <v>27</v>
      </c>
      <c r="E24" s="16"/>
      <c r="F24" s="14">
        <f>B24*E24</f>
        <v>0</v>
      </c>
    </row>
    <row r="25" spans="1:6" ht="27" x14ac:dyDescent="0.25">
      <c r="A25" s="9">
        <v>4403</v>
      </c>
      <c r="B25" s="10">
        <v>1</v>
      </c>
      <c r="C25" s="11" t="s">
        <v>19</v>
      </c>
      <c r="D25" s="35" t="s">
        <v>28</v>
      </c>
      <c r="E25" s="16"/>
      <c r="F25" s="14">
        <f>B25*E25</f>
        <v>0</v>
      </c>
    </row>
    <row r="26" spans="1:6" x14ac:dyDescent="0.25">
      <c r="A26" s="17"/>
      <c r="B26" s="18"/>
      <c r="C26" s="33" t="s">
        <v>24</v>
      </c>
      <c r="D26" s="20" t="s">
        <v>15</v>
      </c>
      <c r="E26" s="21"/>
      <c r="F26" s="22">
        <f>SUM(F23:F25)</f>
        <v>0</v>
      </c>
    </row>
    <row r="27" spans="1:6" ht="15.75" thickBot="1" x14ac:dyDescent="0.3">
      <c r="A27" s="40"/>
      <c r="B27" s="40"/>
      <c r="C27" s="41"/>
      <c r="D27" s="39"/>
      <c r="E27" s="42"/>
      <c r="F27" s="42"/>
    </row>
    <row r="28" spans="1:6" ht="15.75" thickBot="1" x14ac:dyDescent="0.3">
      <c r="A28" s="28"/>
      <c r="B28" s="29"/>
      <c r="C28" s="30" t="s">
        <v>29</v>
      </c>
      <c r="D28" s="31" t="s">
        <v>30</v>
      </c>
      <c r="E28" s="28"/>
      <c r="F28" s="28"/>
    </row>
    <row r="29" spans="1:6" x14ac:dyDescent="0.25">
      <c r="A29" s="8" t="s">
        <v>6</v>
      </c>
      <c r="B29" s="8" t="s">
        <v>7</v>
      </c>
      <c r="C29" s="8" t="s">
        <v>8</v>
      </c>
      <c r="D29" s="8" t="s">
        <v>9</v>
      </c>
      <c r="E29" s="8" t="s">
        <v>10</v>
      </c>
      <c r="F29" s="8" t="s">
        <v>11</v>
      </c>
    </row>
    <row r="30" spans="1:6" ht="54" x14ac:dyDescent="0.25">
      <c r="A30" s="9">
        <v>4501</v>
      </c>
      <c r="B30" s="43">
        <v>4500</v>
      </c>
      <c r="C30" s="11" t="s">
        <v>31</v>
      </c>
      <c r="D30" s="35" t="s">
        <v>32</v>
      </c>
      <c r="E30" s="44"/>
      <c r="F30" s="14">
        <f t="shared" ref="F30:F61" si="0">B30*E30</f>
        <v>0</v>
      </c>
    </row>
    <row r="31" spans="1:6" x14ac:dyDescent="0.25">
      <c r="A31" s="9">
        <v>4502</v>
      </c>
      <c r="B31" s="43">
        <v>134</v>
      </c>
      <c r="C31" s="11" t="s">
        <v>19</v>
      </c>
      <c r="D31" s="35" t="s">
        <v>33</v>
      </c>
      <c r="E31" s="44"/>
      <c r="F31" s="14">
        <f t="shared" si="0"/>
        <v>0</v>
      </c>
    </row>
    <row r="32" spans="1:6" x14ac:dyDescent="0.25">
      <c r="A32" s="9">
        <v>4503</v>
      </c>
      <c r="B32" s="43">
        <v>3</v>
      </c>
      <c r="C32" s="11" t="s">
        <v>19</v>
      </c>
      <c r="D32" s="35" t="s">
        <v>34</v>
      </c>
      <c r="E32" s="44"/>
      <c r="F32" s="14">
        <f t="shared" si="0"/>
        <v>0</v>
      </c>
    </row>
    <row r="33" spans="1:6" x14ac:dyDescent="0.25">
      <c r="A33" s="9">
        <v>4504</v>
      </c>
      <c r="B33" s="43">
        <v>62</v>
      </c>
      <c r="C33" s="11" t="s">
        <v>19</v>
      </c>
      <c r="D33" s="35" t="s">
        <v>35</v>
      </c>
      <c r="E33" s="44"/>
      <c r="F33" s="14">
        <f t="shared" si="0"/>
        <v>0</v>
      </c>
    </row>
    <row r="34" spans="1:6" x14ac:dyDescent="0.25">
      <c r="A34" s="9">
        <v>4505</v>
      </c>
      <c r="B34" s="43">
        <v>24</v>
      </c>
      <c r="C34" s="11" t="s">
        <v>19</v>
      </c>
      <c r="D34" s="35" t="s">
        <v>36</v>
      </c>
      <c r="E34" s="44"/>
      <c r="F34" s="14">
        <f t="shared" si="0"/>
        <v>0</v>
      </c>
    </row>
    <row r="35" spans="1:6" x14ac:dyDescent="0.25">
      <c r="A35" s="9">
        <v>4506</v>
      </c>
      <c r="B35" s="43">
        <v>20</v>
      </c>
      <c r="C35" s="11" t="s">
        <v>19</v>
      </c>
      <c r="D35" s="35" t="s">
        <v>37</v>
      </c>
      <c r="E35" s="44"/>
      <c r="F35" s="14">
        <f t="shared" si="0"/>
        <v>0</v>
      </c>
    </row>
    <row r="36" spans="1:6" x14ac:dyDescent="0.25">
      <c r="A36" s="9">
        <v>4507</v>
      </c>
      <c r="B36" s="43">
        <v>18</v>
      </c>
      <c r="C36" s="11" t="s">
        <v>19</v>
      </c>
      <c r="D36" s="35" t="s">
        <v>38</v>
      </c>
      <c r="E36" s="44"/>
      <c r="F36" s="14">
        <f t="shared" si="0"/>
        <v>0</v>
      </c>
    </row>
    <row r="37" spans="1:6" x14ac:dyDescent="0.25">
      <c r="A37" s="9">
        <v>4508</v>
      </c>
      <c r="B37" s="43">
        <v>450</v>
      </c>
      <c r="C37" s="11" t="s">
        <v>19</v>
      </c>
      <c r="D37" s="35" t="s">
        <v>39</v>
      </c>
      <c r="E37" s="44"/>
      <c r="F37" s="14">
        <f t="shared" si="0"/>
        <v>0</v>
      </c>
    </row>
    <row r="38" spans="1:6" ht="27" x14ac:dyDescent="0.25">
      <c r="A38" s="9">
        <v>4509</v>
      </c>
      <c r="B38" s="43">
        <v>10</v>
      </c>
      <c r="C38" s="11" t="s">
        <v>19</v>
      </c>
      <c r="D38" s="35" t="s">
        <v>40</v>
      </c>
      <c r="E38" s="44"/>
      <c r="F38" s="14">
        <f t="shared" si="0"/>
        <v>0</v>
      </c>
    </row>
    <row r="39" spans="1:6" x14ac:dyDescent="0.25">
      <c r="A39" s="9">
        <v>4510</v>
      </c>
      <c r="B39" s="43">
        <v>150</v>
      </c>
      <c r="C39" s="11" t="s">
        <v>31</v>
      </c>
      <c r="D39" s="35" t="s">
        <v>41</v>
      </c>
      <c r="E39" s="44"/>
      <c r="F39" s="14">
        <f t="shared" si="0"/>
        <v>0</v>
      </c>
    </row>
    <row r="40" spans="1:6" x14ac:dyDescent="0.25">
      <c r="A40" s="9">
        <v>4511</v>
      </c>
      <c r="B40" s="43">
        <v>32</v>
      </c>
      <c r="C40" s="11" t="s">
        <v>19</v>
      </c>
      <c r="D40" s="35" t="s">
        <v>42</v>
      </c>
      <c r="E40" s="44"/>
      <c r="F40" s="14">
        <f t="shared" si="0"/>
        <v>0</v>
      </c>
    </row>
    <row r="41" spans="1:6" ht="27" x14ac:dyDescent="0.25">
      <c r="A41" s="9">
        <v>4512</v>
      </c>
      <c r="B41" s="43">
        <v>14</v>
      </c>
      <c r="C41" s="11" t="s">
        <v>19</v>
      </c>
      <c r="D41" s="35" t="s">
        <v>43</v>
      </c>
      <c r="E41" s="44"/>
      <c r="F41" s="14">
        <f t="shared" si="0"/>
        <v>0</v>
      </c>
    </row>
    <row r="42" spans="1:6" ht="27" x14ac:dyDescent="0.25">
      <c r="A42" s="9">
        <v>4513</v>
      </c>
      <c r="B42" s="43">
        <v>14</v>
      </c>
      <c r="C42" s="11" t="s">
        <v>19</v>
      </c>
      <c r="D42" s="35" t="s">
        <v>44</v>
      </c>
      <c r="E42" s="44"/>
      <c r="F42" s="14">
        <f t="shared" si="0"/>
        <v>0</v>
      </c>
    </row>
    <row r="43" spans="1:6" ht="27" x14ac:dyDescent="0.25">
      <c r="A43" s="9">
        <v>4514</v>
      </c>
      <c r="B43" s="43">
        <v>38</v>
      </c>
      <c r="C43" s="11" t="s">
        <v>19</v>
      </c>
      <c r="D43" s="35" t="s">
        <v>45</v>
      </c>
      <c r="E43" s="44"/>
      <c r="F43" s="14">
        <f t="shared" si="0"/>
        <v>0</v>
      </c>
    </row>
    <row r="44" spans="1:6" ht="27" x14ac:dyDescent="0.25">
      <c r="A44" s="9">
        <v>4515</v>
      </c>
      <c r="B44" s="43">
        <v>1</v>
      </c>
      <c r="C44" s="11" t="s">
        <v>19</v>
      </c>
      <c r="D44" s="35" t="s">
        <v>46</v>
      </c>
      <c r="E44" s="44"/>
      <c r="F44" s="14">
        <f t="shared" si="0"/>
        <v>0</v>
      </c>
    </row>
    <row r="45" spans="1:6" ht="27" x14ac:dyDescent="0.25">
      <c r="A45" s="9">
        <v>4516</v>
      </c>
      <c r="B45" s="43">
        <v>1</v>
      </c>
      <c r="C45" s="11" t="s">
        <v>19</v>
      </c>
      <c r="D45" s="35" t="s">
        <v>47</v>
      </c>
      <c r="E45" s="44"/>
      <c r="F45" s="14">
        <f t="shared" si="0"/>
        <v>0</v>
      </c>
    </row>
    <row r="46" spans="1:6" ht="27" x14ac:dyDescent="0.25">
      <c r="A46" s="9">
        <v>4517</v>
      </c>
      <c r="B46" s="43">
        <v>1</v>
      </c>
      <c r="C46" s="11" t="s">
        <v>19</v>
      </c>
      <c r="D46" s="35" t="s">
        <v>48</v>
      </c>
      <c r="E46" s="44"/>
      <c r="F46" s="14">
        <f t="shared" si="0"/>
        <v>0</v>
      </c>
    </row>
    <row r="47" spans="1:6" x14ac:dyDescent="0.25">
      <c r="A47" s="9">
        <v>4518</v>
      </c>
      <c r="B47" s="43">
        <v>1</v>
      </c>
      <c r="C47" s="11" t="s">
        <v>19</v>
      </c>
      <c r="D47" s="35" t="s">
        <v>49</v>
      </c>
      <c r="E47" s="44"/>
      <c r="F47" s="14">
        <f t="shared" si="0"/>
        <v>0</v>
      </c>
    </row>
    <row r="48" spans="1:6" ht="27" x14ac:dyDescent="0.25">
      <c r="A48" s="9">
        <v>4519</v>
      </c>
      <c r="B48" s="43">
        <v>6</v>
      </c>
      <c r="C48" s="11" t="s">
        <v>19</v>
      </c>
      <c r="D48" s="35" t="s">
        <v>50</v>
      </c>
      <c r="E48" s="44"/>
      <c r="F48" s="14">
        <f t="shared" si="0"/>
        <v>0</v>
      </c>
    </row>
    <row r="49" spans="1:6" ht="28.5" x14ac:dyDescent="0.25">
      <c r="A49" s="9">
        <v>4520</v>
      </c>
      <c r="B49" s="43">
        <v>60</v>
      </c>
      <c r="C49" s="11" t="s">
        <v>31</v>
      </c>
      <c r="D49" s="35" t="s">
        <v>51</v>
      </c>
      <c r="E49" s="44"/>
      <c r="F49" s="14">
        <f t="shared" si="0"/>
        <v>0</v>
      </c>
    </row>
    <row r="50" spans="1:6" x14ac:dyDescent="0.25">
      <c r="A50" s="9">
        <v>4521</v>
      </c>
      <c r="B50" s="43">
        <v>50</v>
      </c>
      <c r="C50" s="11" t="s">
        <v>31</v>
      </c>
      <c r="D50" s="35" t="s">
        <v>52</v>
      </c>
      <c r="E50" s="44"/>
      <c r="F50" s="14">
        <f t="shared" si="0"/>
        <v>0</v>
      </c>
    </row>
    <row r="51" spans="1:6" x14ac:dyDescent="0.25">
      <c r="A51" s="9">
        <v>4522</v>
      </c>
      <c r="B51" s="43">
        <v>140</v>
      </c>
      <c r="C51" s="11" t="s">
        <v>19</v>
      </c>
      <c r="D51" s="35" t="s">
        <v>53</v>
      </c>
      <c r="E51" s="44"/>
      <c r="F51" s="14">
        <f t="shared" si="0"/>
        <v>0</v>
      </c>
    </row>
    <row r="52" spans="1:6" x14ac:dyDescent="0.25">
      <c r="A52" s="9">
        <v>4523</v>
      </c>
      <c r="B52" s="43">
        <v>140</v>
      </c>
      <c r="C52" s="11" t="s">
        <v>19</v>
      </c>
      <c r="D52" s="35" t="s">
        <v>54</v>
      </c>
      <c r="E52" s="44"/>
      <c r="F52" s="14">
        <f t="shared" si="0"/>
        <v>0</v>
      </c>
    </row>
    <row r="53" spans="1:6" x14ac:dyDescent="0.25">
      <c r="A53" s="9">
        <v>4524</v>
      </c>
      <c r="B53" s="43">
        <v>140</v>
      </c>
      <c r="C53" s="11" t="s">
        <v>19</v>
      </c>
      <c r="D53" s="35" t="s">
        <v>55</v>
      </c>
      <c r="E53" s="44"/>
      <c r="F53" s="14">
        <f t="shared" si="0"/>
        <v>0</v>
      </c>
    </row>
    <row r="54" spans="1:6" x14ac:dyDescent="0.25">
      <c r="A54" s="9">
        <v>4525</v>
      </c>
      <c r="B54" s="43">
        <v>9</v>
      </c>
      <c r="C54" s="11" t="s">
        <v>31</v>
      </c>
      <c r="D54" s="35" t="s">
        <v>56</v>
      </c>
      <c r="E54" s="44"/>
      <c r="F54" s="14">
        <f t="shared" si="0"/>
        <v>0</v>
      </c>
    </row>
    <row r="55" spans="1:6" ht="40.5" x14ac:dyDescent="0.25">
      <c r="A55" s="9">
        <v>4526</v>
      </c>
      <c r="B55" s="43">
        <v>58</v>
      </c>
      <c r="C55" s="11" t="s">
        <v>19</v>
      </c>
      <c r="D55" s="35" t="s">
        <v>57</v>
      </c>
      <c r="E55" s="44"/>
      <c r="F55" s="14">
        <f t="shared" si="0"/>
        <v>0</v>
      </c>
    </row>
    <row r="56" spans="1:6" ht="28.5" x14ac:dyDescent="0.25">
      <c r="A56" s="9">
        <v>4527</v>
      </c>
      <c r="B56" s="43">
        <v>21</v>
      </c>
      <c r="C56" s="11" t="s">
        <v>19</v>
      </c>
      <c r="D56" s="35" t="s">
        <v>58</v>
      </c>
      <c r="E56" s="44"/>
      <c r="F56" s="14">
        <f t="shared" si="0"/>
        <v>0</v>
      </c>
    </row>
    <row r="57" spans="1:6" ht="28.5" x14ac:dyDescent="0.25">
      <c r="A57" s="9">
        <v>4528</v>
      </c>
      <c r="B57" s="43">
        <v>21</v>
      </c>
      <c r="C57" s="11" t="s">
        <v>19</v>
      </c>
      <c r="D57" s="35" t="s">
        <v>59</v>
      </c>
      <c r="E57" s="44"/>
      <c r="F57" s="14">
        <f t="shared" si="0"/>
        <v>0</v>
      </c>
    </row>
    <row r="58" spans="1:6" ht="28.5" x14ac:dyDescent="0.25">
      <c r="A58" s="9">
        <v>4529</v>
      </c>
      <c r="B58" s="43">
        <v>40</v>
      </c>
      <c r="C58" s="11" t="s">
        <v>19</v>
      </c>
      <c r="D58" s="35" t="s">
        <v>60</v>
      </c>
      <c r="E58" s="44"/>
      <c r="F58" s="14">
        <f t="shared" si="0"/>
        <v>0</v>
      </c>
    </row>
    <row r="59" spans="1:6" ht="28.5" x14ac:dyDescent="0.25">
      <c r="A59" s="9">
        <v>4530</v>
      </c>
      <c r="B59" s="43">
        <v>40</v>
      </c>
      <c r="C59" s="11" t="s">
        <v>19</v>
      </c>
      <c r="D59" s="35" t="s">
        <v>61</v>
      </c>
      <c r="E59" s="44"/>
      <c r="F59" s="14">
        <f t="shared" si="0"/>
        <v>0</v>
      </c>
    </row>
    <row r="60" spans="1:6" x14ac:dyDescent="0.25">
      <c r="A60" s="9">
        <v>4531</v>
      </c>
      <c r="B60" s="43">
        <v>58</v>
      </c>
      <c r="C60" s="11" t="s">
        <v>19</v>
      </c>
      <c r="D60" s="35" t="s">
        <v>62</v>
      </c>
      <c r="E60" s="44"/>
      <c r="F60" s="14">
        <f t="shared" si="0"/>
        <v>0</v>
      </c>
    </row>
    <row r="61" spans="1:6" ht="54" x14ac:dyDescent="0.25">
      <c r="A61" s="9">
        <v>4532</v>
      </c>
      <c r="B61" s="43">
        <v>1</v>
      </c>
      <c r="C61" s="11" t="s">
        <v>19</v>
      </c>
      <c r="D61" s="35" t="s">
        <v>63</v>
      </c>
      <c r="E61" s="44"/>
      <c r="F61" s="14">
        <f t="shared" si="0"/>
        <v>0</v>
      </c>
    </row>
    <row r="62" spans="1:6" x14ac:dyDescent="0.25">
      <c r="A62" s="17"/>
      <c r="B62" s="18"/>
      <c r="C62" s="33" t="s">
        <v>29</v>
      </c>
      <c r="D62" s="20" t="s">
        <v>15</v>
      </c>
      <c r="E62" s="21"/>
      <c r="F62" s="45">
        <f>SUM(F30:F61)</f>
        <v>0</v>
      </c>
    </row>
    <row r="63" spans="1:6" ht="15.75" thickBot="1" x14ac:dyDescent="0.3">
      <c r="A63" s="40"/>
      <c r="B63" s="40"/>
      <c r="C63" s="41"/>
      <c r="D63" s="39"/>
      <c r="E63" s="42"/>
      <c r="F63" s="42"/>
    </row>
    <row r="64" spans="1:6" ht="15.75" thickBot="1" x14ac:dyDescent="0.3">
      <c r="A64" s="28"/>
      <c r="B64" s="29"/>
      <c r="C64" s="30" t="s">
        <v>64</v>
      </c>
      <c r="D64" s="31" t="s">
        <v>65</v>
      </c>
      <c r="E64" s="28"/>
      <c r="F64" s="28"/>
    </row>
    <row r="65" spans="1:6" x14ac:dyDescent="0.25">
      <c r="A65" s="8" t="s">
        <v>6</v>
      </c>
      <c r="B65" s="8" t="s">
        <v>7</v>
      </c>
      <c r="C65" s="8" t="s">
        <v>8</v>
      </c>
      <c r="D65" s="8" t="s">
        <v>9</v>
      </c>
      <c r="E65" s="8" t="s">
        <v>10</v>
      </c>
      <c r="F65" s="8" t="s">
        <v>11</v>
      </c>
    </row>
    <row r="66" spans="1:6" ht="27" x14ac:dyDescent="0.25">
      <c r="A66" s="9">
        <v>4601</v>
      </c>
      <c r="B66" s="43">
        <v>1</v>
      </c>
      <c r="C66" s="11" t="s">
        <v>19</v>
      </c>
      <c r="D66" s="35" t="s">
        <v>66</v>
      </c>
      <c r="E66" s="44"/>
      <c r="F66" s="14">
        <f t="shared" ref="F66" si="1">B66*E66</f>
        <v>0</v>
      </c>
    </row>
    <row r="67" spans="1:6" x14ac:dyDescent="0.25">
      <c r="A67" s="17"/>
      <c r="B67" s="18"/>
      <c r="C67" s="33" t="s">
        <v>64</v>
      </c>
      <c r="D67" s="20" t="s">
        <v>15</v>
      </c>
      <c r="E67" s="21"/>
      <c r="F67" s="45">
        <f>SUM(F66)</f>
        <v>0</v>
      </c>
    </row>
    <row r="68" spans="1:6" ht="15.75" thickBot="1" x14ac:dyDescent="0.3">
      <c r="A68" s="40"/>
      <c r="B68" s="40"/>
      <c r="C68" s="41"/>
      <c r="D68" s="39"/>
      <c r="E68" s="42"/>
      <c r="F68" s="42"/>
    </row>
    <row r="69" spans="1:6" ht="15.75" thickBot="1" x14ac:dyDescent="0.3">
      <c r="A69" s="28"/>
      <c r="B69" s="29"/>
      <c r="C69" s="30" t="s">
        <v>67</v>
      </c>
      <c r="D69" s="31" t="s">
        <v>68</v>
      </c>
      <c r="E69" s="28"/>
      <c r="F69" s="28"/>
    </row>
    <row r="70" spans="1:6" x14ac:dyDescent="0.25">
      <c r="A70" s="8" t="s">
        <v>6</v>
      </c>
      <c r="B70" s="8" t="s">
        <v>7</v>
      </c>
      <c r="C70" s="8" t="s">
        <v>8</v>
      </c>
      <c r="D70" s="8" t="s">
        <v>9</v>
      </c>
      <c r="E70" s="8" t="s">
        <v>10</v>
      </c>
      <c r="F70" s="8" t="s">
        <v>11</v>
      </c>
    </row>
    <row r="71" spans="1:6" x14ac:dyDescent="0.25">
      <c r="A71" s="46">
        <v>4701</v>
      </c>
      <c r="B71" s="46">
        <v>1</v>
      </c>
      <c r="C71" s="11" t="s">
        <v>19</v>
      </c>
      <c r="D71" s="32" t="s">
        <v>69</v>
      </c>
      <c r="E71" s="47"/>
      <c r="F71" s="14">
        <f t="shared" ref="F71" si="2">B71*E71</f>
        <v>0</v>
      </c>
    </row>
    <row r="72" spans="1:6" ht="15.75" thickBot="1" x14ac:dyDescent="0.3">
      <c r="A72" s="48"/>
      <c r="B72" s="49"/>
      <c r="C72" s="50" t="s">
        <v>67</v>
      </c>
      <c r="D72" s="51" t="s">
        <v>15</v>
      </c>
      <c r="E72" s="53"/>
      <c r="F72" s="54">
        <f>SUM(F71)</f>
        <v>0</v>
      </c>
    </row>
    <row r="73" spans="1:6" x14ac:dyDescent="0.25">
      <c r="A73" s="3"/>
      <c r="B73" s="3"/>
      <c r="C73" s="55"/>
      <c r="D73" s="56" t="s">
        <v>70</v>
      </c>
      <c r="E73" s="58"/>
      <c r="F73" s="59">
        <f>SUM(F8,F14,F19,F26,F62,F67,F72)</f>
        <v>0</v>
      </c>
    </row>
    <row r="74" spans="1:6" x14ac:dyDescent="0.25">
      <c r="A74" s="60"/>
      <c r="B74" s="60"/>
      <c r="C74" s="61"/>
      <c r="D74" s="62"/>
      <c r="E74" s="60"/>
      <c r="F74" s="60"/>
    </row>
    <row r="75" spans="1:6" ht="15.75" thickBot="1" x14ac:dyDescent="0.3">
      <c r="A75" s="4"/>
      <c r="B75" s="4"/>
      <c r="C75" s="5" t="s">
        <v>71</v>
      </c>
      <c r="D75" s="4" t="s">
        <v>72</v>
      </c>
      <c r="E75" s="4"/>
      <c r="F75" s="4"/>
    </row>
    <row r="76" spans="1:6" ht="16.5" thickTop="1" thickBot="1" x14ac:dyDescent="0.3">
      <c r="A76" s="6"/>
      <c r="B76" s="6"/>
      <c r="C76" s="7" t="s">
        <v>73</v>
      </c>
      <c r="D76" s="6" t="s">
        <v>5</v>
      </c>
      <c r="E76" s="6"/>
      <c r="F76" s="6"/>
    </row>
    <row r="77" spans="1:6" x14ac:dyDescent="0.25">
      <c r="A77" s="8" t="s">
        <v>6</v>
      </c>
      <c r="B77" s="8" t="s">
        <v>7</v>
      </c>
      <c r="C77" s="8" t="s">
        <v>8</v>
      </c>
      <c r="D77" s="8" t="s">
        <v>9</v>
      </c>
      <c r="E77" s="8" t="s">
        <v>10</v>
      </c>
      <c r="F77" s="8" t="s">
        <v>11</v>
      </c>
    </row>
    <row r="78" spans="1:6" x14ac:dyDescent="0.25">
      <c r="A78" s="9">
        <v>6101</v>
      </c>
      <c r="B78" s="10">
        <f>((3.3*5)+(4.3*5)+5.14+17.57+6.7+14)*2.5</f>
        <v>203.52499999999998</v>
      </c>
      <c r="C78" s="11" t="s">
        <v>12</v>
      </c>
      <c r="D78" s="12" t="s">
        <v>13</v>
      </c>
      <c r="E78" s="16"/>
      <c r="F78" s="14">
        <f t="shared" ref="F78" si="3">B78*E78</f>
        <v>0</v>
      </c>
    </row>
    <row r="79" spans="1:6" x14ac:dyDescent="0.25">
      <c r="A79" s="17"/>
      <c r="B79" s="18"/>
      <c r="C79" s="19">
        <v>61</v>
      </c>
      <c r="D79" s="20" t="s">
        <v>15</v>
      </c>
      <c r="E79" s="21"/>
      <c r="F79" s="22">
        <f>SUM(F77:F78)</f>
        <v>0</v>
      </c>
    </row>
    <row r="80" spans="1:6" ht="15.75" thickBot="1" x14ac:dyDescent="0.3">
      <c r="A80" s="23"/>
      <c r="B80" s="24"/>
      <c r="C80" s="25"/>
      <c r="D80" s="26"/>
      <c r="E80" s="27"/>
      <c r="F80" s="27"/>
    </row>
    <row r="81" spans="1:6" ht="15.75" thickBot="1" x14ac:dyDescent="0.3">
      <c r="A81" s="28"/>
      <c r="B81" s="29"/>
      <c r="C81" s="30" t="s">
        <v>74</v>
      </c>
      <c r="D81" s="31" t="s">
        <v>17</v>
      </c>
      <c r="E81" s="28"/>
      <c r="F81" s="28"/>
    </row>
    <row r="82" spans="1:6" x14ac:dyDescent="0.25">
      <c r="A82" s="8" t="s">
        <v>6</v>
      </c>
      <c r="B82" s="8" t="s">
        <v>7</v>
      </c>
      <c r="C82" s="8" t="s">
        <v>8</v>
      </c>
      <c r="D82" s="8" t="s">
        <v>9</v>
      </c>
      <c r="E82" s="8" t="s">
        <v>10</v>
      </c>
      <c r="F82" s="8" t="s">
        <v>11</v>
      </c>
    </row>
    <row r="83" spans="1:6" ht="27" x14ac:dyDescent="0.25">
      <c r="A83" s="9">
        <v>6201</v>
      </c>
      <c r="B83" s="9">
        <v>1</v>
      </c>
      <c r="C83" s="11" t="s">
        <v>19</v>
      </c>
      <c r="D83" s="32" t="s">
        <v>75</v>
      </c>
      <c r="E83" s="16"/>
      <c r="F83" s="14">
        <f t="shared" ref="F83" si="4">B83*E83</f>
        <v>0</v>
      </c>
    </row>
    <row r="84" spans="1:6" x14ac:dyDescent="0.25">
      <c r="A84" s="17"/>
      <c r="B84" s="18"/>
      <c r="C84" s="33" t="s">
        <v>74</v>
      </c>
      <c r="D84" s="20" t="s">
        <v>15</v>
      </c>
      <c r="E84" s="21"/>
      <c r="F84" s="22">
        <f>SUM(F83:F83)</f>
        <v>0</v>
      </c>
    </row>
    <row r="85" spans="1:6" ht="15.75" thickBot="1" x14ac:dyDescent="0.3">
      <c r="A85" s="36"/>
      <c r="B85" s="37"/>
      <c r="C85" s="38"/>
      <c r="D85" s="39"/>
      <c r="E85" s="36"/>
      <c r="F85" s="36"/>
    </row>
    <row r="86" spans="1:6" ht="15.75" thickBot="1" x14ac:dyDescent="0.3">
      <c r="A86" s="28"/>
      <c r="B86" s="29"/>
      <c r="C86" s="30" t="s">
        <v>76</v>
      </c>
      <c r="D86" s="31" t="s">
        <v>25</v>
      </c>
      <c r="E86" s="28"/>
      <c r="F86" s="28"/>
    </row>
    <row r="87" spans="1:6" x14ac:dyDescent="0.25">
      <c r="A87" s="8" t="s">
        <v>6</v>
      </c>
      <c r="B87" s="8" t="s">
        <v>7</v>
      </c>
      <c r="C87" s="8" t="s">
        <v>8</v>
      </c>
      <c r="D87" s="8" t="s">
        <v>9</v>
      </c>
      <c r="E87" s="8" t="s">
        <v>10</v>
      </c>
      <c r="F87" s="8" t="s">
        <v>11</v>
      </c>
    </row>
    <row r="88" spans="1:6" ht="27" x14ac:dyDescent="0.25">
      <c r="A88" s="9">
        <v>6401</v>
      </c>
      <c r="B88" s="10">
        <v>100</v>
      </c>
      <c r="C88" s="11" t="s">
        <v>12</v>
      </c>
      <c r="D88" s="32" t="s">
        <v>77</v>
      </c>
      <c r="E88" s="16"/>
      <c r="F88" s="14">
        <f>B88*E88</f>
        <v>0</v>
      </c>
    </row>
    <row r="89" spans="1:6" ht="54" x14ac:dyDescent="0.25">
      <c r="A89" s="9">
        <v>6402</v>
      </c>
      <c r="B89" s="10">
        <f>((102+30)*2.5)</f>
        <v>330</v>
      </c>
      <c r="C89" s="11" t="s">
        <v>12</v>
      </c>
      <c r="D89" s="35" t="s">
        <v>27</v>
      </c>
      <c r="E89" s="16"/>
      <c r="F89" s="14">
        <f>B89*E89</f>
        <v>0</v>
      </c>
    </row>
    <row r="90" spans="1:6" ht="27" x14ac:dyDescent="0.25">
      <c r="A90" s="9">
        <v>6403</v>
      </c>
      <c r="B90" s="10">
        <v>1</v>
      </c>
      <c r="C90" s="11" t="s">
        <v>19</v>
      </c>
      <c r="D90" s="35" t="s">
        <v>78</v>
      </c>
      <c r="E90" s="16"/>
      <c r="F90" s="14">
        <f>B90*E90</f>
        <v>0</v>
      </c>
    </row>
    <row r="91" spans="1:6" ht="54" x14ac:dyDescent="0.25">
      <c r="A91" s="9">
        <v>6404</v>
      </c>
      <c r="B91" s="10">
        <f>7.8*2.5</f>
        <v>19.5</v>
      </c>
      <c r="C91" s="11" t="s">
        <v>12</v>
      </c>
      <c r="D91" s="35" t="s">
        <v>79</v>
      </c>
      <c r="E91" s="16"/>
      <c r="F91" s="14">
        <f>B91*E91</f>
        <v>0</v>
      </c>
    </row>
    <row r="92" spans="1:6" ht="40.5" x14ac:dyDescent="0.25">
      <c r="A92" s="9">
        <v>6405</v>
      </c>
      <c r="B92" s="10">
        <v>1</v>
      </c>
      <c r="C92" s="11" t="s">
        <v>19</v>
      </c>
      <c r="D92" s="35" t="s">
        <v>80</v>
      </c>
      <c r="E92" s="16"/>
      <c r="F92" s="14">
        <f>B92*E92</f>
        <v>0</v>
      </c>
    </row>
    <row r="93" spans="1:6" x14ac:dyDescent="0.25">
      <c r="A93" s="17"/>
      <c r="B93" s="18"/>
      <c r="C93" s="33" t="s">
        <v>76</v>
      </c>
      <c r="D93" s="20" t="s">
        <v>15</v>
      </c>
      <c r="E93" s="21"/>
      <c r="F93" s="22">
        <f>SUM(F88:F92)</f>
        <v>0</v>
      </c>
    </row>
    <row r="94" spans="1:6" ht="15.75" thickBot="1" x14ac:dyDescent="0.3">
      <c r="A94" s="40"/>
      <c r="B94" s="40"/>
      <c r="C94" s="41"/>
      <c r="D94" s="39"/>
      <c r="E94" s="42"/>
      <c r="F94" s="42"/>
    </row>
    <row r="95" spans="1:6" ht="15.75" thickBot="1" x14ac:dyDescent="0.3">
      <c r="A95" s="28"/>
      <c r="B95" s="29"/>
      <c r="C95" s="30" t="s">
        <v>81</v>
      </c>
      <c r="D95" s="31" t="s">
        <v>30</v>
      </c>
      <c r="E95" s="28"/>
      <c r="F95" s="28"/>
    </row>
    <row r="96" spans="1:6" x14ac:dyDescent="0.25">
      <c r="A96" s="8" t="s">
        <v>6</v>
      </c>
      <c r="B96" s="8" t="s">
        <v>7</v>
      </c>
      <c r="C96" s="8" t="s">
        <v>8</v>
      </c>
      <c r="D96" s="8" t="s">
        <v>9</v>
      </c>
      <c r="E96" s="8" t="s">
        <v>10</v>
      </c>
      <c r="F96" s="8" t="s">
        <v>11</v>
      </c>
    </row>
    <row r="97" spans="1:6" ht="54" x14ac:dyDescent="0.25">
      <c r="A97" s="9">
        <v>6501</v>
      </c>
      <c r="B97" s="43">
        <v>4000</v>
      </c>
      <c r="C97" s="11" t="s">
        <v>31</v>
      </c>
      <c r="D97" s="35" t="s">
        <v>32</v>
      </c>
      <c r="E97" s="44"/>
      <c r="F97" s="14">
        <f t="shared" ref="F97:F129" si="5">B97*E97</f>
        <v>0</v>
      </c>
    </row>
    <row r="98" spans="1:6" x14ac:dyDescent="0.25">
      <c r="A98" s="9">
        <v>6502</v>
      </c>
      <c r="B98" s="43">
        <v>141</v>
      </c>
      <c r="C98" s="11" t="s">
        <v>19</v>
      </c>
      <c r="D98" s="35" t="s">
        <v>33</v>
      </c>
      <c r="E98" s="44"/>
      <c r="F98" s="14">
        <f t="shared" si="5"/>
        <v>0</v>
      </c>
    </row>
    <row r="99" spans="1:6" x14ac:dyDescent="0.25">
      <c r="A99" s="9">
        <v>6503</v>
      </c>
      <c r="B99" s="43">
        <v>3</v>
      </c>
      <c r="C99" s="11" t="s">
        <v>19</v>
      </c>
      <c r="D99" s="35" t="s">
        <v>34</v>
      </c>
      <c r="E99" s="44"/>
      <c r="F99" s="14">
        <f t="shared" si="5"/>
        <v>0</v>
      </c>
    </row>
    <row r="100" spans="1:6" x14ac:dyDescent="0.25">
      <c r="A100" s="9">
        <v>6504</v>
      </c>
      <c r="B100" s="43">
        <v>70</v>
      </c>
      <c r="C100" s="11" t="s">
        <v>19</v>
      </c>
      <c r="D100" s="35" t="s">
        <v>82</v>
      </c>
      <c r="E100" s="44"/>
      <c r="F100" s="14">
        <f t="shared" si="5"/>
        <v>0</v>
      </c>
    </row>
    <row r="101" spans="1:6" x14ac:dyDescent="0.25">
      <c r="A101" s="9">
        <v>6505</v>
      </c>
      <c r="B101" s="43">
        <v>24</v>
      </c>
      <c r="C101" s="11" t="s">
        <v>19</v>
      </c>
      <c r="D101" s="35" t="s">
        <v>36</v>
      </c>
      <c r="E101" s="44"/>
      <c r="F101" s="14">
        <f t="shared" si="5"/>
        <v>0</v>
      </c>
    </row>
    <row r="102" spans="1:6" x14ac:dyDescent="0.25">
      <c r="A102" s="9">
        <v>6506</v>
      </c>
      <c r="B102" s="43">
        <v>20</v>
      </c>
      <c r="C102" s="11" t="s">
        <v>19</v>
      </c>
      <c r="D102" s="35" t="s">
        <v>37</v>
      </c>
      <c r="E102" s="44"/>
      <c r="F102" s="14">
        <f t="shared" si="5"/>
        <v>0</v>
      </c>
    </row>
    <row r="103" spans="1:6" x14ac:dyDescent="0.25">
      <c r="A103" s="9">
        <v>6507</v>
      </c>
      <c r="B103" s="43">
        <v>18</v>
      </c>
      <c r="C103" s="11" t="s">
        <v>19</v>
      </c>
      <c r="D103" s="35" t="s">
        <v>38</v>
      </c>
      <c r="E103" s="44"/>
      <c r="F103" s="14">
        <f t="shared" si="5"/>
        <v>0</v>
      </c>
    </row>
    <row r="104" spans="1:6" x14ac:dyDescent="0.25">
      <c r="A104" s="9">
        <v>6508</v>
      </c>
      <c r="B104" s="43">
        <v>450</v>
      </c>
      <c r="C104" s="11" t="s">
        <v>19</v>
      </c>
      <c r="D104" s="35" t="s">
        <v>39</v>
      </c>
      <c r="E104" s="44"/>
      <c r="F104" s="14">
        <f t="shared" si="5"/>
        <v>0</v>
      </c>
    </row>
    <row r="105" spans="1:6" ht="27" x14ac:dyDescent="0.25">
      <c r="A105" s="9">
        <v>6509</v>
      </c>
      <c r="B105" s="43">
        <v>10</v>
      </c>
      <c r="C105" s="11" t="s">
        <v>19</v>
      </c>
      <c r="D105" s="35" t="s">
        <v>40</v>
      </c>
      <c r="E105" s="44"/>
      <c r="F105" s="14">
        <f t="shared" si="5"/>
        <v>0</v>
      </c>
    </row>
    <row r="106" spans="1:6" x14ac:dyDescent="0.25">
      <c r="A106" s="9">
        <v>6510</v>
      </c>
      <c r="B106" s="43">
        <v>150</v>
      </c>
      <c r="C106" s="11" t="s">
        <v>31</v>
      </c>
      <c r="D106" s="35" t="s">
        <v>41</v>
      </c>
      <c r="E106" s="44"/>
      <c r="F106" s="14">
        <f t="shared" si="5"/>
        <v>0</v>
      </c>
    </row>
    <row r="107" spans="1:6" x14ac:dyDescent="0.25">
      <c r="A107" s="9">
        <v>6511</v>
      </c>
      <c r="B107" s="43">
        <v>4</v>
      </c>
      <c r="C107" s="11" t="s">
        <v>19</v>
      </c>
      <c r="D107" s="35" t="s">
        <v>83</v>
      </c>
      <c r="E107" s="44"/>
      <c r="F107" s="14">
        <f t="shared" si="5"/>
        <v>0</v>
      </c>
    </row>
    <row r="108" spans="1:6" ht="27" x14ac:dyDescent="0.25">
      <c r="A108" s="9">
        <v>6513</v>
      </c>
      <c r="B108" s="43">
        <v>14</v>
      </c>
      <c r="C108" s="11" t="s">
        <v>19</v>
      </c>
      <c r="D108" s="35" t="s">
        <v>84</v>
      </c>
      <c r="E108" s="44"/>
      <c r="F108" s="14">
        <f t="shared" si="5"/>
        <v>0</v>
      </c>
    </row>
    <row r="109" spans="1:6" ht="27" x14ac:dyDescent="0.25">
      <c r="A109" s="9">
        <v>6514</v>
      </c>
      <c r="B109" s="43">
        <v>14</v>
      </c>
      <c r="C109" s="11" t="s">
        <v>19</v>
      </c>
      <c r="D109" s="35" t="s">
        <v>44</v>
      </c>
      <c r="E109" s="44"/>
      <c r="F109" s="14">
        <f t="shared" si="5"/>
        <v>0</v>
      </c>
    </row>
    <row r="110" spans="1:6" ht="27" x14ac:dyDescent="0.25">
      <c r="A110" s="9">
        <v>6515</v>
      </c>
      <c r="B110" s="43">
        <v>10</v>
      </c>
      <c r="C110" s="11" t="s">
        <v>19</v>
      </c>
      <c r="D110" s="35" t="s">
        <v>45</v>
      </c>
      <c r="E110" s="44"/>
      <c r="F110" s="14">
        <f t="shared" si="5"/>
        <v>0</v>
      </c>
    </row>
    <row r="111" spans="1:6" ht="27" x14ac:dyDescent="0.25">
      <c r="A111" s="9">
        <v>6516</v>
      </c>
      <c r="B111" s="43">
        <v>4</v>
      </c>
      <c r="C111" s="11" t="s">
        <v>19</v>
      </c>
      <c r="D111" s="35" t="s">
        <v>46</v>
      </c>
      <c r="E111" s="44"/>
      <c r="F111" s="14">
        <f t="shared" si="5"/>
        <v>0</v>
      </c>
    </row>
    <row r="112" spans="1:6" ht="27" x14ac:dyDescent="0.25">
      <c r="A112" s="9">
        <v>6517</v>
      </c>
      <c r="B112" s="43">
        <v>4</v>
      </c>
      <c r="C112" s="11" t="s">
        <v>19</v>
      </c>
      <c r="D112" s="35" t="s">
        <v>47</v>
      </c>
      <c r="E112" s="44"/>
      <c r="F112" s="14">
        <f t="shared" si="5"/>
        <v>0</v>
      </c>
    </row>
    <row r="113" spans="1:6" ht="27" x14ac:dyDescent="0.25">
      <c r="A113" s="9">
        <v>6518</v>
      </c>
      <c r="B113" s="43">
        <v>10</v>
      </c>
      <c r="C113" s="11" t="s">
        <v>19</v>
      </c>
      <c r="D113" s="35" t="s">
        <v>48</v>
      </c>
      <c r="E113" s="44"/>
      <c r="F113" s="14">
        <f t="shared" si="5"/>
        <v>0</v>
      </c>
    </row>
    <row r="114" spans="1:6" x14ac:dyDescent="0.25">
      <c r="A114" s="9">
        <v>6519</v>
      </c>
      <c r="B114" s="43">
        <v>18</v>
      </c>
      <c r="C114" s="11" t="s">
        <v>19</v>
      </c>
      <c r="D114" s="35" t="s">
        <v>49</v>
      </c>
      <c r="E114" s="44"/>
      <c r="F114" s="14">
        <f t="shared" si="5"/>
        <v>0</v>
      </c>
    </row>
    <row r="115" spans="1:6" ht="27" x14ac:dyDescent="0.25">
      <c r="A115" s="9">
        <v>6520</v>
      </c>
      <c r="B115" s="43">
        <v>8</v>
      </c>
      <c r="C115" s="11" t="s">
        <v>19</v>
      </c>
      <c r="D115" s="35" t="s">
        <v>50</v>
      </c>
      <c r="E115" s="44"/>
      <c r="F115" s="14">
        <f t="shared" si="5"/>
        <v>0</v>
      </c>
    </row>
    <row r="116" spans="1:6" ht="28.5" x14ac:dyDescent="0.25">
      <c r="A116" s="9">
        <v>6521</v>
      </c>
      <c r="B116" s="43">
        <v>100</v>
      </c>
      <c r="C116" s="11" t="s">
        <v>31</v>
      </c>
      <c r="D116" s="35" t="s">
        <v>51</v>
      </c>
      <c r="E116" s="44"/>
      <c r="F116" s="14">
        <f t="shared" si="5"/>
        <v>0</v>
      </c>
    </row>
    <row r="117" spans="1:6" x14ac:dyDescent="0.25">
      <c r="A117" s="9">
        <v>6522</v>
      </c>
      <c r="B117" s="43">
        <v>90</v>
      </c>
      <c r="C117" s="11" t="s">
        <v>31</v>
      </c>
      <c r="D117" s="35" t="s">
        <v>52</v>
      </c>
      <c r="E117" s="44"/>
      <c r="F117" s="14">
        <f t="shared" si="5"/>
        <v>0</v>
      </c>
    </row>
    <row r="118" spans="1:6" x14ac:dyDescent="0.25">
      <c r="A118" s="9">
        <v>6523</v>
      </c>
      <c r="B118" s="43">
        <v>140</v>
      </c>
      <c r="C118" s="11" t="s">
        <v>19</v>
      </c>
      <c r="D118" s="35" t="s">
        <v>53</v>
      </c>
      <c r="E118" s="44"/>
      <c r="F118" s="14">
        <f t="shared" si="5"/>
        <v>0</v>
      </c>
    </row>
    <row r="119" spans="1:6" x14ac:dyDescent="0.25">
      <c r="A119" s="9">
        <v>6524</v>
      </c>
      <c r="B119" s="43">
        <v>140</v>
      </c>
      <c r="C119" s="11" t="s">
        <v>19</v>
      </c>
      <c r="D119" s="35" t="s">
        <v>54</v>
      </c>
      <c r="E119" s="44"/>
      <c r="F119" s="14">
        <f t="shared" si="5"/>
        <v>0</v>
      </c>
    </row>
    <row r="120" spans="1:6" x14ac:dyDescent="0.25">
      <c r="A120" s="9">
        <v>6525</v>
      </c>
      <c r="B120" s="43">
        <v>140</v>
      </c>
      <c r="C120" s="11" t="s">
        <v>19</v>
      </c>
      <c r="D120" s="35" t="s">
        <v>85</v>
      </c>
      <c r="E120" s="44"/>
      <c r="F120" s="14">
        <f t="shared" si="5"/>
        <v>0</v>
      </c>
    </row>
    <row r="121" spans="1:6" x14ac:dyDescent="0.25">
      <c r="A121" s="9">
        <v>6526</v>
      </c>
      <c r="B121" s="43">
        <v>9</v>
      </c>
      <c r="C121" s="11" t="s">
        <v>31</v>
      </c>
      <c r="D121" s="35" t="s">
        <v>56</v>
      </c>
      <c r="E121" s="44"/>
      <c r="F121" s="14">
        <f t="shared" si="5"/>
        <v>0</v>
      </c>
    </row>
    <row r="122" spans="1:6" x14ac:dyDescent="0.25">
      <c r="A122" s="9">
        <v>6527</v>
      </c>
      <c r="B122" s="43">
        <v>4</v>
      </c>
      <c r="C122" s="11" t="s">
        <v>86</v>
      </c>
      <c r="D122" s="35" t="s">
        <v>87</v>
      </c>
      <c r="E122" s="44"/>
      <c r="F122" s="14">
        <f t="shared" si="5"/>
        <v>0</v>
      </c>
    </row>
    <row r="123" spans="1:6" ht="40.5" x14ac:dyDescent="0.25">
      <c r="A123" s="9">
        <v>6528</v>
      </c>
      <c r="B123" s="43">
        <v>64</v>
      </c>
      <c r="C123" s="11" t="s">
        <v>19</v>
      </c>
      <c r="D123" s="35" t="s">
        <v>88</v>
      </c>
      <c r="E123" s="44"/>
      <c r="F123" s="14">
        <f t="shared" si="5"/>
        <v>0</v>
      </c>
    </row>
    <row r="124" spans="1:6" x14ac:dyDescent="0.25">
      <c r="A124" s="9">
        <v>6529</v>
      </c>
      <c r="B124" s="43">
        <v>28</v>
      </c>
      <c r="C124" s="11" t="s">
        <v>19</v>
      </c>
      <c r="D124" s="35" t="s">
        <v>89</v>
      </c>
      <c r="E124" s="44"/>
      <c r="F124" s="14">
        <f t="shared" si="5"/>
        <v>0</v>
      </c>
    </row>
    <row r="125" spans="1:6" x14ac:dyDescent="0.25">
      <c r="A125" s="9">
        <v>6530</v>
      </c>
      <c r="B125" s="43">
        <v>28</v>
      </c>
      <c r="C125" s="11" t="s">
        <v>19</v>
      </c>
      <c r="D125" s="35" t="s">
        <v>90</v>
      </c>
      <c r="E125" s="44"/>
      <c r="F125" s="14">
        <f t="shared" si="5"/>
        <v>0</v>
      </c>
    </row>
    <row r="126" spans="1:6" x14ac:dyDescent="0.25">
      <c r="A126" s="9">
        <v>6531</v>
      </c>
      <c r="B126" s="43">
        <v>34</v>
      </c>
      <c r="C126" s="11" t="s">
        <v>19</v>
      </c>
      <c r="D126" s="35" t="s">
        <v>91</v>
      </c>
      <c r="E126" s="44"/>
      <c r="F126" s="14">
        <f t="shared" si="5"/>
        <v>0</v>
      </c>
    </row>
    <row r="127" spans="1:6" x14ac:dyDescent="0.25">
      <c r="A127" s="9">
        <v>6532</v>
      </c>
      <c r="B127" s="43">
        <v>34</v>
      </c>
      <c r="C127" s="11" t="s">
        <v>19</v>
      </c>
      <c r="D127" s="35" t="s">
        <v>92</v>
      </c>
      <c r="E127" s="44"/>
      <c r="F127" s="14">
        <f t="shared" si="5"/>
        <v>0</v>
      </c>
    </row>
    <row r="128" spans="1:6" x14ac:dyDescent="0.25">
      <c r="A128" s="9">
        <v>6533</v>
      </c>
      <c r="B128" s="43">
        <v>64</v>
      </c>
      <c r="C128" s="11" t="s">
        <v>19</v>
      </c>
      <c r="D128" s="35" t="s">
        <v>62</v>
      </c>
      <c r="E128" s="44"/>
      <c r="F128" s="14">
        <f t="shared" si="5"/>
        <v>0</v>
      </c>
    </row>
    <row r="129" spans="1:6" ht="54" x14ac:dyDescent="0.25">
      <c r="A129" s="9">
        <v>6534</v>
      </c>
      <c r="B129" s="43">
        <v>1</v>
      </c>
      <c r="C129" s="11" t="s">
        <v>19</v>
      </c>
      <c r="D129" s="35" t="s">
        <v>63</v>
      </c>
      <c r="E129" s="44"/>
      <c r="F129" s="14">
        <f t="shared" si="5"/>
        <v>0</v>
      </c>
    </row>
    <row r="130" spans="1:6" x14ac:dyDescent="0.25">
      <c r="A130" s="17"/>
      <c r="B130" s="18"/>
      <c r="C130" s="33" t="s">
        <v>81</v>
      </c>
      <c r="D130" s="20" t="s">
        <v>15</v>
      </c>
      <c r="E130" s="21"/>
      <c r="F130" s="45">
        <f>SUM(F97:F129)</f>
        <v>0</v>
      </c>
    </row>
    <row r="131" spans="1:6" ht="15.75" thickBot="1" x14ac:dyDescent="0.3">
      <c r="A131" s="40"/>
      <c r="B131" s="40"/>
      <c r="C131" s="41"/>
      <c r="D131" s="39"/>
      <c r="E131" s="42"/>
      <c r="F131" s="42"/>
    </row>
    <row r="132" spans="1:6" ht="15.75" thickBot="1" x14ac:dyDescent="0.3">
      <c r="A132" s="28"/>
      <c r="B132" s="29"/>
      <c r="C132" s="30" t="s">
        <v>93</v>
      </c>
      <c r="D132" s="31" t="s">
        <v>65</v>
      </c>
      <c r="E132" s="28"/>
      <c r="F132" s="28"/>
    </row>
    <row r="133" spans="1:6" x14ac:dyDescent="0.25">
      <c r="A133" s="8" t="s">
        <v>6</v>
      </c>
      <c r="B133" s="8" t="s">
        <v>7</v>
      </c>
      <c r="C133" s="8" t="s">
        <v>8</v>
      </c>
      <c r="D133" s="8" t="s">
        <v>9</v>
      </c>
      <c r="E133" s="8" t="s">
        <v>10</v>
      </c>
      <c r="F133" s="8" t="s">
        <v>11</v>
      </c>
    </row>
    <row r="134" spans="1:6" ht="27" x14ac:dyDescent="0.25">
      <c r="A134" s="9">
        <v>6601</v>
      </c>
      <c r="B134" s="43">
        <v>1</v>
      </c>
      <c r="C134" s="11" t="s">
        <v>19</v>
      </c>
      <c r="D134" s="35" t="s">
        <v>66</v>
      </c>
      <c r="E134" s="44"/>
      <c r="F134" s="14">
        <f t="shared" ref="F134" si="6">B134*E134</f>
        <v>0</v>
      </c>
    </row>
    <row r="135" spans="1:6" x14ac:dyDescent="0.25">
      <c r="A135" s="17"/>
      <c r="B135" s="18"/>
      <c r="C135" s="33" t="s">
        <v>64</v>
      </c>
      <c r="D135" s="20" t="s">
        <v>15</v>
      </c>
      <c r="E135" s="21"/>
      <c r="F135" s="45">
        <f>SUM(F134)</f>
        <v>0</v>
      </c>
    </row>
    <row r="136" spans="1:6" ht="15.75" thickBot="1" x14ac:dyDescent="0.3">
      <c r="A136" s="40"/>
      <c r="B136" s="40"/>
      <c r="C136" s="41"/>
      <c r="D136" s="39"/>
      <c r="E136" s="42"/>
      <c r="F136" s="42"/>
    </row>
    <row r="137" spans="1:6" ht="15.75" thickBot="1" x14ac:dyDescent="0.3">
      <c r="A137" s="28"/>
      <c r="B137" s="29"/>
      <c r="C137" s="30" t="s">
        <v>94</v>
      </c>
      <c r="D137" s="31" t="s">
        <v>68</v>
      </c>
      <c r="E137" s="28"/>
      <c r="F137" s="28"/>
    </row>
    <row r="138" spans="1:6" x14ac:dyDescent="0.25">
      <c r="A138" s="8" t="s">
        <v>6</v>
      </c>
      <c r="B138" s="8" t="s">
        <v>7</v>
      </c>
      <c r="C138" s="8" t="s">
        <v>8</v>
      </c>
      <c r="D138" s="8" t="s">
        <v>9</v>
      </c>
      <c r="E138" s="8" t="s">
        <v>10</v>
      </c>
      <c r="F138" s="8" t="s">
        <v>11</v>
      </c>
    </row>
    <row r="139" spans="1:6" x14ac:dyDescent="0.25">
      <c r="A139" s="46">
        <v>6701</v>
      </c>
      <c r="B139" s="46">
        <v>1</v>
      </c>
      <c r="C139" s="11" t="s">
        <v>19</v>
      </c>
      <c r="D139" s="32" t="s">
        <v>95</v>
      </c>
      <c r="E139" s="63"/>
      <c r="F139" s="14">
        <f t="shared" ref="F139" si="7">B139*E139</f>
        <v>0</v>
      </c>
    </row>
    <row r="140" spans="1:6" ht="15.75" thickBot="1" x14ac:dyDescent="0.3">
      <c r="A140" s="48"/>
      <c r="B140" s="49"/>
      <c r="C140" s="50" t="s">
        <v>94</v>
      </c>
      <c r="D140" s="51" t="s">
        <v>15</v>
      </c>
      <c r="E140" s="52"/>
      <c r="F140" s="64">
        <f>SUM(F139)</f>
        <v>0</v>
      </c>
    </row>
    <row r="141" spans="1:6" x14ac:dyDescent="0.25">
      <c r="A141" s="3"/>
      <c r="B141" s="3"/>
      <c r="C141" s="55"/>
      <c r="D141" s="56" t="s">
        <v>96</v>
      </c>
      <c r="E141" s="57"/>
      <c r="F141" s="59">
        <f>SUM(F79,F84,F93,F130,F135,F140)</f>
        <v>0</v>
      </c>
    </row>
    <row r="142" spans="1:6" x14ac:dyDescent="0.25">
      <c r="A142" s="60"/>
      <c r="B142" s="60"/>
      <c r="C142" s="61"/>
      <c r="D142" s="62"/>
      <c r="E142" s="60"/>
      <c r="F142" s="60"/>
    </row>
    <row r="143" spans="1:6" x14ac:dyDescent="0.25">
      <c r="A143" s="65"/>
      <c r="B143" s="65"/>
      <c r="C143" s="66"/>
      <c r="D143" s="67"/>
      <c r="E143" s="65"/>
      <c r="F143" s="65"/>
    </row>
    <row r="144" spans="1:6" x14ac:dyDescent="0.25">
      <c r="A144" s="65"/>
      <c r="B144" s="65"/>
      <c r="C144" s="65"/>
      <c r="D144" s="68"/>
      <c r="E144" s="70" t="s">
        <v>97</v>
      </c>
      <c r="F144" s="69">
        <f>$F$73</f>
        <v>0</v>
      </c>
    </row>
    <row r="145" spans="1:6" ht="15.75" thickBot="1" x14ac:dyDescent="0.3">
      <c r="A145" s="65"/>
      <c r="B145" s="65"/>
      <c r="C145" s="65"/>
      <c r="D145" s="71"/>
      <c r="E145" s="73" t="s">
        <v>98</v>
      </c>
      <c r="F145" s="72">
        <f>$F$141</f>
        <v>0</v>
      </c>
    </row>
    <row r="146" spans="1:6" x14ac:dyDescent="0.25">
      <c r="A146" s="65"/>
      <c r="B146" s="65"/>
      <c r="C146" s="65"/>
      <c r="D146" s="74"/>
      <c r="E146" s="76" t="s">
        <v>99</v>
      </c>
      <c r="F146" s="75">
        <f>SUM(F144,F145)</f>
        <v>0</v>
      </c>
    </row>
    <row r="147" spans="1:6" x14ac:dyDescent="0.25">
      <c r="A147" s="65"/>
      <c r="B147" s="65"/>
      <c r="C147" s="65"/>
      <c r="D147" s="77"/>
      <c r="E147" s="77" t="s">
        <v>100</v>
      </c>
      <c r="F147" s="69">
        <f>F146*0.13</f>
        <v>0</v>
      </c>
    </row>
    <row r="148" spans="1:6" ht="15.75" thickBot="1" x14ac:dyDescent="0.3">
      <c r="A148" s="65"/>
      <c r="B148" s="65"/>
      <c r="C148" s="65"/>
      <c r="D148" s="78"/>
      <c r="E148" s="78" t="s">
        <v>101</v>
      </c>
      <c r="F148" s="72">
        <f>F146*0.06</f>
        <v>0</v>
      </c>
    </row>
    <row r="149" spans="1:6" x14ac:dyDescent="0.25">
      <c r="A149" s="65"/>
      <c r="B149" s="65"/>
      <c r="C149" s="65"/>
      <c r="D149" s="79"/>
      <c r="E149" s="79" t="s">
        <v>102</v>
      </c>
      <c r="F149" s="75">
        <f>SUM(F146:F148)</f>
        <v>0</v>
      </c>
    </row>
    <row r="150" spans="1:6" ht="15.75" thickBot="1" x14ac:dyDescent="0.3">
      <c r="A150" s="65"/>
      <c r="B150" s="65"/>
      <c r="C150" s="65"/>
      <c r="D150" s="78"/>
      <c r="E150" s="78" t="s">
        <v>103</v>
      </c>
      <c r="F150" s="72">
        <f>F149*0.21</f>
        <v>0</v>
      </c>
    </row>
    <row r="151" spans="1:6" ht="15.75" thickBot="1" x14ac:dyDescent="0.3">
      <c r="A151" s="65"/>
      <c r="B151" s="65"/>
      <c r="C151" s="65"/>
      <c r="D151" s="80"/>
      <c r="E151" s="80" t="s">
        <v>104</v>
      </c>
      <c r="F151" s="81">
        <f>SUM(F149:F150)</f>
        <v>0</v>
      </c>
    </row>
    <row r="152" spans="1:6" x14ac:dyDescent="0.25">
      <c r="A152" s="65"/>
      <c r="B152" s="65"/>
      <c r="C152" s="65"/>
      <c r="D152" s="65"/>
      <c r="E152" s="65"/>
      <c r="F152" s="65"/>
    </row>
    <row r="153" spans="1:6" x14ac:dyDescent="0.25">
      <c r="A153" s="65"/>
      <c r="B153" s="65"/>
      <c r="C153" s="65"/>
      <c r="D153" s="65"/>
      <c r="E153" s="65"/>
      <c r="F153" s="6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Bravo Fernandez, Laura</dc:creator>
  <cp:lastModifiedBy>Bravo Fernandez, Laura</cp:lastModifiedBy>
  <cp:lastPrinted>2026-04-21T12:29:09Z</cp:lastPrinted>
  <dcterms:created xsi:type="dcterms:W3CDTF">2026-04-21T12:23:09Z</dcterms:created>
  <dcterms:modified xsi:type="dcterms:W3CDTF">2026-04-21T12:29:41Z</dcterms:modified>
</cp:coreProperties>
</file>