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supost licitació" sheetId="1" state="visible" r:id="rId3"/>
  </sheets>
  <definedNames>
    <definedName function="false" hidden="false" localSheetId="0" name="_xlnm.Print_Area" vbProcedure="false">'pressupost licitació'!$A$1:$G$49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<sst xmlns="http://schemas.openxmlformats.org/spreadsheetml/2006/main" count="79" uniqueCount="53">
  <si>
    <t xml:space="preserve">PRESSUPOST</t>
  </si>
  <si>
    <t xml:space="preserve">PROGRAMA DE PROMOCIÓ, DIFUSIÓ I FORMACIÓ DE LES ARTS PER A INFANTS I JOVES</t>
  </si>
  <si>
    <t xml:space="preserve">CURS 2026-2027</t>
  </si>
  <si>
    <t xml:space="preserve">INGRESSOS</t>
  </si>
  <si>
    <t xml:space="preserve">Estimació Pressupost base de licitació</t>
  </si>
  <si>
    <t xml:space="preserve">INGRESSOS TOTALS</t>
  </si>
  <si>
    <t xml:space="preserve">Entrades alumnat</t>
  </si>
  <si>
    <t xml:space="preserve">Curs 2026-2027</t>
  </si>
  <si>
    <t xml:space="preserve">Curs 2027-2028</t>
  </si>
  <si>
    <t xml:space="preserve">Infantil i primària</t>
  </si>
  <si>
    <t xml:space="preserve">1553 alumnes</t>
  </si>
  <si>
    <t xml:space="preserve">3 sessions</t>
  </si>
  <si>
    <t xml:space="preserve">Pressupost base de licitació</t>
  </si>
  <si>
    <t xml:space="preserve">Secundària</t>
  </si>
  <si>
    <t xml:space="preserve">1011 alumnes</t>
  </si>
  <si>
    <t xml:space="preserve">1 sessió</t>
  </si>
  <si>
    <t xml:space="preserve">IVA  21 %</t>
  </si>
  <si>
    <t xml:space="preserve">Aportació Municipal </t>
  </si>
  <si>
    <t xml:space="preserve">Pressupost (IVA inclòs)</t>
  </si>
  <si>
    <t xml:space="preserve">DESPESES</t>
  </si>
  <si>
    <t xml:space="preserve">DESPESES TOTALS</t>
  </si>
  <si>
    <t xml:space="preserve">Valor estimat del contracte</t>
  </si>
  <si>
    <t xml:space="preserve">DESPESES DE FUNCIONAMENT</t>
  </si>
  <si>
    <t xml:space="preserve">Xifra de negoci (2 anys)</t>
  </si>
  <si>
    <t xml:space="preserve">Activitats</t>
  </si>
  <si>
    <t xml:space="preserve">Pròrrogues (2 anualitats)</t>
  </si>
  <si>
    <t xml:space="preserve">Primària</t>
  </si>
  <si>
    <t xml:space="preserve">21 sessions</t>
  </si>
  <si>
    <t xml:space="preserve">Modificació de contracte (20% sobre el pressupost base de licitació: 49.935,96)</t>
  </si>
  <si>
    <t xml:space="preserve">42 sessions</t>
  </si>
  <si>
    <t xml:space="preserve">Servei tècnic de so i llum</t>
  </si>
  <si>
    <t xml:space="preserve">So i llums</t>
  </si>
  <si>
    <t xml:space="preserve">Servei de transport</t>
  </si>
  <si>
    <t xml:space="preserve">Cost dels viatges</t>
  </si>
  <si>
    <t xml:space="preserve">66 viatges</t>
  </si>
  <si>
    <t xml:space="preserve">Gestió</t>
  </si>
  <si>
    <t xml:space="preserve">Imputacii despesa: </t>
  </si>
  <si>
    <t xml:space="preserve">aplicació presupostària</t>
  </si>
  <si>
    <t xml:space="preserve">06.3260.22609 Despeses d’activitats educatives</t>
  </si>
  <si>
    <t xml:space="preserve">Sobre el cost de les activitats, el transport i el servei tècnic. 20 %</t>
  </si>
  <si>
    <t xml:space="preserve">Pressupost</t>
  </si>
  <si>
    <t xml:space="preserve">Pressupost 2027</t>
  </si>
  <si>
    <t xml:space="preserve">Pressupost 2028</t>
  </si>
  <si>
    <t xml:space="preserve">Total</t>
  </si>
  <si>
    <t xml:space="preserve">BENEFICI INDUSTRIAL (6%)</t>
  </si>
  <si>
    <t xml:space="preserve">Totals</t>
  </si>
  <si>
    <t xml:space="preserve">CURS 2027-2028</t>
  </si>
  <si>
    <t xml:space="preserve">1471 alumnes</t>
  </si>
  <si>
    <t xml:space="preserve">992 alumnes</t>
  </si>
  <si>
    <t xml:space="preserve">41 sessions</t>
  </si>
  <si>
    <t xml:space="preserve">Servei tècnic de so</t>
  </si>
  <si>
    <t xml:space="preserve">63 viatges</t>
  </si>
  <si>
    <t xml:space="preserve">Sobre el cost de les activitats, els transport i servei tècnic. 20 %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</si>
</sst>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&quot; €&quot;_-;\-* #,##0.00&quot; €&quot;_-;_-* \-??&quot; €&quot;_-;_-@_-"/>
    <numFmt numFmtId="166" formatCode="#,##0.00"/>
    <numFmt numFmtId="167" formatCode="#,##0.00&quot; €&quot;;[RED]\-#,##0.00&quot; €&quot;"/>
    <numFmt numFmtId="168" formatCode="#,##0&quot; €&quot;;[RED]\-#,##0&quot; €&quot;"/>
    <numFmt numFmtId="169" formatCode="0.00%"/>
    <numFmt numFmtId="170" formatCode="0%"/>
    <numFmt numFmtId="171" formatCode="0.000%"/>
    <numFmt numFmtId="172" formatCode="_-* #,##0.00\ [$€-C0A]_-;\-* #,##0.00\ [$€-C0A]_-;_-* \-??\ [$€-C0A]_-;_-@_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b val="true"/>
      <sz val="2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name val="Calibri"/>
      <family val="2"/>
      <charset val="1"/>
    </font>
    <font>
      <b val="true"/>
      <sz val="10"/>
      <name val="Calibri"/>
      <family val="2"/>
      <charset val="1"/>
    </font>
    <font>
      <b val="true"/>
      <sz val="13"/>
      <name val="Arial"/>
      <family val="2"/>
      <charset val="1"/>
    </font>
    <font>
      <b val="true"/>
      <sz val="12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i val="true"/>
      <sz val="9"/>
      <name val="Arial"/>
      <family val="2"/>
      <charset val="1"/>
    </font>
    <font>
      <b val="true"/>
      <sz val="11"/>
      <color theme="1"/>
      <name val="Arial"/>
      <family val="2"/>
      <charset val="1"/>
    </font>
    <font>
      <sz val="10"/>
      <color rgb="FFFF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theme="2"/>
        <bgColor rgb="FFDAE3F3"/>
      </patternFill>
    </fill>
    <fill>
      <patternFill patternType="solid">
        <fgColor theme="4" tint="0.7999"/>
        <bgColor rgb="FFD6DCE5"/>
      </patternFill>
    </fill>
    <fill>
      <patternFill patternType="solid">
        <fgColor rgb="FFD9D9D9"/>
        <bgColor rgb="FFD6DCE5"/>
      </patternFill>
    </fill>
    <fill>
      <patternFill patternType="solid">
        <fgColor theme="3" tint="0.7999"/>
        <bgColor rgb="FFD9D9D9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2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4" fillId="2" borderId="2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2" borderId="2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6" fillId="2" borderId="2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2" borderId="2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2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2" borderId="2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2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 2" xfId="20"/>
    <cellStyle name="Normal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E7E6E6"/>
      <rgbColor rgb="FFDAE3F3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80" workbookViewId="0">
      <selection pane="topLeft" activeCell="J14" activeCellId="0" sqref="J14:L18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25.71"/>
    <col collapsed="false" customWidth="true" hidden="false" outlineLevel="0" max="3" min="3" style="1" width="14.86"/>
    <col collapsed="false" customWidth="true" hidden="false" outlineLevel="0" max="4" min="4" style="1" width="11.57"/>
    <col collapsed="false" customWidth="true" hidden="false" outlineLevel="0" max="5" min="5" style="1" width="12"/>
    <col collapsed="false" customWidth="true" hidden="false" outlineLevel="0" max="6" min="6" style="2" width="19.86"/>
    <col collapsed="false" customWidth="true" hidden="false" outlineLevel="0" max="7" min="7" style="3" width="20.71"/>
    <col collapsed="false" customWidth="false" hidden="false" outlineLevel="0" max="8" min="8" style="1" width="9.14"/>
    <col collapsed="false" customWidth="true" hidden="false" outlineLevel="0" max="9" min="9" style="1" width="11.29"/>
    <col collapsed="false" customWidth="true" hidden="false" outlineLevel="0" max="10" min="10" style="1" width="28.86"/>
    <col collapsed="false" customWidth="true" hidden="false" outlineLevel="0" max="11" min="11" style="1" width="21.85"/>
    <col collapsed="false" customWidth="true" hidden="false" outlineLevel="0" max="12" min="12" style="1" width="21"/>
    <col collapsed="false" customWidth="true" hidden="false" outlineLevel="0" max="13" min="13" style="1" width="15.14"/>
    <col collapsed="false" customWidth="true" hidden="false" outlineLevel="0" max="14" min="14" style="1" width="15.42"/>
    <col collapsed="false" customWidth="true" hidden="false" outlineLevel="0" max="15" min="15" style="1" width="11.85"/>
    <col collapsed="false" customWidth="false" hidden="false" outlineLevel="0" max="210" min="16" style="1" width="9.14"/>
    <col collapsed="false" customWidth="true" hidden="false" outlineLevel="0" max="211" min="211" style="1" width="4.71"/>
    <col collapsed="false" customWidth="true" hidden="false" outlineLevel="0" max="212" min="212" style="1" width="54.14"/>
    <col collapsed="false" customWidth="true" hidden="false" outlineLevel="0" max="213" min="213" style="1" width="17.15"/>
    <col collapsed="false" customWidth="true" hidden="false" outlineLevel="0" max="215" min="214" style="1" width="2.15"/>
    <col collapsed="false" customWidth="true" hidden="false" outlineLevel="0" max="216" min="216" style="1" width="54.14"/>
    <col collapsed="false" customWidth="true" hidden="false" outlineLevel="0" max="217" min="217" style="1" width="16.43"/>
    <col collapsed="false" customWidth="true" hidden="false" outlineLevel="0" max="218" min="218" style="1" width="11.43"/>
    <col collapsed="false" customWidth="false" hidden="false" outlineLevel="0" max="220" min="219" style="1" width="9.14"/>
    <col collapsed="false" customWidth="true" hidden="false" outlineLevel="0" max="221" min="221" style="1" width="11.57"/>
    <col collapsed="false" customWidth="false" hidden="false" outlineLevel="0" max="466" min="222" style="1" width="9.14"/>
    <col collapsed="false" customWidth="true" hidden="false" outlineLevel="0" max="467" min="467" style="1" width="4.71"/>
    <col collapsed="false" customWidth="true" hidden="false" outlineLevel="0" max="468" min="468" style="1" width="54.14"/>
    <col collapsed="false" customWidth="true" hidden="false" outlineLevel="0" max="469" min="469" style="1" width="17.15"/>
    <col collapsed="false" customWidth="true" hidden="false" outlineLevel="0" max="471" min="470" style="1" width="2.15"/>
    <col collapsed="false" customWidth="true" hidden="false" outlineLevel="0" max="472" min="472" style="1" width="54.14"/>
    <col collapsed="false" customWidth="true" hidden="false" outlineLevel="0" max="473" min="473" style="1" width="16.43"/>
    <col collapsed="false" customWidth="true" hidden="false" outlineLevel="0" max="474" min="474" style="1" width="11.43"/>
    <col collapsed="false" customWidth="false" hidden="false" outlineLevel="0" max="476" min="475" style="1" width="9.14"/>
    <col collapsed="false" customWidth="true" hidden="false" outlineLevel="0" max="477" min="477" style="1" width="11.57"/>
    <col collapsed="false" customWidth="false" hidden="false" outlineLevel="0" max="722" min="478" style="1" width="9.14"/>
    <col collapsed="false" customWidth="true" hidden="false" outlineLevel="0" max="723" min="723" style="1" width="4.71"/>
    <col collapsed="false" customWidth="true" hidden="false" outlineLevel="0" max="724" min="724" style="1" width="54.14"/>
    <col collapsed="false" customWidth="true" hidden="false" outlineLevel="0" max="725" min="725" style="1" width="17.15"/>
    <col collapsed="false" customWidth="true" hidden="false" outlineLevel="0" max="727" min="726" style="1" width="2.15"/>
    <col collapsed="false" customWidth="true" hidden="false" outlineLevel="0" max="728" min="728" style="1" width="54.14"/>
    <col collapsed="false" customWidth="true" hidden="false" outlineLevel="0" max="729" min="729" style="1" width="16.43"/>
    <col collapsed="false" customWidth="true" hidden="false" outlineLevel="0" max="730" min="730" style="1" width="11.43"/>
    <col collapsed="false" customWidth="false" hidden="false" outlineLevel="0" max="732" min="731" style="1" width="9.14"/>
    <col collapsed="false" customWidth="true" hidden="false" outlineLevel="0" max="733" min="733" style="1" width="11.57"/>
    <col collapsed="false" customWidth="false" hidden="false" outlineLevel="0" max="978" min="734" style="1" width="9.14"/>
    <col collapsed="false" customWidth="true" hidden="false" outlineLevel="0" max="979" min="979" style="1" width="4.71"/>
    <col collapsed="false" customWidth="true" hidden="false" outlineLevel="0" max="980" min="980" style="1" width="54.14"/>
    <col collapsed="false" customWidth="true" hidden="false" outlineLevel="0" max="981" min="981" style="1" width="17.15"/>
    <col collapsed="false" customWidth="true" hidden="false" outlineLevel="0" max="983" min="982" style="1" width="2.15"/>
    <col collapsed="false" customWidth="true" hidden="false" outlineLevel="0" max="984" min="984" style="1" width="54.14"/>
    <col collapsed="false" customWidth="true" hidden="false" outlineLevel="0" max="985" min="985" style="1" width="16.43"/>
    <col collapsed="false" customWidth="true" hidden="false" outlineLevel="0" max="986" min="986" style="1" width="11.43"/>
    <col collapsed="false" customWidth="false" hidden="false" outlineLevel="0" max="988" min="987" style="1" width="9.14"/>
    <col collapsed="false" customWidth="true" hidden="false" outlineLevel="0" max="989" min="989" style="1" width="11.57"/>
    <col collapsed="false" customWidth="false" hidden="false" outlineLevel="0" max="1234" min="990" style="1" width="9.14"/>
    <col collapsed="false" customWidth="true" hidden="false" outlineLevel="0" max="1235" min="1235" style="1" width="4.71"/>
    <col collapsed="false" customWidth="true" hidden="false" outlineLevel="0" max="1236" min="1236" style="1" width="54.14"/>
    <col collapsed="false" customWidth="true" hidden="false" outlineLevel="0" max="1237" min="1237" style="1" width="17.15"/>
    <col collapsed="false" customWidth="true" hidden="false" outlineLevel="0" max="1239" min="1238" style="1" width="2.15"/>
    <col collapsed="false" customWidth="true" hidden="false" outlineLevel="0" max="1240" min="1240" style="1" width="54.14"/>
    <col collapsed="false" customWidth="true" hidden="false" outlineLevel="0" max="1241" min="1241" style="1" width="16.43"/>
    <col collapsed="false" customWidth="true" hidden="false" outlineLevel="0" max="1242" min="1242" style="1" width="11.43"/>
    <col collapsed="false" customWidth="false" hidden="false" outlineLevel="0" max="1244" min="1243" style="1" width="9.14"/>
    <col collapsed="false" customWidth="true" hidden="false" outlineLevel="0" max="1245" min="1245" style="1" width="11.57"/>
    <col collapsed="false" customWidth="false" hidden="false" outlineLevel="0" max="1490" min="1246" style="1" width="9.14"/>
    <col collapsed="false" customWidth="true" hidden="false" outlineLevel="0" max="1491" min="1491" style="1" width="4.71"/>
    <col collapsed="false" customWidth="true" hidden="false" outlineLevel="0" max="1492" min="1492" style="1" width="54.14"/>
    <col collapsed="false" customWidth="true" hidden="false" outlineLevel="0" max="1493" min="1493" style="1" width="17.15"/>
    <col collapsed="false" customWidth="true" hidden="false" outlineLevel="0" max="1495" min="1494" style="1" width="2.15"/>
    <col collapsed="false" customWidth="true" hidden="false" outlineLevel="0" max="1496" min="1496" style="1" width="54.14"/>
    <col collapsed="false" customWidth="true" hidden="false" outlineLevel="0" max="1497" min="1497" style="1" width="16.43"/>
    <col collapsed="false" customWidth="true" hidden="false" outlineLevel="0" max="1498" min="1498" style="1" width="11.43"/>
    <col collapsed="false" customWidth="false" hidden="false" outlineLevel="0" max="1500" min="1499" style="1" width="9.14"/>
    <col collapsed="false" customWidth="true" hidden="false" outlineLevel="0" max="1501" min="1501" style="1" width="11.57"/>
    <col collapsed="false" customWidth="false" hidden="false" outlineLevel="0" max="1746" min="1502" style="1" width="9.14"/>
    <col collapsed="false" customWidth="true" hidden="false" outlineLevel="0" max="1747" min="1747" style="1" width="4.71"/>
    <col collapsed="false" customWidth="true" hidden="false" outlineLevel="0" max="1748" min="1748" style="1" width="54.14"/>
    <col collapsed="false" customWidth="true" hidden="false" outlineLevel="0" max="1749" min="1749" style="1" width="17.15"/>
    <col collapsed="false" customWidth="true" hidden="false" outlineLevel="0" max="1751" min="1750" style="1" width="2.15"/>
    <col collapsed="false" customWidth="true" hidden="false" outlineLevel="0" max="1752" min="1752" style="1" width="54.14"/>
    <col collapsed="false" customWidth="true" hidden="false" outlineLevel="0" max="1753" min="1753" style="1" width="16.43"/>
    <col collapsed="false" customWidth="true" hidden="false" outlineLevel="0" max="1754" min="1754" style="1" width="11.43"/>
    <col collapsed="false" customWidth="false" hidden="false" outlineLevel="0" max="1756" min="1755" style="1" width="9.14"/>
    <col collapsed="false" customWidth="true" hidden="false" outlineLevel="0" max="1757" min="1757" style="1" width="11.57"/>
    <col collapsed="false" customWidth="false" hidden="false" outlineLevel="0" max="2002" min="1758" style="1" width="9.14"/>
    <col collapsed="false" customWidth="true" hidden="false" outlineLevel="0" max="2003" min="2003" style="1" width="4.71"/>
    <col collapsed="false" customWidth="true" hidden="false" outlineLevel="0" max="2004" min="2004" style="1" width="54.14"/>
    <col collapsed="false" customWidth="true" hidden="false" outlineLevel="0" max="2005" min="2005" style="1" width="17.15"/>
    <col collapsed="false" customWidth="true" hidden="false" outlineLevel="0" max="2007" min="2006" style="1" width="2.15"/>
    <col collapsed="false" customWidth="true" hidden="false" outlineLevel="0" max="2008" min="2008" style="1" width="54.14"/>
    <col collapsed="false" customWidth="true" hidden="false" outlineLevel="0" max="2009" min="2009" style="1" width="16.43"/>
    <col collapsed="false" customWidth="true" hidden="false" outlineLevel="0" max="2010" min="2010" style="1" width="11.43"/>
    <col collapsed="false" customWidth="false" hidden="false" outlineLevel="0" max="2012" min="2011" style="1" width="9.14"/>
    <col collapsed="false" customWidth="true" hidden="false" outlineLevel="0" max="2013" min="2013" style="1" width="11.57"/>
    <col collapsed="false" customWidth="false" hidden="false" outlineLevel="0" max="2258" min="2014" style="1" width="9.14"/>
    <col collapsed="false" customWidth="true" hidden="false" outlineLevel="0" max="2259" min="2259" style="1" width="4.71"/>
    <col collapsed="false" customWidth="true" hidden="false" outlineLevel="0" max="2260" min="2260" style="1" width="54.14"/>
    <col collapsed="false" customWidth="true" hidden="false" outlineLevel="0" max="2261" min="2261" style="1" width="17.15"/>
    <col collapsed="false" customWidth="true" hidden="false" outlineLevel="0" max="2263" min="2262" style="1" width="2.15"/>
    <col collapsed="false" customWidth="true" hidden="false" outlineLevel="0" max="2264" min="2264" style="1" width="54.14"/>
    <col collapsed="false" customWidth="true" hidden="false" outlineLevel="0" max="2265" min="2265" style="1" width="16.43"/>
    <col collapsed="false" customWidth="true" hidden="false" outlineLevel="0" max="2266" min="2266" style="1" width="11.43"/>
    <col collapsed="false" customWidth="false" hidden="false" outlineLevel="0" max="2268" min="2267" style="1" width="9.14"/>
    <col collapsed="false" customWidth="true" hidden="false" outlineLevel="0" max="2269" min="2269" style="1" width="11.57"/>
    <col collapsed="false" customWidth="false" hidden="false" outlineLevel="0" max="2514" min="2270" style="1" width="9.14"/>
    <col collapsed="false" customWidth="true" hidden="false" outlineLevel="0" max="2515" min="2515" style="1" width="4.71"/>
    <col collapsed="false" customWidth="true" hidden="false" outlineLevel="0" max="2516" min="2516" style="1" width="54.14"/>
    <col collapsed="false" customWidth="true" hidden="false" outlineLevel="0" max="2517" min="2517" style="1" width="17.15"/>
    <col collapsed="false" customWidth="true" hidden="false" outlineLevel="0" max="2519" min="2518" style="1" width="2.15"/>
    <col collapsed="false" customWidth="true" hidden="false" outlineLevel="0" max="2520" min="2520" style="1" width="54.14"/>
    <col collapsed="false" customWidth="true" hidden="false" outlineLevel="0" max="2521" min="2521" style="1" width="16.43"/>
    <col collapsed="false" customWidth="true" hidden="false" outlineLevel="0" max="2522" min="2522" style="1" width="11.43"/>
    <col collapsed="false" customWidth="false" hidden="false" outlineLevel="0" max="2524" min="2523" style="1" width="9.14"/>
    <col collapsed="false" customWidth="true" hidden="false" outlineLevel="0" max="2525" min="2525" style="1" width="11.57"/>
    <col collapsed="false" customWidth="false" hidden="false" outlineLevel="0" max="2770" min="2526" style="1" width="9.14"/>
    <col collapsed="false" customWidth="true" hidden="false" outlineLevel="0" max="2771" min="2771" style="1" width="4.71"/>
    <col collapsed="false" customWidth="true" hidden="false" outlineLevel="0" max="2772" min="2772" style="1" width="54.14"/>
    <col collapsed="false" customWidth="true" hidden="false" outlineLevel="0" max="2773" min="2773" style="1" width="17.15"/>
    <col collapsed="false" customWidth="true" hidden="false" outlineLevel="0" max="2775" min="2774" style="1" width="2.15"/>
    <col collapsed="false" customWidth="true" hidden="false" outlineLevel="0" max="2776" min="2776" style="1" width="54.14"/>
    <col collapsed="false" customWidth="true" hidden="false" outlineLevel="0" max="2777" min="2777" style="1" width="16.43"/>
    <col collapsed="false" customWidth="true" hidden="false" outlineLevel="0" max="2778" min="2778" style="1" width="11.43"/>
    <col collapsed="false" customWidth="false" hidden="false" outlineLevel="0" max="2780" min="2779" style="1" width="9.14"/>
    <col collapsed="false" customWidth="true" hidden="false" outlineLevel="0" max="2781" min="2781" style="1" width="11.57"/>
    <col collapsed="false" customWidth="false" hidden="false" outlineLevel="0" max="3026" min="2782" style="1" width="9.14"/>
    <col collapsed="false" customWidth="true" hidden="false" outlineLevel="0" max="3027" min="3027" style="1" width="4.71"/>
    <col collapsed="false" customWidth="true" hidden="false" outlineLevel="0" max="3028" min="3028" style="1" width="54.14"/>
    <col collapsed="false" customWidth="true" hidden="false" outlineLevel="0" max="3029" min="3029" style="1" width="17.15"/>
    <col collapsed="false" customWidth="true" hidden="false" outlineLevel="0" max="3031" min="3030" style="1" width="2.15"/>
    <col collapsed="false" customWidth="true" hidden="false" outlineLevel="0" max="3032" min="3032" style="1" width="54.14"/>
    <col collapsed="false" customWidth="true" hidden="false" outlineLevel="0" max="3033" min="3033" style="1" width="16.43"/>
    <col collapsed="false" customWidth="true" hidden="false" outlineLevel="0" max="3034" min="3034" style="1" width="11.43"/>
    <col collapsed="false" customWidth="false" hidden="false" outlineLevel="0" max="3036" min="3035" style="1" width="9.14"/>
    <col collapsed="false" customWidth="true" hidden="false" outlineLevel="0" max="3037" min="3037" style="1" width="11.57"/>
    <col collapsed="false" customWidth="false" hidden="false" outlineLevel="0" max="3282" min="3038" style="1" width="9.14"/>
    <col collapsed="false" customWidth="true" hidden="false" outlineLevel="0" max="3283" min="3283" style="1" width="4.71"/>
    <col collapsed="false" customWidth="true" hidden="false" outlineLevel="0" max="3284" min="3284" style="1" width="54.14"/>
    <col collapsed="false" customWidth="true" hidden="false" outlineLevel="0" max="3285" min="3285" style="1" width="17.15"/>
    <col collapsed="false" customWidth="true" hidden="false" outlineLevel="0" max="3287" min="3286" style="1" width="2.15"/>
    <col collapsed="false" customWidth="true" hidden="false" outlineLevel="0" max="3288" min="3288" style="1" width="54.14"/>
    <col collapsed="false" customWidth="true" hidden="false" outlineLevel="0" max="3289" min="3289" style="1" width="16.43"/>
    <col collapsed="false" customWidth="true" hidden="false" outlineLevel="0" max="3290" min="3290" style="1" width="11.43"/>
    <col collapsed="false" customWidth="false" hidden="false" outlineLevel="0" max="3292" min="3291" style="1" width="9.14"/>
    <col collapsed="false" customWidth="true" hidden="false" outlineLevel="0" max="3293" min="3293" style="1" width="11.57"/>
    <col collapsed="false" customWidth="false" hidden="false" outlineLevel="0" max="3538" min="3294" style="1" width="9.14"/>
    <col collapsed="false" customWidth="true" hidden="false" outlineLevel="0" max="3539" min="3539" style="1" width="4.71"/>
    <col collapsed="false" customWidth="true" hidden="false" outlineLevel="0" max="3540" min="3540" style="1" width="54.14"/>
    <col collapsed="false" customWidth="true" hidden="false" outlineLevel="0" max="3541" min="3541" style="1" width="17.15"/>
    <col collapsed="false" customWidth="true" hidden="false" outlineLevel="0" max="3543" min="3542" style="1" width="2.15"/>
    <col collapsed="false" customWidth="true" hidden="false" outlineLevel="0" max="3544" min="3544" style="1" width="54.14"/>
    <col collapsed="false" customWidth="true" hidden="false" outlineLevel="0" max="3545" min="3545" style="1" width="16.43"/>
    <col collapsed="false" customWidth="true" hidden="false" outlineLevel="0" max="3546" min="3546" style="1" width="11.43"/>
    <col collapsed="false" customWidth="false" hidden="false" outlineLevel="0" max="3548" min="3547" style="1" width="9.14"/>
    <col collapsed="false" customWidth="true" hidden="false" outlineLevel="0" max="3549" min="3549" style="1" width="11.57"/>
    <col collapsed="false" customWidth="false" hidden="false" outlineLevel="0" max="3794" min="3550" style="1" width="9.14"/>
    <col collapsed="false" customWidth="true" hidden="false" outlineLevel="0" max="3795" min="3795" style="1" width="4.71"/>
    <col collapsed="false" customWidth="true" hidden="false" outlineLevel="0" max="3796" min="3796" style="1" width="54.14"/>
    <col collapsed="false" customWidth="true" hidden="false" outlineLevel="0" max="3797" min="3797" style="1" width="17.15"/>
    <col collapsed="false" customWidth="true" hidden="false" outlineLevel="0" max="3799" min="3798" style="1" width="2.15"/>
    <col collapsed="false" customWidth="true" hidden="false" outlineLevel="0" max="3800" min="3800" style="1" width="54.14"/>
    <col collapsed="false" customWidth="true" hidden="false" outlineLevel="0" max="3801" min="3801" style="1" width="16.43"/>
    <col collapsed="false" customWidth="true" hidden="false" outlineLevel="0" max="3802" min="3802" style="1" width="11.43"/>
    <col collapsed="false" customWidth="false" hidden="false" outlineLevel="0" max="3804" min="3803" style="1" width="9.14"/>
    <col collapsed="false" customWidth="true" hidden="false" outlineLevel="0" max="3805" min="3805" style="1" width="11.57"/>
    <col collapsed="false" customWidth="false" hidden="false" outlineLevel="0" max="4050" min="3806" style="1" width="9.14"/>
    <col collapsed="false" customWidth="true" hidden="false" outlineLevel="0" max="4051" min="4051" style="1" width="4.71"/>
    <col collapsed="false" customWidth="true" hidden="false" outlineLevel="0" max="4052" min="4052" style="1" width="54.14"/>
    <col collapsed="false" customWidth="true" hidden="false" outlineLevel="0" max="4053" min="4053" style="1" width="17.15"/>
    <col collapsed="false" customWidth="true" hidden="false" outlineLevel="0" max="4055" min="4054" style="1" width="2.15"/>
    <col collapsed="false" customWidth="true" hidden="false" outlineLevel="0" max="4056" min="4056" style="1" width="54.14"/>
    <col collapsed="false" customWidth="true" hidden="false" outlineLevel="0" max="4057" min="4057" style="1" width="16.43"/>
    <col collapsed="false" customWidth="true" hidden="false" outlineLevel="0" max="4058" min="4058" style="1" width="11.43"/>
    <col collapsed="false" customWidth="false" hidden="false" outlineLevel="0" max="4060" min="4059" style="1" width="9.14"/>
    <col collapsed="false" customWidth="true" hidden="false" outlineLevel="0" max="4061" min="4061" style="1" width="11.57"/>
    <col collapsed="false" customWidth="false" hidden="false" outlineLevel="0" max="4306" min="4062" style="1" width="9.14"/>
    <col collapsed="false" customWidth="true" hidden="false" outlineLevel="0" max="4307" min="4307" style="1" width="4.71"/>
    <col collapsed="false" customWidth="true" hidden="false" outlineLevel="0" max="4308" min="4308" style="1" width="54.14"/>
    <col collapsed="false" customWidth="true" hidden="false" outlineLevel="0" max="4309" min="4309" style="1" width="17.15"/>
    <col collapsed="false" customWidth="true" hidden="false" outlineLevel="0" max="4311" min="4310" style="1" width="2.15"/>
    <col collapsed="false" customWidth="true" hidden="false" outlineLevel="0" max="4312" min="4312" style="1" width="54.14"/>
    <col collapsed="false" customWidth="true" hidden="false" outlineLevel="0" max="4313" min="4313" style="1" width="16.43"/>
    <col collapsed="false" customWidth="true" hidden="false" outlineLevel="0" max="4314" min="4314" style="1" width="11.43"/>
    <col collapsed="false" customWidth="false" hidden="false" outlineLevel="0" max="4316" min="4315" style="1" width="9.14"/>
    <col collapsed="false" customWidth="true" hidden="false" outlineLevel="0" max="4317" min="4317" style="1" width="11.57"/>
    <col collapsed="false" customWidth="false" hidden="false" outlineLevel="0" max="4562" min="4318" style="1" width="9.14"/>
    <col collapsed="false" customWidth="true" hidden="false" outlineLevel="0" max="4563" min="4563" style="1" width="4.71"/>
    <col collapsed="false" customWidth="true" hidden="false" outlineLevel="0" max="4564" min="4564" style="1" width="54.14"/>
    <col collapsed="false" customWidth="true" hidden="false" outlineLevel="0" max="4565" min="4565" style="1" width="17.15"/>
    <col collapsed="false" customWidth="true" hidden="false" outlineLevel="0" max="4567" min="4566" style="1" width="2.15"/>
    <col collapsed="false" customWidth="true" hidden="false" outlineLevel="0" max="4568" min="4568" style="1" width="54.14"/>
    <col collapsed="false" customWidth="true" hidden="false" outlineLevel="0" max="4569" min="4569" style="1" width="16.43"/>
    <col collapsed="false" customWidth="true" hidden="false" outlineLevel="0" max="4570" min="4570" style="1" width="11.43"/>
    <col collapsed="false" customWidth="false" hidden="false" outlineLevel="0" max="4572" min="4571" style="1" width="9.14"/>
    <col collapsed="false" customWidth="true" hidden="false" outlineLevel="0" max="4573" min="4573" style="1" width="11.57"/>
    <col collapsed="false" customWidth="false" hidden="false" outlineLevel="0" max="4818" min="4574" style="1" width="9.14"/>
    <col collapsed="false" customWidth="true" hidden="false" outlineLevel="0" max="4819" min="4819" style="1" width="4.71"/>
    <col collapsed="false" customWidth="true" hidden="false" outlineLevel="0" max="4820" min="4820" style="1" width="54.14"/>
    <col collapsed="false" customWidth="true" hidden="false" outlineLevel="0" max="4821" min="4821" style="1" width="17.15"/>
    <col collapsed="false" customWidth="true" hidden="false" outlineLevel="0" max="4823" min="4822" style="1" width="2.15"/>
    <col collapsed="false" customWidth="true" hidden="false" outlineLevel="0" max="4824" min="4824" style="1" width="54.14"/>
    <col collapsed="false" customWidth="true" hidden="false" outlineLevel="0" max="4825" min="4825" style="1" width="16.43"/>
    <col collapsed="false" customWidth="true" hidden="false" outlineLevel="0" max="4826" min="4826" style="1" width="11.43"/>
    <col collapsed="false" customWidth="false" hidden="false" outlineLevel="0" max="4828" min="4827" style="1" width="9.14"/>
    <col collapsed="false" customWidth="true" hidden="false" outlineLevel="0" max="4829" min="4829" style="1" width="11.57"/>
    <col collapsed="false" customWidth="false" hidden="false" outlineLevel="0" max="5074" min="4830" style="1" width="9.14"/>
    <col collapsed="false" customWidth="true" hidden="false" outlineLevel="0" max="5075" min="5075" style="1" width="4.71"/>
    <col collapsed="false" customWidth="true" hidden="false" outlineLevel="0" max="5076" min="5076" style="1" width="54.14"/>
    <col collapsed="false" customWidth="true" hidden="false" outlineLevel="0" max="5077" min="5077" style="1" width="17.15"/>
    <col collapsed="false" customWidth="true" hidden="false" outlineLevel="0" max="5079" min="5078" style="1" width="2.15"/>
    <col collapsed="false" customWidth="true" hidden="false" outlineLevel="0" max="5080" min="5080" style="1" width="54.14"/>
    <col collapsed="false" customWidth="true" hidden="false" outlineLevel="0" max="5081" min="5081" style="1" width="16.43"/>
    <col collapsed="false" customWidth="true" hidden="false" outlineLevel="0" max="5082" min="5082" style="1" width="11.43"/>
    <col collapsed="false" customWidth="false" hidden="false" outlineLevel="0" max="5084" min="5083" style="1" width="9.14"/>
    <col collapsed="false" customWidth="true" hidden="false" outlineLevel="0" max="5085" min="5085" style="1" width="11.57"/>
    <col collapsed="false" customWidth="false" hidden="false" outlineLevel="0" max="5330" min="5086" style="1" width="9.14"/>
    <col collapsed="false" customWidth="true" hidden="false" outlineLevel="0" max="5331" min="5331" style="1" width="4.71"/>
    <col collapsed="false" customWidth="true" hidden="false" outlineLevel="0" max="5332" min="5332" style="1" width="54.14"/>
    <col collapsed="false" customWidth="true" hidden="false" outlineLevel="0" max="5333" min="5333" style="1" width="17.15"/>
    <col collapsed="false" customWidth="true" hidden="false" outlineLevel="0" max="5335" min="5334" style="1" width="2.15"/>
    <col collapsed="false" customWidth="true" hidden="false" outlineLevel="0" max="5336" min="5336" style="1" width="54.14"/>
    <col collapsed="false" customWidth="true" hidden="false" outlineLevel="0" max="5337" min="5337" style="1" width="16.43"/>
    <col collapsed="false" customWidth="true" hidden="false" outlineLevel="0" max="5338" min="5338" style="1" width="11.43"/>
    <col collapsed="false" customWidth="false" hidden="false" outlineLevel="0" max="5340" min="5339" style="1" width="9.14"/>
    <col collapsed="false" customWidth="true" hidden="false" outlineLevel="0" max="5341" min="5341" style="1" width="11.57"/>
    <col collapsed="false" customWidth="false" hidden="false" outlineLevel="0" max="5586" min="5342" style="1" width="9.14"/>
    <col collapsed="false" customWidth="true" hidden="false" outlineLevel="0" max="5587" min="5587" style="1" width="4.71"/>
    <col collapsed="false" customWidth="true" hidden="false" outlineLevel="0" max="5588" min="5588" style="1" width="54.14"/>
    <col collapsed="false" customWidth="true" hidden="false" outlineLevel="0" max="5589" min="5589" style="1" width="17.15"/>
    <col collapsed="false" customWidth="true" hidden="false" outlineLevel="0" max="5591" min="5590" style="1" width="2.15"/>
    <col collapsed="false" customWidth="true" hidden="false" outlineLevel="0" max="5592" min="5592" style="1" width="54.14"/>
    <col collapsed="false" customWidth="true" hidden="false" outlineLevel="0" max="5593" min="5593" style="1" width="16.43"/>
    <col collapsed="false" customWidth="true" hidden="false" outlineLevel="0" max="5594" min="5594" style="1" width="11.43"/>
    <col collapsed="false" customWidth="false" hidden="false" outlineLevel="0" max="5596" min="5595" style="1" width="9.14"/>
    <col collapsed="false" customWidth="true" hidden="false" outlineLevel="0" max="5597" min="5597" style="1" width="11.57"/>
    <col collapsed="false" customWidth="false" hidden="false" outlineLevel="0" max="5842" min="5598" style="1" width="9.14"/>
    <col collapsed="false" customWidth="true" hidden="false" outlineLevel="0" max="5843" min="5843" style="1" width="4.71"/>
    <col collapsed="false" customWidth="true" hidden="false" outlineLevel="0" max="5844" min="5844" style="1" width="54.14"/>
    <col collapsed="false" customWidth="true" hidden="false" outlineLevel="0" max="5845" min="5845" style="1" width="17.15"/>
    <col collapsed="false" customWidth="true" hidden="false" outlineLevel="0" max="5847" min="5846" style="1" width="2.15"/>
    <col collapsed="false" customWidth="true" hidden="false" outlineLevel="0" max="5848" min="5848" style="1" width="54.14"/>
    <col collapsed="false" customWidth="true" hidden="false" outlineLevel="0" max="5849" min="5849" style="1" width="16.43"/>
    <col collapsed="false" customWidth="true" hidden="false" outlineLevel="0" max="5850" min="5850" style="1" width="11.43"/>
    <col collapsed="false" customWidth="false" hidden="false" outlineLevel="0" max="5852" min="5851" style="1" width="9.14"/>
    <col collapsed="false" customWidth="true" hidden="false" outlineLevel="0" max="5853" min="5853" style="1" width="11.57"/>
    <col collapsed="false" customWidth="false" hidden="false" outlineLevel="0" max="6098" min="5854" style="1" width="9.14"/>
    <col collapsed="false" customWidth="true" hidden="false" outlineLevel="0" max="6099" min="6099" style="1" width="4.71"/>
    <col collapsed="false" customWidth="true" hidden="false" outlineLevel="0" max="6100" min="6100" style="1" width="54.14"/>
    <col collapsed="false" customWidth="true" hidden="false" outlineLevel="0" max="6101" min="6101" style="1" width="17.15"/>
    <col collapsed="false" customWidth="true" hidden="false" outlineLevel="0" max="6103" min="6102" style="1" width="2.15"/>
    <col collapsed="false" customWidth="true" hidden="false" outlineLevel="0" max="6104" min="6104" style="1" width="54.14"/>
    <col collapsed="false" customWidth="true" hidden="false" outlineLevel="0" max="6105" min="6105" style="1" width="16.43"/>
    <col collapsed="false" customWidth="true" hidden="false" outlineLevel="0" max="6106" min="6106" style="1" width="11.43"/>
    <col collapsed="false" customWidth="false" hidden="false" outlineLevel="0" max="6108" min="6107" style="1" width="9.14"/>
    <col collapsed="false" customWidth="true" hidden="false" outlineLevel="0" max="6109" min="6109" style="1" width="11.57"/>
    <col collapsed="false" customWidth="false" hidden="false" outlineLevel="0" max="6354" min="6110" style="1" width="9.14"/>
    <col collapsed="false" customWidth="true" hidden="false" outlineLevel="0" max="6355" min="6355" style="1" width="4.71"/>
    <col collapsed="false" customWidth="true" hidden="false" outlineLevel="0" max="6356" min="6356" style="1" width="54.14"/>
    <col collapsed="false" customWidth="true" hidden="false" outlineLevel="0" max="6357" min="6357" style="1" width="17.15"/>
    <col collapsed="false" customWidth="true" hidden="false" outlineLevel="0" max="6359" min="6358" style="1" width="2.15"/>
    <col collapsed="false" customWidth="true" hidden="false" outlineLevel="0" max="6360" min="6360" style="1" width="54.14"/>
    <col collapsed="false" customWidth="true" hidden="false" outlineLevel="0" max="6361" min="6361" style="1" width="16.43"/>
    <col collapsed="false" customWidth="true" hidden="false" outlineLevel="0" max="6362" min="6362" style="1" width="11.43"/>
    <col collapsed="false" customWidth="false" hidden="false" outlineLevel="0" max="6364" min="6363" style="1" width="9.14"/>
    <col collapsed="false" customWidth="true" hidden="false" outlineLevel="0" max="6365" min="6365" style="1" width="11.57"/>
    <col collapsed="false" customWidth="false" hidden="false" outlineLevel="0" max="6610" min="6366" style="1" width="9.14"/>
    <col collapsed="false" customWidth="true" hidden="false" outlineLevel="0" max="6611" min="6611" style="1" width="4.71"/>
    <col collapsed="false" customWidth="true" hidden="false" outlineLevel="0" max="6612" min="6612" style="1" width="54.14"/>
    <col collapsed="false" customWidth="true" hidden="false" outlineLevel="0" max="6613" min="6613" style="1" width="17.15"/>
    <col collapsed="false" customWidth="true" hidden="false" outlineLevel="0" max="6615" min="6614" style="1" width="2.15"/>
    <col collapsed="false" customWidth="true" hidden="false" outlineLevel="0" max="6616" min="6616" style="1" width="54.14"/>
    <col collapsed="false" customWidth="true" hidden="false" outlineLevel="0" max="6617" min="6617" style="1" width="16.43"/>
    <col collapsed="false" customWidth="true" hidden="false" outlineLevel="0" max="6618" min="6618" style="1" width="11.43"/>
    <col collapsed="false" customWidth="false" hidden="false" outlineLevel="0" max="6620" min="6619" style="1" width="9.14"/>
    <col collapsed="false" customWidth="true" hidden="false" outlineLevel="0" max="6621" min="6621" style="1" width="11.57"/>
    <col collapsed="false" customWidth="false" hidden="false" outlineLevel="0" max="6866" min="6622" style="1" width="9.14"/>
    <col collapsed="false" customWidth="true" hidden="false" outlineLevel="0" max="6867" min="6867" style="1" width="4.71"/>
    <col collapsed="false" customWidth="true" hidden="false" outlineLevel="0" max="6868" min="6868" style="1" width="54.14"/>
    <col collapsed="false" customWidth="true" hidden="false" outlineLevel="0" max="6869" min="6869" style="1" width="17.15"/>
    <col collapsed="false" customWidth="true" hidden="false" outlineLevel="0" max="6871" min="6870" style="1" width="2.15"/>
    <col collapsed="false" customWidth="true" hidden="false" outlineLevel="0" max="6872" min="6872" style="1" width="54.14"/>
    <col collapsed="false" customWidth="true" hidden="false" outlineLevel="0" max="6873" min="6873" style="1" width="16.43"/>
    <col collapsed="false" customWidth="true" hidden="false" outlineLevel="0" max="6874" min="6874" style="1" width="11.43"/>
    <col collapsed="false" customWidth="false" hidden="false" outlineLevel="0" max="6876" min="6875" style="1" width="9.14"/>
    <col collapsed="false" customWidth="true" hidden="false" outlineLevel="0" max="6877" min="6877" style="1" width="11.57"/>
    <col collapsed="false" customWidth="false" hidden="false" outlineLevel="0" max="7122" min="6878" style="1" width="9.14"/>
    <col collapsed="false" customWidth="true" hidden="false" outlineLevel="0" max="7123" min="7123" style="1" width="4.71"/>
    <col collapsed="false" customWidth="true" hidden="false" outlineLevel="0" max="7124" min="7124" style="1" width="54.14"/>
    <col collapsed="false" customWidth="true" hidden="false" outlineLevel="0" max="7125" min="7125" style="1" width="17.15"/>
    <col collapsed="false" customWidth="true" hidden="false" outlineLevel="0" max="7127" min="7126" style="1" width="2.15"/>
    <col collapsed="false" customWidth="true" hidden="false" outlineLevel="0" max="7128" min="7128" style="1" width="54.14"/>
    <col collapsed="false" customWidth="true" hidden="false" outlineLevel="0" max="7129" min="7129" style="1" width="16.43"/>
    <col collapsed="false" customWidth="true" hidden="false" outlineLevel="0" max="7130" min="7130" style="1" width="11.43"/>
    <col collapsed="false" customWidth="false" hidden="false" outlineLevel="0" max="7132" min="7131" style="1" width="9.14"/>
    <col collapsed="false" customWidth="true" hidden="false" outlineLevel="0" max="7133" min="7133" style="1" width="11.57"/>
    <col collapsed="false" customWidth="false" hidden="false" outlineLevel="0" max="7378" min="7134" style="1" width="9.14"/>
    <col collapsed="false" customWidth="true" hidden="false" outlineLevel="0" max="7379" min="7379" style="1" width="4.71"/>
    <col collapsed="false" customWidth="true" hidden="false" outlineLevel="0" max="7380" min="7380" style="1" width="54.14"/>
    <col collapsed="false" customWidth="true" hidden="false" outlineLevel="0" max="7381" min="7381" style="1" width="17.15"/>
    <col collapsed="false" customWidth="true" hidden="false" outlineLevel="0" max="7383" min="7382" style="1" width="2.15"/>
    <col collapsed="false" customWidth="true" hidden="false" outlineLevel="0" max="7384" min="7384" style="1" width="54.14"/>
    <col collapsed="false" customWidth="true" hidden="false" outlineLevel="0" max="7385" min="7385" style="1" width="16.43"/>
    <col collapsed="false" customWidth="true" hidden="false" outlineLevel="0" max="7386" min="7386" style="1" width="11.43"/>
    <col collapsed="false" customWidth="false" hidden="false" outlineLevel="0" max="7388" min="7387" style="1" width="9.14"/>
    <col collapsed="false" customWidth="true" hidden="false" outlineLevel="0" max="7389" min="7389" style="1" width="11.57"/>
    <col collapsed="false" customWidth="false" hidden="false" outlineLevel="0" max="7634" min="7390" style="1" width="9.14"/>
    <col collapsed="false" customWidth="true" hidden="false" outlineLevel="0" max="7635" min="7635" style="1" width="4.71"/>
    <col collapsed="false" customWidth="true" hidden="false" outlineLevel="0" max="7636" min="7636" style="1" width="54.14"/>
    <col collapsed="false" customWidth="true" hidden="false" outlineLevel="0" max="7637" min="7637" style="1" width="17.15"/>
    <col collapsed="false" customWidth="true" hidden="false" outlineLevel="0" max="7639" min="7638" style="1" width="2.15"/>
    <col collapsed="false" customWidth="true" hidden="false" outlineLevel="0" max="7640" min="7640" style="1" width="54.14"/>
    <col collapsed="false" customWidth="true" hidden="false" outlineLevel="0" max="7641" min="7641" style="1" width="16.43"/>
    <col collapsed="false" customWidth="true" hidden="false" outlineLevel="0" max="7642" min="7642" style="1" width="11.43"/>
    <col collapsed="false" customWidth="false" hidden="false" outlineLevel="0" max="7644" min="7643" style="1" width="9.14"/>
    <col collapsed="false" customWidth="true" hidden="false" outlineLevel="0" max="7645" min="7645" style="1" width="11.57"/>
    <col collapsed="false" customWidth="false" hidden="false" outlineLevel="0" max="7890" min="7646" style="1" width="9.14"/>
    <col collapsed="false" customWidth="true" hidden="false" outlineLevel="0" max="7891" min="7891" style="1" width="4.71"/>
    <col collapsed="false" customWidth="true" hidden="false" outlineLevel="0" max="7892" min="7892" style="1" width="54.14"/>
    <col collapsed="false" customWidth="true" hidden="false" outlineLevel="0" max="7893" min="7893" style="1" width="17.15"/>
    <col collapsed="false" customWidth="true" hidden="false" outlineLevel="0" max="7895" min="7894" style="1" width="2.15"/>
    <col collapsed="false" customWidth="true" hidden="false" outlineLevel="0" max="7896" min="7896" style="1" width="54.14"/>
    <col collapsed="false" customWidth="true" hidden="false" outlineLevel="0" max="7897" min="7897" style="1" width="16.43"/>
    <col collapsed="false" customWidth="true" hidden="false" outlineLevel="0" max="7898" min="7898" style="1" width="11.43"/>
    <col collapsed="false" customWidth="false" hidden="false" outlineLevel="0" max="7900" min="7899" style="1" width="9.14"/>
    <col collapsed="false" customWidth="true" hidden="false" outlineLevel="0" max="7901" min="7901" style="1" width="11.57"/>
    <col collapsed="false" customWidth="false" hidden="false" outlineLevel="0" max="8146" min="7902" style="1" width="9.14"/>
    <col collapsed="false" customWidth="true" hidden="false" outlineLevel="0" max="8147" min="8147" style="1" width="4.71"/>
    <col collapsed="false" customWidth="true" hidden="false" outlineLevel="0" max="8148" min="8148" style="1" width="54.14"/>
    <col collapsed="false" customWidth="true" hidden="false" outlineLevel="0" max="8149" min="8149" style="1" width="17.15"/>
    <col collapsed="false" customWidth="true" hidden="false" outlineLevel="0" max="8151" min="8150" style="1" width="2.15"/>
    <col collapsed="false" customWidth="true" hidden="false" outlineLevel="0" max="8152" min="8152" style="1" width="54.14"/>
    <col collapsed="false" customWidth="true" hidden="false" outlineLevel="0" max="8153" min="8153" style="1" width="16.43"/>
    <col collapsed="false" customWidth="true" hidden="false" outlineLevel="0" max="8154" min="8154" style="1" width="11.43"/>
    <col collapsed="false" customWidth="false" hidden="false" outlineLevel="0" max="8156" min="8155" style="1" width="9.14"/>
    <col collapsed="false" customWidth="true" hidden="false" outlineLevel="0" max="8157" min="8157" style="1" width="11.57"/>
    <col collapsed="false" customWidth="false" hidden="false" outlineLevel="0" max="8402" min="8158" style="1" width="9.14"/>
    <col collapsed="false" customWidth="true" hidden="false" outlineLevel="0" max="8403" min="8403" style="1" width="4.71"/>
    <col collapsed="false" customWidth="true" hidden="false" outlineLevel="0" max="8404" min="8404" style="1" width="54.14"/>
    <col collapsed="false" customWidth="true" hidden="false" outlineLevel="0" max="8405" min="8405" style="1" width="17.15"/>
    <col collapsed="false" customWidth="true" hidden="false" outlineLevel="0" max="8407" min="8406" style="1" width="2.15"/>
    <col collapsed="false" customWidth="true" hidden="false" outlineLevel="0" max="8408" min="8408" style="1" width="54.14"/>
    <col collapsed="false" customWidth="true" hidden="false" outlineLevel="0" max="8409" min="8409" style="1" width="16.43"/>
    <col collapsed="false" customWidth="true" hidden="false" outlineLevel="0" max="8410" min="8410" style="1" width="11.43"/>
    <col collapsed="false" customWidth="false" hidden="false" outlineLevel="0" max="8412" min="8411" style="1" width="9.14"/>
    <col collapsed="false" customWidth="true" hidden="false" outlineLevel="0" max="8413" min="8413" style="1" width="11.57"/>
    <col collapsed="false" customWidth="false" hidden="false" outlineLevel="0" max="8658" min="8414" style="1" width="9.14"/>
    <col collapsed="false" customWidth="true" hidden="false" outlineLevel="0" max="8659" min="8659" style="1" width="4.71"/>
    <col collapsed="false" customWidth="true" hidden="false" outlineLevel="0" max="8660" min="8660" style="1" width="54.14"/>
    <col collapsed="false" customWidth="true" hidden="false" outlineLevel="0" max="8661" min="8661" style="1" width="17.15"/>
    <col collapsed="false" customWidth="true" hidden="false" outlineLevel="0" max="8663" min="8662" style="1" width="2.15"/>
    <col collapsed="false" customWidth="true" hidden="false" outlineLevel="0" max="8664" min="8664" style="1" width="54.14"/>
    <col collapsed="false" customWidth="true" hidden="false" outlineLevel="0" max="8665" min="8665" style="1" width="16.43"/>
    <col collapsed="false" customWidth="true" hidden="false" outlineLevel="0" max="8666" min="8666" style="1" width="11.43"/>
    <col collapsed="false" customWidth="false" hidden="false" outlineLevel="0" max="8668" min="8667" style="1" width="9.14"/>
    <col collapsed="false" customWidth="true" hidden="false" outlineLevel="0" max="8669" min="8669" style="1" width="11.57"/>
    <col collapsed="false" customWidth="false" hidden="false" outlineLevel="0" max="8914" min="8670" style="1" width="9.14"/>
    <col collapsed="false" customWidth="true" hidden="false" outlineLevel="0" max="8915" min="8915" style="1" width="4.71"/>
    <col collapsed="false" customWidth="true" hidden="false" outlineLevel="0" max="8916" min="8916" style="1" width="54.14"/>
    <col collapsed="false" customWidth="true" hidden="false" outlineLevel="0" max="8917" min="8917" style="1" width="17.15"/>
    <col collapsed="false" customWidth="true" hidden="false" outlineLevel="0" max="8919" min="8918" style="1" width="2.15"/>
    <col collapsed="false" customWidth="true" hidden="false" outlineLevel="0" max="8920" min="8920" style="1" width="54.14"/>
    <col collapsed="false" customWidth="true" hidden="false" outlineLevel="0" max="8921" min="8921" style="1" width="16.43"/>
    <col collapsed="false" customWidth="true" hidden="false" outlineLevel="0" max="8922" min="8922" style="1" width="11.43"/>
    <col collapsed="false" customWidth="false" hidden="false" outlineLevel="0" max="8924" min="8923" style="1" width="9.14"/>
    <col collapsed="false" customWidth="true" hidden="false" outlineLevel="0" max="8925" min="8925" style="1" width="11.57"/>
    <col collapsed="false" customWidth="false" hidden="false" outlineLevel="0" max="9170" min="8926" style="1" width="9.14"/>
    <col collapsed="false" customWidth="true" hidden="false" outlineLevel="0" max="9171" min="9171" style="1" width="4.71"/>
    <col collapsed="false" customWidth="true" hidden="false" outlineLevel="0" max="9172" min="9172" style="1" width="54.14"/>
    <col collapsed="false" customWidth="true" hidden="false" outlineLevel="0" max="9173" min="9173" style="1" width="17.15"/>
    <col collapsed="false" customWidth="true" hidden="false" outlineLevel="0" max="9175" min="9174" style="1" width="2.15"/>
    <col collapsed="false" customWidth="true" hidden="false" outlineLevel="0" max="9176" min="9176" style="1" width="54.14"/>
    <col collapsed="false" customWidth="true" hidden="false" outlineLevel="0" max="9177" min="9177" style="1" width="16.43"/>
    <col collapsed="false" customWidth="true" hidden="false" outlineLevel="0" max="9178" min="9178" style="1" width="11.43"/>
    <col collapsed="false" customWidth="false" hidden="false" outlineLevel="0" max="9180" min="9179" style="1" width="9.14"/>
    <col collapsed="false" customWidth="true" hidden="false" outlineLevel="0" max="9181" min="9181" style="1" width="11.57"/>
    <col collapsed="false" customWidth="false" hidden="false" outlineLevel="0" max="9426" min="9182" style="1" width="9.14"/>
    <col collapsed="false" customWidth="true" hidden="false" outlineLevel="0" max="9427" min="9427" style="1" width="4.71"/>
    <col collapsed="false" customWidth="true" hidden="false" outlineLevel="0" max="9428" min="9428" style="1" width="54.14"/>
    <col collapsed="false" customWidth="true" hidden="false" outlineLevel="0" max="9429" min="9429" style="1" width="17.15"/>
    <col collapsed="false" customWidth="true" hidden="false" outlineLevel="0" max="9431" min="9430" style="1" width="2.15"/>
    <col collapsed="false" customWidth="true" hidden="false" outlineLevel="0" max="9432" min="9432" style="1" width="54.14"/>
    <col collapsed="false" customWidth="true" hidden="false" outlineLevel="0" max="9433" min="9433" style="1" width="16.43"/>
    <col collapsed="false" customWidth="true" hidden="false" outlineLevel="0" max="9434" min="9434" style="1" width="11.43"/>
    <col collapsed="false" customWidth="false" hidden="false" outlineLevel="0" max="9436" min="9435" style="1" width="9.14"/>
    <col collapsed="false" customWidth="true" hidden="false" outlineLevel="0" max="9437" min="9437" style="1" width="11.57"/>
    <col collapsed="false" customWidth="false" hidden="false" outlineLevel="0" max="9682" min="9438" style="1" width="9.14"/>
    <col collapsed="false" customWidth="true" hidden="false" outlineLevel="0" max="9683" min="9683" style="1" width="4.71"/>
    <col collapsed="false" customWidth="true" hidden="false" outlineLevel="0" max="9684" min="9684" style="1" width="54.14"/>
    <col collapsed="false" customWidth="true" hidden="false" outlineLevel="0" max="9685" min="9685" style="1" width="17.15"/>
    <col collapsed="false" customWidth="true" hidden="false" outlineLevel="0" max="9687" min="9686" style="1" width="2.15"/>
    <col collapsed="false" customWidth="true" hidden="false" outlineLevel="0" max="9688" min="9688" style="1" width="54.14"/>
    <col collapsed="false" customWidth="true" hidden="false" outlineLevel="0" max="9689" min="9689" style="1" width="16.43"/>
    <col collapsed="false" customWidth="true" hidden="false" outlineLevel="0" max="9690" min="9690" style="1" width="11.43"/>
    <col collapsed="false" customWidth="false" hidden="false" outlineLevel="0" max="9692" min="9691" style="1" width="9.14"/>
    <col collapsed="false" customWidth="true" hidden="false" outlineLevel="0" max="9693" min="9693" style="1" width="11.57"/>
    <col collapsed="false" customWidth="false" hidden="false" outlineLevel="0" max="9938" min="9694" style="1" width="9.14"/>
    <col collapsed="false" customWidth="true" hidden="false" outlineLevel="0" max="9939" min="9939" style="1" width="4.71"/>
    <col collapsed="false" customWidth="true" hidden="false" outlineLevel="0" max="9940" min="9940" style="1" width="54.14"/>
    <col collapsed="false" customWidth="true" hidden="false" outlineLevel="0" max="9941" min="9941" style="1" width="17.15"/>
    <col collapsed="false" customWidth="true" hidden="false" outlineLevel="0" max="9943" min="9942" style="1" width="2.15"/>
    <col collapsed="false" customWidth="true" hidden="false" outlineLevel="0" max="9944" min="9944" style="1" width="54.14"/>
    <col collapsed="false" customWidth="true" hidden="false" outlineLevel="0" max="9945" min="9945" style="1" width="16.43"/>
    <col collapsed="false" customWidth="true" hidden="false" outlineLevel="0" max="9946" min="9946" style="1" width="11.43"/>
    <col collapsed="false" customWidth="false" hidden="false" outlineLevel="0" max="9948" min="9947" style="1" width="9.14"/>
    <col collapsed="false" customWidth="true" hidden="false" outlineLevel="0" max="9949" min="9949" style="1" width="11.57"/>
    <col collapsed="false" customWidth="false" hidden="false" outlineLevel="0" max="10194" min="9950" style="1" width="9.14"/>
    <col collapsed="false" customWidth="true" hidden="false" outlineLevel="0" max="10195" min="10195" style="1" width="4.71"/>
    <col collapsed="false" customWidth="true" hidden="false" outlineLevel="0" max="10196" min="10196" style="1" width="54.14"/>
    <col collapsed="false" customWidth="true" hidden="false" outlineLevel="0" max="10197" min="10197" style="1" width="17.15"/>
    <col collapsed="false" customWidth="true" hidden="false" outlineLevel="0" max="10199" min="10198" style="1" width="2.15"/>
    <col collapsed="false" customWidth="true" hidden="false" outlineLevel="0" max="10200" min="10200" style="1" width="54.14"/>
    <col collapsed="false" customWidth="true" hidden="false" outlineLevel="0" max="10201" min="10201" style="1" width="16.43"/>
    <col collapsed="false" customWidth="true" hidden="false" outlineLevel="0" max="10202" min="10202" style="1" width="11.43"/>
    <col collapsed="false" customWidth="false" hidden="false" outlineLevel="0" max="10204" min="10203" style="1" width="9.14"/>
    <col collapsed="false" customWidth="true" hidden="false" outlineLevel="0" max="10205" min="10205" style="1" width="11.57"/>
    <col collapsed="false" customWidth="false" hidden="false" outlineLevel="0" max="10450" min="10206" style="1" width="9.14"/>
    <col collapsed="false" customWidth="true" hidden="false" outlineLevel="0" max="10451" min="10451" style="1" width="4.71"/>
    <col collapsed="false" customWidth="true" hidden="false" outlineLevel="0" max="10452" min="10452" style="1" width="54.14"/>
    <col collapsed="false" customWidth="true" hidden="false" outlineLevel="0" max="10453" min="10453" style="1" width="17.15"/>
    <col collapsed="false" customWidth="true" hidden="false" outlineLevel="0" max="10455" min="10454" style="1" width="2.15"/>
    <col collapsed="false" customWidth="true" hidden="false" outlineLevel="0" max="10456" min="10456" style="1" width="54.14"/>
    <col collapsed="false" customWidth="true" hidden="false" outlineLevel="0" max="10457" min="10457" style="1" width="16.43"/>
    <col collapsed="false" customWidth="true" hidden="false" outlineLevel="0" max="10458" min="10458" style="1" width="11.43"/>
    <col collapsed="false" customWidth="false" hidden="false" outlineLevel="0" max="10460" min="10459" style="1" width="9.14"/>
    <col collapsed="false" customWidth="true" hidden="false" outlineLevel="0" max="10461" min="10461" style="1" width="11.57"/>
    <col collapsed="false" customWidth="false" hidden="false" outlineLevel="0" max="10706" min="10462" style="1" width="9.14"/>
    <col collapsed="false" customWidth="true" hidden="false" outlineLevel="0" max="10707" min="10707" style="1" width="4.71"/>
    <col collapsed="false" customWidth="true" hidden="false" outlineLevel="0" max="10708" min="10708" style="1" width="54.14"/>
    <col collapsed="false" customWidth="true" hidden="false" outlineLevel="0" max="10709" min="10709" style="1" width="17.15"/>
    <col collapsed="false" customWidth="true" hidden="false" outlineLevel="0" max="10711" min="10710" style="1" width="2.15"/>
    <col collapsed="false" customWidth="true" hidden="false" outlineLevel="0" max="10712" min="10712" style="1" width="54.14"/>
    <col collapsed="false" customWidth="true" hidden="false" outlineLevel="0" max="10713" min="10713" style="1" width="16.43"/>
    <col collapsed="false" customWidth="true" hidden="false" outlineLevel="0" max="10714" min="10714" style="1" width="11.43"/>
    <col collapsed="false" customWidth="false" hidden="false" outlineLevel="0" max="10716" min="10715" style="1" width="9.14"/>
    <col collapsed="false" customWidth="true" hidden="false" outlineLevel="0" max="10717" min="10717" style="1" width="11.57"/>
    <col collapsed="false" customWidth="false" hidden="false" outlineLevel="0" max="10962" min="10718" style="1" width="9.14"/>
    <col collapsed="false" customWidth="true" hidden="false" outlineLevel="0" max="10963" min="10963" style="1" width="4.71"/>
    <col collapsed="false" customWidth="true" hidden="false" outlineLevel="0" max="10964" min="10964" style="1" width="54.14"/>
    <col collapsed="false" customWidth="true" hidden="false" outlineLevel="0" max="10965" min="10965" style="1" width="17.15"/>
    <col collapsed="false" customWidth="true" hidden="false" outlineLevel="0" max="10967" min="10966" style="1" width="2.15"/>
    <col collapsed="false" customWidth="true" hidden="false" outlineLevel="0" max="10968" min="10968" style="1" width="54.14"/>
    <col collapsed="false" customWidth="true" hidden="false" outlineLevel="0" max="10969" min="10969" style="1" width="16.43"/>
    <col collapsed="false" customWidth="true" hidden="false" outlineLevel="0" max="10970" min="10970" style="1" width="11.43"/>
    <col collapsed="false" customWidth="false" hidden="false" outlineLevel="0" max="10972" min="10971" style="1" width="9.14"/>
    <col collapsed="false" customWidth="true" hidden="false" outlineLevel="0" max="10973" min="10973" style="1" width="11.57"/>
    <col collapsed="false" customWidth="false" hidden="false" outlineLevel="0" max="11218" min="10974" style="1" width="9.14"/>
    <col collapsed="false" customWidth="true" hidden="false" outlineLevel="0" max="11219" min="11219" style="1" width="4.71"/>
    <col collapsed="false" customWidth="true" hidden="false" outlineLevel="0" max="11220" min="11220" style="1" width="54.14"/>
    <col collapsed="false" customWidth="true" hidden="false" outlineLevel="0" max="11221" min="11221" style="1" width="17.15"/>
    <col collapsed="false" customWidth="true" hidden="false" outlineLevel="0" max="11223" min="11222" style="1" width="2.15"/>
    <col collapsed="false" customWidth="true" hidden="false" outlineLevel="0" max="11224" min="11224" style="1" width="54.14"/>
    <col collapsed="false" customWidth="true" hidden="false" outlineLevel="0" max="11225" min="11225" style="1" width="16.43"/>
    <col collapsed="false" customWidth="true" hidden="false" outlineLevel="0" max="11226" min="11226" style="1" width="11.43"/>
    <col collapsed="false" customWidth="false" hidden="false" outlineLevel="0" max="11228" min="11227" style="1" width="9.14"/>
    <col collapsed="false" customWidth="true" hidden="false" outlineLevel="0" max="11229" min="11229" style="1" width="11.57"/>
    <col collapsed="false" customWidth="false" hidden="false" outlineLevel="0" max="11474" min="11230" style="1" width="9.14"/>
    <col collapsed="false" customWidth="true" hidden="false" outlineLevel="0" max="11475" min="11475" style="1" width="4.71"/>
    <col collapsed="false" customWidth="true" hidden="false" outlineLevel="0" max="11476" min="11476" style="1" width="54.14"/>
    <col collapsed="false" customWidth="true" hidden="false" outlineLevel="0" max="11477" min="11477" style="1" width="17.15"/>
    <col collapsed="false" customWidth="true" hidden="false" outlineLevel="0" max="11479" min="11478" style="1" width="2.15"/>
    <col collapsed="false" customWidth="true" hidden="false" outlineLevel="0" max="11480" min="11480" style="1" width="54.14"/>
    <col collapsed="false" customWidth="true" hidden="false" outlineLevel="0" max="11481" min="11481" style="1" width="16.43"/>
    <col collapsed="false" customWidth="true" hidden="false" outlineLevel="0" max="11482" min="11482" style="1" width="11.43"/>
    <col collapsed="false" customWidth="false" hidden="false" outlineLevel="0" max="11484" min="11483" style="1" width="9.14"/>
    <col collapsed="false" customWidth="true" hidden="false" outlineLevel="0" max="11485" min="11485" style="1" width="11.57"/>
    <col collapsed="false" customWidth="false" hidden="false" outlineLevel="0" max="11730" min="11486" style="1" width="9.14"/>
    <col collapsed="false" customWidth="true" hidden="false" outlineLevel="0" max="11731" min="11731" style="1" width="4.71"/>
    <col collapsed="false" customWidth="true" hidden="false" outlineLevel="0" max="11732" min="11732" style="1" width="54.14"/>
    <col collapsed="false" customWidth="true" hidden="false" outlineLevel="0" max="11733" min="11733" style="1" width="17.15"/>
    <col collapsed="false" customWidth="true" hidden="false" outlineLevel="0" max="11735" min="11734" style="1" width="2.15"/>
    <col collapsed="false" customWidth="true" hidden="false" outlineLevel="0" max="11736" min="11736" style="1" width="54.14"/>
    <col collapsed="false" customWidth="true" hidden="false" outlineLevel="0" max="11737" min="11737" style="1" width="16.43"/>
    <col collapsed="false" customWidth="true" hidden="false" outlineLevel="0" max="11738" min="11738" style="1" width="11.43"/>
    <col collapsed="false" customWidth="false" hidden="false" outlineLevel="0" max="11740" min="11739" style="1" width="9.14"/>
    <col collapsed="false" customWidth="true" hidden="false" outlineLevel="0" max="11741" min="11741" style="1" width="11.57"/>
    <col collapsed="false" customWidth="false" hidden="false" outlineLevel="0" max="11986" min="11742" style="1" width="9.14"/>
    <col collapsed="false" customWidth="true" hidden="false" outlineLevel="0" max="11987" min="11987" style="1" width="4.71"/>
    <col collapsed="false" customWidth="true" hidden="false" outlineLevel="0" max="11988" min="11988" style="1" width="54.14"/>
    <col collapsed="false" customWidth="true" hidden="false" outlineLevel="0" max="11989" min="11989" style="1" width="17.15"/>
    <col collapsed="false" customWidth="true" hidden="false" outlineLevel="0" max="11991" min="11990" style="1" width="2.15"/>
    <col collapsed="false" customWidth="true" hidden="false" outlineLevel="0" max="11992" min="11992" style="1" width="54.14"/>
    <col collapsed="false" customWidth="true" hidden="false" outlineLevel="0" max="11993" min="11993" style="1" width="16.43"/>
    <col collapsed="false" customWidth="true" hidden="false" outlineLevel="0" max="11994" min="11994" style="1" width="11.43"/>
    <col collapsed="false" customWidth="false" hidden="false" outlineLevel="0" max="11996" min="11995" style="1" width="9.14"/>
    <col collapsed="false" customWidth="true" hidden="false" outlineLevel="0" max="11997" min="11997" style="1" width="11.57"/>
    <col collapsed="false" customWidth="false" hidden="false" outlineLevel="0" max="12242" min="11998" style="1" width="9.14"/>
    <col collapsed="false" customWidth="true" hidden="false" outlineLevel="0" max="12243" min="12243" style="1" width="4.71"/>
    <col collapsed="false" customWidth="true" hidden="false" outlineLevel="0" max="12244" min="12244" style="1" width="54.14"/>
    <col collapsed="false" customWidth="true" hidden="false" outlineLevel="0" max="12245" min="12245" style="1" width="17.15"/>
    <col collapsed="false" customWidth="true" hidden="false" outlineLevel="0" max="12247" min="12246" style="1" width="2.15"/>
    <col collapsed="false" customWidth="true" hidden="false" outlineLevel="0" max="12248" min="12248" style="1" width="54.14"/>
    <col collapsed="false" customWidth="true" hidden="false" outlineLevel="0" max="12249" min="12249" style="1" width="16.43"/>
    <col collapsed="false" customWidth="true" hidden="false" outlineLevel="0" max="12250" min="12250" style="1" width="11.43"/>
    <col collapsed="false" customWidth="false" hidden="false" outlineLevel="0" max="12252" min="12251" style="1" width="9.14"/>
    <col collapsed="false" customWidth="true" hidden="false" outlineLevel="0" max="12253" min="12253" style="1" width="11.57"/>
    <col collapsed="false" customWidth="false" hidden="false" outlineLevel="0" max="12498" min="12254" style="1" width="9.14"/>
    <col collapsed="false" customWidth="true" hidden="false" outlineLevel="0" max="12499" min="12499" style="1" width="4.71"/>
    <col collapsed="false" customWidth="true" hidden="false" outlineLevel="0" max="12500" min="12500" style="1" width="54.14"/>
    <col collapsed="false" customWidth="true" hidden="false" outlineLevel="0" max="12501" min="12501" style="1" width="17.15"/>
    <col collapsed="false" customWidth="true" hidden="false" outlineLevel="0" max="12503" min="12502" style="1" width="2.15"/>
    <col collapsed="false" customWidth="true" hidden="false" outlineLevel="0" max="12504" min="12504" style="1" width="54.14"/>
    <col collapsed="false" customWidth="true" hidden="false" outlineLevel="0" max="12505" min="12505" style="1" width="16.43"/>
    <col collapsed="false" customWidth="true" hidden="false" outlineLevel="0" max="12506" min="12506" style="1" width="11.43"/>
    <col collapsed="false" customWidth="false" hidden="false" outlineLevel="0" max="12508" min="12507" style="1" width="9.14"/>
    <col collapsed="false" customWidth="true" hidden="false" outlineLevel="0" max="12509" min="12509" style="1" width="11.57"/>
    <col collapsed="false" customWidth="false" hidden="false" outlineLevel="0" max="12754" min="12510" style="1" width="9.14"/>
    <col collapsed="false" customWidth="true" hidden="false" outlineLevel="0" max="12755" min="12755" style="1" width="4.71"/>
    <col collapsed="false" customWidth="true" hidden="false" outlineLevel="0" max="12756" min="12756" style="1" width="54.14"/>
    <col collapsed="false" customWidth="true" hidden="false" outlineLevel="0" max="12757" min="12757" style="1" width="17.15"/>
    <col collapsed="false" customWidth="true" hidden="false" outlineLevel="0" max="12759" min="12758" style="1" width="2.15"/>
    <col collapsed="false" customWidth="true" hidden="false" outlineLevel="0" max="12760" min="12760" style="1" width="54.14"/>
    <col collapsed="false" customWidth="true" hidden="false" outlineLevel="0" max="12761" min="12761" style="1" width="16.43"/>
    <col collapsed="false" customWidth="true" hidden="false" outlineLevel="0" max="12762" min="12762" style="1" width="11.43"/>
    <col collapsed="false" customWidth="false" hidden="false" outlineLevel="0" max="12764" min="12763" style="1" width="9.14"/>
    <col collapsed="false" customWidth="true" hidden="false" outlineLevel="0" max="12765" min="12765" style="1" width="11.57"/>
    <col collapsed="false" customWidth="false" hidden="false" outlineLevel="0" max="13010" min="12766" style="1" width="9.14"/>
    <col collapsed="false" customWidth="true" hidden="false" outlineLevel="0" max="13011" min="13011" style="1" width="4.71"/>
    <col collapsed="false" customWidth="true" hidden="false" outlineLevel="0" max="13012" min="13012" style="1" width="54.14"/>
    <col collapsed="false" customWidth="true" hidden="false" outlineLevel="0" max="13013" min="13013" style="1" width="17.15"/>
    <col collapsed="false" customWidth="true" hidden="false" outlineLevel="0" max="13015" min="13014" style="1" width="2.15"/>
    <col collapsed="false" customWidth="true" hidden="false" outlineLevel="0" max="13016" min="13016" style="1" width="54.14"/>
    <col collapsed="false" customWidth="true" hidden="false" outlineLevel="0" max="13017" min="13017" style="1" width="16.43"/>
    <col collapsed="false" customWidth="true" hidden="false" outlineLevel="0" max="13018" min="13018" style="1" width="11.43"/>
    <col collapsed="false" customWidth="false" hidden="false" outlineLevel="0" max="13020" min="13019" style="1" width="9.14"/>
    <col collapsed="false" customWidth="true" hidden="false" outlineLevel="0" max="13021" min="13021" style="1" width="11.57"/>
    <col collapsed="false" customWidth="false" hidden="false" outlineLevel="0" max="13266" min="13022" style="1" width="9.14"/>
    <col collapsed="false" customWidth="true" hidden="false" outlineLevel="0" max="13267" min="13267" style="1" width="4.71"/>
    <col collapsed="false" customWidth="true" hidden="false" outlineLevel="0" max="13268" min="13268" style="1" width="54.14"/>
    <col collapsed="false" customWidth="true" hidden="false" outlineLevel="0" max="13269" min="13269" style="1" width="17.15"/>
    <col collapsed="false" customWidth="true" hidden="false" outlineLevel="0" max="13271" min="13270" style="1" width="2.15"/>
    <col collapsed="false" customWidth="true" hidden="false" outlineLevel="0" max="13272" min="13272" style="1" width="54.14"/>
    <col collapsed="false" customWidth="true" hidden="false" outlineLevel="0" max="13273" min="13273" style="1" width="16.43"/>
    <col collapsed="false" customWidth="true" hidden="false" outlineLevel="0" max="13274" min="13274" style="1" width="11.43"/>
    <col collapsed="false" customWidth="false" hidden="false" outlineLevel="0" max="13276" min="13275" style="1" width="9.14"/>
    <col collapsed="false" customWidth="true" hidden="false" outlineLevel="0" max="13277" min="13277" style="1" width="11.57"/>
    <col collapsed="false" customWidth="false" hidden="false" outlineLevel="0" max="13522" min="13278" style="1" width="9.14"/>
    <col collapsed="false" customWidth="true" hidden="false" outlineLevel="0" max="13523" min="13523" style="1" width="4.71"/>
    <col collapsed="false" customWidth="true" hidden="false" outlineLevel="0" max="13524" min="13524" style="1" width="54.14"/>
    <col collapsed="false" customWidth="true" hidden="false" outlineLevel="0" max="13525" min="13525" style="1" width="17.15"/>
    <col collapsed="false" customWidth="true" hidden="false" outlineLevel="0" max="13527" min="13526" style="1" width="2.15"/>
    <col collapsed="false" customWidth="true" hidden="false" outlineLevel="0" max="13528" min="13528" style="1" width="54.14"/>
    <col collapsed="false" customWidth="true" hidden="false" outlineLevel="0" max="13529" min="13529" style="1" width="16.43"/>
    <col collapsed="false" customWidth="true" hidden="false" outlineLevel="0" max="13530" min="13530" style="1" width="11.43"/>
    <col collapsed="false" customWidth="false" hidden="false" outlineLevel="0" max="13532" min="13531" style="1" width="9.14"/>
    <col collapsed="false" customWidth="true" hidden="false" outlineLevel="0" max="13533" min="13533" style="1" width="11.57"/>
    <col collapsed="false" customWidth="false" hidden="false" outlineLevel="0" max="13778" min="13534" style="1" width="9.14"/>
    <col collapsed="false" customWidth="true" hidden="false" outlineLevel="0" max="13779" min="13779" style="1" width="4.71"/>
    <col collapsed="false" customWidth="true" hidden="false" outlineLevel="0" max="13780" min="13780" style="1" width="54.14"/>
    <col collapsed="false" customWidth="true" hidden="false" outlineLevel="0" max="13781" min="13781" style="1" width="17.15"/>
    <col collapsed="false" customWidth="true" hidden="false" outlineLevel="0" max="13783" min="13782" style="1" width="2.15"/>
    <col collapsed="false" customWidth="true" hidden="false" outlineLevel="0" max="13784" min="13784" style="1" width="54.14"/>
    <col collapsed="false" customWidth="true" hidden="false" outlineLevel="0" max="13785" min="13785" style="1" width="16.43"/>
    <col collapsed="false" customWidth="true" hidden="false" outlineLevel="0" max="13786" min="13786" style="1" width="11.43"/>
    <col collapsed="false" customWidth="false" hidden="false" outlineLevel="0" max="13788" min="13787" style="1" width="9.14"/>
    <col collapsed="false" customWidth="true" hidden="false" outlineLevel="0" max="13789" min="13789" style="1" width="11.57"/>
    <col collapsed="false" customWidth="false" hidden="false" outlineLevel="0" max="14034" min="13790" style="1" width="9.14"/>
    <col collapsed="false" customWidth="true" hidden="false" outlineLevel="0" max="14035" min="14035" style="1" width="4.71"/>
    <col collapsed="false" customWidth="true" hidden="false" outlineLevel="0" max="14036" min="14036" style="1" width="54.14"/>
    <col collapsed="false" customWidth="true" hidden="false" outlineLevel="0" max="14037" min="14037" style="1" width="17.15"/>
    <col collapsed="false" customWidth="true" hidden="false" outlineLevel="0" max="14039" min="14038" style="1" width="2.15"/>
    <col collapsed="false" customWidth="true" hidden="false" outlineLevel="0" max="14040" min="14040" style="1" width="54.14"/>
    <col collapsed="false" customWidth="true" hidden="false" outlineLevel="0" max="14041" min="14041" style="1" width="16.43"/>
    <col collapsed="false" customWidth="true" hidden="false" outlineLevel="0" max="14042" min="14042" style="1" width="11.43"/>
    <col collapsed="false" customWidth="false" hidden="false" outlineLevel="0" max="14044" min="14043" style="1" width="9.14"/>
    <col collapsed="false" customWidth="true" hidden="false" outlineLevel="0" max="14045" min="14045" style="1" width="11.57"/>
    <col collapsed="false" customWidth="false" hidden="false" outlineLevel="0" max="14290" min="14046" style="1" width="9.14"/>
    <col collapsed="false" customWidth="true" hidden="false" outlineLevel="0" max="14291" min="14291" style="1" width="4.71"/>
    <col collapsed="false" customWidth="true" hidden="false" outlineLevel="0" max="14292" min="14292" style="1" width="54.14"/>
    <col collapsed="false" customWidth="true" hidden="false" outlineLevel="0" max="14293" min="14293" style="1" width="17.15"/>
    <col collapsed="false" customWidth="true" hidden="false" outlineLevel="0" max="14295" min="14294" style="1" width="2.15"/>
    <col collapsed="false" customWidth="true" hidden="false" outlineLevel="0" max="14296" min="14296" style="1" width="54.14"/>
    <col collapsed="false" customWidth="true" hidden="false" outlineLevel="0" max="14297" min="14297" style="1" width="16.43"/>
    <col collapsed="false" customWidth="true" hidden="false" outlineLevel="0" max="14298" min="14298" style="1" width="11.43"/>
    <col collapsed="false" customWidth="false" hidden="false" outlineLevel="0" max="14300" min="14299" style="1" width="9.14"/>
    <col collapsed="false" customWidth="true" hidden="false" outlineLevel="0" max="14301" min="14301" style="1" width="11.57"/>
    <col collapsed="false" customWidth="false" hidden="false" outlineLevel="0" max="14546" min="14302" style="1" width="9.14"/>
    <col collapsed="false" customWidth="true" hidden="false" outlineLevel="0" max="14547" min="14547" style="1" width="4.71"/>
    <col collapsed="false" customWidth="true" hidden="false" outlineLevel="0" max="14548" min="14548" style="1" width="54.14"/>
    <col collapsed="false" customWidth="true" hidden="false" outlineLevel="0" max="14549" min="14549" style="1" width="17.15"/>
    <col collapsed="false" customWidth="true" hidden="false" outlineLevel="0" max="14551" min="14550" style="1" width="2.15"/>
    <col collapsed="false" customWidth="true" hidden="false" outlineLevel="0" max="14552" min="14552" style="1" width="54.14"/>
    <col collapsed="false" customWidth="true" hidden="false" outlineLevel="0" max="14553" min="14553" style="1" width="16.43"/>
    <col collapsed="false" customWidth="true" hidden="false" outlineLevel="0" max="14554" min="14554" style="1" width="11.43"/>
    <col collapsed="false" customWidth="false" hidden="false" outlineLevel="0" max="14556" min="14555" style="1" width="9.14"/>
    <col collapsed="false" customWidth="true" hidden="false" outlineLevel="0" max="14557" min="14557" style="1" width="11.57"/>
    <col collapsed="false" customWidth="false" hidden="false" outlineLevel="0" max="14802" min="14558" style="1" width="9.14"/>
    <col collapsed="false" customWidth="true" hidden="false" outlineLevel="0" max="14803" min="14803" style="1" width="4.71"/>
    <col collapsed="false" customWidth="true" hidden="false" outlineLevel="0" max="14804" min="14804" style="1" width="54.14"/>
    <col collapsed="false" customWidth="true" hidden="false" outlineLevel="0" max="14805" min="14805" style="1" width="17.15"/>
    <col collapsed="false" customWidth="true" hidden="false" outlineLevel="0" max="14807" min="14806" style="1" width="2.15"/>
    <col collapsed="false" customWidth="true" hidden="false" outlineLevel="0" max="14808" min="14808" style="1" width="54.14"/>
    <col collapsed="false" customWidth="true" hidden="false" outlineLevel="0" max="14809" min="14809" style="1" width="16.43"/>
    <col collapsed="false" customWidth="true" hidden="false" outlineLevel="0" max="14810" min="14810" style="1" width="11.43"/>
    <col collapsed="false" customWidth="false" hidden="false" outlineLevel="0" max="14812" min="14811" style="1" width="9.14"/>
    <col collapsed="false" customWidth="true" hidden="false" outlineLevel="0" max="14813" min="14813" style="1" width="11.57"/>
    <col collapsed="false" customWidth="false" hidden="false" outlineLevel="0" max="15058" min="14814" style="1" width="9.14"/>
    <col collapsed="false" customWidth="true" hidden="false" outlineLevel="0" max="15059" min="15059" style="1" width="4.71"/>
    <col collapsed="false" customWidth="true" hidden="false" outlineLevel="0" max="15060" min="15060" style="1" width="54.14"/>
    <col collapsed="false" customWidth="true" hidden="false" outlineLevel="0" max="15061" min="15061" style="1" width="17.15"/>
    <col collapsed="false" customWidth="true" hidden="false" outlineLevel="0" max="15063" min="15062" style="1" width="2.15"/>
    <col collapsed="false" customWidth="true" hidden="false" outlineLevel="0" max="15064" min="15064" style="1" width="54.14"/>
    <col collapsed="false" customWidth="true" hidden="false" outlineLevel="0" max="15065" min="15065" style="1" width="16.43"/>
    <col collapsed="false" customWidth="true" hidden="false" outlineLevel="0" max="15066" min="15066" style="1" width="11.43"/>
    <col collapsed="false" customWidth="false" hidden="false" outlineLevel="0" max="15068" min="15067" style="1" width="9.14"/>
    <col collapsed="false" customWidth="true" hidden="false" outlineLevel="0" max="15069" min="15069" style="1" width="11.57"/>
    <col collapsed="false" customWidth="false" hidden="false" outlineLevel="0" max="15314" min="15070" style="1" width="9.14"/>
    <col collapsed="false" customWidth="true" hidden="false" outlineLevel="0" max="15315" min="15315" style="1" width="4.71"/>
    <col collapsed="false" customWidth="true" hidden="false" outlineLevel="0" max="15316" min="15316" style="1" width="54.14"/>
    <col collapsed="false" customWidth="true" hidden="false" outlineLevel="0" max="15317" min="15317" style="1" width="17.15"/>
    <col collapsed="false" customWidth="true" hidden="false" outlineLevel="0" max="15319" min="15318" style="1" width="2.15"/>
    <col collapsed="false" customWidth="true" hidden="false" outlineLevel="0" max="15320" min="15320" style="1" width="54.14"/>
    <col collapsed="false" customWidth="true" hidden="false" outlineLevel="0" max="15321" min="15321" style="1" width="16.43"/>
    <col collapsed="false" customWidth="true" hidden="false" outlineLevel="0" max="15322" min="15322" style="1" width="11.43"/>
    <col collapsed="false" customWidth="false" hidden="false" outlineLevel="0" max="15324" min="15323" style="1" width="9.14"/>
    <col collapsed="false" customWidth="true" hidden="false" outlineLevel="0" max="15325" min="15325" style="1" width="11.57"/>
    <col collapsed="false" customWidth="false" hidden="false" outlineLevel="0" max="15570" min="15326" style="1" width="9.14"/>
    <col collapsed="false" customWidth="true" hidden="false" outlineLevel="0" max="15571" min="15571" style="1" width="4.71"/>
    <col collapsed="false" customWidth="true" hidden="false" outlineLevel="0" max="15572" min="15572" style="1" width="54.14"/>
    <col collapsed="false" customWidth="true" hidden="false" outlineLevel="0" max="15573" min="15573" style="1" width="17.15"/>
    <col collapsed="false" customWidth="true" hidden="false" outlineLevel="0" max="15575" min="15574" style="1" width="2.15"/>
    <col collapsed="false" customWidth="true" hidden="false" outlineLevel="0" max="15576" min="15576" style="1" width="54.14"/>
    <col collapsed="false" customWidth="true" hidden="false" outlineLevel="0" max="15577" min="15577" style="1" width="16.43"/>
    <col collapsed="false" customWidth="true" hidden="false" outlineLevel="0" max="15578" min="15578" style="1" width="11.43"/>
    <col collapsed="false" customWidth="false" hidden="false" outlineLevel="0" max="15580" min="15579" style="1" width="9.14"/>
    <col collapsed="false" customWidth="true" hidden="false" outlineLevel="0" max="15581" min="15581" style="1" width="11.57"/>
    <col collapsed="false" customWidth="false" hidden="false" outlineLevel="0" max="15826" min="15582" style="1" width="9.14"/>
    <col collapsed="false" customWidth="true" hidden="false" outlineLevel="0" max="15827" min="15827" style="1" width="4.71"/>
    <col collapsed="false" customWidth="true" hidden="false" outlineLevel="0" max="15828" min="15828" style="1" width="54.14"/>
    <col collapsed="false" customWidth="true" hidden="false" outlineLevel="0" max="15829" min="15829" style="1" width="17.15"/>
    <col collapsed="false" customWidth="true" hidden="false" outlineLevel="0" max="15831" min="15830" style="1" width="2.15"/>
    <col collapsed="false" customWidth="true" hidden="false" outlineLevel="0" max="15832" min="15832" style="1" width="54.14"/>
    <col collapsed="false" customWidth="true" hidden="false" outlineLevel="0" max="15833" min="15833" style="1" width="16.43"/>
    <col collapsed="false" customWidth="true" hidden="false" outlineLevel="0" max="15834" min="15834" style="1" width="11.43"/>
    <col collapsed="false" customWidth="false" hidden="false" outlineLevel="0" max="15836" min="15835" style="1" width="9.14"/>
    <col collapsed="false" customWidth="true" hidden="false" outlineLevel="0" max="15837" min="15837" style="1" width="11.57"/>
    <col collapsed="false" customWidth="false" hidden="false" outlineLevel="0" max="16082" min="15838" style="1" width="9.14"/>
    <col collapsed="false" customWidth="true" hidden="false" outlineLevel="0" max="16083" min="16083" style="1" width="4.71"/>
    <col collapsed="false" customWidth="true" hidden="false" outlineLevel="0" max="16084" min="16084" style="1" width="54.14"/>
    <col collapsed="false" customWidth="true" hidden="false" outlineLevel="0" max="16085" min="16085" style="1" width="17.15"/>
    <col collapsed="false" customWidth="true" hidden="false" outlineLevel="0" max="16087" min="16086" style="1" width="2.15"/>
    <col collapsed="false" customWidth="true" hidden="false" outlineLevel="0" max="16088" min="16088" style="1" width="54.14"/>
    <col collapsed="false" customWidth="true" hidden="false" outlineLevel="0" max="16089" min="16089" style="1" width="16.43"/>
    <col collapsed="false" customWidth="true" hidden="false" outlineLevel="0" max="16090" min="16090" style="1" width="11.43"/>
    <col collapsed="false" customWidth="false" hidden="false" outlineLevel="0" max="16092" min="16091" style="1" width="9.14"/>
    <col collapsed="false" customWidth="true" hidden="false" outlineLevel="0" max="16093" min="16093" style="1" width="11.57"/>
    <col collapsed="false" customWidth="false" hidden="false" outlineLevel="0" max="16384" min="16094" style="1" width="9.14"/>
  </cols>
  <sheetData>
    <row r="1" customFormat="false" ht="26.8" hidden="false" customHeight="false" outlineLevel="0" collapsed="false">
      <c r="B1" s="4" t="s">
        <v>0</v>
      </c>
      <c r="C1" s="4"/>
      <c r="D1" s="4"/>
      <c r="E1" s="4"/>
      <c r="F1" s="4"/>
      <c r="G1" s="4"/>
    </row>
    <row r="2" customFormat="false" ht="39" hidden="false" customHeight="true" outlineLevel="0" collapsed="false">
      <c r="B2" s="5" t="s">
        <v>1</v>
      </c>
      <c r="C2" s="5"/>
      <c r="D2" s="5"/>
      <c r="E2" s="5"/>
      <c r="F2" s="5"/>
      <c r="G2" s="5"/>
    </row>
    <row r="3" customFormat="false" ht="17.35" hidden="false" customHeight="false" outlineLevel="0" collapsed="false">
      <c r="B3" s="6" t="s">
        <v>2</v>
      </c>
      <c r="C3" s="6"/>
      <c r="D3" s="6"/>
      <c r="E3" s="6"/>
      <c r="F3" s="6"/>
      <c r="G3" s="6"/>
    </row>
    <row r="4" customFormat="false" ht="7.5" hidden="false" customHeight="true" outlineLevel="0" collapsed="false">
      <c r="B4" s="7"/>
      <c r="C4" s="8"/>
      <c r="D4" s="8"/>
      <c r="E4" s="8"/>
      <c r="F4" s="9"/>
      <c r="G4" s="9"/>
      <c r="H4" s="10"/>
    </row>
    <row r="5" customFormat="false" ht="18" hidden="false" customHeight="true" outlineLevel="0" collapsed="false">
      <c r="B5" s="11" t="s">
        <v>3</v>
      </c>
      <c r="C5" s="12"/>
      <c r="D5" s="12"/>
      <c r="E5" s="12"/>
      <c r="F5" s="12"/>
      <c r="G5" s="13"/>
      <c r="J5" s="14" t="s">
        <v>4</v>
      </c>
    </row>
    <row r="6" customFormat="false" ht="17.35" hidden="false" customHeight="false" outlineLevel="0" collapsed="false">
      <c r="B6" s="15" t="s">
        <v>5</v>
      </c>
      <c r="C6" s="16"/>
      <c r="D6" s="16"/>
      <c r="E6" s="16"/>
      <c r="F6" s="17"/>
      <c r="G6" s="18" t="n">
        <f aca="false">F7+F10</f>
        <v>57462.9816</v>
      </c>
      <c r="I6" s="19"/>
    </row>
    <row r="7" customFormat="false" ht="15" hidden="false" customHeight="true" outlineLevel="0" collapsed="false">
      <c r="B7" s="20" t="s">
        <v>6</v>
      </c>
      <c r="C7" s="21"/>
      <c r="D7" s="21"/>
      <c r="E7" s="21"/>
      <c r="F7" s="22" t="n">
        <f aca="false">F8+F9</f>
        <v>28042.5</v>
      </c>
      <c r="G7" s="23"/>
      <c r="I7" s="19"/>
      <c r="J7" s="24"/>
      <c r="K7" s="25" t="s">
        <v>7</v>
      </c>
      <c r="L7" s="26" t="s">
        <v>8</v>
      </c>
    </row>
    <row r="8" customFormat="false" ht="15" hidden="false" customHeight="true" outlineLevel="0" collapsed="false">
      <c r="B8" s="27" t="s">
        <v>9</v>
      </c>
      <c r="C8" s="28" t="s">
        <v>10</v>
      </c>
      <c r="D8" s="28" t="s">
        <v>11</v>
      </c>
      <c r="E8" s="29" t="n">
        <v>4.5</v>
      </c>
      <c r="F8" s="30" t="n">
        <f aca="false">E8*3*1553</f>
        <v>20965.5</v>
      </c>
      <c r="G8" s="31"/>
      <c r="I8" s="19"/>
      <c r="J8" s="32" t="s">
        <v>12</v>
      </c>
      <c r="K8" s="33" t="n">
        <f aca="false">K10/1.21</f>
        <v>24314.4476033058</v>
      </c>
      <c r="L8" s="34" t="n">
        <f aca="false">L10/1.21</f>
        <v>25621.5093553719</v>
      </c>
    </row>
    <row r="9" customFormat="false" ht="15" hidden="false" customHeight="true" outlineLevel="0" collapsed="false">
      <c r="B9" s="35" t="s">
        <v>13</v>
      </c>
      <c r="C9" s="36" t="s">
        <v>14</v>
      </c>
      <c r="D9" s="36" t="s">
        <v>15</v>
      </c>
      <c r="E9" s="37" t="n">
        <v>7</v>
      </c>
      <c r="F9" s="38" t="n">
        <f aca="false">7*1*1011</f>
        <v>7077</v>
      </c>
      <c r="G9" s="39"/>
      <c r="I9" s="19"/>
      <c r="J9" s="32" t="s">
        <v>16</v>
      </c>
      <c r="K9" s="33" t="n">
        <f aca="false">K8*21%</f>
        <v>5106.03399669422</v>
      </c>
      <c r="L9" s="34" t="n">
        <f aca="false">L8*21%</f>
        <v>5380.5169646281</v>
      </c>
    </row>
    <row r="10" customFormat="false" ht="13.5" hidden="false" customHeight="true" outlineLevel="0" collapsed="false">
      <c r="B10" s="40" t="s">
        <v>17</v>
      </c>
      <c r="C10" s="41"/>
      <c r="D10" s="41"/>
      <c r="E10" s="41"/>
      <c r="F10" s="42" t="n">
        <f aca="false">G13-F7</f>
        <v>29420.4816</v>
      </c>
      <c r="G10" s="43"/>
      <c r="J10" s="32" t="s">
        <v>18</v>
      </c>
      <c r="K10" s="33" t="n">
        <f aca="false">F10</f>
        <v>29420.4816</v>
      </c>
      <c r="L10" s="34" t="n">
        <f aca="false">F35</f>
        <v>31002.02632</v>
      </c>
    </row>
    <row r="11" customFormat="false" ht="13.5" hidden="false" customHeight="true" outlineLevel="0" collapsed="false">
      <c r="B11" s="44"/>
      <c r="C11" s="45"/>
      <c r="D11" s="45"/>
      <c r="E11" s="45"/>
      <c r="F11" s="46"/>
      <c r="G11" s="47"/>
      <c r="K11" s="19"/>
      <c r="L11" s="19"/>
    </row>
    <row r="12" customFormat="false" ht="18" hidden="false" customHeight="true" outlineLevel="0" collapsed="false">
      <c r="B12" s="48" t="s">
        <v>19</v>
      </c>
      <c r="C12" s="49"/>
      <c r="D12" s="49"/>
      <c r="E12" s="49"/>
      <c r="F12" s="50"/>
      <c r="G12" s="51"/>
    </row>
    <row r="13" customFormat="false" ht="17.35" hidden="false" customHeight="false" outlineLevel="0" collapsed="false">
      <c r="B13" s="52" t="s">
        <v>20</v>
      </c>
      <c r="C13" s="53"/>
      <c r="D13" s="53"/>
      <c r="E13" s="53"/>
      <c r="F13" s="54"/>
      <c r="G13" s="55" t="n">
        <f aca="false">G14+G24</f>
        <v>57462.9816</v>
      </c>
      <c r="J13" s="14" t="s">
        <v>21</v>
      </c>
    </row>
    <row r="14" customFormat="false" ht="17.35" hidden="false" customHeight="true" outlineLevel="0" collapsed="false">
      <c r="B14" s="56" t="s">
        <v>22</v>
      </c>
      <c r="C14" s="57"/>
      <c r="D14" s="57"/>
      <c r="E14" s="57"/>
      <c r="F14" s="58"/>
      <c r="G14" s="59" t="n">
        <f aca="false">F15+F18+F20+F22</f>
        <v>54210.36</v>
      </c>
      <c r="J14" s="60" t="s">
        <v>23</v>
      </c>
      <c r="K14" s="60"/>
      <c r="L14" s="61" t="n">
        <f aca="false">G6+G31</f>
        <v>115267.50792</v>
      </c>
      <c r="M14" s="14"/>
    </row>
    <row r="15" customFormat="false" ht="15" hidden="false" customHeight="true" outlineLevel="0" collapsed="false">
      <c r="B15" s="62" t="s">
        <v>24</v>
      </c>
      <c r="C15" s="63"/>
      <c r="D15" s="63"/>
      <c r="E15" s="63"/>
      <c r="F15" s="22" t="n">
        <f aca="false">SUM(F16:F17)</f>
        <v>30135</v>
      </c>
      <c r="G15" s="64"/>
      <c r="J15" s="65" t="s">
        <v>25</v>
      </c>
      <c r="K15" s="65"/>
      <c r="L15" s="34" t="n">
        <f aca="false">G31*2</f>
        <v>115609.05264</v>
      </c>
    </row>
    <row r="16" customFormat="false" ht="29.25" hidden="false" customHeight="true" outlineLevel="0" collapsed="false">
      <c r="B16" s="66" t="s">
        <v>26</v>
      </c>
      <c r="C16" s="67"/>
      <c r="D16" s="67" t="s">
        <v>27</v>
      </c>
      <c r="E16" s="68" t="n">
        <v>1045</v>
      </c>
      <c r="F16" s="69" t="n">
        <f aca="false">E16*21</f>
        <v>21945</v>
      </c>
      <c r="G16" s="64"/>
      <c r="J16" s="65" t="s">
        <v>28</v>
      </c>
      <c r="K16" s="65"/>
      <c r="L16" s="70" t="n">
        <v>9987.19</v>
      </c>
      <c r="N16" s="19"/>
    </row>
    <row r="17" customFormat="false" ht="15.75" hidden="false" customHeight="true" outlineLevel="0" collapsed="false">
      <c r="B17" s="71" t="s">
        <v>13</v>
      </c>
      <c r="C17" s="72"/>
      <c r="D17" s="72" t="s">
        <v>29</v>
      </c>
      <c r="E17" s="73" t="n">
        <v>195</v>
      </c>
      <c r="F17" s="74" t="n">
        <f aca="false">E17*42</f>
        <v>8190</v>
      </c>
      <c r="G17" s="75"/>
      <c r="J17" s="76" t="s">
        <v>21</v>
      </c>
      <c r="K17" s="76"/>
      <c r="L17" s="77" t="n">
        <f aca="false">L14+L15+L16</f>
        <v>240863.75056</v>
      </c>
    </row>
    <row r="18" customFormat="false" ht="15" hidden="false" customHeight="true" outlineLevel="0" collapsed="false">
      <c r="B18" s="62" t="s">
        <v>30</v>
      </c>
      <c r="C18" s="63"/>
      <c r="D18" s="63"/>
      <c r="E18" s="63"/>
      <c r="F18" s="78" t="n">
        <f aca="false">F19</f>
        <v>2540.3</v>
      </c>
      <c r="G18" s="64"/>
      <c r="J18" s="76"/>
      <c r="K18" s="76"/>
      <c r="L18" s="77"/>
    </row>
    <row r="19" customFormat="false" ht="13.5" hidden="false" customHeight="true" outlineLevel="0" collapsed="false">
      <c r="B19" s="71" t="s">
        <v>31</v>
      </c>
      <c r="C19" s="72"/>
      <c r="D19" s="72"/>
      <c r="E19" s="72"/>
      <c r="F19" s="79" t="n">
        <v>2540.3</v>
      </c>
      <c r="G19" s="75"/>
    </row>
    <row r="20" customFormat="false" ht="15" hidden="false" customHeight="false" outlineLevel="0" collapsed="false">
      <c r="B20" s="62" t="s">
        <v>32</v>
      </c>
      <c r="C20" s="63"/>
      <c r="D20" s="63"/>
      <c r="E20" s="63"/>
      <c r="F20" s="80" t="n">
        <f aca="false">12500</f>
        <v>12500</v>
      </c>
      <c r="G20" s="64"/>
    </row>
    <row r="21" customFormat="false" ht="14.25" hidden="false" customHeight="true" outlineLevel="0" collapsed="false">
      <c r="B21" s="71" t="s">
        <v>33</v>
      </c>
      <c r="C21" s="72"/>
      <c r="D21" s="72" t="s">
        <v>34</v>
      </c>
      <c r="E21" s="81" t="n">
        <v>185</v>
      </c>
      <c r="F21" s="82" t="n">
        <f aca="false">66*E21</f>
        <v>12210</v>
      </c>
      <c r="G21" s="75"/>
    </row>
    <row r="22" customFormat="false" ht="15" hidden="false" customHeight="false" outlineLevel="0" collapsed="false">
      <c r="B22" s="83" t="s">
        <v>35</v>
      </c>
      <c r="C22" s="84"/>
      <c r="D22" s="84"/>
      <c r="E22" s="84"/>
      <c r="F22" s="85" t="n">
        <f aca="false">F23</f>
        <v>9035.06</v>
      </c>
      <c r="G22" s="64"/>
      <c r="J22" s="1" t="s">
        <v>36</v>
      </c>
      <c r="K22" s="1" t="s">
        <v>37</v>
      </c>
      <c r="L22" s="86" t="s">
        <v>38</v>
      </c>
    </row>
    <row r="23" customFormat="false" ht="13.5" hidden="false" customHeight="true" outlineLevel="0" collapsed="false">
      <c r="B23" s="71" t="s">
        <v>39</v>
      </c>
      <c r="C23" s="72"/>
      <c r="D23" s="72"/>
      <c r="E23" s="72"/>
      <c r="F23" s="74" t="n">
        <f aca="false">(SUM(F15+F18+F20)*0.2)</f>
        <v>9035.06</v>
      </c>
      <c r="G23" s="87"/>
      <c r="J23" s="88"/>
      <c r="K23" s="89" t="s">
        <v>40</v>
      </c>
      <c r="L23" s="90" t="s">
        <v>41</v>
      </c>
      <c r="M23" s="90" t="s">
        <v>42</v>
      </c>
      <c r="N23" s="90" t="s">
        <v>43</v>
      </c>
    </row>
    <row r="24" customFormat="false" ht="16.15" hidden="false" customHeight="false" outlineLevel="0" collapsed="false">
      <c r="B24" s="91" t="s">
        <v>44</v>
      </c>
      <c r="C24" s="92"/>
      <c r="D24" s="92"/>
      <c r="E24" s="92"/>
      <c r="F24" s="93"/>
      <c r="G24" s="94" t="n">
        <f aca="false">G14*6%</f>
        <v>3252.6216</v>
      </c>
      <c r="J24" s="88"/>
      <c r="K24" s="95" t="n">
        <v>2026</v>
      </c>
      <c r="L24" s="90"/>
      <c r="M24" s="90"/>
      <c r="N24" s="90"/>
    </row>
    <row r="25" customFormat="false" ht="16.15" hidden="false" customHeight="false" outlineLevel="0" collapsed="false">
      <c r="B25" s="96"/>
      <c r="C25" s="97"/>
      <c r="D25" s="97"/>
      <c r="E25" s="97"/>
      <c r="F25" s="98"/>
      <c r="G25" s="99"/>
      <c r="J25" s="76" t="s">
        <v>7</v>
      </c>
      <c r="K25" s="100" t="n">
        <v>4500</v>
      </c>
      <c r="L25" s="34" t="n">
        <f aca="false">K10-K25</f>
        <v>24920.4816</v>
      </c>
      <c r="M25" s="101"/>
      <c r="N25" s="34" t="n">
        <f aca="false">K25+L25</f>
        <v>29420.4816</v>
      </c>
    </row>
    <row r="26" customFormat="false" ht="26.8" hidden="false" customHeight="false" outlineLevel="0" collapsed="false">
      <c r="B26" s="4" t="s">
        <v>0</v>
      </c>
      <c r="C26" s="4"/>
      <c r="D26" s="4"/>
      <c r="E26" s="4"/>
      <c r="F26" s="4"/>
      <c r="G26" s="4"/>
      <c r="J26" s="76" t="s">
        <v>8</v>
      </c>
      <c r="K26" s="101"/>
      <c r="L26" s="34" t="n">
        <f aca="false">L10/3</f>
        <v>10334.0087733333</v>
      </c>
      <c r="M26" s="34" t="n">
        <f aca="false">(L10/3)*2</f>
        <v>20668.0175466667</v>
      </c>
      <c r="N26" s="34" t="n">
        <f aca="false">L26+M26</f>
        <v>31002.02632</v>
      </c>
    </row>
    <row r="27" customFormat="false" ht="38.25" hidden="false" customHeight="true" outlineLevel="0" collapsed="false">
      <c r="B27" s="5" t="s">
        <v>1</v>
      </c>
      <c r="C27" s="5"/>
      <c r="D27" s="5"/>
      <c r="E27" s="5"/>
      <c r="F27" s="5"/>
      <c r="G27" s="5"/>
      <c r="J27" s="76" t="s">
        <v>45</v>
      </c>
      <c r="K27" s="102" t="n">
        <f aca="false">K25+K26</f>
        <v>4500</v>
      </c>
      <c r="L27" s="103" t="n">
        <f aca="false">L25+L26</f>
        <v>35254.4903733333</v>
      </c>
      <c r="M27" s="103" t="n">
        <f aca="false">M25+M26</f>
        <v>20668.0175466667</v>
      </c>
      <c r="N27" s="103" t="n">
        <f aca="false">N25+N26</f>
        <v>60422.50792</v>
      </c>
    </row>
    <row r="28" customFormat="false" ht="17.35" hidden="false" customHeight="false" outlineLevel="0" collapsed="false">
      <c r="B28" s="104" t="s">
        <v>46</v>
      </c>
      <c r="C28" s="104"/>
      <c r="D28" s="104"/>
      <c r="E28" s="104"/>
      <c r="F28" s="104"/>
      <c r="G28" s="104"/>
    </row>
    <row r="29" customFormat="false" ht="6.75" hidden="false" customHeight="true" outlineLevel="0" collapsed="false">
      <c r="B29" s="105"/>
      <c r="C29" s="105"/>
      <c r="D29" s="105"/>
      <c r="E29" s="105"/>
      <c r="F29" s="105"/>
      <c r="G29" s="105"/>
    </row>
    <row r="30" customFormat="false" ht="17.35" hidden="false" customHeight="false" outlineLevel="0" collapsed="false">
      <c r="B30" s="48" t="s">
        <v>3</v>
      </c>
      <c r="C30" s="49"/>
      <c r="D30" s="49"/>
      <c r="E30" s="49"/>
      <c r="F30" s="49"/>
      <c r="G30" s="106"/>
    </row>
    <row r="31" customFormat="false" ht="17.35" hidden="false" customHeight="false" outlineLevel="0" collapsed="false">
      <c r="B31" s="15" t="s">
        <v>5</v>
      </c>
      <c r="C31" s="16"/>
      <c r="D31" s="16"/>
      <c r="E31" s="16"/>
      <c r="F31" s="17"/>
      <c r="G31" s="18" t="n">
        <f aca="false">F32+F35</f>
        <v>57804.52632</v>
      </c>
    </row>
    <row r="32" customFormat="false" ht="15" hidden="false" customHeight="false" outlineLevel="0" collapsed="false">
      <c r="B32" s="20" t="s">
        <v>6</v>
      </c>
      <c r="C32" s="21"/>
      <c r="D32" s="21"/>
      <c r="E32" s="21"/>
      <c r="F32" s="22" t="n">
        <f aca="false">F33+F34</f>
        <v>26802.5</v>
      </c>
      <c r="G32" s="23"/>
    </row>
    <row r="33" customFormat="false" ht="15" hidden="false" customHeight="false" outlineLevel="0" collapsed="false">
      <c r="B33" s="27" t="s">
        <v>9</v>
      </c>
      <c r="C33" s="28" t="s">
        <v>47</v>
      </c>
      <c r="D33" s="28" t="s">
        <v>11</v>
      </c>
      <c r="E33" s="29" t="n">
        <v>4.5</v>
      </c>
      <c r="F33" s="30" t="n">
        <f aca="false">E33*3*1471</f>
        <v>19858.5</v>
      </c>
      <c r="G33" s="31"/>
    </row>
    <row r="34" customFormat="false" ht="15" hidden="false" customHeight="false" outlineLevel="0" collapsed="false">
      <c r="B34" s="35" t="s">
        <v>13</v>
      </c>
      <c r="C34" s="36" t="s">
        <v>48</v>
      </c>
      <c r="D34" s="36" t="s">
        <v>15</v>
      </c>
      <c r="E34" s="37" t="n">
        <v>7</v>
      </c>
      <c r="F34" s="38" t="n">
        <f aca="false">7*1*992</f>
        <v>6944</v>
      </c>
      <c r="G34" s="39"/>
    </row>
    <row r="35" customFormat="false" ht="15" hidden="false" customHeight="false" outlineLevel="0" collapsed="false">
      <c r="B35" s="40" t="s">
        <v>17</v>
      </c>
      <c r="C35" s="41"/>
      <c r="D35" s="41"/>
      <c r="E35" s="41"/>
      <c r="F35" s="42" t="n">
        <f aca="false">G38-F32</f>
        <v>31002.02632</v>
      </c>
      <c r="G35" s="43"/>
    </row>
    <row r="36" customFormat="false" ht="12.75" hidden="false" customHeight="false" outlineLevel="0" collapsed="false">
      <c r="B36" s="44"/>
      <c r="C36" s="45"/>
      <c r="D36" s="45"/>
      <c r="E36" s="45"/>
      <c r="F36" s="46"/>
      <c r="G36" s="47"/>
    </row>
    <row r="37" customFormat="false" ht="17.35" hidden="false" customHeight="false" outlineLevel="0" collapsed="false">
      <c r="B37" s="48" t="s">
        <v>19</v>
      </c>
      <c r="C37" s="49"/>
      <c r="D37" s="49"/>
      <c r="E37" s="49"/>
      <c r="F37" s="50"/>
      <c r="G37" s="51"/>
    </row>
    <row r="38" customFormat="false" ht="17.35" hidden="false" customHeight="false" outlineLevel="0" collapsed="false">
      <c r="B38" s="52" t="s">
        <v>20</v>
      </c>
      <c r="C38" s="53"/>
      <c r="D38" s="53"/>
      <c r="E38" s="53"/>
      <c r="F38" s="54"/>
      <c r="G38" s="55" t="n">
        <f aca="false">G39+G49</f>
        <v>57804.52632</v>
      </c>
    </row>
    <row r="39" customFormat="false" ht="17.35" hidden="false" customHeight="false" outlineLevel="0" collapsed="false">
      <c r="B39" s="56" t="s">
        <v>22</v>
      </c>
      <c r="C39" s="57"/>
      <c r="D39" s="57"/>
      <c r="E39" s="57"/>
      <c r="F39" s="58"/>
      <c r="G39" s="59" t="n">
        <f aca="false">F40+F43+F45+F47</f>
        <v>54532.572</v>
      </c>
    </row>
    <row r="40" customFormat="false" ht="15" hidden="false" customHeight="false" outlineLevel="0" collapsed="false">
      <c r="B40" s="62" t="s">
        <v>24</v>
      </c>
      <c r="C40" s="63"/>
      <c r="D40" s="63"/>
      <c r="E40" s="63"/>
      <c r="F40" s="22" t="n">
        <f aca="false">SUM(F41:F42)</f>
        <v>30870</v>
      </c>
      <c r="G40" s="64"/>
    </row>
    <row r="41" customFormat="false" ht="12.75" hidden="false" customHeight="false" outlineLevel="0" collapsed="false">
      <c r="B41" s="66" t="s">
        <v>26</v>
      </c>
      <c r="C41" s="67"/>
      <c r="D41" s="67" t="s">
        <v>27</v>
      </c>
      <c r="E41" s="68" t="n">
        <v>1070</v>
      </c>
      <c r="F41" s="69" t="n">
        <f aca="false">E41*21</f>
        <v>22470</v>
      </c>
      <c r="G41" s="64"/>
    </row>
    <row r="42" customFormat="false" ht="12.75" hidden="false" customHeight="false" outlineLevel="0" collapsed="false">
      <c r="B42" s="71" t="s">
        <v>13</v>
      </c>
      <c r="C42" s="72"/>
      <c r="D42" s="72" t="s">
        <v>49</v>
      </c>
      <c r="E42" s="73" t="n">
        <v>200</v>
      </c>
      <c r="F42" s="74" t="n">
        <f aca="false">E42*42</f>
        <v>8400</v>
      </c>
      <c r="G42" s="75"/>
    </row>
    <row r="43" customFormat="false" ht="15" hidden="false" customHeight="false" outlineLevel="0" collapsed="false">
      <c r="B43" s="62" t="s">
        <v>50</v>
      </c>
      <c r="C43" s="63"/>
      <c r="D43" s="63"/>
      <c r="E43" s="63"/>
      <c r="F43" s="78" t="n">
        <f aca="false">F44</f>
        <v>2603.81</v>
      </c>
      <c r="G43" s="64"/>
    </row>
    <row r="44" customFormat="false" ht="12.75" hidden="false" customHeight="false" outlineLevel="0" collapsed="false">
      <c r="B44" s="71" t="s">
        <v>31</v>
      </c>
      <c r="C44" s="72"/>
      <c r="D44" s="72"/>
      <c r="E44" s="72"/>
      <c r="F44" s="79" t="n">
        <v>2603.81</v>
      </c>
      <c r="G44" s="75"/>
    </row>
    <row r="45" customFormat="false" ht="15" hidden="false" customHeight="false" outlineLevel="0" collapsed="false">
      <c r="B45" s="62" t="s">
        <v>32</v>
      </c>
      <c r="C45" s="63"/>
      <c r="D45" s="63"/>
      <c r="E45" s="63"/>
      <c r="F45" s="80" t="n">
        <f aca="false">F46</f>
        <v>11970</v>
      </c>
      <c r="G45" s="64"/>
    </row>
    <row r="46" customFormat="false" ht="12.75" hidden="false" customHeight="false" outlineLevel="0" collapsed="false">
      <c r="B46" s="71" t="s">
        <v>33</v>
      </c>
      <c r="C46" s="72"/>
      <c r="D46" s="72" t="s">
        <v>51</v>
      </c>
      <c r="E46" s="81" t="n">
        <v>190</v>
      </c>
      <c r="F46" s="82" t="n">
        <f aca="false">63*E46</f>
        <v>11970</v>
      </c>
      <c r="G46" s="75"/>
    </row>
    <row r="47" customFormat="false" ht="15" hidden="false" customHeight="false" outlineLevel="0" collapsed="false">
      <c r="B47" s="83" t="s">
        <v>35</v>
      </c>
      <c r="C47" s="84"/>
      <c r="D47" s="84"/>
      <c r="E47" s="84"/>
      <c r="F47" s="85" t="n">
        <f aca="false">F48</f>
        <v>9088.762</v>
      </c>
      <c r="G47" s="64"/>
    </row>
    <row r="48" customFormat="false" ht="12.75" hidden="false" customHeight="false" outlineLevel="0" collapsed="false">
      <c r="B48" s="71" t="s">
        <v>52</v>
      </c>
      <c r="C48" s="72"/>
      <c r="D48" s="72"/>
      <c r="E48" s="72"/>
      <c r="F48" s="74" t="n">
        <f aca="false">(SUM(F40+F43+F45)*0.2)</f>
        <v>9088.762</v>
      </c>
      <c r="G48" s="87"/>
    </row>
    <row r="49" customFormat="false" ht="16.15" hidden="false" customHeight="false" outlineLevel="0" collapsed="false">
      <c r="B49" s="91" t="s">
        <v>44</v>
      </c>
      <c r="C49" s="92"/>
      <c r="D49" s="92"/>
      <c r="E49" s="92"/>
      <c r="F49" s="93"/>
      <c r="G49" s="94" t="n">
        <f aca="false">G39*6%</f>
        <v>3271.95432</v>
      </c>
    </row>
    <row r="50" customFormat="false" ht="16.15" hidden="false" customHeight="false" outlineLevel="0" collapsed="false">
      <c r="B50" s="96"/>
      <c r="C50" s="97"/>
      <c r="D50" s="97"/>
      <c r="E50" s="97"/>
      <c r="F50" s="107"/>
      <c r="G50" s="99"/>
    </row>
    <row r="51" customFormat="false" ht="16.15" hidden="false" customHeight="false" outlineLevel="0" collapsed="false">
      <c r="B51" s="96"/>
      <c r="C51" s="97"/>
      <c r="D51" s="97"/>
      <c r="E51" s="97"/>
      <c r="F51" s="107"/>
      <c r="G51" s="99"/>
    </row>
    <row r="52" customFormat="false" ht="16.15" hidden="false" customHeight="false" outlineLevel="0" collapsed="false">
      <c r="B52" s="96"/>
      <c r="C52" s="97"/>
      <c r="D52" s="97"/>
      <c r="E52" s="97"/>
      <c r="F52" s="107"/>
      <c r="G52" s="99"/>
    </row>
    <row r="53" customFormat="false" ht="16.15" hidden="false" customHeight="false" outlineLevel="0" collapsed="false">
      <c r="B53" s="96"/>
      <c r="C53" s="97"/>
      <c r="D53" s="97"/>
      <c r="E53" s="97"/>
      <c r="F53" s="107"/>
      <c r="G53" s="99"/>
    </row>
    <row r="54" customFormat="false" ht="16.15" hidden="false" customHeight="false" outlineLevel="0" collapsed="false">
      <c r="B54" s="96"/>
      <c r="C54" s="97"/>
      <c r="D54" s="97"/>
      <c r="E54" s="97"/>
      <c r="F54" s="107"/>
      <c r="G54" s="99"/>
    </row>
    <row r="55" customFormat="false" ht="16.15" hidden="false" customHeight="false" outlineLevel="0" collapsed="false">
      <c r="B55" s="96"/>
      <c r="C55" s="97"/>
      <c r="D55" s="97"/>
      <c r="E55" s="97"/>
      <c r="F55" s="107"/>
      <c r="G55" s="99"/>
    </row>
    <row r="56" customFormat="false" ht="16.15" hidden="false" customHeight="false" outlineLevel="0" collapsed="false">
      <c r="B56" s="96"/>
      <c r="C56" s="97"/>
      <c r="D56" s="97"/>
      <c r="E56" s="97"/>
      <c r="F56" s="107"/>
      <c r="G56" s="99"/>
    </row>
    <row r="57" customFormat="false" ht="16.15" hidden="false" customHeight="false" outlineLevel="0" collapsed="false">
      <c r="B57" s="96"/>
      <c r="C57" s="97"/>
      <c r="D57" s="97"/>
      <c r="E57" s="97"/>
      <c r="F57" s="107"/>
      <c r="G57" s="99"/>
    </row>
    <row r="58" customFormat="false" ht="16.15" hidden="false" customHeight="false" outlineLevel="0" collapsed="false">
      <c r="B58" s="96"/>
      <c r="C58" s="97"/>
      <c r="D58" s="97"/>
      <c r="E58" s="97"/>
      <c r="F58" s="107"/>
      <c r="G58" s="99"/>
    </row>
    <row r="59" customFormat="false" ht="16.15" hidden="false" customHeight="false" outlineLevel="0" collapsed="false">
      <c r="B59" s="96"/>
      <c r="C59" s="97"/>
      <c r="D59" s="97"/>
      <c r="E59" s="97"/>
      <c r="F59" s="107"/>
      <c r="G59" s="99"/>
    </row>
    <row r="60" customFormat="false" ht="16.15" hidden="false" customHeight="false" outlineLevel="0" collapsed="false">
      <c r="B60" s="96"/>
      <c r="C60" s="97"/>
      <c r="D60" s="97"/>
      <c r="E60" s="97"/>
      <c r="F60" s="107"/>
      <c r="G60" s="99"/>
    </row>
  </sheetData>
  <mergeCells count="17">
    <mergeCell ref="B1:G1"/>
    <mergeCell ref="B2:G2"/>
    <mergeCell ref="B3:G3"/>
    <mergeCell ref="F4:G4"/>
    <mergeCell ref="J14:K14"/>
    <mergeCell ref="J15:K15"/>
    <mergeCell ref="J16:K16"/>
    <mergeCell ref="J17:K18"/>
    <mergeCell ref="L17:L18"/>
    <mergeCell ref="J23:J24"/>
    <mergeCell ref="L23:L24"/>
    <mergeCell ref="M23:M24"/>
    <mergeCell ref="N23:N24"/>
    <mergeCell ref="B26:G26"/>
    <mergeCell ref="B27:G27"/>
    <mergeCell ref="B28:G28"/>
    <mergeCell ref="B29:G29"/>
  </mergeCells>
  <printOptions headings="false" gridLines="false" gridLinesSet="true" horizontalCentered="false" verticalCentered="false"/>
  <pageMargins left="0.511805555555556" right="0.511805555555556" top="1.23055555555556" bottom="0.35" header="0.315277777777778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&amp;RAnnex Pressupost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LibreOffice/25.2.6.2$Windows_X86_64 LibreOffice_project/729c5bfe710f5eb71ed3bbde9e06a6065e9c6c5d</Application>
  <AppVersion>15.0000</AppVersion>
  <Company>AJUNTAMENT DE LES FRANQUESES DEL VALLES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2026-01-26T10:32:43Z</dcterms:created>
  <dc:creator>Vivian Tabares - (PMCEIJ)</dc:creator>
  <dc:description/>
  <dc:language>ca-ES</dc:language>
  <cp:lastModifiedBy/>
  <cp:lastPrinted>2026-03-19T11:23:28Z</cp:lastPrinted>
  <dcterms:modified xsi:type="dcterms:W3CDTF">2026-05-06T14:39:20Z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