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/>
  <xr:revisionPtr revIDLastSave="1" documentId="11_A23C808B1E92FA93EDB5403BCCC34552C9F774C6" xr6:coauthVersionLast="47" xr6:coauthVersionMax="47" xr10:uidLastSave="{24E3EF57-47F9-470B-9758-B6F7D9838562}"/>
  <bookViews>
    <workbookView xWindow="0" yWindow="0" windowWidth="16384" windowHeight="8192" tabRatio="500" xr2:uid="{00000000-000D-0000-FFFF-FFFF00000000}"/>
  </bookViews>
  <sheets>
    <sheet name="LOT 2" sheetId="1" r:id="rId1"/>
  </sheets>
  <definedNames>
    <definedName name="_xlnm._FilterDatabase" localSheetId="0" hidden="1">'LOT 2'!$A$22:$N$26</definedName>
    <definedName name="_xlnm.Print_Titles" localSheetId="0">'LOT 2'!$21:$22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6" i="1" l="1"/>
  <c r="N50" i="1" s="1"/>
  <c r="K44" i="1"/>
  <c r="L44" i="1" s="1"/>
  <c r="I44" i="1"/>
  <c r="K43" i="1"/>
  <c r="L43" i="1" s="1"/>
  <c r="I43" i="1"/>
  <c r="K41" i="1"/>
  <c r="L41" i="1" s="1"/>
  <c r="I41" i="1"/>
  <c r="K40" i="1"/>
  <c r="L40" i="1" s="1"/>
  <c r="I40" i="1"/>
  <c r="K38" i="1"/>
  <c r="L38" i="1" s="1"/>
  <c r="I38" i="1"/>
  <c r="K37" i="1"/>
  <c r="L37" i="1" s="1"/>
  <c r="I37" i="1"/>
  <c r="K35" i="1"/>
  <c r="L35" i="1" s="1"/>
  <c r="I35" i="1"/>
  <c r="K34" i="1"/>
  <c r="L34" i="1" s="1"/>
  <c r="I34" i="1"/>
  <c r="K32" i="1"/>
  <c r="L32" i="1" s="1"/>
  <c r="I32" i="1"/>
  <c r="K31" i="1"/>
  <c r="L31" i="1" s="1"/>
  <c r="I31" i="1"/>
  <c r="K29" i="1"/>
  <c r="L29" i="1" s="1"/>
  <c r="I29" i="1"/>
  <c r="K28" i="1"/>
  <c r="L28" i="1" s="1"/>
  <c r="I28" i="1"/>
  <c r="K26" i="1"/>
  <c r="L26" i="1" s="1"/>
  <c r="I26" i="1"/>
  <c r="K25" i="1"/>
  <c r="L25" i="1" s="1"/>
  <c r="I25" i="1"/>
  <c r="M25" i="1" l="1"/>
  <c r="N25" i="1" s="1"/>
  <c r="M26" i="1"/>
  <c r="N26" i="1" s="1"/>
  <c r="M28" i="1"/>
  <c r="N28" i="1" s="1"/>
  <c r="M29" i="1"/>
  <c r="N29" i="1" s="1"/>
  <c r="M31" i="1"/>
  <c r="N31" i="1" s="1"/>
  <c r="M32" i="1"/>
  <c r="N32" i="1" s="1"/>
  <c r="M34" i="1"/>
  <c r="N34" i="1" s="1"/>
  <c r="M35" i="1"/>
  <c r="N35" i="1" s="1"/>
  <c r="M37" i="1"/>
  <c r="N37" i="1" s="1"/>
  <c r="M38" i="1"/>
  <c r="N38" i="1" s="1"/>
  <c r="M40" i="1"/>
  <c r="N40" i="1" s="1"/>
  <c r="M41" i="1"/>
  <c r="N41" i="1" s="1"/>
  <c r="M43" i="1"/>
  <c r="N43" i="1" s="1"/>
  <c r="M44" i="1"/>
  <c r="N44" i="1" s="1"/>
  <c r="N46" i="1" l="1"/>
  <c r="N48" i="1" s="1"/>
</calcChain>
</file>

<file path=xl/sharedStrings.xml><?xml version="1.0" encoding="utf-8"?>
<sst xmlns="http://schemas.openxmlformats.org/spreadsheetml/2006/main" count="90" uniqueCount="49">
  <si>
    <t>ANNEX OFERTA ECONÒMICA (LOT 2)</t>
  </si>
  <si>
    <r>
      <rPr>
        <sz val="11"/>
        <color rgb="FF000000"/>
        <rFont val="Calibri"/>
        <family val="2"/>
        <charset val="1"/>
      </rPr>
      <t>Qui sotasigna el/la senyor/a ....................................................................................., amb DNI/NIE núm.............................., en nom propi / en qualitat de representant legal de la persona física/jurídica ...................................................................................., amb NIF núm. ........................................, amb la següent adreça de correu electrònic .................................., amb capacitat jurídica i d’obrar, assabentat del Plec de condicions que han de regir la contractació i als efectes de licitar en el procediment d'adjudicació del subministrament sistemes de generació elèctrica autònoma, com a suport a les activitats de l’Ajuntament de Mataró, núm. expedient 2026/22483</t>
    </r>
    <r>
      <rPr>
        <b/>
        <sz val="11"/>
        <color rgb="FF000000"/>
        <rFont val="Calibri"/>
        <family val="2"/>
        <charset val="1"/>
      </rPr>
      <t xml:space="preserve"> ( Lot 2).</t>
    </r>
  </si>
  <si>
    <t xml:space="preserve">1. PROPOSTA ECONÒMICA </t>
  </si>
  <si>
    <t>NOMÉS CAL OMPLIR CASELLAS EN BLAU</t>
  </si>
  <si>
    <t>LOT 2 OFERTA</t>
  </si>
  <si>
    <t>LOT 2 PREUS MÀXIMS</t>
  </si>
  <si>
    <t>LLOGUER</t>
  </si>
  <si>
    <t>Generador</t>
  </si>
  <si>
    <t>codi</t>
  </si>
  <si>
    <t>Preu base OFERTA S/IVA inclou 3 dies</t>
  </si>
  <si>
    <t>Preu dia extra oferta S/IVA</t>
  </si>
  <si>
    <t>Preu base Màxim S/IVA inclou 3 dies</t>
  </si>
  <si>
    <t>Preu dia extra Màxim S/IVA</t>
  </si>
  <si>
    <r>
      <rPr>
        <sz val="11"/>
        <color rgb="FF000000"/>
        <rFont val="Calibri"/>
        <family val="2"/>
        <charset val="1"/>
      </rPr>
      <t>Bateries</t>
    </r>
    <r>
      <rPr>
        <sz val="11"/>
        <rFont val="Calibri"/>
        <family val="2"/>
        <charset val="128"/>
      </rPr>
      <t xml:space="preserve"> 3,5 kW</t>
    </r>
  </si>
  <si>
    <t>BAT</t>
  </si>
  <si>
    <t>Connexió Modular</t>
  </si>
  <si>
    <t>CON</t>
  </si>
  <si>
    <t>DATES</t>
  </si>
  <si>
    <t>ACTIVITAT</t>
  </si>
  <si>
    <t>ESPAI</t>
  </si>
  <si>
    <t>DETALL</t>
  </si>
  <si>
    <t>LLOGUER Inclou 3 dies</t>
  </si>
  <si>
    <t>DIES SERVEI EXTRA</t>
  </si>
  <si>
    <t>SUBTOTAL</t>
  </si>
  <si>
    <t>TOTAL ANUAL LLOGUER</t>
  </si>
  <si>
    <t>INICI</t>
  </si>
  <si>
    <t>FI</t>
  </si>
  <si>
    <t>unitats</t>
  </si>
  <si>
    <t>tipus</t>
  </si>
  <si>
    <t>subtotal</t>
  </si>
  <si>
    <t>S/IVA</t>
  </si>
  <si>
    <t>SERVEI DE CULTURA</t>
  </si>
  <si>
    <t>05.01</t>
  </si>
  <si>
    <t>Cavalcada de Reis</t>
  </si>
  <si>
    <t>Magatzem municipal</t>
  </si>
  <si>
    <t>dv</t>
  </si>
  <si>
    <t>dg</t>
  </si>
  <si>
    <t>Carnestoltes</t>
  </si>
  <si>
    <t>Cicle de Jazz</t>
  </si>
  <si>
    <t>29 és dansa</t>
  </si>
  <si>
    <t>Activitat formativa</t>
  </si>
  <si>
    <t>Aula de teatre 1</t>
  </si>
  <si>
    <t>Aula de teatre 2</t>
  </si>
  <si>
    <t>Màxim Lot 2</t>
  </si>
  <si>
    <t>TOTAL</t>
  </si>
  <si>
    <t>IMPORT QUE CAL FER CONSTAR APARTAT A CRITERIS AUTOMÀTICS</t>
  </si>
  <si>
    <t>OFERTA PER DOS ANYS CONTRACTE</t>
  </si>
  <si>
    <t>(SIGNATURA I DATA)</t>
  </si>
  <si>
    <t>MÀXIM 2 ANYS DE CONTRACTE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</si>
</sst>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[$€]_-;\-* #,##0.00\ [$€]_-;_-* \-??\ [$€]_-;_-@_-"/>
    <numFmt numFmtId="165" formatCode="_-* #,##0.00\ _€_-;\-* #,##0.00\ _€_-;_-* \-??\ _€_-;_-@_-"/>
    <numFmt numFmtId="166" formatCode="#,##0.00&quot; €&quot;"/>
    <numFmt numFmtId="167" formatCode="dd\-mmm"/>
  </numFmts>
  <fonts count="28"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80008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i/>
      <sz val="11"/>
      <color rgb="FF808080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FF9900"/>
      <name val="Calibri"/>
      <family val="2"/>
      <charset val="1"/>
    </font>
    <font>
      <b/>
      <sz val="11"/>
      <color rgb="FF333333"/>
      <name val="Calibri"/>
      <family val="2"/>
      <charset val="1"/>
    </font>
    <font>
      <b/>
      <sz val="18"/>
      <color rgb="FF003366"/>
      <name val="Cambria"/>
      <family val="2"/>
      <charset val="1"/>
    </font>
    <font>
      <sz val="8"/>
      <color rgb="FFFFFFFF"/>
      <name val="Calibri"/>
      <family val="2"/>
      <charset val="1"/>
    </font>
    <font>
      <b/>
      <u/>
      <sz val="16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i/>
      <sz val="11"/>
      <color rgb="FF000000"/>
      <name val="Calibri"/>
      <family val="2"/>
      <charset val="1"/>
    </font>
    <font>
      <sz val="11"/>
      <name val="Calibri"/>
      <family val="2"/>
      <charset val="128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i/>
      <sz val="10"/>
      <color rgb="FF000000"/>
      <name val="Calibri"/>
      <family val="2"/>
      <charset val="1"/>
    </font>
    <font>
      <b/>
      <i/>
      <sz val="12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2"/>
      <name val="Calibri"/>
      <family val="2"/>
      <charset val="1"/>
    </font>
    <font>
      <sz val="11"/>
      <color rgb="FF00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C0C0C0"/>
        <bgColor rgb="FFCCCCCC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EBF1DE"/>
      </patternFill>
    </fill>
    <fill>
      <patternFill patternType="solid">
        <fgColor rgb="FFFFCC99"/>
        <bgColor rgb="FFDDDDDD"/>
      </patternFill>
    </fill>
    <fill>
      <patternFill patternType="solid">
        <fgColor rgb="FFFFFFCC"/>
        <bgColor rgb="FFF6F9D4"/>
      </patternFill>
    </fill>
    <fill>
      <patternFill patternType="solid">
        <fgColor rgb="FFFFFFFF"/>
        <bgColor rgb="FFF6F9D4"/>
      </patternFill>
    </fill>
    <fill>
      <patternFill patternType="solid">
        <fgColor rgb="FF729FCF"/>
        <bgColor rgb="FF969696"/>
      </patternFill>
    </fill>
    <fill>
      <patternFill patternType="solid">
        <fgColor rgb="FFCCCCCC"/>
        <bgColor rgb="FFC0C0C0"/>
      </patternFill>
    </fill>
    <fill>
      <patternFill patternType="solid">
        <fgColor rgb="FFDDDDDD"/>
        <bgColor rgb="FFCCCCCC"/>
      </patternFill>
    </fill>
    <fill>
      <patternFill patternType="solid">
        <fgColor rgb="FFEBF1DE"/>
        <bgColor rgb="FFF6F9D4"/>
      </patternFill>
    </fill>
    <fill>
      <patternFill patternType="solid">
        <fgColor rgb="FFF6F9D4"/>
        <bgColor rgb="FFFFFFCC"/>
      </patternFill>
    </fill>
  </fills>
  <borders count="1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6">
    <xf numFmtId="0" fontId="0" fillId="0" borderId="0"/>
    <xf numFmtId="0" fontId="1" fillId="0" borderId="0" applyBorder="0" applyProtection="0"/>
    <xf numFmtId="0" fontId="2" fillId="2" borderId="0" applyBorder="0" applyProtection="0"/>
    <xf numFmtId="0" fontId="3" fillId="3" borderId="1" applyProtection="0"/>
    <xf numFmtId="0" fontId="3" fillId="3" borderId="1" applyProtection="0"/>
    <xf numFmtId="0" fontId="4" fillId="4" borderId="2" applyProtection="0"/>
    <xf numFmtId="0" fontId="4" fillId="4" borderId="2" applyProtection="0"/>
    <xf numFmtId="0" fontId="5" fillId="5" borderId="0" applyBorder="0" applyProtection="0"/>
    <xf numFmtId="0" fontId="6" fillId="0" borderId="3" applyProtection="0"/>
    <xf numFmtId="0" fontId="7" fillId="0" borderId="4" applyProtection="0"/>
    <xf numFmtId="0" fontId="8" fillId="0" borderId="5" applyProtection="0"/>
    <xf numFmtId="164" fontId="27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5" fillId="5" borderId="0" applyBorder="0" applyProtection="0"/>
    <xf numFmtId="0" fontId="6" fillId="0" borderId="3" applyProtection="0"/>
    <xf numFmtId="0" fontId="7" fillId="0" borderId="4" applyProtection="0"/>
    <xf numFmtId="0" fontId="8" fillId="0" borderId="5" applyProtection="0"/>
    <xf numFmtId="0" fontId="8" fillId="0" borderId="0" applyBorder="0" applyProtection="0"/>
    <xf numFmtId="0" fontId="10" fillId="6" borderId="1" applyProtection="0"/>
    <xf numFmtId="0" fontId="11" fillId="0" borderId="6" applyProtection="0"/>
    <xf numFmtId="165" fontId="27" fillId="0" borderId="0" applyBorder="0" applyProtection="0"/>
    <xf numFmtId="0" fontId="27" fillId="7" borderId="7" applyProtection="0"/>
    <xf numFmtId="0" fontId="12" fillId="3" borderId="8" applyProtection="0"/>
    <xf numFmtId="0" fontId="13" fillId="0" borderId="0" applyBorder="0" applyProtection="0"/>
    <xf numFmtId="0" fontId="1" fillId="0" borderId="0" applyBorder="0" applyProtection="0"/>
  </cellStyleXfs>
  <cellXfs count="52">
    <xf numFmtId="0" fontId="0" fillId="0" borderId="0" xfId="0"/>
    <xf numFmtId="0" fontId="25" fillId="10" borderId="11" xfId="0" applyFont="1" applyFill="1" applyBorder="1" applyAlignment="1">
      <alignment horizontal="center" vertical="center"/>
    </xf>
    <xf numFmtId="0" fontId="16" fillId="13" borderId="11" xfId="0" applyFont="1" applyFill="1" applyBorder="1" applyAlignment="1">
      <alignment horizontal="center" vertical="center"/>
    </xf>
    <xf numFmtId="0" fontId="16" fillId="13" borderId="11" xfId="0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4" fillId="8" borderId="0" xfId="0" applyFont="1" applyFill="1" applyAlignment="1">
      <alignment horizontal="right" vertical="center"/>
    </xf>
    <xf numFmtId="0" fontId="0" fillId="8" borderId="0" xfId="0" applyFill="1" applyAlignment="1">
      <alignment vertical="center"/>
    </xf>
    <xf numFmtId="0" fontId="0" fillId="8" borderId="0" xfId="0" applyFill="1" applyAlignment="1">
      <alignment horizontal="center" vertical="center"/>
    </xf>
    <xf numFmtId="0" fontId="15" fillId="8" borderId="0" xfId="0" applyFont="1" applyFill="1" applyAlignment="1">
      <alignment vertical="center"/>
    </xf>
    <xf numFmtId="0" fontId="0" fillId="8" borderId="0" xfId="0" applyFill="1"/>
    <xf numFmtId="0" fontId="0" fillId="9" borderId="0" xfId="0" applyFill="1" applyAlignment="1">
      <alignment vertical="center"/>
    </xf>
    <xf numFmtId="0" fontId="17" fillId="9" borderId="0" xfId="0" applyFont="1" applyFill="1" applyAlignment="1">
      <alignment vertical="center"/>
    </xf>
    <xf numFmtId="0" fontId="17" fillId="10" borderId="0" xfId="0" applyFont="1" applyFill="1" applyAlignment="1">
      <alignment vertical="center"/>
    </xf>
    <xf numFmtId="0" fontId="0" fillId="10" borderId="0" xfId="0" applyFill="1" applyAlignment="1">
      <alignment horizontal="center" vertical="center"/>
    </xf>
    <xf numFmtId="0" fontId="16" fillId="11" borderId="10" xfId="0" applyFont="1" applyFill="1" applyBorder="1" applyAlignment="1">
      <alignment horizontal="center" vertical="center"/>
    </xf>
    <xf numFmtId="0" fontId="16" fillId="11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166" fontId="0" fillId="9" borderId="11" xfId="0" applyNumberFormat="1" applyFill="1" applyBorder="1" applyAlignment="1">
      <alignment vertical="center"/>
    </xf>
    <xf numFmtId="166" fontId="0" fillId="0" borderId="11" xfId="0" applyNumberForma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4" fillId="8" borderId="0" xfId="0" applyFont="1" applyFill="1" applyAlignment="1">
      <alignment vertical="center"/>
    </xf>
    <xf numFmtId="0" fontId="0" fillId="11" borderId="11" xfId="0" applyFill="1" applyBorder="1" applyAlignment="1">
      <alignment horizontal="center" vertical="center"/>
    </xf>
    <xf numFmtId="0" fontId="16" fillId="11" borderId="11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/>
    </xf>
    <xf numFmtId="0" fontId="21" fillId="11" borderId="11" xfId="0" applyFont="1" applyFill="1" applyBorder="1" applyAlignment="1">
      <alignment horizontal="center" vertical="center"/>
    </xf>
    <xf numFmtId="0" fontId="22" fillId="11" borderId="11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8" borderId="0" xfId="0" applyFont="1" applyFill="1" applyAlignment="1">
      <alignment vertical="center"/>
    </xf>
    <xf numFmtId="0" fontId="23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24" fillId="8" borderId="0" xfId="0" applyFont="1" applyFill="1" applyAlignment="1">
      <alignment vertical="center"/>
    </xf>
    <xf numFmtId="167" fontId="21" fillId="0" borderId="12" xfId="0" applyNumberFormat="1" applyFont="1" applyBorder="1" applyAlignment="1">
      <alignment horizontal="center" vertical="center"/>
    </xf>
    <xf numFmtId="0" fontId="21" fillId="0" borderId="12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vertical="center"/>
    </xf>
    <xf numFmtId="166" fontId="21" fillId="0" borderId="11" xfId="0" applyNumberFormat="1" applyFont="1" applyBorder="1" applyAlignment="1">
      <alignment vertical="center"/>
    </xf>
    <xf numFmtId="166" fontId="21" fillId="12" borderId="11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167" fontId="21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21" fillId="0" borderId="12" xfId="0" applyFont="1" applyBorder="1" applyAlignment="1">
      <alignment horizontal="center" vertical="center"/>
    </xf>
    <xf numFmtId="4" fontId="25" fillId="10" borderId="11" xfId="0" applyNumberFormat="1" applyFont="1" applyFill="1" applyBorder="1" applyAlignment="1">
      <alignment vertical="center"/>
    </xf>
    <xf numFmtId="4" fontId="0" fillId="13" borderId="11" xfId="0" applyNumberFormat="1" applyFill="1" applyBorder="1" applyAlignment="1">
      <alignment horizontal="right" vertical="center"/>
    </xf>
    <xf numFmtId="0" fontId="26" fillId="8" borderId="0" xfId="0" applyFont="1" applyFill="1" applyAlignment="1">
      <alignment vertical="center"/>
    </xf>
    <xf numFmtId="0" fontId="0" fillId="0" borderId="0" xfId="0" applyAlignment="1">
      <alignment horizontal="left" vertical="center"/>
    </xf>
  </cellXfs>
  <cellStyles count="26">
    <cellStyle name="Advertencia" xfId="1" xr:uid="{00000000-0005-0000-0000-000006000000}"/>
    <cellStyle name="Bad 1" xfId="2" xr:uid="{00000000-0005-0000-0000-000007000000}"/>
    <cellStyle name="Calcular" xfId="3" xr:uid="{00000000-0005-0000-0000-000008000000}"/>
    <cellStyle name="Calculation" xfId="4" xr:uid="{00000000-0005-0000-0000-000009000000}"/>
    <cellStyle name="Celda comprob." xfId="5" xr:uid="{00000000-0005-0000-0000-00000A000000}"/>
    <cellStyle name="Check Cell" xfId="6" xr:uid="{00000000-0005-0000-0000-00000B000000}"/>
    <cellStyle name="Correcto" xfId="7" xr:uid="{00000000-0005-0000-0000-00000C000000}"/>
    <cellStyle name="Encabez. 1" xfId="8" xr:uid="{00000000-0005-0000-0000-00000D000000}"/>
    <cellStyle name="Encabez. 2" xfId="9" xr:uid="{00000000-0005-0000-0000-00000E000000}"/>
    <cellStyle name="Encabezado 3" xfId="10" xr:uid="{00000000-0005-0000-0000-00000F000000}"/>
    <cellStyle name="Euro" xfId="11" xr:uid="{00000000-0005-0000-0000-000010000000}"/>
    <cellStyle name="Explanatory Text" xfId="12" xr:uid="{00000000-0005-0000-0000-000011000000}"/>
    <cellStyle name="Explicación" xfId="13" xr:uid="{00000000-0005-0000-0000-000012000000}"/>
    <cellStyle name="Good 2" xfId="14" xr:uid="{00000000-0005-0000-0000-000013000000}"/>
    <cellStyle name="Heading 1 3" xfId="15" xr:uid="{00000000-0005-0000-0000-000014000000}"/>
    <cellStyle name="Heading 2 4" xfId="16" xr:uid="{00000000-0005-0000-0000-000015000000}"/>
    <cellStyle name="Heading 3" xfId="17" xr:uid="{00000000-0005-0000-0000-000016000000}"/>
    <cellStyle name="Heading 4" xfId="18" xr:uid="{00000000-0005-0000-0000-000017000000}"/>
    <cellStyle name="Input" xfId="19" xr:uid="{00000000-0005-0000-0000-000018000000}"/>
    <cellStyle name="Linked Cell" xfId="20" xr:uid="{00000000-0005-0000-0000-000019000000}"/>
    <cellStyle name="Millares 2" xfId="21" xr:uid="{00000000-0005-0000-0000-00001A000000}"/>
    <cellStyle name="Normal" xfId="0" builtinId="0"/>
    <cellStyle name="Note 5" xfId="22" xr:uid="{00000000-0005-0000-0000-00001B000000}"/>
    <cellStyle name="Output" xfId="23" xr:uid="{00000000-0005-0000-0000-00001C000000}"/>
    <cellStyle name="Title" xfId="24" xr:uid="{00000000-0005-0000-0000-00001D000000}"/>
    <cellStyle name="Warning Text" xfId="25" xr:uid="{00000000-0005-0000-0000-00001E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EBF1DE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6F9D4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V58"/>
  <sheetViews>
    <sheetView tabSelected="1" zoomScale="65" zoomScaleNormal="65" workbookViewId="0">
      <selection activeCell="M11" sqref="M11"/>
    </sheetView>
  </sheetViews>
  <sheetFormatPr defaultColWidth="11.42578125" defaultRowHeight="13.5"/>
  <cols>
    <col min="1" max="1" width="3" style="7" customWidth="1"/>
    <col min="2" max="2" width="7.7109375" style="8" customWidth="1"/>
    <col min="3" max="3" width="7.42578125" style="8" customWidth="1"/>
    <col min="4" max="5" width="30.28515625" style="8" customWidth="1"/>
    <col min="6" max="6" width="18" style="8" customWidth="1"/>
    <col min="7" max="7" width="9.7109375" style="9" customWidth="1"/>
    <col min="8" max="8" width="12.85546875" style="8" customWidth="1"/>
    <col min="9" max="9" width="21.42578125" style="8" customWidth="1"/>
    <col min="10" max="10" width="15.42578125" style="8" customWidth="1"/>
    <col min="11" max="11" width="18" style="8" customWidth="1"/>
    <col min="12" max="12" width="17.7109375" style="8" customWidth="1"/>
    <col min="13" max="13" width="16.7109375" style="8" customWidth="1"/>
    <col min="14" max="14" width="22.85546875" style="8" customWidth="1"/>
    <col min="15" max="16" width="11.42578125" style="8"/>
    <col min="17" max="17" width="16" style="8" customWidth="1"/>
    <col min="44" max="16349" width="11.42578125" style="8"/>
    <col min="16350" max="16384" width="11.5703125" customWidth="1"/>
  </cols>
  <sheetData>
    <row r="1" spans="1:15">
      <c r="A1" s="10"/>
      <c r="B1" s="11"/>
      <c r="C1" s="11"/>
      <c r="D1" s="11"/>
      <c r="E1" s="11"/>
      <c r="F1" s="11"/>
      <c r="G1" s="12"/>
      <c r="H1" s="11"/>
      <c r="I1" s="11"/>
      <c r="J1" s="11"/>
      <c r="K1" s="11"/>
      <c r="L1" s="11"/>
      <c r="M1" s="11"/>
      <c r="N1" s="11"/>
      <c r="O1" s="11"/>
    </row>
    <row r="2" spans="1:15" ht="19.7">
      <c r="A2" s="10"/>
      <c r="B2" s="13" t="s">
        <v>0</v>
      </c>
      <c r="C2"/>
      <c r="D2"/>
      <c r="E2"/>
      <c r="F2"/>
      <c r="G2"/>
      <c r="H2"/>
      <c r="I2"/>
      <c r="J2"/>
      <c r="K2"/>
      <c r="L2"/>
      <c r="M2"/>
      <c r="N2"/>
      <c r="O2" s="11"/>
    </row>
    <row r="3" spans="1:15" ht="13.9">
      <c r="A3" s="10"/>
      <c r="B3"/>
      <c r="C3"/>
      <c r="D3"/>
      <c r="E3"/>
      <c r="F3"/>
      <c r="G3"/>
      <c r="H3"/>
      <c r="I3"/>
      <c r="J3"/>
      <c r="K3"/>
      <c r="L3"/>
      <c r="M3"/>
      <c r="N3"/>
      <c r="O3" s="11"/>
    </row>
    <row r="4" spans="1:15" ht="13.9">
      <c r="A4" s="10"/>
      <c r="B4" s="11"/>
      <c r="C4" s="11"/>
      <c r="D4" s="14"/>
      <c r="E4" s="11"/>
      <c r="F4" s="11"/>
      <c r="G4" s="12"/>
      <c r="H4" s="11"/>
      <c r="I4" s="11"/>
      <c r="J4" s="11"/>
      <c r="K4" s="11"/>
      <c r="L4" s="11"/>
      <c r="M4" s="11"/>
      <c r="N4" s="11"/>
      <c r="O4" s="11"/>
    </row>
    <row r="5" spans="1:15" ht="13.9" customHeight="1">
      <c r="A5" s="10"/>
      <c r="B5" s="6" t="s">
        <v>1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11"/>
    </row>
    <row r="6" spans="1:15" ht="13.9">
      <c r="A6" s="10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11"/>
    </row>
    <row r="7" spans="1:15" ht="13.9">
      <c r="A7" s="10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11"/>
    </row>
    <row r="8" spans="1:15" ht="13.9">
      <c r="A8" s="10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11"/>
    </row>
    <row r="9" spans="1:15" ht="11.45" customHeight="1">
      <c r="A9" s="10"/>
      <c r="B9" s="11"/>
      <c r="C9" s="11"/>
      <c r="D9" s="11"/>
      <c r="E9" s="11"/>
      <c r="F9" s="11"/>
      <c r="G9" s="12"/>
      <c r="H9" s="11"/>
      <c r="I9" s="11"/>
      <c r="J9" s="11"/>
      <c r="K9" s="11"/>
      <c r="L9" s="11"/>
      <c r="M9" s="11"/>
      <c r="N9" s="11"/>
      <c r="O9" s="11"/>
    </row>
    <row r="10" spans="1:15" ht="19.7">
      <c r="A10" s="10"/>
      <c r="B10" s="13" t="s">
        <v>2</v>
      </c>
      <c r="C10" s="11"/>
      <c r="D10" s="11"/>
      <c r="E10" s="11"/>
      <c r="F10" s="11"/>
      <c r="G10" s="12"/>
      <c r="H10" s="11"/>
      <c r="I10" s="11"/>
      <c r="J10" s="11"/>
      <c r="K10" s="11"/>
      <c r="L10" s="11"/>
      <c r="M10" s="11"/>
      <c r="N10" s="11"/>
      <c r="O10" s="11"/>
    </row>
    <row r="11" spans="1:15" ht="11.45" customHeight="1">
      <c r="A11" s="10"/>
      <c r="B11" s="13"/>
      <c r="C11" s="11"/>
      <c r="D11" s="11"/>
      <c r="E11" s="11"/>
      <c r="F11" s="11"/>
      <c r="G11" s="12"/>
      <c r="H11" s="11"/>
      <c r="I11" s="11"/>
      <c r="J11" s="11"/>
      <c r="K11" s="11"/>
      <c r="L11" s="11"/>
      <c r="M11" s="11"/>
      <c r="N11" s="11"/>
      <c r="O11" s="11"/>
    </row>
    <row r="12" spans="1:15" ht="13.9">
      <c r="A12" s="10"/>
      <c r="C12" s="15" t="s">
        <v>3</v>
      </c>
      <c r="D12" s="15"/>
      <c r="E12" s="15"/>
      <c r="F12" s="11"/>
      <c r="G12" s="12"/>
      <c r="H12" s="11"/>
      <c r="I12" s="11"/>
      <c r="J12" s="11"/>
      <c r="K12" s="11"/>
      <c r="L12" s="11"/>
      <c r="M12" s="11"/>
      <c r="N12" s="11"/>
      <c r="O12" s="11"/>
    </row>
    <row r="13" spans="1:15" ht="15">
      <c r="A13" s="10"/>
      <c r="B13" s="11"/>
      <c r="C13" s="11"/>
      <c r="D13" s="11"/>
      <c r="E13" s="11"/>
      <c r="F13" s="16" t="s">
        <v>4</v>
      </c>
      <c r="G13" s="12"/>
      <c r="H13" s="11"/>
      <c r="I13" s="11"/>
      <c r="J13" s="11"/>
      <c r="K13" s="17" t="s">
        <v>5</v>
      </c>
      <c r="L13" s="18"/>
      <c r="M13" s="11"/>
      <c r="N13" s="11"/>
      <c r="O13" s="11"/>
    </row>
    <row r="14" spans="1:15" ht="13.9">
      <c r="A14" s="8"/>
      <c r="F14" s="5" t="s">
        <v>6</v>
      </c>
      <c r="G14" s="5"/>
      <c r="H14" s="5"/>
      <c r="I14" s="5"/>
      <c r="K14" s="5" t="s">
        <v>6</v>
      </c>
      <c r="L14" s="5"/>
      <c r="M14" s="5"/>
      <c r="N14" s="5"/>
      <c r="O14" s="11"/>
    </row>
    <row r="15" spans="1:15" ht="12.6" customHeight="1">
      <c r="A15" s="10"/>
      <c r="F15" s="5"/>
      <c r="G15" s="5"/>
      <c r="H15" s="5"/>
      <c r="I15" s="5"/>
      <c r="J15" s="9"/>
      <c r="K15" s="5"/>
      <c r="L15" s="5"/>
      <c r="M15" s="5"/>
      <c r="N15" s="5"/>
    </row>
    <row r="16" spans="1:15" ht="58.5" customHeight="1">
      <c r="A16" s="10"/>
      <c r="F16" s="19" t="s">
        <v>7</v>
      </c>
      <c r="G16" s="19" t="s">
        <v>8</v>
      </c>
      <c r="H16" s="20" t="s">
        <v>9</v>
      </c>
      <c r="I16" s="20" t="s">
        <v>10</v>
      </c>
      <c r="J16" s="21"/>
      <c r="K16" s="19" t="s">
        <v>7</v>
      </c>
      <c r="L16" s="19" t="s">
        <v>8</v>
      </c>
      <c r="M16" s="20" t="s">
        <v>11</v>
      </c>
      <c r="N16" s="20" t="s">
        <v>12</v>
      </c>
      <c r="O16" s="22"/>
    </row>
    <row r="17" spans="1:15 16350:16350" ht="13.9">
      <c r="A17" s="10"/>
      <c r="F17" s="23" t="s">
        <v>13</v>
      </c>
      <c r="G17" s="23" t="s">
        <v>14</v>
      </c>
      <c r="H17" s="24"/>
      <c r="I17" s="24"/>
      <c r="J17" s="9"/>
      <c r="K17" s="23" t="s">
        <v>13</v>
      </c>
      <c r="L17" s="23" t="s">
        <v>14</v>
      </c>
      <c r="M17" s="25">
        <v>154.58000000000001</v>
      </c>
      <c r="N17" s="25">
        <v>17.45</v>
      </c>
    </row>
    <row r="18" spans="1:15 16350:16350" ht="13.9">
      <c r="A18" s="10"/>
      <c r="F18" s="23" t="s">
        <v>15</v>
      </c>
      <c r="G18" s="23" t="s">
        <v>16</v>
      </c>
      <c r="H18" s="24"/>
      <c r="I18" s="24"/>
      <c r="J18" s="26"/>
      <c r="K18" s="23" t="s">
        <v>15</v>
      </c>
      <c r="L18" s="23" t="s">
        <v>16</v>
      </c>
      <c r="M18" s="25">
        <v>154.58000000000001</v>
      </c>
      <c r="N18" s="25">
        <v>17.45</v>
      </c>
    </row>
    <row r="19" spans="1:15 16350:16350">
      <c r="A19" s="10"/>
      <c r="B19" s="11"/>
      <c r="C19" s="11"/>
      <c r="D19" s="11"/>
      <c r="E19" s="11"/>
      <c r="F19" s="11"/>
      <c r="G19" s="12"/>
      <c r="O19" s="11"/>
    </row>
    <row r="20" spans="1:15 16350:16350" ht="11.45" hidden="1" customHeight="1">
      <c r="A20" s="10"/>
      <c r="B20" s="11"/>
      <c r="C20" s="11"/>
      <c r="D20" s="11"/>
      <c r="E20" s="11"/>
      <c r="F20" s="11"/>
      <c r="G20" s="12"/>
      <c r="H20" s="11"/>
      <c r="I20" s="11"/>
      <c r="J20" s="11"/>
      <c r="K20" s="11"/>
      <c r="L20" s="11"/>
      <c r="M20" s="11"/>
      <c r="N20" s="11"/>
      <c r="O20" s="11"/>
    </row>
    <row r="21" spans="1:15 16350:16350" ht="33.200000000000003" customHeight="1">
      <c r="A21" s="27"/>
      <c r="B21" s="4" t="s">
        <v>17</v>
      </c>
      <c r="C21" s="4"/>
      <c r="D21" s="4" t="s">
        <v>18</v>
      </c>
      <c r="E21" s="4" t="s">
        <v>19</v>
      </c>
      <c r="F21" s="4" t="s">
        <v>20</v>
      </c>
      <c r="G21" s="4" t="s">
        <v>21</v>
      </c>
      <c r="H21" s="4"/>
      <c r="I21" s="4"/>
      <c r="J21" s="4" t="s">
        <v>22</v>
      </c>
      <c r="K21" s="4"/>
      <c r="L21" s="4"/>
      <c r="M21" s="28" t="s">
        <v>23</v>
      </c>
      <c r="N21" s="29" t="s">
        <v>24</v>
      </c>
    </row>
    <row r="22" spans="1:15 16350:16350" s="33" customFormat="1" ht="33.200000000000003" customHeight="1">
      <c r="A22" s="30"/>
      <c r="B22" s="31" t="s">
        <v>25</v>
      </c>
      <c r="C22" s="31" t="s">
        <v>26</v>
      </c>
      <c r="D22" s="4"/>
      <c r="E22" s="4"/>
      <c r="F22" s="4"/>
      <c r="G22" s="31" t="s">
        <v>27</v>
      </c>
      <c r="H22" s="31" t="s">
        <v>28</v>
      </c>
      <c r="I22" s="31" t="s">
        <v>29</v>
      </c>
      <c r="J22" s="31" t="s">
        <v>27</v>
      </c>
      <c r="K22" s="31" t="s">
        <v>28</v>
      </c>
      <c r="L22" s="31" t="s">
        <v>29</v>
      </c>
      <c r="M22" s="31"/>
      <c r="N22" s="32" t="s">
        <v>30</v>
      </c>
      <c r="XDV22"/>
    </row>
    <row r="23" spans="1:15 16350:16350" s="34" customFormat="1" ht="15.75" customHeight="1">
      <c r="A23" s="27"/>
      <c r="G23" s="35"/>
      <c r="H23" s="35"/>
      <c r="I23" s="35"/>
      <c r="J23" s="35"/>
      <c r="K23" s="35"/>
      <c r="L23" s="35"/>
      <c r="M23" s="35"/>
      <c r="N23" s="36"/>
      <c r="XDV23"/>
    </row>
    <row r="24" spans="1:15 16350:16350" s="34" customFormat="1" ht="13.7" customHeight="1">
      <c r="A24" s="27"/>
      <c r="B24" s="37" t="s">
        <v>31</v>
      </c>
      <c r="G24" s="35"/>
      <c r="H24" s="35"/>
      <c r="I24" s="35"/>
      <c r="J24" s="35"/>
      <c r="K24" s="35"/>
      <c r="L24" s="35"/>
      <c r="M24" s="35"/>
      <c r="N24" s="36"/>
      <c r="XDV24"/>
    </row>
    <row r="25" spans="1:15 16350:16350" s="44" customFormat="1" ht="24.75" customHeight="1">
      <c r="A25" s="27"/>
      <c r="B25" s="38" t="s">
        <v>32</v>
      </c>
      <c r="C25" s="38" t="s">
        <v>32</v>
      </c>
      <c r="D25" s="38" t="s">
        <v>33</v>
      </c>
      <c r="E25" s="39" t="s">
        <v>34</v>
      </c>
      <c r="F25" s="39"/>
      <c r="G25" s="40">
        <v>26</v>
      </c>
      <c r="H25" s="41" t="s">
        <v>14</v>
      </c>
      <c r="I25" s="42">
        <f>(VLOOKUP(H25,'LOT 2'!$G$17:$I$18,2,))*G25</f>
        <v>0</v>
      </c>
      <c r="J25" s="41"/>
      <c r="K25" s="41" t="str">
        <f>+H25</f>
        <v>BAT</v>
      </c>
      <c r="L25" s="42">
        <f>(VLOOKUP(K25,'LOT 2'!$G$17:$I$18,3,))*J25</f>
        <v>0</v>
      </c>
      <c r="M25" s="42">
        <f>L25+I25</f>
        <v>0</v>
      </c>
      <c r="N25" s="43">
        <f>M25</f>
        <v>0</v>
      </c>
      <c r="XDV25"/>
    </row>
    <row r="26" spans="1:15 16350:16350" ht="24" customHeight="1">
      <c r="A26" s="27"/>
      <c r="B26" s="45"/>
      <c r="C26" s="45"/>
      <c r="D26" s="45"/>
      <c r="E26" s="46"/>
      <c r="F26" s="46"/>
      <c r="G26" s="40">
        <v>8</v>
      </c>
      <c r="H26" s="41" t="s">
        <v>16</v>
      </c>
      <c r="I26" s="42">
        <f>(VLOOKUP(H26,'LOT 2'!$G$17:$I$18,2,))*G26</f>
        <v>0</v>
      </c>
      <c r="J26" s="41"/>
      <c r="K26" s="41" t="str">
        <f>+H26</f>
        <v>CON</v>
      </c>
      <c r="L26" s="42">
        <f>(VLOOKUP(K26,'LOT 2'!$G$17:$I$18,3,))*J26</f>
        <v>0</v>
      </c>
      <c r="M26" s="42">
        <f>L26+I26</f>
        <v>0</v>
      </c>
      <c r="N26" s="43">
        <f>M26</f>
        <v>0</v>
      </c>
      <c r="O26" s="11"/>
    </row>
    <row r="28" spans="1:15 16350:16350" s="44" customFormat="1" ht="24.75" customHeight="1">
      <c r="A28" s="27"/>
      <c r="B28" s="47" t="s">
        <v>35</v>
      </c>
      <c r="C28" s="47" t="s">
        <v>36</v>
      </c>
      <c r="D28" s="38" t="s">
        <v>37</v>
      </c>
      <c r="E28" s="39" t="s">
        <v>34</v>
      </c>
      <c r="F28" s="39"/>
      <c r="G28" s="40">
        <v>2</v>
      </c>
      <c r="H28" s="41" t="s">
        <v>14</v>
      </c>
      <c r="I28" s="42">
        <f>(VLOOKUP(H28,'LOT 2'!$G$17:$I$18,2,))*G28</f>
        <v>0</v>
      </c>
      <c r="J28" s="41"/>
      <c r="K28" s="41" t="str">
        <f>+H28</f>
        <v>BAT</v>
      </c>
      <c r="L28" s="42">
        <f>(VLOOKUP(K28,'LOT 2'!$G$17:$I$18,3,))*J28</f>
        <v>0</v>
      </c>
      <c r="M28" s="42">
        <f>L28+I28</f>
        <v>0</v>
      </c>
      <c r="N28" s="43">
        <f>M28</f>
        <v>0</v>
      </c>
      <c r="XDV28"/>
    </row>
    <row r="29" spans="1:15 16350:16350" ht="24" customHeight="1">
      <c r="A29" s="27"/>
      <c r="B29" s="45"/>
      <c r="C29" s="45"/>
      <c r="D29" s="45"/>
      <c r="E29" s="46"/>
      <c r="F29" s="46"/>
      <c r="G29" s="40">
        <v>1</v>
      </c>
      <c r="H29" s="41" t="s">
        <v>16</v>
      </c>
      <c r="I29" s="42">
        <f>(VLOOKUP(H29,'LOT 2'!$G$17:$I$18,2,))*G29</f>
        <v>0</v>
      </c>
      <c r="J29" s="41"/>
      <c r="K29" s="41" t="str">
        <f>+H29</f>
        <v>CON</v>
      </c>
      <c r="L29" s="42">
        <f>(VLOOKUP(K29,'LOT 2'!$G$17:$I$18,3,))*J29</f>
        <v>0</v>
      </c>
      <c r="M29" s="42">
        <f>L29+I29</f>
        <v>0</v>
      </c>
      <c r="N29" s="43">
        <f>M29</f>
        <v>0</v>
      </c>
      <c r="O29" s="11"/>
    </row>
    <row r="31" spans="1:15 16350:16350" s="44" customFormat="1" ht="24.75" customHeight="1">
      <c r="A31" s="27"/>
      <c r="B31" s="47" t="s">
        <v>35</v>
      </c>
      <c r="C31" s="47" t="s">
        <v>36</v>
      </c>
      <c r="D31" s="38" t="s">
        <v>38</v>
      </c>
      <c r="E31" s="39" t="s">
        <v>34</v>
      </c>
      <c r="F31" s="39"/>
      <c r="G31" s="40">
        <v>1</v>
      </c>
      <c r="H31" s="41" t="s">
        <v>14</v>
      </c>
      <c r="I31" s="42">
        <f>(VLOOKUP(H31,'LOT 2'!$G$17:$I$18,2,))*G31</f>
        <v>0</v>
      </c>
      <c r="J31" s="41"/>
      <c r="K31" s="41" t="str">
        <f>+H31</f>
        <v>BAT</v>
      </c>
      <c r="L31" s="42">
        <f>(VLOOKUP(K31,'LOT 2'!$G$17:$I$18,3,))*J31</f>
        <v>0</v>
      </c>
      <c r="M31" s="42">
        <f>L31+I31</f>
        <v>0</v>
      </c>
      <c r="N31" s="43">
        <f>M31</f>
        <v>0</v>
      </c>
      <c r="XDV31"/>
    </row>
    <row r="32" spans="1:15 16350:16350" ht="24" customHeight="1">
      <c r="A32" s="27"/>
      <c r="B32" s="45"/>
      <c r="C32" s="45"/>
      <c r="D32" s="45"/>
      <c r="E32" s="46"/>
      <c r="F32" s="46"/>
      <c r="G32" s="40">
        <v>0</v>
      </c>
      <c r="H32" s="41" t="s">
        <v>16</v>
      </c>
      <c r="I32" s="42">
        <f>(VLOOKUP(H32,'LOT 2'!$G$17:$I$18,2,))*G32</f>
        <v>0</v>
      </c>
      <c r="J32" s="41"/>
      <c r="K32" s="41" t="str">
        <f>+H32</f>
        <v>CON</v>
      </c>
      <c r="L32" s="42">
        <f>(VLOOKUP(K32,'LOT 2'!$G$17:$I$18,3,))*J32</f>
        <v>0</v>
      </c>
      <c r="M32" s="42">
        <f>L32+I32</f>
        <v>0</v>
      </c>
      <c r="N32" s="43">
        <f>M32</f>
        <v>0</v>
      </c>
      <c r="O32" s="11"/>
    </row>
    <row r="34" spans="1:15 16350:16350" s="44" customFormat="1" ht="24.75" customHeight="1">
      <c r="A34" s="27"/>
      <c r="B34" s="47" t="s">
        <v>35</v>
      </c>
      <c r="C34" s="47" t="s">
        <v>36</v>
      </c>
      <c r="D34" s="38" t="s">
        <v>39</v>
      </c>
      <c r="E34" s="39" t="s">
        <v>34</v>
      </c>
      <c r="F34" s="39"/>
      <c r="G34" s="40">
        <v>1</v>
      </c>
      <c r="H34" s="41" t="s">
        <v>14</v>
      </c>
      <c r="I34" s="42">
        <f>(VLOOKUP(H34,'LOT 2'!$G$17:$I$18,2,))*G34</f>
        <v>0</v>
      </c>
      <c r="J34" s="41"/>
      <c r="K34" s="41" t="str">
        <f>+H34</f>
        <v>BAT</v>
      </c>
      <c r="L34" s="42">
        <f>(VLOOKUP(K34,'LOT 2'!$G$17:$I$18,3,))*J34</f>
        <v>0</v>
      </c>
      <c r="M34" s="42">
        <f>L34+I34</f>
        <v>0</v>
      </c>
      <c r="N34" s="43">
        <f>M34</f>
        <v>0</v>
      </c>
      <c r="XDV34"/>
    </row>
    <row r="35" spans="1:15 16350:16350" ht="24" customHeight="1">
      <c r="A35" s="27"/>
      <c r="B35" s="45"/>
      <c r="C35" s="45"/>
      <c r="D35" s="45"/>
      <c r="E35" s="46"/>
      <c r="F35" s="46"/>
      <c r="G35" s="40">
        <v>0</v>
      </c>
      <c r="H35" s="41" t="s">
        <v>16</v>
      </c>
      <c r="I35" s="42">
        <f>(VLOOKUP(H35,'LOT 2'!$G$17:$I$18,2,))*G35</f>
        <v>0</v>
      </c>
      <c r="J35" s="41"/>
      <c r="K35" s="41" t="str">
        <f>+H35</f>
        <v>CON</v>
      </c>
      <c r="L35" s="42">
        <f>(VLOOKUP(K35,'LOT 2'!$G$17:$I$18,3,))*J35</f>
        <v>0</v>
      </c>
      <c r="M35" s="42">
        <f>L35+I35</f>
        <v>0</v>
      </c>
      <c r="N35" s="43">
        <f>M35</f>
        <v>0</v>
      </c>
      <c r="O35" s="11"/>
    </row>
    <row r="37" spans="1:15 16350:16350" s="44" customFormat="1" ht="24.75" customHeight="1">
      <c r="A37" s="27"/>
      <c r="B37" s="47" t="s">
        <v>35</v>
      </c>
      <c r="C37" s="47" t="s">
        <v>36</v>
      </c>
      <c r="D37" s="38" t="s">
        <v>40</v>
      </c>
      <c r="E37" s="39" t="s">
        <v>34</v>
      </c>
      <c r="F37" s="39"/>
      <c r="G37" s="40">
        <v>1</v>
      </c>
      <c r="H37" s="41" t="s">
        <v>14</v>
      </c>
      <c r="I37" s="42">
        <f>(VLOOKUP(H37,'LOT 2'!$G$17:$I$18,2,))*G37</f>
        <v>0</v>
      </c>
      <c r="J37" s="41"/>
      <c r="K37" s="41" t="str">
        <f>+H37</f>
        <v>BAT</v>
      </c>
      <c r="L37" s="42">
        <f>(VLOOKUP(K37,'LOT 2'!$G$17:$I$18,3,))*J37</f>
        <v>0</v>
      </c>
      <c r="M37" s="42">
        <f>L37+I37</f>
        <v>0</v>
      </c>
      <c r="N37" s="43">
        <f>M37</f>
        <v>0</v>
      </c>
      <c r="XDV37"/>
    </row>
    <row r="38" spans="1:15 16350:16350" ht="24" customHeight="1">
      <c r="A38" s="27"/>
      <c r="B38" s="45"/>
      <c r="C38" s="45"/>
      <c r="D38" s="45"/>
      <c r="E38" s="46"/>
      <c r="F38" s="46"/>
      <c r="G38" s="40">
        <v>0</v>
      </c>
      <c r="H38" s="41" t="s">
        <v>16</v>
      </c>
      <c r="I38" s="42">
        <f>(VLOOKUP(H38,'LOT 2'!$G$17:$I$18,2,))*G38</f>
        <v>0</v>
      </c>
      <c r="J38" s="41"/>
      <c r="K38" s="41" t="str">
        <f>+H38</f>
        <v>CON</v>
      </c>
      <c r="L38" s="42">
        <f>(VLOOKUP(K38,'LOT 2'!$G$17:$I$18,3,))*J38</f>
        <v>0</v>
      </c>
      <c r="M38" s="42">
        <f>L38+I38</f>
        <v>0</v>
      </c>
      <c r="N38" s="43">
        <f>M38</f>
        <v>0</v>
      </c>
      <c r="O38" s="11"/>
    </row>
    <row r="40" spans="1:15 16350:16350" s="44" customFormat="1" ht="24.75" customHeight="1">
      <c r="A40" s="27"/>
      <c r="B40" s="47" t="s">
        <v>35</v>
      </c>
      <c r="C40" s="47" t="s">
        <v>36</v>
      </c>
      <c r="D40" s="38" t="s">
        <v>41</v>
      </c>
      <c r="E40" s="39" t="s">
        <v>34</v>
      </c>
      <c r="F40" s="39"/>
      <c r="G40" s="40">
        <v>1</v>
      </c>
      <c r="H40" s="41" t="s">
        <v>14</v>
      </c>
      <c r="I40" s="42">
        <f>(VLOOKUP(H40,'LOT 2'!$G$17:$I$18,2,))*G40</f>
        <v>0</v>
      </c>
      <c r="J40" s="41"/>
      <c r="K40" s="41" t="str">
        <f>+H40</f>
        <v>BAT</v>
      </c>
      <c r="L40" s="42">
        <f>(VLOOKUP(K40,'LOT 2'!$G$17:$I$18,3,))*J40</f>
        <v>0</v>
      </c>
      <c r="M40" s="42">
        <f>L40+I40</f>
        <v>0</v>
      </c>
      <c r="N40" s="43">
        <f>M40</f>
        <v>0</v>
      </c>
      <c r="XDV40"/>
    </row>
    <row r="41" spans="1:15 16350:16350" ht="24" customHeight="1">
      <c r="A41" s="27"/>
      <c r="B41" s="45"/>
      <c r="C41" s="45"/>
      <c r="D41" s="45"/>
      <c r="E41" s="46"/>
      <c r="F41" s="46"/>
      <c r="G41" s="40">
        <v>0</v>
      </c>
      <c r="H41" s="41" t="s">
        <v>16</v>
      </c>
      <c r="I41" s="42">
        <f>(VLOOKUP(H41,'LOT 2'!$G$17:$I$18,2,))*G41</f>
        <v>0</v>
      </c>
      <c r="J41" s="41"/>
      <c r="K41" s="41" t="str">
        <f>+H41</f>
        <v>CON</v>
      </c>
      <c r="L41" s="42">
        <f>(VLOOKUP(K41,'LOT 2'!$G$17:$I$18,3,))*J41</f>
        <v>0</v>
      </c>
      <c r="M41" s="42">
        <f>L41+I41</f>
        <v>0</v>
      </c>
      <c r="N41" s="43">
        <f>M41</f>
        <v>0</v>
      </c>
      <c r="O41" s="11"/>
    </row>
    <row r="43" spans="1:15 16350:16350" s="44" customFormat="1" ht="24.75" customHeight="1">
      <c r="A43" s="27"/>
      <c r="B43" s="47" t="s">
        <v>35</v>
      </c>
      <c r="C43" s="47" t="s">
        <v>36</v>
      </c>
      <c r="D43" s="38" t="s">
        <v>42</v>
      </c>
      <c r="E43" s="39" t="s">
        <v>34</v>
      </c>
      <c r="F43" s="39"/>
      <c r="G43" s="40">
        <v>1</v>
      </c>
      <c r="H43" s="41" t="s">
        <v>14</v>
      </c>
      <c r="I43" s="42">
        <f>(VLOOKUP(H43,'LOT 2'!$G$17:$I$18,2,))*G43</f>
        <v>0</v>
      </c>
      <c r="J43" s="41"/>
      <c r="K43" s="41" t="str">
        <f>+H43</f>
        <v>BAT</v>
      </c>
      <c r="L43" s="42">
        <f>(VLOOKUP(K43,'LOT 2'!$G$17:$I$18,3,))*J43</f>
        <v>0</v>
      </c>
      <c r="M43" s="42">
        <f>L43+I43</f>
        <v>0</v>
      </c>
      <c r="N43" s="43">
        <f>M43</f>
        <v>0</v>
      </c>
      <c r="XDV43"/>
    </row>
    <row r="44" spans="1:15 16350:16350" ht="24" customHeight="1">
      <c r="A44" s="27"/>
      <c r="B44" s="45"/>
      <c r="C44" s="45"/>
      <c r="D44" s="45"/>
      <c r="E44" s="46"/>
      <c r="F44" s="46"/>
      <c r="G44" s="40">
        <v>0</v>
      </c>
      <c r="H44" s="41" t="s">
        <v>16</v>
      </c>
      <c r="I44" s="42">
        <f>(VLOOKUP(H44,'LOT 2'!$G$17:$I$18,2,))*G44</f>
        <v>0</v>
      </c>
      <c r="J44" s="41"/>
      <c r="K44" s="41" t="str">
        <f>+H44</f>
        <v>CON</v>
      </c>
      <c r="L44" s="42">
        <f>(VLOOKUP(K44,'LOT 2'!$G$17:$I$18,3,))*J44</f>
        <v>0</v>
      </c>
      <c r="M44" s="42">
        <f>L44+I44</f>
        <v>0</v>
      </c>
      <c r="N44" s="43">
        <f>M44</f>
        <v>0</v>
      </c>
      <c r="O44" s="11"/>
    </row>
    <row r="46" spans="1:15 16350:16350" ht="17.45">
      <c r="I46"/>
      <c r="J46" s="48" t="s">
        <v>43</v>
      </c>
      <c r="K46" s="48">
        <f>12984.7/2</f>
        <v>6492.35</v>
      </c>
      <c r="L46"/>
      <c r="M46" s="23" t="s">
        <v>44</v>
      </c>
      <c r="N46" s="43">
        <f>SUM(N25:N44)</f>
        <v>0</v>
      </c>
    </row>
    <row r="47" spans="1:15 16350:16350" ht="13.9">
      <c r="N47"/>
    </row>
    <row r="48" spans="1:15 16350:16350" ht="37.9" customHeight="1">
      <c r="I48"/>
      <c r="J48" s="3" t="s">
        <v>45</v>
      </c>
      <c r="K48" s="3"/>
      <c r="L48" s="2" t="s">
        <v>46</v>
      </c>
      <c r="M48" s="2"/>
      <c r="N48" s="49">
        <f>N46*2</f>
        <v>0</v>
      </c>
    </row>
    <row r="49" spans="2:14" ht="15">
      <c r="B49" s="50" t="s">
        <v>47</v>
      </c>
      <c r="I49" s="51"/>
      <c r="J49" s="51"/>
      <c r="K49" s="51"/>
      <c r="L49" s="51"/>
      <c r="M49" s="51"/>
      <c r="N49"/>
    </row>
    <row r="50" spans="2:14" ht="17.45">
      <c r="K50"/>
      <c r="L50" s="1" t="s">
        <v>48</v>
      </c>
      <c r="M50" s="1"/>
      <c r="N50" s="48">
        <f>K46*2</f>
        <v>12984.7</v>
      </c>
    </row>
    <row r="51" spans="2:14" ht="13.9"/>
    <row r="52" spans="2:14" ht="15">
      <c r="B52" s="37"/>
    </row>
    <row r="55" spans="2:14" ht="15">
      <c r="B55" s="37"/>
    </row>
    <row r="58" spans="2:14" ht="15">
      <c r="B58" s="37"/>
    </row>
  </sheetData>
  <autoFilter ref="A22:N26" xr:uid="{00000000-0009-0000-0000-000000000000}"/>
  <mergeCells count="12">
    <mergeCell ref="J48:K48"/>
    <mergeCell ref="L48:M48"/>
    <mergeCell ref="L50:M50"/>
    <mergeCell ref="B5:N8"/>
    <mergeCell ref="F14:I15"/>
    <mergeCell ref="K14:N15"/>
    <mergeCell ref="B21:C21"/>
    <mergeCell ref="D21:D22"/>
    <mergeCell ref="E21:E22"/>
    <mergeCell ref="F21:F22"/>
    <mergeCell ref="G21:I21"/>
    <mergeCell ref="J21:L21"/>
  </mergeCells>
  <pageMargins left="0.31527777777777799" right="0.17013888888888901" top="0.15763888888888899" bottom="0.15763888888888899" header="0.511811023622047" footer="0.511811023622047"/>
  <pageSetup paperSize="9" scale="59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9B3D7587CA3D4FB0564F7D0C54EAB7" ma:contentTypeVersion="14" ma:contentTypeDescription="Crea un document nou" ma:contentTypeScope="" ma:versionID="1021d96e2d4ecd94e2c13ba2a3b6507b">
  <xsd:schema xmlns:xsd="http://www.w3.org/2001/XMLSchema" xmlns:xs="http://www.w3.org/2001/XMLSchema" xmlns:p="http://schemas.microsoft.com/office/2006/metadata/properties" xmlns:ns2="bd6b893e-6d98-4710-92c2-389b59b64829" xmlns:ns3="bdc334ff-fa8b-47d3-aaa3-b464e9aabbec" targetNamespace="http://schemas.microsoft.com/office/2006/metadata/properties" ma:root="true" ma:fieldsID="1c50143b205f07325066fae2df144cba" ns2:_="" ns3:_="">
    <xsd:import namespace="bd6b893e-6d98-4710-92c2-389b59b64829"/>
    <xsd:import namespace="bdc334ff-fa8b-47d3-aaa3-b464e9aabb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Creaci_x00f3_" minOccurs="0"/>
                <xsd:element ref="ns2:GTM" minOccurs="0"/>
                <xsd:element ref="ns2:Assessor" minOccurs="0"/>
                <xsd:element ref="ns2:Observac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b893e-6d98-4710-92c2-389b59b64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reaci_x00f3_" ma:index="11" nillable="true" ma:displayName="Creació" ma:format="DateOnly" ma:internalName="Creaci_x00f3_">
      <xsd:simpleType>
        <xsd:restriction base="dms:DateTime"/>
      </xsd:simpleType>
    </xsd:element>
    <xsd:element name="GTM" ma:index="12" nillable="true" ma:displayName="GTM" ma:default="2025/0000" ma:description="2025/000028826" ma:internalName="GTM">
      <xsd:simpleType>
        <xsd:restriction base="dms:Text">
          <xsd:maxLength value="255"/>
        </xsd:restriction>
      </xsd:simpleType>
    </xsd:element>
    <xsd:element name="Assessor" ma:index="13" nillable="true" ma:displayName="Assessor" ma:format="Dropdown" ma:internalName="Assessor">
      <xsd:simpleType>
        <xsd:restriction base="dms:Text">
          <xsd:maxLength value="255"/>
        </xsd:restriction>
      </xsd:simpleType>
    </xsd:element>
    <xsd:element name="Observacions" ma:index="14" nillable="true" ma:displayName="Observacions" ma:description="Per tramesa invitació" ma:format="Dropdown" ma:internalName="Observacion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es de la imatge" ma:readOnly="false" ma:fieldId="{5cf76f15-5ced-4ddc-b409-7134ff3c332f}" ma:taxonomyMulti="true" ma:sspId="b47c2126-c438-4055-99c2-3b2d8ecec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c334ff-fa8b-47d3-aaa3-b464e9aabbe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84e4afd-aaa9-4bfe-8f45-8288677bddf0}" ma:internalName="TaxCatchAll" ma:showField="CatchAllData" ma:web="bdc334ff-fa8b-47d3-aaa3-b464e9aabb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6b893e-6d98-4710-92c2-389b59b64829">
      <Terms xmlns="http://schemas.microsoft.com/office/infopath/2007/PartnerControls"/>
    </lcf76f155ced4ddcb4097134ff3c332f>
    <TaxCatchAll xmlns="bdc334ff-fa8b-47d3-aaa3-b464e9aabbec" xsi:nil="true"/>
    <GTM xmlns="bd6b893e-6d98-4710-92c2-389b59b64829">2025/0000</GTM>
    <Assessor xmlns="bd6b893e-6d98-4710-92c2-389b59b64829" xsi:nil="true"/>
    <Creaci_x00f3_ xmlns="bd6b893e-6d98-4710-92c2-389b59b64829" xsi:nil="true"/>
    <Observacions xmlns="bd6b893e-6d98-4710-92c2-389b59b6482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0A9CAF-50F8-4F18-A9E1-C0FA4FBD7F3A}"/>
</file>

<file path=customXml/itemProps2.xml><?xml version="1.0" encoding="utf-8"?>
<ds:datastoreItem xmlns:ds="http://schemas.openxmlformats.org/officeDocument/2006/customXml" ds:itemID="{8BD5E4E5-2DBC-470D-82AF-CA2FED80DC59}"/>
</file>

<file path=customXml/itemProps3.xml><?xml version="1.0" encoding="utf-8"?>
<ds:datastoreItem xmlns:ds="http://schemas.openxmlformats.org/officeDocument/2006/customXml" ds:itemID="{5F2D71B1-BE3D-470C-9A1D-3FA0342DFA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rmvila</dc:creator>
  <cp:keywords/>
  <dc:description/>
  <cp:lastModifiedBy>Vila Carrau, Rosa Maria</cp:lastModifiedBy>
  <cp:revision>34</cp:revision>
  <dcterms:created xsi:type="dcterms:W3CDTF">2019-02-05T14:30:28Z</dcterms:created>
  <dcterms:modified xsi:type="dcterms:W3CDTF">2026-06-01T07:34:37Z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0x010100009B3D7587CA3D4FB0564F7D0C54EAB7</vt:lpwstr>
  </property>
  <property fmtid="{D5CDD505-2E9C-101B-9397-08002B2CF9AE}" pid="3" name="MediaServiceImageTags">
    <vt:lpwstr/>
  </property>
</Properties>
</file>