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OFICINAADMINISTRATIVA2/Shared Documents/OA Expedients/2026/101_INFR/_CONTR_26_163_OBRA_Acces tunel Bauma/03_Enviat_AJ i PCAP/"/>
    </mc:Choice>
  </mc:AlternateContent>
  <xr:revisionPtr revIDLastSave="518" documentId="8_{F500E46C-30D4-49AE-B825-EBC5A828840F}" xr6:coauthVersionLast="47" xr6:coauthVersionMax="47" xr10:uidLastSave="{3EE0FB28-8490-4F3D-A0BD-0E471F60FF11}"/>
  <bookViews>
    <workbookView xWindow="25800" yWindow="0" windowWidth="25800" windowHeight="21000" xr2:uid="{23B3B575-57A1-4890-B988-8689E2D3621B}"/>
  </bookViews>
  <sheets>
    <sheet name="Annex 2 PCAP-Oferta ec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G41" i="2"/>
  <c r="F41" i="2"/>
  <c r="G28" i="2"/>
  <c r="G26" i="2"/>
  <c r="F44" i="2" l="1"/>
  <c r="F43" i="2"/>
  <c r="G29" i="2"/>
  <c r="G24" i="2"/>
  <c r="G42" i="2" s="1"/>
  <c r="G43" i="2" l="1"/>
  <c r="G44" i="2" l="1"/>
  <c r="G30" i="2" l="1"/>
  <c r="G31" i="2" s="1"/>
  <c r="G32" i="2" l="1"/>
  <c r="G33" i="2" s="1"/>
  <c r="G34" i="2" l="1"/>
  <c r="G35" i="2" l="1"/>
</calcChain>
</file>

<file path=xl/sharedStrings.xml><?xml version="1.0" encoding="utf-8"?>
<sst xmlns="http://schemas.openxmlformats.org/spreadsheetml/2006/main" count="33" uniqueCount="33">
  <si>
    <t>EMPRESA LICITADORA:</t>
  </si>
  <si>
    <t>21% IVA</t>
  </si>
  <si>
    <t>Total (amb IVA)</t>
  </si>
  <si>
    <t>Oferta en concepte del preu corresponent al pressupost de licitació</t>
  </si>
  <si>
    <t>Capítol i concepte</t>
  </si>
  <si>
    <t>Total PEM</t>
  </si>
  <si>
    <t>Preu màxim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</si>
  <si>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</si>
  <si>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</si>
  <si>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</si>
  <si>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</si>
  <si>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Licitació</t>
  </si>
  <si>
    <t>Oferta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</si>
  <si>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</si>
  <si>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</si>
  <si>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</si>
  <si>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</si>
  <si>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Total PEC (abans d’IVA)</t>
  </si>
  <si>
    <t>01.01 - TREBALLS PREVIS</t>
  </si>
  <si>
    <t>01.02 - MOVIMENT DE TERRES</t>
  </si>
  <si>
    <t>01.03 - DRENATGE</t>
  </si>
  <si>
    <t>01.04 - FERMS I PAVIMENTS</t>
  </si>
  <si>
    <t>01.05 - SENYALITZACIÓ I SISTEMES DE CONTENCIÓ</t>
  </si>
  <si>
    <t>01.06 - REPOSICIÓ DE SERVEIS</t>
  </si>
  <si>
    <t>01.07 - TANCAMENT PERIMETRAL</t>
  </si>
  <si>
    <t>01.08 - INTEGRACIÓ AMBIENTAL</t>
  </si>
  <si>
    <t>01.09 - CONTROL DE QUALITAT</t>
  </si>
  <si>
    <t>01.10 - SEGURETAT I SALUT</t>
  </si>
  <si>
    <t>01.11 - ALTRES</t>
  </si>
  <si>
    <t xml:space="preserve"> * 01.11.2 - XPA0-0002 - Partida alçada a justificar per seguretat vial i senyalització </t>
  </si>
  <si>
    <t xml:space="preserve"> * 01.11.1 - XPA0-0001 - Partida alçada a justificar per plataforma i drenatge</t>
  </si>
  <si>
    <t xml:space="preserve"> * 01.10.1 - PZSS-0001 - Partida alçada a justificar per a la Seguretat i Salut</t>
  </si>
  <si>
    <t xml:space="preserve"> * 01.09.1 - XPA0-0PCQ - Partida alçada a justificar per al Control de Qualitat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</si>
</sst>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8" fontId="5" fillId="0" borderId="17" xfId="0" applyNumberFormat="1" applyFont="1" applyBorder="1" applyAlignment="1" applyProtection="1">
      <alignment horizontal="right" vertical="center" wrapText="1"/>
      <protection locked="0"/>
    </xf>
    <xf numFmtId="8" fontId="5" fillId="0" borderId="2" xfId="0" applyNumberFormat="1" applyFont="1" applyBorder="1" applyAlignment="1" applyProtection="1">
      <alignment horizontal="right" vertical="center" wrapText="1"/>
      <protection locked="0"/>
    </xf>
    <xf numFmtId="8" fontId="3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44" fontId="8" fillId="0" borderId="21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11" fillId="0" borderId="0" xfId="0" applyNumberFormat="1" applyFont="1"/>
    <xf numFmtId="44" fontId="0" fillId="0" borderId="0" xfId="0" applyNumberFormat="1"/>
    <xf numFmtId="8" fontId="4" fillId="5" borderId="2" xfId="0" applyNumberFormat="1" applyFont="1" applyFill="1" applyBorder="1" applyAlignment="1">
      <alignment horizontal="right" vertical="center" wrapText="1"/>
    </xf>
    <xf numFmtId="8" fontId="8" fillId="5" borderId="2" xfId="0" applyNumberFormat="1" applyFont="1" applyFill="1" applyBorder="1" applyAlignment="1">
      <alignment horizontal="right" vertical="center" wrapText="1"/>
    </xf>
    <xf numFmtId="8" fontId="3" fillId="5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8" fontId="9" fillId="4" borderId="1" xfId="1" applyNumberFormat="1" applyFont="1" applyFill="1" applyBorder="1" applyAlignment="1" applyProtection="1">
      <alignment vertical="center" wrapText="1"/>
    </xf>
    <xf numFmtId="8" fontId="8" fillId="4" borderId="1" xfId="0" applyNumberFormat="1" applyFont="1" applyFill="1" applyBorder="1" applyAlignment="1">
      <alignment horizontal="right" vertical="center" wrapText="1"/>
    </xf>
    <xf numFmtId="8" fontId="0" fillId="0" borderId="0" xfId="0" applyNumberFormat="1"/>
    <xf numFmtId="8" fontId="5" fillId="0" borderId="1" xfId="0" applyNumberFormat="1" applyFont="1" applyBorder="1" applyAlignment="1">
      <alignment horizontal="right" vertical="center" wrapText="1"/>
    </xf>
    <xf numFmtId="8" fontId="4" fillId="3" borderId="1" xfId="0" applyNumberFormat="1" applyFont="1" applyFill="1" applyBorder="1" applyAlignment="1">
      <alignment horizontal="right" vertical="center" wrapText="1"/>
    </xf>
    <xf numFmtId="8" fontId="4" fillId="3" borderId="2" xfId="0" applyNumberFormat="1" applyFont="1" applyFill="1" applyBorder="1" applyAlignment="1">
      <alignment horizontal="right" vertical="center" wrapText="1"/>
    </xf>
    <xf numFmtId="8" fontId="4" fillId="3" borderId="24" xfId="0" applyNumberFormat="1" applyFont="1" applyFill="1" applyBorder="1" applyAlignment="1">
      <alignment horizontal="right" vertical="center" wrapText="1"/>
    </xf>
    <xf numFmtId="8" fontId="4" fillId="0" borderId="23" xfId="0" applyNumberFormat="1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8" fontId="5" fillId="0" borderId="23" xfId="0" applyNumberFormat="1" applyFont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8" fillId="5" borderId="12" xfId="0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3" fillId="5" borderId="18" xfId="0" applyFont="1" applyFill="1" applyBorder="1" applyAlignment="1">
      <alignment horizontal="right" vertical="center" wrapText="1"/>
    </xf>
    <xf numFmtId="0" fontId="3" fillId="5" borderId="19" xfId="0" applyFont="1" applyFill="1" applyBorder="1" applyAlignment="1">
      <alignment horizontal="right" vertical="center" wrapText="1"/>
    </xf>
    <xf numFmtId="0" fontId="3" fillId="5" borderId="20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8" fontId="4" fillId="3" borderId="23" xfId="0" applyNumberFormat="1" applyFont="1" applyFill="1" applyBorder="1" applyAlignment="1">
      <alignment horizontal="right" vertical="center" wrapText="1"/>
    </xf>
    <xf numFmtId="8" fontId="4" fillId="3" borderId="28" xfId="0" applyNumberFormat="1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CONTR/2026/163 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del nou accés a la via a l’entorn de la boca sud del Túnel de la Bauma (Castellbell i el Vilar), de la línia Llobregat - Anoia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45"/>
  <sheetViews>
    <sheetView tabSelected="1" zoomScaleNormal="100" workbookViewId="0">
      <selection activeCell="E9" sqref="E9:G9"/>
    </sheetView>
  </sheetViews>
  <sheetFormatPr baseColWidth="10" defaultColWidth="8.85546875" defaultRowHeight="15" x14ac:dyDescent="0.25"/>
  <cols>
    <col min="5" max="5" width="42.5703125" customWidth="1"/>
    <col min="6" max="6" width="14.42578125" customWidth="1"/>
    <col min="7" max="7" width="16.85546875" customWidth="1"/>
    <col min="8" max="8" width="14.140625" bestFit="1" customWidth="1"/>
    <col min="9" max="9" width="14.7109375" bestFit="1" customWidth="1"/>
    <col min="10" max="10" width="15.42578125" bestFit="1" customWidth="1"/>
    <col min="11" max="12" width="14.140625" bestFit="1" customWidth="1"/>
  </cols>
  <sheetData>
    <row r="9" spans="1:7" ht="24" customHeight="1" x14ac:dyDescent="0.25">
      <c r="B9" s="63" t="s">
        <v>0</v>
      </c>
      <c r="C9" s="63"/>
      <c r="D9" s="64"/>
      <c r="E9" s="65"/>
      <c r="F9" s="66"/>
      <c r="G9" s="67"/>
    </row>
    <row r="12" spans="1:7" ht="23.45" customHeight="1" x14ac:dyDescent="0.25">
      <c r="A12" s="68" t="s">
        <v>3</v>
      </c>
      <c r="B12" s="68"/>
      <c r="C12" s="68"/>
      <c r="D12" s="68"/>
      <c r="E12" s="68"/>
      <c r="F12" s="68"/>
      <c r="G12" s="68"/>
    </row>
    <row r="13" spans="1:7" ht="15.75" thickBot="1" x14ac:dyDescent="0.3"/>
    <row r="14" spans="1:7" ht="41.25" customHeight="1" thickBot="1" x14ac:dyDescent="0.3">
      <c r="B14" s="69" t="s">
        <v>4</v>
      </c>
      <c r="C14" s="70"/>
      <c r="D14" s="70"/>
      <c r="E14" s="70"/>
      <c r="F14" s="25" t="s">
        <v>6</v>
      </c>
      <c r="G14" s="26" t="s">
        <v>7</v>
      </c>
    </row>
    <row r="15" spans="1:7" ht="15" customHeight="1" x14ac:dyDescent="0.25">
      <c r="B15" s="51" t="s">
        <v>18</v>
      </c>
      <c r="C15" s="52"/>
      <c r="D15" s="52"/>
      <c r="E15" s="52"/>
      <c r="F15" s="24">
        <v>6884.28</v>
      </c>
      <c r="G15" s="1"/>
    </row>
    <row r="16" spans="1:7" ht="15" customHeight="1" x14ac:dyDescent="0.25">
      <c r="B16" s="51" t="s">
        <v>19</v>
      </c>
      <c r="C16" s="52"/>
      <c r="D16" s="52"/>
      <c r="E16" s="53"/>
      <c r="F16" s="20">
        <v>108048.75</v>
      </c>
      <c r="G16" s="2"/>
    </row>
    <row r="17" spans="2:10" ht="15" customHeight="1" x14ac:dyDescent="0.25">
      <c r="B17" s="51" t="s">
        <v>20</v>
      </c>
      <c r="C17" s="52"/>
      <c r="D17" s="52"/>
      <c r="E17" s="53"/>
      <c r="F17" s="27">
        <v>11157.49</v>
      </c>
      <c r="G17" s="1"/>
    </row>
    <row r="18" spans="2:10" ht="15" customHeight="1" x14ac:dyDescent="0.25">
      <c r="B18" s="51" t="s">
        <v>21</v>
      </c>
      <c r="C18" s="52"/>
      <c r="D18" s="52"/>
      <c r="E18" s="53"/>
      <c r="F18" s="27">
        <v>28999.42</v>
      </c>
      <c r="G18" s="1"/>
    </row>
    <row r="19" spans="2:10" ht="15" customHeight="1" x14ac:dyDescent="0.25">
      <c r="B19" s="51" t="s">
        <v>22</v>
      </c>
      <c r="C19" s="52"/>
      <c r="D19" s="52"/>
      <c r="E19" s="53"/>
      <c r="F19" s="27">
        <v>15701.62</v>
      </c>
      <c r="G19" s="1"/>
    </row>
    <row r="20" spans="2:10" ht="15" customHeight="1" x14ac:dyDescent="0.25">
      <c r="B20" s="51" t="s">
        <v>23</v>
      </c>
      <c r="C20" s="52"/>
      <c r="D20" s="52"/>
      <c r="E20" s="53"/>
      <c r="F20" s="27">
        <v>2645.43</v>
      </c>
      <c r="G20" s="1"/>
    </row>
    <row r="21" spans="2:10" ht="15" customHeight="1" x14ac:dyDescent="0.25">
      <c r="B21" s="51" t="s">
        <v>24</v>
      </c>
      <c r="C21" s="52"/>
      <c r="D21" s="52"/>
      <c r="E21" s="53"/>
      <c r="F21" s="27">
        <v>4838.43</v>
      </c>
      <c r="G21" s="1"/>
    </row>
    <row r="22" spans="2:10" ht="15" customHeight="1" x14ac:dyDescent="0.25">
      <c r="B22" s="57" t="s">
        <v>25</v>
      </c>
      <c r="C22" s="58"/>
      <c r="D22" s="58"/>
      <c r="E22" s="59"/>
      <c r="F22" s="27">
        <v>8147.7</v>
      </c>
      <c r="G22" s="1"/>
    </row>
    <row r="23" spans="2:10" ht="15" customHeight="1" x14ac:dyDescent="0.25">
      <c r="B23" s="60" t="s">
        <v>26</v>
      </c>
      <c r="C23" s="61"/>
      <c r="D23" s="61"/>
      <c r="E23" s="61"/>
      <c r="F23" s="61"/>
      <c r="G23" s="62"/>
    </row>
    <row r="24" spans="2:10" x14ac:dyDescent="0.25">
      <c r="B24" s="75" t="s">
        <v>32</v>
      </c>
      <c r="C24" s="76"/>
      <c r="D24" s="76"/>
      <c r="E24" s="77"/>
      <c r="F24" s="21">
        <v>3175.66</v>
      </c>
      <c r="G24" s="22">
        <f>F24</f>
        <v>3175.66</v>
      </c>
    </row>
    <row r="25" spans="2:10" ht="15" customHeight="1" x14ac:dyDescent="0.25">
      <c r="B25" s="60" t="s">
        <v>27</v>
      </c>
      <c r="C25" s="61"/>
      <c r="D25" s="61"/>
      <c r="E25" s="61"/>
      <c r="F25" s="61"/>
      <c r="G25" s="62"/>
    </row>
    <row r="26" spans="2:10" x14ac:dyDescent="0.25">
      <c r="B26" s="71" t="s">
        <v>31</v>
      </c>
      <c r="C26" s="72"/>
      <c r="D26" s="72"/>
      <c r="E26" s="72"/>
      <c r="F26" s="73">
        <v>2567.89</v>
      </c>
      <c r="G26" s="74">
        <f>F26</f>
        <v>2567.89</v>
      </c>
    </row>
    <row r="27" spans="2:10" ht="15" customHeight="1" x14ac:dyDescent="0.25">
      <c r="B27" s="60" t="s">
        <v>28</v>
      </c>
      <c r="C27" s="61"/>
      <c r="D27" s="61"/>
      <c r="E27" s="61"/>
      <c r="F27" s="61"/>
      <c r="G27" s="62"/>
    </row>
    <row r="28" spans="2:10" x14ac:dyDescent="0.25">
      <c r="B28" s="49" t="s">
        <v>30</v>
      </c>
      <c r="C28" s="50"/>
      <c r="D28" s="50"/>
      <c r="E28" s="50"/>
      <c r="F28" s="23">
        <v>8000</v>
      </c>
      <c r="G28" s="22">
        <f t="shared" ref="G28" si="0">F28</f>
        <v>8000</v>
      </c>
    </row>
    <row r="29" spans="2:10" x14ac:dyDescent="0.25">
      <c r="B29" s="49" t="s">
        <v>29</v>
      </c>
      <c r="C29" s="50"/>
      <c r="D29" s="50"/>
      <c r="E29" s="50"/>
      <c r="F29" s="23">
        <v>8600</v>
      </c>
      <c r="G29" s="22">
        <f t="shared" ref="G29" si="1">F29</f>
        <v>8600</v>
      </c>
    </row>
    <row r="30" spans="2:10" ht="15" customHeight="1" x14ac:dyDescent="0.25">
      <c r="B30" s="54" t="s">
        <v>5</v>
      </c>
      <c r="C30" s="55"/>
      <c r="D30" s="55"/>
      <c r="E30" s="55"/>
      <c r="F30" s="56"/>
      <c r="G30" s="3">
        <f>G41+G42</f>
        <v>22343.55</v>
      </c>
      <c r="H30" s="4"/>
    </row>
    <row r="31" spans="2:10" ht="15" customHeight="1" x14ac:dyDescent="0.25">
      <c r="B31" s="31" t="s">
        <v>8</v>
      </c>
      <c r="C31" s="32"/>
      <c r="D31" s="32"/>
      <c r="E31" s="32"/>
      <c r="F31" s="33"/>
      <c r="G31" s="5">
        <f>ROUND(G30*0.13,2)</f>
        <v>2904.66</v>
      </c>
      <c r="H31" s="6"/>
      <c r="I31" s="6"/>
    </row>
    <row r="32" spans="2:10" ht="15" customHeight="1" x14ac:dyDescent="0.25">
      <c r="B32" s="31" t="s">
        <v>9</v>
      </c>
      <c r="C32" s="32"/>
      <c r="D32" s="32"/>
      <c r="E32" s="32"/>
      <c r="F32" s="33"/>
      <c r="G32" s="7">
        <f>ROUND(G30*0.06,2)</f>
        <v>1340.61</v>
      </c>
      <c r="H32" s="8"/>
      <c r="I32" s="9"/>
      <c r="J32" s="10"/>
    </row>
    <row r="33" spans="2:9" ht="15" customHeight="1" x14ac:dyDescent="0.25">
      <c r="B33" s="34" t="s">
        <v>17</v>
      </c>
      <c r="C33" s="35"/>
      <c r="D33" s="35"/>
      <c r="E33" s="35"/>
      <c r="F33" s="36"/>
      <c r="G33" s="11">
        <f>G30+G31+G32</f>
        <v>26588.82</v>
      </c>
      <c r="H33" s="4"/>
      <c r="I33" s="10"/>
    </row>
    <row r="34" spans="2:9" x14ac:dyDescent="0.25">
      <c r="B34" s="37" t="s">
        <v>1</v>
      </c>
      <c r="C34" s="38"/>
      <c r="D34" s="38"/>
      <c r="E34" s="38"/>
      <c r="F34" s="39"/>
      <c r="G34" s="12">
        <f>ROUND(G33*0.21,2)</f>
        <v>5583.65</v>
      </c>
    </row>
    <row r="35" spans="2:9" ht="15.75" customHeight="1" thickBot="1" x14ac:dyDescent="0.3">
      <c r="B35" s="40" t="s">
        <v>2</v>
      </c>
      <c r="C35" s="41"/>
      <c r="D35" s="41"/>
      <c r="E35" s="41"/>
      <c r="F35" s="42"/>
      <c r="G35" s="13">
        <f>G33+G34</f>
        <v>32172.47</v>
      </c>
    </row>
    <row r="36" spans="2:9" x14ac:dyDescent="0.25">
      <c r="G36" s="10"/>
    </row>
    <row r="37" spans="2:9" ht="15" customHeight="1" x14ac:dyDescent="0.25">
      <c r="B37" s="43" t="s">
        <v>10</v>
      </c>
      <c r="C37" s="44"/>
      <c r="D37" s="44"/>
      <c r="E37" s="44"/>
      <c r="F37" s="44"/>
      <c r="G37" s="45"/>
    </row>
    <row r="38" spans="2:9" x14ac:dyDescent="0.25">
      <c r="B38" s="46"/>
      <c r="C38" s="47"/>
      <c r="D38" s="47"/>
      <c r="E38" s="47"/>
      <c r="F38" s="47"/>
      <c r="G38" s="48"/>
    </row>
    <row r="39" spans="2:9" x14ac:dyDescent="0.25">
      <c r="B39" s="46"/>
      <c r="C39" s="47"/>
      <c r="D39" s="47"/>
      <c r="E39" s="47"/>
      <c r="F39" s="47"/>
      <c r="G39" s="48"/>
    </row>
    <row r="40" spans="2:9" x14ac:dyDescent="0.25">
      <c r="B40" s="14"/>
      <c r="C40" s="14"/>
      <c r="D40" s="14"/>
      <c r="E40" s="14"/>
      <c r="F40" s="15" t="s">
        <v>11</v>
      </c>
      <c r="G40" s="16" t="s">
        <v>12</v>
      </c>
    </row>
    <row r="41" spans="2:9" ht="15" customHeight="1" x14ac:dyDescent="0.25">
      <c r="B41" s="28" t="s">
        <v>13</v>
      </c>
      <c r="C41" s="29"/>
      <c r="D41" s="29"/>
      <c r="E41" s="30"/>
      <c r="F41" s="17">
        <f>ROUND(F15,2)+ROUND(F16,2)+ROUND(F17,2)+ROUND(F18,2)+ROUND(F19,2)+ROUND(F20,2)+ROUND(F21,2)+ROUND(F22,2)</f>
        <v>186423.12</v>
      </c>
      <c r="G41" s="17">
        <f>ROUND(G15,2)+ROUND(G16,2)+ROUND(G17,2)+ROUND(G18,2)+ROUND(G19,2)+ROUND(G20,2)+ROUND(G21,2)+ROUND(G22,2)</f>
        <v>0</v>
      </c>
    </row>
    <row r="42" spans="2:9" ht="15" customHeight="1" x14ac:dyDescent="0.25">
      <c r="B42" s="28" t="s">
        <v>14</v>
      </c>
      <c r="C42" s="29"/>
      <c r="D42" s="29"/>
      <c r="E42" s="30"/>
      <c r="F42" s="18">
        <f>F24+F26+F28+F29</f>
        <v>22343.55</v>
      </c>
      <c r="G42" s="18">
        <f>G24+G26+G28+G29</f>
        <v>22343.55</v>
      </c>
    </row>
    <row r="43" spans="2:9" ht="15" customHeight="1" x14ac:dyDescent="0.25">
      <c r="B43" s="28" t="s">
        <v>15</v>
      </c>
      <c r="C43" s="29"/>
      <c r="D43" s="29"/>
      <c r="E43" s="30"/>
      <c r="F43" s="17">
        <f>ROUND(F41*0.13,2)+ROUND(F41*0.06,2)+F41</f>
        <v>221843.52</v>
      </c>
      <c r="G43" s="17">
        <f>ROUND(G41*0.13,2)+ROUND(G41*0.06,2)+G41</f>
        <v>0</v>
      </c>
    </row>
    <row r="44" spans="2:9" ht="15" customHeight="1" x14ac:dyDescent="0.25">
      <c r="B44" s="28" t="s">
        <v>16</v>
      </c>
      <c r="C44" s="29"/>
      <c r="D44" s="29"/>
      <c r="E44" s="30"/>
      <c r="F44" s="17">
        <f>ROUND(F42*0.13,2)+ROUND(F42*0.06,2)+F42</f>
        <v>26588.82</v>
      </c>
      <c r="G44" s="17">
        <f>ROUND(G42*0.13,2)+ROUND(G42*0.06,2)+G42</f>
        <v>26588.82</v>
      </c>
    </row>
    <row r="45" spans="2:9" x14ac:dyDescent="0.25">
      <c r="G45" s="19"/>
    </row>
  </sheetData>
  <sheetProtection algorithmName="SHA-512" hashValue="MZdsmAdnaBm7YPBKuWU1SHSLguKVysv2ywABj4NvX0MVEpNNP8dZVGjqrUf0vBIH0nSTZE5e5lVnC8PSZPsQuw==" saltValue="UTTXInu8/PYdHAXjoaGvbg==" spinCount="100000" sheet="1" objects="1" scenarios="1" selectLockedCells="1"/>
  <mergeCells count="30">
    <mergeCell ref="B9:D9"/>
    <mergeCell ref="E9:G9"/>
    <mergeCell ref="A12:G12"/>
    <mergeCell ref="B14:E14"/>
    <mergeCell ref="B15:E15"/>
    <mergeCell ref="B27:G27"/>
    <mergeCell ref="B17:E17"/>
    <mergeCell ref="B18:E18"/>
    <mergeCell ref="B19:E19"/>
    <mergeCell ref="B20:E20"/>
    <mergeCell ref="B21:E21"/>
    <mergeCell ref="B23:G23"/>
    <mergeCell ref="B31:F31"/>
    <mergeCell ref="B24:E24"/>
    <mergeCell ref="B29:E29"/>
    <mergeCell ref="B16:E16"/>
    <mergeCell ref="B30:F30"/>
    <mergeCell ref="B22:E22"/>
    <mergeCell ref="B25:G25"/>
    <mergeCell ref="B26:E26"/>
    <mergeCell ref="B28:E28"/>
    <mergeCell ref="B41:E41"/>
    <mergeCell ref="B42:E42"/>
    <mergeCell ref="B43:E43"/>
    <mergeCell ref="B44:E44"/>
    <mergeCell ref="B32:F32"/>
    <mergeCell ref="B33:F33"/>
    <mergeCell ref="B34:F34"/>
    <mergeCell ref="B35:F35"/>
    <mergeCell ref="B37:G39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schemas.microsoft.com/office/infopath/2007/PartnerControls"/>
    <ds:schemaRef ds:uri="http://www.w3.org/XML/1998/namespace"/>
    <ds:schemaRef ds:uri="http://purl.org/dc/dcmitype/"/>
    <ds:schemaRef ds:uri="c4d65d83-e6de-4071-ac96-3b9ea901594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05b5c50-6878-419c-aaee-f57d1b61cb07"/>
    <ds:schemaRef ds:uri="a4e8c040-620f-42a2-8d8e-d59e2c082eaf"/>
    <ds:schemaRef ds:uri="c6cc41f6-4694-4999-a616-93cae258eccb"/>
    <ds:schemaRef ds:uri="eea7a479-9c10-413b-aefd-b01f39b494a3"/>
    <ds:schemaRef ds:uri="303ac9fa-413a-4b96-8276-e5725066a334"/>
  </ds:schemaRefs>
</ds:datastoreItem>
</file>

<file path=customXml/itemProps2.xml><?xml version="1.0" encoding="utf-8"?>
<ds:datastoreItem xmlns:ds="http://schemas.openxmlformats.org/officeDocument/2006/customXml" ds:itemID="{A6E09BE9-9C97-4E41-A60C-1B861A4110FE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Nuria Jurjo Villegas</cp:lastModifiedBy>
  <dcterms:created xsi:type="dcterms:W3CDTF">2025-03-31T06:26:07Z</dcterms:created>
  <dcterms:modified xsi:type="dcterms:W3CDTF">2026-03-25T15:01:25Z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