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avellanadewasabi.sharepoint.com/sites/WASABIS/PROJECTES/FGC/OFICINES SARRIA/03 PDF/ENTREGA FASE II/2026 03 26 FGC OFICINES VILALTA _Editables/"/>
    </mc:Choice>
  </mc:AlternateContent>
  <xr:revisionPtr revIDLastSave="0" documentId="8_{E4637CE2-B467-40EB-A7A1-E4CC428B5232}" xr6:coauthVersionLast="47" xr6:coauthVersionMax="47" xr10:uidLastSave="{00000000-0000-0000-0000-000000000000}"/>
  <bookViews>
    <workbookView xWindow="1170" yWindow="1170" windowWidth="28800" windowHeight="11295" xr2:uid="{6BCBFEDB-8445-4F91-BE04-1E607BF6377C}"/>
  </bookViews>
  <sheets>
    <sheet name="Full1" sheetId="1" r:id="rId1"/>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6" i="1" l="1"/>
  <c r="M345" i="1"/>
  <c r="K330" i="1"/>
  <c r="M341" i="1"/>
  <c r="M339" i="1"/>
  <c r="M337" i="1"/>
  <c r="M335" i="1"/>
  <c r="M333" i="1"/>
  <c r="M331" i="1"/>
  <c r="L343" i="1" s="1"/>
  <c r="K310" i="1"/>
  <c r="M326" i="1"/>
  <c r="L320" i="1"/>
  <c r="J323" i="1"/>
  <c r="J322" i="1"/>
  <c r="K324" i="1" s="1"/>
  <c r="L311" i="1"/>
  <c r="J317" i="1"/>
  <c r="J316" i="1"/>
  <c r="J315" i="1"/>
  <c r="J314" i="1"/>
  <c r="J313" i="1"/>
  <c r="K318" i="1" s="1"/>
  <c r="K291" i="1"/>
  <c r="M306" i="1"/>
  <c r="M304" i="1"/>
  <c r="M302" i="1"/>
  <c r="M300" i="1"/>
  <c r="M298" i="1"/>
  <c r="M296" i="1"/>
  <c r="M294" i="1"/>
  <c r="M292" i="1"/>
  <c r="L308" i="1" s="1"/>
  <c r="K252" i="1"/>
  <c r="M287" i="1"/>
  <c r="M285" i="1"/>
  <c r="M283" i="1"/>
  <c r="M281" i="1"/>
  <c r="M279" i="1"/>
  <c r="M277" i="1"/>
  <c r="M275" i="1"/>
  <c r="M273" i="1"/>
  <c r="M271" i="1"/>
  <c r="M269" i="1"/>
  <c r="M267" i="1"/>
  <c r="M265" i="1"/>
  <c r="M263" i="1"/>
  <c r="M261" i="1"/>
  <c r="M259" i="1"/>
  <c r="M257" i="1"/>
  <c r="M255" i="1"/>
  <c r="M253" i="1"/>
  <c r="L289" i="1" s="1"/>
  <c r="K167" i="1"/>
  <c r="M248" i="1"/>
  <c r="K241" i="1"/>
  <c r="L246" i="1"/>
  <c r="M246" i="1" s="1"/>
  <c r="M241" i="1" s="1"/>
  <c r="M245" i="1"/>
  <c r="M244" i="1"/>
  <c r="M243" i="1"/>
  <c r="M239" i="1"/>
  <c r="M237" i="1"/>
  <c r="M235" i="1"/>
  <c r="M233" i="1"/>
  <c r="M231" i="1"/>
  <c r="M229" i="1"/>
  <c r="K224" i="1"/>
  <c r="M226" i="1"/>
  <c r="L227" i="1" s="1"/>
  <c r="M222" i="1"/>
  <c r="M220" i="1"/>
  <c r="M218" i="1"/>
  <c r="K210" i="1"/>
  <c r="M214" i="1"/>
  <c r="M212" i="1"/>
  <c r="L216" i="1" s="1"/>
  <c r="K196" i="1"/>
  <c r="M206" i="1"/>
  <c r="M204" i="1"/>
  <c r="L208" i="1" s="1"/>
  <c r="M202" i="1"/>
  <c r="M200" i="1"/>
  <c r="M198" i="1"/>
  <c r="K180" i="1"/>
  <c r="M192" i="1"/>
  <c r="L194" i="1" s="1"/>
  <c r="M190" i="1"/>
  <c r="M188" i="1"/>
  <c r="M186" i="1"/>
  <c r="M184" i="1"/>
  <c r="M182" i="1"/>
  <c r="M178" i="1"/>
  <c r="M176" i="1"/>
  <c r="K170" i="1"/>
  <c r="M173" i="1"/>
  <c r="M172" i="1"/>
  <c r="L174" i="1" s="1"/>
  <c r="M168" i="1"/>
  <c r="K114" i="1"/>
  <c r="L157" i="1"/>
  <c r="J162" i="1"/>
  <c r="J161" i="1"/>
  <c r="J160" i="1"/>
  <c r="J159" i="1"/>
  <c r="K163" i="1" s="1"/>
  <c r="L150" i="1"/>
  <c r="J154" i="1"/>
  <c r="J153" i="1"/>
  <c r="J152" i="1"/>
  <c r="K155" i="1" s="1"/>
  <c r="L115"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K148" i="1" s="1"/>
  <c r="K58" i="1"/>
  <c r="L107" i="1"/>
  <c r="J109" i="1"/>
  <c r="J108" i="1"/>
  <c r="K110" i="1" s="1"/>
  <c r="L102" i="1"/>
  <c r="J104" i="1"/>
  <c r="K105" i="1" s="1"/>
  <c r="L96" i="1"/>
  <c r="K100" i="1"/>
  <c r="M100" i="1" s="1"/>
  <c r="M96" i="1" s="1"/>
  <c r="J99" i="1"/>
  <c r="J98" i="1"/>
  <c r="L87" i="1"/>
  <c r="K94" i="1"/>
  <c r="K87" i="1" s="1"/>
  <c r="J93" i="1"/>
  <c r="J92" i="1"/>
  <c r="J91" i="1"/>
  <c r="J90" i="1"/>
  <c r="J89" i="1"/>
  <c r="L81" i="1"/>
  <c r="J84" i="1"/>
  <c r="J83" i="1"/>
  <c r="K85" i="1" s="1"/>
  <c r="L75" i="1"/>
  <c r="K75" i="1"/>
  <c r="M79" i="1"/>
  <c r="M75" i="1" s="1"/>
  <c r="K79" i="1"/>
  <c r="J78" i="1"/>
  <c r="J77" i="1"/>
  <c r="L69" i="1"/>
  <c r="J72" i="1"/>
  <c r="K73" i="1" s="1"/>
  <c r="J71" i="1"/>
  <c r="L61" i="1"/>
  <c r="J66" i="1"/>
  <c r="K67" i="1" s="1"/>
  <c r="J65" i="1"/>
  <c r="J64" i="1"/>
  <c r="J63" i="1"/>
  <c r="M59" i="1"/>
  <c r="K20" i="1"/>
  <c r="M54" i="1"/>
  <c r="M52" i="1"/>
  <c r="K34" i="1"/>
  <c r="L50" i="1"/>
  <c r="L34" i="1" s="1"/>
  <c r="M48" i="1"/>
  <c r="M46" i="1"/>
  <c r="M44" i="1"/>
  <c r="M42" i="1"/>
  <c r="M40" i="1"/>
  <c r="M38" i="1"/>
  <c r="M36" i="1"/>
  <c r="L29" i="1"/>
  <c r="K29" i="1"/>
  <c r="L32" i="1"/>
  <c r="M32" i="1" s="1"/>
  <c r="M29" i="1" s="1"/>
  <c r="M31" i="1"/>
  <c r="M27" i="1"/>
  <c r="M25" i="1"/>
  <c r="M23" i="1"/>
  <c r="M21" i="1"/>
  <c r="K4" i="1"/>
  <c r="L13" i="1"/>
  <c r="J15" i="1"/>
  <c r="K16" i="1" s="1"/>
  <c r="M11" i="1"/>
  <c r="M9" i="1"/>
  <c r="M7" i="1"/>
  <c r="M5" i="1"/>
  <c r="M227" i="1" l="1"/>
  <c r="M224" i="1" s="1"/>
  <c r="L224" i="1"/>
  <c r="K320" i="1"/>
  <c r="M324" i="1"/>
  <c r="M320" i="1" s="1"/>
  <c r="L180" i="1"/>
  <c r="M194" i="1"/>
  <c r="M180" i="1" s="1"/>
  <c r="L18" i="1"/>
  <c r="L291" i="1"/>
  <c r="M308" i="1"/>
  <c r="M291" i="1" s="1"/>
  <c r="L330" i="1"/>
  <c r="M343" i="1"/>
  <c r="M330" i="1" s="1"/>
  <c r="L210" i="1"/>
  <c r="M216" i="1"/>
  <c r="M210" i="1" s="1"/>
  <c r="L170" i="1"/>
  <c r="M174" i="1"/>
  <c r="M170" i="1" s="1"/>
  <c r="L250" i="1" s="1"/>
  <c r="K69" i="1"/>
  <c r="M73" i="1"/>
  <c r="M69" i="1" s="1"/>
  <c r="K13" i="1"/>
  <c r="M16" i="1"/>
  <c r="M13" i="1" s="1"/>
  <c r="K311" i="1"/>
  <c r="M318" i="1"/>
  <c r="M311" i="1" s="1"/>
  <c r="L328" i="1" s="1"/>
  <c r="K157" i="1"/>
  <c r="M163" i="1"/>
  <c r="M157" i="1" s="1"/>
  <c r="M208" i="1"/>
  <c r="M196" i="1" s="1"/>
  <c r="L196" i="1"/>
  <c r="K107" i="1"/>
  <c r="M110" i="1"/>
  <c r="M107" i="1" s="1"/>
  <c r="K115" i="1"/>
  <c r="M148" i="1"/>
  <c r="M115" i="1" s="1"/>
  <c r="L165" i="1" s="1"/>
  <c r="K150" i="1"/>
  <c r="M155" i="1"/>
  <c r="M150" i="1" s="1"/>
  <c r="L252" i="1"/>
  <c r="M289" i="1"/>
  <c r="M252" i="1" s="1"/>
  <c r="K102" i="1"/>
  <c r="M105" i="1"/>
  <c r="M102" i="1" s="1"/>
  <c r="K81" i="1"/>
  <c r="M85" i="1"/>
  <c r="M81" i="1" s="1"/>
  <c r="K61" i="1"/>
  <c r="M67" i="1"/>
  <c r="M61" i="1" s="1"/>
  <c r="M50" i="1"/>
  <c r="M34" i="1" s="1"/>
  <c r="L56" i="1" s="1"/>
  <c r="K96" i="1"/>
  <c r="M94" i="1"/>
  <c r="M87" i="1" s="1"/>
  <c r="L241" i="1"/>
  <c r="M250" i="1" l="1"/>
  <c r="M167" i="1" s="1"/>
  <c r="L167" i="1"/>
  <c r="L20" i="1"/>
  <c r="M56" i="1"/>
  <c r="M20" i="1" s="1"/>
  <c r="M165" i="1"/>
  <c r="M114" i="1" s="1"/>
  <c r="L114" i="1"/>
  <c r="L4" i="1"/>
  <c r="M18" i="1"/>
  <c r="M4" i="1" s="1"/>
  <c r="L112" i="1"/>
  <c r="L310" i="1"/>
  <c r="M328" i="1"/>
  <c r="M310" i="1" s="1"/>
  <c r="L58" i="1" l="1"/>
  <c r="M112" i="1"/>
  <c r="M58" i="1" s="1"/>
  <c r="L347" i="1" s="1"/>
  <c r="M3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Marta Pahisa</author>
  </authors>
  <commentList>
    <comment ref="A3" authorId="0" shapeId="0" xr:uid="{16B54F18-0339-400B-BC7C-5E2FDE1BCAA1}">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
Los conceptos de tipo subtotal calculan la suma de los importes de los conceptos anteriores y sus códigos comienzan por el carácter 'Ʃ'. Pueden incluirse varios niveles de subtotales jerárquicos. Para insertar 'Ʃ' abra el "Mapa de caracteres" de Windows y busque el símbolo "Suma".
Los conceptos de tipo porcentaje calculan un porcentaje sobre los importes de los conceptos que están por encima de ellos en un análisis de precios y sus códigos contienen el símbolo '%'.
Los conceptos cuyo código comienza por 'Ʃ%', 'ƩƩ%' o 'ƩƩƩ%' calculan porcentajes sobre los distintos niveles de subtotales.</t>
        </r>
      </text>
    </comment>
    <comment ref="B3" authorId="0" shapeId="0" xr:uid="{D88ED78C-3E8D-490A-AC13-CEA259167498}">
      <text>
        <r>
          <rPr>
            <b/>
            <sz val="9"/>
            <color indexed="81"/>
            <rFont val="Tahoma"/>
            <family val="2"/>
          </rPr>
          <t>Naturalesa del concepte o de lentitat (veure menú contextual)</t>
        </r>
      </text>
    </comment>
    <comment ref="C3" authorId="0" shapeId="0" xr:uid="{E99BA323-8B12-4A17-BD7C-657C7BEDE5A5}">
      <text>
        <r>
          <rPr>
            <b/>
            <sz val="9"/>
            <color indexed="81"/>
            <rFont val="Tahoma"/>
            <family val="2"/>
          </rPr>
          <t>Unitat de amidament a què fa referència el preu unitari. Les unitats de temps afecten els càlculs de durades i recursos</t>
        </r>
      </text>
    </comment>
    <comment ref="D3" authorId="0" shapeId="0" xr:uid="{A267EFCD-2EB4-4EFB-913E-439071A35E03}">
      <text>
        <r>
          <rPr>
            <b/>
            <sz val="9"/>
            <color indexed="81"/>
            <rFont val="Tahoma"/>
            <family val="2"/>
          </rPr>
          <t>Text breu que facilita la visualització, la cerca i la impressió del concepte en lloc del text</t>
        </r>
      </text>
    </comment>
    <comment ref="E3" authorId="0" shapeId="0" xr:uid="{E8AF8338-A895-46BF-A666-BBAAECDCFFDD}">
      <text>
        <r>
          <rPr>
            <b/>
            <sz val="9"/>
            <color indexed="81"/>
            <rFont val="Tahoma"/>
            <family val="2"/>
          </rPr>
          <t>Revit: "-" + Text del paràmetre "Comentaris" de l'element
Si no hi és, es compon amb: Nivell + Orientació + Àrea + Zona + Tipus BIMT</t>
        </r>
      </text>
    </comment>
    <comment ref="F3" authorId="0" shapeId="0" xr:uid="{EE882B1D-BF35-48A2-8C5D-CB73F7072FA0}">
      <text>
        <r>
          <rPr>
            <b/>
            <sz val="9"/>
            <color indexed="81"/>
            <rFont val="Tahoma"/>
            <family val="2"/>
          </rPr>
          <t>Columna A: Número d’unitats iguals de la línia d’amidament</t>
        </r>
      </text>
    </comment>
    <comment ref="G3" authorId="0" shapeId="0" xr:uid="{18B93A13-A699-4839-BDF4-0F5C5B6135E0}">
      <text>
        <r>
          <rPr>
            <b/>
            <sz val="9"/>
            <color indexed="81"/>
            <rFont val="Tahoma"/>
            <family val="2"/>
          </rPr>
          <t>Columna B: Longitud de la línia d’amidament</t>
        </r>
      </text>
    </comment>
    <comment ref="H3" authorId="0" shapeId="0" xr:uid="{1C30FE4C-16E0-43D7-A589-B42129834FF3}">
      <text>
        <r>
          <rPr>
            <b/>
            <sz val="9"/>
            <color indexed="81"/>
            <rFont val="Tahoma"/>
            <family val="2"/>
          </rPr>
          <t>Columna C: Amplada de la línia d’amidament</t>
        </r>
      </text>
    </comment>
    <comment ref="I3" authorId="0" shapeId="0" xr:uid="{C5F8E9CE-0FD6-47B8-A403-5EFF92411F28}">
      <text>
        <r>
          <rPr>
            <b/>
            <sz val="9"/>
            <color indexed="81"/>
            <rFont val="Tahoma"/>
            <family val="2"/>
          </rPr>
          <t>Columna D: Alçada de la línia d’amidament</t>
        </r>
      </text>
    </comment>
    <comment ref="J3" authorId="0" shapeId="0" xr:uid="{078E4683-07A8-41CA-9D80-B728578D956C}">
      <text>
        <r>
          <rPr>
            <b/>
            <sz val="9"/>
            <color indexed="81"/>
            <rFont val="Tahoma"/>
            <family val="2"/>
          </rPr>
          <t>Quantitat
Verd: Referència a una altra partida 
Taronja: Fórmula de amidament 
Blau: Expressió 
Magenta: Calculat a partir de les dimensions 
Negre: Introduït directament</t>
        </r>
      </text>
    </comment>
    <comment ref="K3" authorId="0" shapeId="0" xr:uid="{ED33B012-85E8-4526-8D3A-5A89B64969B6}">
      <text>
        <r>
          <rPr>
            <b/>
            <sz val="9"/>
            <color indexed="81"/>
            <rFont val="Tahoma"/>
            <family val="2"/>
          </rPr>
          <t>Rendiment o quantitat pressupostada</t>
        </r>
      </text>
    </comment>
    <comment ref="L3" authorId="0" shapeId="0" xr:uid="{EACD30E6-DCDB-4738-A2E9-0918D2A502C9}">
      <text>
        <r>
          <rPr>
            <b/>
            <sz val="9"/>
            <color indexed="81"/>
            <rFont val="Tahoma"/>
            <family val="2"/>
          </rPr>
          <t>Preu unitari del concepte al pressupost Vermell: Bloquejat Gris: Anul·lat Magenta: Calculat</t>
        </r>
      </text>
    </comment>
    <comment ref="M3" authorId="0" shapeId="0" xr:uid="{5AC72273-1943-4F07-A95C-DE30F6C23A84}">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<sst xmlns="http://schemas.openxmlformats.org/spreadsheetml/2006/main" count="745" uniqueCount="420">
  <si>
    <t xml:space="preserve"> Projecte executiu d’adequació de nous espais d’oficina a la Sala Vilalta de la planta-1 de les oficines de Sarrià de Ferrocarri</t>
  </si>
  <si>
    <t>Pressupost</t>
  </si>
  <si>
    <t>Código</t>
  </si>
  <si>
    <t>Nat</t>
  </si>
  <si>
    <t>Ud</t>
  </si>
  <si>
    <t>Resumen</t>
  </si>
  <si>
    <t>Comentario</t>
  </si>
  <si>
    <t>N</t>
  </si>
  <si>
    <t>Longitud</t>
  </si>
  <si>
    <t>Anchura</t>
  </si>
  <si>
    <t>Altura</t>
  </si>
  <si>
    <t>Cantidad</t>
  </si>
  <si>
    <t>CanPres</t>
  </si>
  <si>
    <t>Pres</t>
  </si>
  <si>
    <t>ImpPres</t>
  </si>
  <si>
    <t>01</t>
  </si>
  <si>
    <t>Capítol</t>
  </si>
  <si>
    <t/>
  </si>
  <si>
    <t>TREBALLS PREVIS</t>
  </si>
  <si>
    <t>01.01</t>
  </si>
  <si>
    <t>Partida</t>
  </si>
  <si>
    <t>m2</t>
  </si>
  <si>
    <t>Proteccions</t>
  </si>
  <si>
    <t>Protecció provisional de superfícies, zones o equipaments existents davant la generació de pols, brutícia o possibles danys durant l’execució dels treballs. Inclou el subministrament i col·locació de làmines de polietilè, lones, plafons o altres materials adequats; la seva fixació segura; el manteniment durant tota la durada dels treballs, i la retirada i neteja final un cop finalitzades les obres.</t>
  </si>
  <si>
    <t>01.02</t>
  </si>
  <si>
    <t>u</t>
  </si>
  <si>
    <t>Retirada objectes i mobiliari</t>
  </si>
  <si>
    <t>Retirada amb cura de la resta de mobiliari existent, elements audiovisuals (AV), altaveus, panells acústics i qualsevol element de senyalització, per permetre l’execució dels treballs d’adequació o reforma. Inclou el desmuntatge ordenat i la protecció adequada per a la seva reutilització, el trasllat i emmagatzematge en un lloc segur dins de l’obra, i la seva posterior col·locació en la ubicació original o segons el nou projecte, excepte aquells elements que quedin fora del mateix. S’inclou la deselectrificació dels punts i equips en el desmuntatge i la nova electrificació i connexió durant el muntatge final de les taules o altres elements que ho requereixin.La resta de mobiliari caldrà desar a magatzem (menys cadires i taula reunions)</t>
  </si>
  <si>
    <t>01.03</t>
  </si>
  <si>
    <t>m</t>
  </si>
  <si>
    <t>Formació de regates</t>
  </si>
  <si>
    <t>Formació de regates i tapar forats d'obra , reparació i deterioraments en parets i ajudes als altres gremis.</t>
  </si>
  <si>
    <t>01.04</t>
  </si>
  <si>
    <t>Desmuntatge de portes aprofitables</t>
  </si>
  <si>
    <t>Desmuntatge amb cura d’una porta pivotant existent, incloent-hi fulla, bastiment i ferratges, per permetre l’execució dels treballs d’obra o instal·lacions, i el seu posterior muntatge amb ajust a la nova cota de paviment. Inclou el raspallat o retall del full per adaptar-lo al nou nivell, el repàs de ferratges i frontisses pivotant la protecció dels elements durant l’obra, i la comprovació final del correcte funcionament. Subministrament i instal·lació de platina d'acer inoxidable collada a paviment existent.
(veure plànols)</t>
  </si>
  <si>
    <t>01.06</t>
  </si>
  <si>
    <t>Tarima</t>
  </si>
  <si>
    <t>Retirada de tarima existent inclou la retirada de perfils metàl·lics o fusta, fixacions i accessoris, neteja i classificació de runa per a la seva posterior evacuació a punts autoritzats (veure plànols).</t>
  </si>
  <si>
    <t>Spc0010</t>
  </si>
  <si>
    <t>Tarima sala Vilalta</t>
  </si>
  <si>
    <t>Total 01.06</t>
  </si>
  <si>
    <t>Total 01</t>
  </si>
  <si>
    <t>02</t>
  </si>
  <si>
    <t>ELECTRICITAT</t>
  </si>
  <si>
    <t>02.01</t>
  </si>
  <si>
    <t>Desmuntatge de làmpades</t>
  </si>
  <si>
    <t>Desmuntatge de les làmpades existents instal·lades a les parets i als sostres, amb la desconnexió prèvia de la instal·lació elèctrica corresponent. Caldrà reaprofitar un parell de carrils elèctrics existents ERCO. 
També altaveus, panells acústics i qualsevol element de senyalització, per permetre l’execució dels treballs d’adequació o reforma. Inclou el desmuntatge ordenat i la protecció adequada per a la seva reutilització, el trasllat i emmagatzematge en un lloc segur dins de l’obra, i la seva posterior col·locació en la ubicació original o segons el nou projecte, excepte aquells elements que quedin fora d'aquest.
S'inclou les des-electrificació dels punts i equips en el desmuntatge i la nova electrificació i connexió durant el muntatge final de les taules o altres elements que ho requereixin.
(veure plànols)</t>
  </si>
  <si>
    <t>02.02</t>
  </si>
  <si>
    <t>Desconnexió PCI</t>
  </si>
  <si>
    <t>Desconnexió i posterior connexió del detector PCI, degut als treballs que es realitzaran d’enderroc que generaran pols, caldrà desconnectar els detectors per evitar activació d'alarmes.</t>
  </si>
  <si>
    <t>02.03</t>
  </si>
  <si>
    <t>Adequació de línies elèctriques</t>
  </si>
  <si>
    <t>Comprovació i adequació de les línies elèctriques existents de la sala per als nous aparells d'il·luminació, s'hi inclou material de nous cables i corrugats. Noves línies per als carrils d'il·luminació, línia AV, línia per a llums LED i noves emergències. Adequació de quadre elèctric existent, subministrament i col·locació de nous magneto-tèrmics.
Obrir nous forats per col·locació de focus en les posicions que s' indiquen als plànols. Si cal, incloure reforços de l'estructura de galvanitzat existent per reparacions de diversos. Muntatge dels elements que calgui reaprofitar com mecanismes, lluminàries d'emergència, volumètrics detectors etc., que es vegin afectats per la instal·lació de nous panell acústics o altres. Els treballs comprendran la correcta ubicació, anivellament i fixació dels aparells segons els plànols d’ il·luminació previstos, així com la connexió a les línies elèctriques corresponents, verificant la seva polaritat i funcionament adequat. S’hi inclouen tots els recursos auxiliars necessaris per a l’execució del muntatge —eines, elements de subjecció, accessoris, sistemes d’elevació i equip de protecció—, així com les proves finals de verificació i ajust de lluminositat per assegurar una òptima uniformitat i rendiment lumínic del conjunt.
Comprovar la disponibilitat de xarxa wifi i preveure reforçar-la. Traslladar els equips que disposen actualment (pantalla, càmera, tauleta, etc.).
(veure plànols)</t>
  </si>
  <si>
    <t>02.04</t>
  </si>
  <si>
    <t>Desplaçar llum d'emergència</t>
  </si>
  <si>
    <t>Cal preveure desplaçar llum d'emergència a nova ubicació al sostre degut al canvis produïts en la parets.</t>
  </si>
  <si>
    <t>02.05</t>
  </si>
  <si>
    <t>Electrificació de taules</t>
  </si>
  <si>
    <t>Subministrament i col·locació de:
Mecanismes amb caixes universals, de plàstic ABS autoextingible, lliure d'halògens enllaçable pels quatre costats. Interruptors i commutats així com endolls, gamma alta, tensió assignada 250 V, amb tecla simple o dobles segons plànols, de color blanc i marc embellidor per a un element, de color blanc.
Preses HDMI, amb tapa, de color blanc Preses de RJ-45 anti-vandàlica, gamma alta, amb tapa, de color blanc i marc embellidor per a un element,de color blanc.
Tot per instal·lació encastada
(veure plànols)</t>
  </si>
  <si>
    <t>02.KIT</t>
  </si>
  <si>
    <t>Kit lloc de treball 4 bases 2 RJ45</t>
  </si>
  <si>
    <t>Total 02.05</t>
  </si>
  <si>
    <t>02.06</t>
  </si>
  <si>
    <t>Mecanismes</t>
  </si>
  <si>
    <t xml:space="preserve">Subministrament i instal·lació de mecanismes SIMON 270 blanc mat, inclou caixetins,bases, marcs, tecles. També Kit lloc de treball 4 bases 2 RJ45 per encastar a paret (veure plànols) </t>
  </si>
  <si>
    <t>S 270 Base</t>
  </si>
  <si>
    <t>Base endoll 1 element</t>
  </si>
  <si>
    <t xml:space="preserve">Base endoll schuko 16A blanc simon 270 blanc mat </t>
  </si>
  <si>
    <t>S 270 Base int</t>
  </si>
  <si>
    <t>Base interruptor 1 element</t>
  </si>
  <si>
    <t xml:space="preserve">Base interruptor blanc simon 270 blanc mat </t>
  </si>
  <si>
    <t>S 270 Bast</t>
  </si>
  <si>
    <t>Bastidor 1 element</t>
  </si>
  <si>
    <t xml:space="preserve">Bastidor endoll 1 element blanc simon 270 blanc mat  </t>
  </si>
  <si>
    <t>S 270 Marc-01</t>
  </si>
  <si>
    <t>Marc 1 element</t>
  </si>
  <si>
    <t xml:space="preserve">Marc mínim 1 element Simon 27101610-190 blanc mat   </t>
  </si>
  <si>
    <t>S 270 Tecla</t>
  </si>
  <si>
    <t>Interruptor unipolar tecla estreta</t>
  </si>
  <si>
    <t xml:space="preserve">Interruptor unipolar polsant, tecla estreta Simon 20001101-190 blanc mat  </t>
  </si>
  <si>
    <t>01. CAIXETÍ</t>
  </si>
  <si>
    <t>Caixetí envà 1 element</t>
  </si>
  <si>
    <t xml:space="preserve">Caixetí envà buit pladur 1 element </t>
  </si>
  <si>
    <t>02 KIT</t>
  </si>
  <si>
    <t>Kit lloc de treball 4 bases 2 RJ45 Simon color blanc mat</t>
  </si>
  <si>
    <t>Total 02.06</t>
  </si>
  <si>
    <t>02.07</t>
  </si>
  <si>
    <t>Amplificador de WI-FI</t>
  </si>
  <si>
    <t>Subministrament i col·lació d' amplificador senyal WI-FI
(veure plànols)</t>
  </si>
  <si>
    <t>02.08</t>
  </si>
  <si>
    <t>p.a</t>
  </si>
  <si>
    <t>Detector de fums</t>
  </si>
  <si>
    <t>Reubicació i desplaçament de detectors de fums que correspongui, perquè el sistema de detecció de la sales funcioni com ho fa actualment, així com instal·lació de nous detectors de fums individuals a cadascuna de les cabines acústiques i un detector al passadís de distribució.</t>
  </si>
  <si>
    <t>Total 02</t>
  </si>
  <si>
    <t>03</t>
  </si>
  <si>
    <t>TABIQUERIA SECA</t>
  </si>
  <si>
    <t>03.01</t>
  </si>
  <si>
    <t>p,a</t>
  </si>
  <si>
    <t>Reparacions</t>
  </si>
  <si>
    <t>Obertura de forats nous per pas d'instal·lacions elèctriques i climatització i ajudes així com remats i reparacions  a sostre degut a envans retirats. Tapar els forats de les làmpades i objectes retirats amb placa de cartró-guix,  cargolada a una sola cara d’una estructura d’acer galvanitzat i canals, incloure cargols pastes, cintes de juntes. Totalment acaba deixant el mateix acabat que la resta de la paret o sostre. (veure plànols)</t>
  </si>
  <si>
    <t>03.02</t>
  </si>
  <si>
    <t>Desmuntatge de paraments i fals sostres</t>
  </si>
  <si>
    <t>Enderroc amb cura de parament de cartó-guix existent així com porta d'accés, incloent fals sostres o altres elements similars. Inclou la retirada de plaques, perfils metàl·lics o fusta, fixacions i accessoris, neteja i classificació de runa per a la seva posterior evacuació a punts autoritzats (veure plànols).</t>
  </si>
  <si>
    <t>Envà divisòria arxiu</t>
  </si>
  <si>
    <t>Envà disòria arxiu</t>
  </si>
  <si>
    <t>Envà sala consulta</t>
  </si>
  <si>
    <t>Spc2060</t>
  </si>
  <si>
    <t>Fals sostre cabina</t>
  </si>
  <si>
    <t>Total 03.02</t>
  </si>
  <si>
    <t>03.03</t>
  </si>
  <si>
    <t>Formació d'envà senzill divisòria despatxos</t>
  </si>
  <si>
    <t>Envà múltiple W112.es Silentboard "KNAUF" (12,5+12,5+50+12,5+12,5)/417 (50) LM - (4 Silentboard (DFR) BV), d'altes prestacions acústiques, de 100 mm de perfil de gruix total, amb nivell de qualitat acer galvanitzat de 50 mm d'amplada, a base de muntants (elements verticals) separats 417 mm entre si, amb disposició normal "N" i canals (elements horitzontals), a la qual es cargolen quatre plaques en total (dues plaques tipus Silentboard (DFR) BV a cada cara, de 12,5 mm de gruix cada gruix; aïllament acústic mitjançant panell semirígid de llana mineral, gruix 45 mm, segons UNE-EN 13162, a l'ànima. Fins i tot banda acústica de dilatació autoadhesiva "KNAUF"; cargols per a la fixació de les plaques; cinta de paper amb reforç metàl·lic "KNAUF" i pasta de juntes Jointfiller 24H "KNAUF", cinta microperforada de paper "KNAUF" (veure plànols i fotografies)</t>
  </si>
  <si>
    <t>Paret divisòria despatx</t>
  </si>
  <si>
    <t>Paret façana despatx</t>
  </si>
  <si>
    <t>Total 03.03</t>
  </si>
  <si>
    <t>03.005</t>
  </si>
  <si>
    <t>Formació d'envà senzill vagó office</t>
  </si>
  <si>
    <t>Envà múltiple (12,5+12,5+70+12,5+12,5)/400 (70) LM - (1 normal + 1 hidrofugat + 1 de gran duresa + 1 de gran duresa), amb plaques de guix laminat, de 120 mm d'estructura normal de gruix total, amb nivell de qualitat de l'acabat d'acer galvanitzat de 70 mm d'amplada, a base de muntants (elements verticals) separats 400 mm entre si, amb disposició reforçada "H" i canals (elements horitzontals), a la qual es cargolen quatre plaques en total (una placa tipus normal i una placa tipus hidrofugat en una cara i una placa tipus de gran dur 12,5 mm de gruix); aïllament acústic mitjançant panell semirígid de llana mineral, gruix 65 mm, segons UNE-EN 13162, a l'ànima. Fins i tot banda autoadhesiva desolidarizante; fixacions per a l'ancoratge de canals i muntants metàl·lics; cargols per a la fixació de les plaques; cinta de paper amb reforç metàl·lic i pasta i cinta per al tractament de juntes. (veure plànols i fotografies)</t>
  </si>
  <si>
    <t>Parets vagó office</t>
  </si>
  <si>
    <t>Total 03.005</t>
  </si>
  <si>
    <t>03.006</t>
  </si>
  <si>
    <t>Formació d'envà senzill vagó sala reunions</t>
  </si>
  <si>
    <t xml:space="preserve">Envà múltiple (12,5+12,5+48+12,5+12,5)/400 (48) LM - (4 normal), amb plaques de guix laminat, de 98 mm de gruix total, amb nivell de qualitat de l'acabat estàndard (Q2), format per una estructura simple de perfils de xapa de a4, (elements verticals) separats 400 mm entre si, amb disposició reforçada "H" i canals (elements horitzontals), a la qual es cargolen quatre plaques en total (dues plaques tipus normal a cada cara, de 12,5 mm de gruix cada placa); aïllament acústic mitjançant panell semirígid de llana mineral, gruix 45 mm, segons UNE-EN 13162, a l'ànima. Fins i tot banda autoadhesiva desolidarizante; fixacions per a l'ancoratge de canals i muntants metàl·lics; cargols per a la fixació de les plaques; cinta de paper amb reforç metàl·lic i pasta i cinta per al tractament de juntes. (veure plànols i fotografies) </t>
  </si>
  <si>
    <t>Parets vagó reunions</t>
  </si>
  <si>
    <t>Total 03.006</t>
  </si>
  <si>
    <t>03.04</t>
  </si>
  <si>
    <t>Formació de extrasdossat directe sala despatx històric</t>
  </si>
  <si>
    <t>Per ocultar l'empaperat actual de la sala anomenada actualment "Despatx històric"  es preveu la formació d'un extradossat directe, de 30 mm de gruix total, amb nivell de qualitat de l'acabat Q2; format per placa de guix laminat tipus normal de 15 mm d'espessor, rebuda directament sobre el parament vertical amb pasta de material d'unió. Inclús pasta i cinta per al tractament de junts entre plaques. (veure plànols i fotografies)</t>
  </si>
  <si>
    <t>Parets perimetrals sala</t>
  </si>
  <si>
    <t>Total 03.04</t>
  </si>
  <si>
    <t>03.05</t>
  </si>
  <si>
    <t>Formació d'envà cabines acústiques</t>
  </si>
  <si>
    <t>Envà múltiple W112.es Silentboard "KNAUF" (12,5+12,5+50+12,5+12,5)/417 (50) LM - (4 Silentboard (DFR) BV), d'altes prestacions acústiques, de 104 mm de gruix total, amb nivell de qualitat de l'acabat Q2, format per una estructura simple de perfils de xapa d'acer galvanitzat de 50 mm d'amplada, a base de muntants (elements verticals) separats 417 mm entre si, amb disposició normal "N" i canals (elements horitzontals), a la què es cargolen quatre plaques en total (dues plaques tipus Silentboard (DFR) BV en cada cara, de 12,5 mm d'espessor cada placa); aïllament acústic mitjançant una làmina viscoelàstica d'alta densitat, de 2 mm d'espessor, a cada costat de l'envà, col·locada entre les plaques i adherida a aquestes. Inclús banda acústica de dilatació autoadhesiva "KNAUF"; cargols per a la fixació de les plaques; cinta de paper amb reforç metàl·lic "KNAUF" i pasta de segellament Jointfiller 24H "KNAUF", cinta microperforada de paper "KNAUF (veure plànols i fotografies)
Caldrà afegir reforç per a penjar monitor a cadascuna de les cabines.</t>
  </si>
  <si>
    <t>Paret divisòria cabines</t>
  </si>
  <si>
    <t>Tabiqyes sobre mampares</t>
  </si>
  <si>
    <t>Total 03.05</t>
  </si>
  <si>
    <t>03.06</t>
  </si>
  <si>
    <t>Formació fals sostre per cabines acústiques</t>
  </si>
  <si>
    <t>Fals sostre continu suspès, llis, situat a una alçada menor de 4 m, amb nivell de qualitat de l'acabat Q2. Sistema D112.es Silentboard "KNAUF" (12,5+27+27), constituït per: ESTRUCTURA: estructura metàl·lica d'acer galvanitzat de mestres primàries 60/27 mm amb una modulació de 1000 mm i suspeses del forjat o element suport de formigó amb ancoratges directes 750 mm, i mestres secundàries fixades perpendicularment a les mestres primàries amb connectors tipus cavallet amb una modulació de 400 mm; PLAQUES: una capa de plaques de guix laminat DFR / UNE-EN 520 - 625 / longitud / 12,5 / amb les vores longitudinals semiarrodonides afinades, Silentboard BV "KNAUF". Fins i tot banda acústica de dilatació autoadhesiva "KNAUF", perfils en U 30/25/3000 mm, "KNAUF", fixacions per a l'ancoratge dels perfils, cargols per a la fixació de les plaques, pasta de juntes Jointfiller 24H "KNAUF" i cinta microperforada. (veure plànols i fotografies)</t>
  </si>
  <si>
    <t>Total 03.06</t>
  </si>
  <si>
    <t>03.07</t>
  </si>
  <si>
    <t>ml</t>
  </si>
  <si>
    <t>Formació cortiner per cabines acústiques</t>
  </si>
  <si>
    <t>Cortiner dret</t>
  </si>
  <si>
    <t>Cortiner esquerra</t>
  </si>
  <si>
    <t>Total 03.07</t>
  </si>
  <si>
    <t>Total 03</t>
  </si>
  <si>
    <t>04</t>
  </si>
  <si>
    <t>PINTURA</t>
  </si>
  <si>
    <t>04.01</t>
  </si>
  <si>
    <t>Pintura paraments verticals</t>
  </si>
  <si>
    <t>Aplicació manual de dues mans de pintura plàstica, color ref. NCS S0500-N o bé el color Ral 9003, acabat mat, textura llisa, sobre parament interior de plaques de guix laminat. La primera mà diluïda amb un 20% d'aigua i la següent sense diluir sobre parament interior, vertical i horitzontal . El preu inclou la protecció dels elements de l'entorn que puguin veure's afectats durant els treballs i la resolució de punts singulars. Es preveu que les pintures que estiguin formulades amb ingredients d'origen natural o baix impacte ambiental, pensades per a reduir o eliminar l'emissió de substàncies tòxiques i lliures d’ orgànics volàtils (COV),productes compleixen els requisits internacionals  que protegeixen el medi ambient i la salut humana.
Catàleg de productes amb etiqueta ecològica de la UE
http://ec.europa.eu/ecat/
Caldrà fer una mostra in situ per confirmar color amb il·luminació final.</t>
  </si>
  <si>
    <t>Sala Vilalta paret lluernaris</t>
  </si>
  <si>
    <t>Sala Vilalta paret lateral lluernaris</t>
  </si>
  <si>
    <t>Sala Vilalta lateral TIC</t>
  </si>
  <si>
    <t>Pilar despatx reunions</t>
  </si>
  <si>
    <t>Vagó reunions</t>
  </si>
  <si>
    <t>Vagó office</t>
  </si>
  <si>
    <t>Despatx divisòria</t>
  </si>
  <si>
    <t>Despatx divisòria passadís</t>
  </si>
  <si>
    <t>Despatx</t>
  </si>
  <si>
    <t>Sala reunions Antic despatx històric</t>
  </si>
  <si>
    <t>Sala reunions Espot i Port Ainé</t>
  </si>
  <si>
    <t>Parets sala lectura</t>
  </si>
  <si>
    <t>Tabiques interiors lluernaris</t>
  </si>
  <si>
    <t>Parets passadis ESQ 1</t>
  </si>
  <si>
    <t>Parets passadis ESQ 2</t>
  </si>
  <si>
    <t>Parets passadis DRT 2</t>
  </si>
  <si>
    <t>Parets passadis DRT 1</t>
  </si>
  <si>
    <t>Parets passadis LATERALS 1</t>
  </si>
  <si>
    <t>Parets passadis LATERALS 2</t>
  </si>
  <si>
    <t>Vestibul ascensors</t>
  </si>
  <si>
    <t>Vestibul ascensors tabiques</t>
  </si>
  <si>
    <t>Vestibul ascensors pilars i restes</t>
  </si>
  <si>
    <t>Total 04.01</t>
  </si>
  <si>
    <t>04.02</t>
  </si>
  <si>
    <t>Pintura paraments horitzontals</t>
  </si>
  <si>
    <t>Passadís i vestíbul Sala Catalunya</t>
  </si>
  <si>
    <t>Sala Vilalta, despatxos i sales</t>
  </si>
  <si>
    <t>Sales Lectura i Cabines</t>
  </si>
  <si>
    <t>Total 04.02</t>
  </si>
  <si>
    <t>04.03</t>
  </si>
  <si>
    <t>Pintura acrílica pilars</t>
  </si>
  <si>
    <t>Aplicació manual de dues mans de pintura acrílica al aigua, color ref. NCS S0500-N o bé el color Ral 9003, acabat setinat, textura llisa, sobre parament interior de plaques de DM pintades actualment. Caldrà imprimar sobre la pintura existent prèviament fregar.  La primera mà diluïda amb un 20% d'aigua i la següent sense diluir sobre parament interior, vertical . El preu inclou la protecció dels elements de l'entorn que puguin veure's afectats durant els treballs i la resolució de punts singulars. Es preveu que les pintures que estiguin formulades amb ingredients d'origen natural o baix impacte ambiental, pensades per a reduir o eliminar l'emissió de substàncies tòxiques i lliures d’ orgànics volàtils (COV),productes compleixen els requisits internacionals  que protegeixen el medi ambient i la salut humana.
Catàleg de productes amb etiqueta ecològica de la UE
http://ec.europa.eu/ecat/
Caldrà fer una mostra in situ per confirmar color amb il·luminació final.</t>
  </si>
  <si>
    <t>Sala Vilalta pilar central</t>
  </si>
  <si>
    <t>Sala Vilalta pilar vagons</t>
  </si>
  <si>
    <t>Total 04.03</t>
  </si>
  <si>
    <t>Total 04</t>
  </si>
  <si>
    <t>05</t>
  </si>
  <si>
    <t>MOBILIARI</t>
  </si>
  <si>
    <t>05.01</t>
  </si>
  <si>
    <t>p.a.</t>
  </si>
  <si>
    <t>Recol·locació de mobiliari; taules, (DEM03) cadires, vaixell i elements de les parets.</t>
  </si>
  <si>
    <t>Recol·locació del mobiliari existent, incloent taules, cadires, quadres, armaris i altres elements de les parets. Els treballs comprendran el desplaçament i ubicació dels elements segons la nova distribució, amb cura per evitar danys als materials i superfícies, i l’ajust final de posició per garantir una col·locació correcta dins l’espai. (veure plànols)</t>
  </si>
  <si>
    <t>SED.001</t>
  </si>
  <si>
    <t>Pissarra Sedus</t>
  </si>
  <si>
    <t>Subministrament i muntatge de pissarra  formada per:
Pissarra magnética grabable per les dues cares
1800 x: 900
F07 - Acabar marc blanc pur (158)
Cavallet mòbil amb espai per a les pissarres
803 x 1764 x 470
FS4 - Color de l'estructura: bronze fosc (171)
FBA - Acabat prestatge: PET feltre antracita (V51)
F65 - Color rodes: negre (24)
(veure plànols)</t>
  </si>
  <si>
    <t>LW90AC-RACKB</t>
  </si>
  <si>
    <t>Sedus se:lab workshop tools</t>
  </si>
  <si>
    <t>LW90AC-BOARD</t>
  </si>
  <si>
    <t>Tauler pissarra</t>
  </si>
  <si>
    <t>Total SED.001</t>
  </si>
  <si>
    <t>SED.002</t>
  </si>
  <si>
    <t>Cadira operativa Sedo de Sedus</t>
  </si>
  <si>
    <t>Subministrament i muntatge de cadira giratòria amb membrana. Respatller ajustable en alçada (80 mm), marc del respatller de poliamida amb reforç de fibra de vidre, base amb rodes (Ø 65 mm). Seient entapissat, respatller amb membrana (7201). Tractament ignífug: no especificat (0000). Teixit: Gabriel Atlàntic (9AT). Número de color: Atlàntic black (A60999). Membrana: negre (M81). Color del model: negre (103). Braços 3-D, reposa braços softtouch, ajustament d'amplada (3914). Seient lliscant (4502). Mecànica similar amb ajustament de tensió ràpida (1106). Pistó de gas (1503). Base de plàstic (2401). Color de base: negre (103). Rodes toves per a terra dur (2701) (veure plànols).</t>
  </si>
  <si>
    <t>ARP.01</t>
  </si>
  <si>
    <t>Cadira Catifa 46 bicolor Arper</t>
  </si>
  <si>
    <t>Cadira Catifa amb base de trineu d'acer cromat equipat amb reposa braços. La carcassa amb polipropilè bicolor. Color a escollir de la carta de color.</t>
  </si>
  <si>
    <t>LIM.01</t>
  </si>
  <si>
    <t>Taula de treball 4 pax Force Close de Limobel</t>
  </si>
  <si>
    <t>Subministrament i muntatge de Taula 4 pax - Force close, multiposat inicial de mides :1600x1600x740mm. tauler en melamina, estructura metàl·lica tancada, formada per:
- Separadors tèxtils, de mides: 1600:1500x300mm. Grup acoustic basic, grup 2 de tapisseries 
- Top access - abs tapa passa-cables rectangular abs, de dimensions: 236x105mm.
- Safata electrificació central, de dimensions: 1600:1400x390x40mm. metàl·lica
- Panell electrificació panell metàl·lic per a mix, de mides: 1600:695x50x558mm.
- Lliurament, descàrrega, desembalatge i muntatge dels productes a zona prèviament assenyalades per l'arquitectura. Retirada de embalatges a un punt net.</t>
  </si>
  <si>
    <t>LIM 01.7</t>
  </si>
  <si>
    <t>1</t>
  </si>
  <si>
    <t>Taula de treball 1600x800x740 FCS.060-__.CR1</t>
  </si>
  <si>
    <t>Subministrament i muntatge de Limobel - taula despatx - force close
·   taula de dimensions: 1800x800x740mm. tauler de melamina en acabat blanc,
·   estructura metàl·lica de marc tancat en acabat blanc.
·   sobre de taula en acabat melamina blanca, de dimensions: 1000x600x25mm.
·   buc pedestal, de dimensions: 430x600x710mm, a acabat blanc.
·   tapa passa-cables rectangular abs. safata elec. simple, de dimensions: 1800:1400x150x120, en acabat blanc.
·   tòtem columna, de dimensions: 540x120x120mm.
·   faldó melamina en acabat blanc, de dimensions: 1800:1400x300x19mm.</t>
  </si>
  <si>
    <t>LIM 01.2</t>
  </si>
  <si>
    <t>Separadors textils</t>
  </si>
  <si>
    <t xml:space="preserve">Separadors tèxtils, de mides: 1600:1500x300mm. Grup acoustic basic, grup 2 de tapisseries </t>
  </si>
  <si>
    <t>LIM 01.3</t>
  </si>
  <si>
    <t>Top acces</t>
  </si>
  <si>
    <t>Top access - abs tapa passacables rectagular abs, de dimensions: 236x105mm.</t>
  </si>
  <si>
    <t>LIM 01.4</t>
  </si>
  <si>
    <t>Safata electrificació</t>
  </si>
  <si>
    <t>Safata electrificació central, de dimensions: 1600:1400x390x40mm. metàl·lica</t>
  </si>
  <si>
    <t>LIM 01.5</t>
  </si>
  <si>
    <t>Panell electrificació</t>
  </si>
  <si>
    <t>Panell electrificació panell metàl·lic per a mix, de mides: 1600:695x50x558mm.</t>
  </si>
  <si>
    <t>LIM 01.6</t>
  </si>
  <si>
    <t>Transport i muntatge</t>
  </si>
  <si>
    <t>Lliurament, descàrrega, desembalatge i muntatge dels productes a zona prèviament assenyalades per l'arquitectura. Retirada de embalatges a un punt net.</t>
  </si>
  <si>
    <t>Total LIM.01</t>
  </si>
  <si>
    <t>LIM.02</t>
  </si>
  <si>
    <t>Taula de treball 1 Force Close de Limobel</t>
  </si>
  <si>
    <t>Subministrament i muntatge de Taula 1 pax Limobel - Force close, multiposat inicial de mides :1600x800x740mm. tauler en melamina, estructura metàl·lica tancada, formada per:
- taula de dimensions: 1800x800x740mm. tauler de melamina en acabat blanc,
- estructura metàl·lica de marc tancat en acabat blanc.
- sobre de taula en acabat melamina blanca, de dimensions: 1000x600x25mm.
- buc pedestal, de dimensions: 430x600x710mm, a acabat blanc.
- tapa passa-cables rectangular abs. safata elec. simple, de dimensions: 1800:1400x150x120, en acabat blanc.
- tòtem columna, de dimensions: 540x120x120mm.
- faldó melamina en acabat blanc, de dimensions: 1800:1400x300x19mm.
- Lliurament, descàrrega, desembalatge i muntatge dels productes a zona prèviament assenyalades per l'arquitectura. Retirada de embalatges a un punt net.</t>
  </si>
  <si>
    <t>Total LIM.02</t>
  </si>
  <si>
    <t>INC.01</t>
  </si>
  <si>
    <t>Taula reunions despatx Flat d' Inclass</t>
  </si>
  <si>
    <t>Subministrament i muntatge de taula Flat d' Inclass formada per:
- Base per a taula d'acer amb columna central. Alçada 72cm. Làmina base rodona de 65cm.
Acabats: en crom o pintura de polièster termo-endurida amb acabat micro-texturitzat a els colors M2 . Les bases amb columna cromada porten una tapa d'acer inoxidable mat cobrint el plat.
- Sobre rodó de roure acabat natural Ø 100cm</t>
  </si>
  <si>
    <t>INC.01.1</t>
  </si>
  <si>
    <t>Base</t>
  </si>
  <si>
    <t xml:space="preserve">Base per a taula d'acer amb columna central. Alçada 72cm. Làmina base rodona de 65cm.
Acabats: en crom o pintura de polièster termoendurida amb acabat micro-texturitzat a els colors M2 . Les bases amb columna cromada porten una tapa d'acer inoxidable mat cobrint el plat.
 </t>
  </si>
  <si>
    <t>INC.01.02</t>
  </si>
  <si>
    <t>Sobre</t>
  </si>
  <si>
    <t>- Sobre rodó de roure acabat natural Ø 100cm</t>
  </si>
  <si>
    <t>Total INC.01</t>
  </si>
  <si>
    <t>LM.04</t>
  </si>
  <si>
    <t>Taula reunions</t>
  </si>
  <si>
    <t>Taula de reunions rectangular electrificada de dimensions 300x120cm formada per:
- Encimera de 30 mm d’espessor en bi-laminat (laminat 0,8 mm sobre tauler de partícules), cantejat perimetral amb ABS de 2 mm i resistència superficial segons norma EN 14322.
- Estructura metàl·lica formada per suport tipus peu de cèrcol amb marc d’acer laminat en fred perfil 60x20 mm i platina superior d’acer calibrat 40x10 mm, acabat amb pintura epoxi amb tractament anticorrosiu previ. Unió mitjançant cargols M6.
- Travessers d’acer laminat en fred perfil 80x40 mm i 1,5 mm de gruix, pintats amb pintura epoxi i fixats al sobre amb cargols M6.
- Sistema d’electrificació integrat al sobre mitjançant Top Access amb tapa en bilaminat, frontisses ocultes i sortida de cablejat als extrems.
- Inclou tòtem metàl·lic per a pujada de cables, fabricat en xapa d’acer plegada d’1,5 mm amb cares extraïbles, safates en bilaminat de 19 mm amb cant ABS d’1 mm i safates interiors per a conducció de cablejat i suport d’endolls (schuko).</t>
  </si>
  <si>
    <t>INC.02</t>
  </si>
  <si>
    <t>Tamboret Vayra Tapiz de Inclass</t>
  </si>
  <si>
    <t xml:space="preserve">Subministrament i muntatge de tamboret mitjà amb seient i respatller de polipropilé i amb base giratòria., ref. VAR0685 Seient i respatller entapissats VALENCIA color 0035 C4 
Acabats de la base: pintura de polièster termo-endurida amb acabat micro-texturitzat en els colors M1 i M2 del llibre d'acabats de metall. Conteres amb feltre i vidres per a terra de moqueta amb un augment.
(veure plànols) </t>
  </si>
  <si>
    <t>AU 05.03</t>
  </si>
  <si>
    <t>Tamboret Hopper Sedus</t>
  </si>
  <si>
    <t>Subministrament i muntatge de tamboret Sedus es:lab hopper (box)
Teixit: Kvadrat Serpentine (1EP)
Número de color: Serpentine cream green (EP0928)
Base: Base d'acer, apilable (8001)
Color de base: bronze fosc (171)
Rodes/topalls: Topalls de plàstic (2800)
(veure plànols)</t>
  </si>
  <si>
    <t>05.02</t>
  </si>
  <si>
    <t>Mobiliari office</t>
  </si>
  <si>
    <t>Subministrament i fabricació de mobiliari per office format per un moble baix de melamina EGGER color blanc W1000 ST9 Blanco premium amb 3 portes abatibles i prestatges interiors i emplafonat per tamborets. Obertura de les portes mitjançant sistema push. Encimera amb solid alpine White W1001 ST9 Blanco premium integral (veure plànols)</t>
  </si>
  <si>
    <t>Moble</t>
  </si>
  <si>
    <t>conjunt de moble de melamima</t>
  </si>
  <si>
    <t>Total 05.02</t>
  </si>
  <si>
    <t>05.03</t>
  </si>
  <si>
    <t>Aigüera Teka</t>
  </si>
  <si>
    <t>Subministrament i col·locació aigüera TEKA o similar encastada Ø450 1B color blanc amb una cubeta Desguàs manual de 3½" Cubeta de 160 mm de profunditat Vàlvula</t>
  </si>
  <si>
    <t>05.04</t>
  </si>
  <si>
    <t>Aixeta de cuina Presto</t>
  </si>
  <si>
    <t>Subministrament aixeta de cuina monocomandament industrial alt per a aigüera de placa de cocció per a ús industrial.​
Pressió d’us recomanada: 1-5bar​ Cabal: 25l/min a 3bar i màxima apertura.​Temperatura admissible d'aigua: els materials que componen les peces de les aixetes poden suportar una temperatura màxima de 70°C durant 30min màxim.​
Fabricant: PRESTO​
Ref: 70800 cromo​</t>
  </si>
  <si>
    <t>MAS.01</t>
  </si>
  <si>
    <t>Taquilles  Kuboa</t>
  </si>
  <si>
    <t>Subministrament i muntatge de taquilles kuboa de fabricant MAS-OFFICE amb cos metàlic i portes a melamina  mides - ample 430 * fons 500* alt 730. est.metal/porta mel. clau mestre. el pany numeric no et clau, sols et clau
Material: aglomerat recobert de melamina de 18/19 mm color: white</t>
  </si>
  <si>
    <t>MAS 02</t>
  </si>
  <si>
    <t>Jardineres Kuboa</t>
  </si>
  <si>
    <t>Subministrament i muntatge de JARDINERES per taquilles kuboa de fabricant MAS-OFFICE 
Material: aglomerat recobert de melamina de 18/19 mm color: white</t>
  </si>
  <si>
    <t>MAS 03</t>
  </si>
  <si>
    <t>Clau</t>
  </si>
  <si>
    <t>TANCAMENT COMBINACIÓ MANUAL K-NEW</t>
  </si>
  <si>
    <t>MAS 04</t>
  </si>
  <si>
    <t>Embellidor lateral</t>
  </si>
  <si>
    <t>Embellidor lateral taquillles</t>
  </si>
  <si>
    <t>05.05</t>
  </si>
  <si>
    <t>Encimeres per cabines acústiques</t>
  </si>
  <si>
    <t xml:space="preserve">Subministrament i muntatge d' encimeres per cabines acústiques fabricades en DM xapat amb fusta de roure tenyida color natural i envernissada amb vernís ultra mat. Gruix 3cm
Les de les cabines individuals es fixaran lateralment i frontalment, s'afegirà un sòcol per ocultar tira de LED
La de la cabina doble es fixarà per un dels laterals i l'altre s'inclourà un peu rodó d'acer inox mate. </t>
  </si>
  <si>
    <t>05.001</t>
  </si>
  <si>
    <t>Taulell ind</t>
  </si>
  <si>
    <t>05.002</t>
  </si>
  <si>
    <t>Taulell adaptat</t>
  </si>
  <si>
    <t>05.003</t>
  </si>
  <si>
    <t>Taulell doble + peu</t>
  </si>
  <si>
    <t>Total 05.05</t>
  </si>
  <si>
    <t>05.06</t>
  </si>
  <si>
    <t>Penjador de peu Mirac</t>
  </si>
  <si>
    <t>Penjador de peu "Mirac" de Mobles 114.
Tub d'alumini de 30x2 mm de diàmetre pintat de color plata RAL 9006, negre RAL 9005 o blanc RAL 9002. Deu penjadors de llautó cromat brillant, mat o negre es fixen amb cargols a el tub. Base de fosa de ferro en forma còncava de 300 mm de diàmetre i pintada amb epoxy micro-texturat de color gris fosc RAL 7022, negre RAL 9005 o blanc RAL 9002. Una goma circular es posiciona a la part inferior de la base per protegir el sòl.</t>
  </si>
  <si>
    <t>Total 05</t>
  </si>
  <si>
    <t>06</t>
  </si>
  <si>
    <t>IL·LUMINACIÓ</t>
  </si>
  <si>
    <t>NX.31607</t>
  </si>
  <si>
    <t>LÀMPADA DECORATIVA SUSP DUNE1100 m</t>
  </si>
  <si>
    <t>Subministrament i instal·lació  de làmpada de suspensió DUNE 1160mm NEXIA o similar 
Referència 31607
Color CORAL RED (RAL 3016)
Categoría SUSPENSIÓ
Tipus LED Flux Lluminós 3082 lm 
Temperatura de color 3000 K 
CRI&gt;90  
Potència 26 W
(veure plànols)</t>
  </si>
  <si>
    <t>NX.31604</t>
  </si>
  <si>
    <t>LÀMPADA DECORATIVA SUSP DUNE 1900 m</t>
  </si>
  <si>
    <t>Subministrament i instal·lació  de làmpada de suspensió DUNE 1990mm NEXIA o similar 
Referència 31604
Color CORAL RED (RAL 3016)
Categoría SUSPENSIÓ
Tipus LED Flux Lluminós 5394 lm 
Temperatura de color 3000 K 
CRI&gt;90  
Potència 45,5 W
(veure plànols)</t>
  </si>
  <si>
    <t>A4362011WT</t>
  </si>
  <si>
    <t>LÀMPADA DECORATIVA SUSP LINE 2000 3000K WT</t>
  </si>
  <si>
    <t>Subministrament i instal·lació de focus per encastar LINE SUSP 2000 3000K WT ArkosLight o similar 
Referència A4362011WT
Color BLANC TEXTURITZAT RAL 9016
Categoría CEILING RECESSED
Tipus LED Flux Lluminós 6400 lm 
Temperatura de color 3000 K 
Estabilitat cromàtica MacAdam Step 3 
CRI&gt;90  
Potència 42 W
(veure plànols)</t>
  </si>
  <si>
    <t>A4361011WT</t>
  </si>
  <si>
    <t>LÀMPADA DECORATIVA SUSP LINE DECORATIVA SUSP 1500 3000K WT</t>
  </si>
  <si>
    <t>Subministrament i instal·lació de focus per encastar LINE SUSP 1500 3000K WT ArkosLight o similar 
Referència A4361011WT
Color BLANC TEXTURITZAT RAL 9016
Categoría CEILING RECESSED
Tipus LED Flux Lluminós 4800 lm
Temperatura de color 3000 K 
Estabilitat cromàtica MacAdam Step 3 
CRI&gt;90  
Potència 31,5 W
(veure plànols)</t>
  </si>
  <si>
    <t>A5464011W</t>
  </si>
  <si>
    <t>BLACK FOSTER REC IP54 5 FLOOD 3000K W</t>
  </si>
  <si>
    <t>Subministrament i instal·lació de focus per encastar BLACK FOSTER REC 5 FLOOD 3000K W ArkosLight o similar 
Referència A3194011W
Color BLANC TEXTURITZAT RAL 9016
Categoría CEILING RECESSED
Tipus LED Flux Lluminós 1050 lm 
Temperatura de color 3000 K 
Estabilitat cromàtica MacAdam Step 3 
CRI&gt;90  
Potència 10,5 W
(veure plànols)</t>
  </si>
  <si>
    <t>A4794011WTW</t>
  </si>
  <si>
    <t>BLACK FOSTER TILT 5 FLOOD 3000K WTW</t>
  </si>
  <si>
    <t>Subministrament i instal·lació de focus per encastar BLACK FOSTER TILT 5 FLOOD 3000K WTW ArkosLight o similar 
Referència A4794011WTW
Color BLANC TEXTURITZAT RAL 9016
Categoría CEILING RECESSED
Tipus LED Flux Lluminós 1050 lm 
Temperatura de color 3000 K 
Estabilitat cromàtica MacAdam Step 3 
CRI&gt;90  
Potència 10,5 W
(veure plànols)</t>
  </si>
  <si>
    <t>A1930211WT</t>
  </si>
  <si>
    <t>DROP 2 3000K WT</t>
  </si>
  <si>
    <t>Subministrament i instal·lació de focus per encastar DROP 2 3000K WT ArkosLight o similar 
Referència A1930211WT
Color BLANC TEXTURITZAT RAL 9016
Categoría CEILING RECESSED
Tipus LED Flux Lluminós 2275 lm
Temperatura de color 3000 K 
Estabilitat cromàtica MacAdam Step 3 
CRI&gt;90  
Potència 15,5 W
(veure plànols)</t>
  </si>
  <si>
    <t>A2230211WT</t>
  </si>
  <si>
    <t>DROP MICRO TRANSP 7.5W 3000K WT</t>
  </si>
  <si>
    <t>Subministrament i instal·lació de focus per encastar DROP MICRO TRANSP 7.5W 3000K WT ArkosLight o similar 
Referència A2230211WT
Color BLANC TEXTURITZAT RAL 9016
Categoría CEILING RECESSED
Tipus LED Flux Lluminós 1000 lm
Temperatura de color 3000 K 
Estabilitat cromàtica MacAdam Step 3 
CRI&gt;90  
Potència 7,5 W
(veure plànols)</t>
  </si>
  <si>
    <t>A3462111WT</t>
  </si>
  <si>
    <t>FIT 50 RECESSED SPOT 3000K WT</t>
  </si>
  <si>
    <t>Subministrament i instal·lació de focus per encastar  FIT 50 RECESSED SPOT 3000K WT ArkosLight o similar 
Referència A3462111W
Color BLANC TEXTURITZAT RAL 9016
Categoría CEILING RECESSED
Tipus LED Flux Lluminós 1180 lm
Temperatura de color 3000 K 
Estabilitat cromàtica MacAdam Step 3 
CRI&gt;90  
Potència 12 W
(veure plànols)</t>
  </si>
  <si>
    <t>A3381200NT</t>
  </si>
  <si>
    <t>CARRIL TRACK 48V SURFACE 2M NT</t>
  </si>
  <si>
    <t>Subministrament i instal·lació de perfil TRACK 48V SURFACE 2M NT ArkosLight o similar 
ReferènciaA3381200NT
Color BLANC TEXTURITZAT RAL 9016
MIDA: 2 metres llarg
(veure plànols)</t>
  </si>
  <si>
    <t>A3381300NT</t>
  </si>
  <si>
    <t>CARRIL TRACK 48V SURFACE 3M NT</t>
  </si>
  <si>
    <t>Subministrament i instal·lació de perfil TRACK 48V SURFACE 3M NT ArkosLight o similar 
Referència A3381300NT
Color BLANC TEXTURITZAT RAL 9016
MIDA: 2 metres llarg
(veure plànols)</t>
  </si>
  <si>
    <t>A3380006NT</t>
  </si>
  <si>
    <t>CARRIL END 48V NT</t>
  </si>
  <si>
    <t>Subministrament i instal·lació de tapa final END 48V NT ArkosLight o similar 
Referència A3380006NT
Color BLANC TEXTURITZAT RAL 9016
(veure plànols)</t>
  </si>
  <si>
    <t>04340161N</t>
  </si>
  <si>
    <t>CARRIL INTEGRATED POWER SUPPLY 48V 100W BLACK</t>
  </si>
  <si>
    <t>Subministrament i instal·lació de font alimentació INTEGRATED POWER SUPPLY 48V 100W BLACK ArkosLight o similar 
Referència 04340161N
(veure plànols)</t>
  </si>
  <si>
    <t>A4162011N</t>
  </si>
  <si>
    <t>CARRIL BLACK FOSTER MICRO 48V 5 3000K N</t>
  </si>
  <si>
    <t>Subministrament i instal·lació de focus per encastar en carril BLACK FOSTER MICRO 48V 5 3000K N ArkosLight o similar 
Referència A4162011N
Color NEGRE TEXTURITZAT RAL 9005
Categoría CEILING RECESSED
Tipus LED Flux Lluminós 800 lm 
Temperatura de color 3000 K 
Estabilitat cromàtica MacAdam Step 3 
CRI&gt;90  
Potència 7 W
(veure plànols)</t>
  </si>
  <si>
    <t>A4165011N</t>
  </si>
  <si>
    <t>CARRIL BLACK FOSTER MICRO 48V 10 3000K N</t>
  </si>
  <si>
    <t>Subministrament i instal·lació de focus per encastar en carril BLACK FOSTER MICRO 48V 10 3000K N ArkosLight o similar 
Referència A4162011N
Color NEGRE TEXTURITZAT RAL 9005
Categoría CEILING RECESSED
Tipus LED Flux Lluminós 1600 lm
Temperatura de color 3000 K 
Estabilitat cromàtica MacAdam Step 3 
CRI&gt;90  
Potència 14 W
(veure plànols)</t>
  </si>
  <si>
    <t>A3460131NT</t>
  </si>
  <si>
    <t>CARRIL FIT 50 48V FLOOD 3000K NT</t>
  </si>
  <si>
    <t>Subministrament i instal·lació de focus per encastar  FIT 50 48V FLOOD 3000K N ArkosLight o similar 
Referència A3460131NT
Color BLANC TEXTURITZAT RAL 9016
Categoría CEILING RECESSED
Tipus LED Flux Lluminós 1180 lm
Temperatura de color 3000 K 
Estabilitat cromàtica MacAdam Step 3 
CRI&gt;90  
Potència 12 W
(veure plànols)</t>
  </si>
  <si>
    <t>06.07</t>
  </si>
  <si>
    <t>TIRA DE LED</t>
  </si>
  <si>
    <t xml:space="preserve">Subministrament i instal·lació de tira de LED FULLWAT o similar  amb perfil d'alumini i difusor opal
Tipus LED Flux Lluminós 1455 lm 
140 LED/n
Temperatura de color 3000 K 
CRI&gt;90  
Potència 13W/m 
Voltatge 24V 
Estanqueïtat IP20
Regulable 
(veure plànols) </t>
  </si>
  <si>
    <t>06.08</t>
  </si>
  <si>
    <t>DRIVER 35W</t>
  </si>
  <si>
    <t>Subministrament i instal·lació de  font d' alimentació 24V DC 35W DC MEAN WELL  o similar regulable (veure plànols)</t>
  </si>
  <si>
    <t>Total 06</t>
  </si>
  <si>
    <t>07</t>
  </si>
  <si>
    <t>REVESTIMENTS, TAPICERIA I ACUSTICA</t>
  </si>
  <si>
    <t>AC P07.01</t>
  </si>
  <si>
    <t>Panell acústic per paret 240x120cm  LLIS</t>
  </si>
  <si>
    <t>Subministrament i Instal·lació Panells acústics de feltre PET en 24 mm. de la firma Texfel® o similar. Color personalitzat segons requeriments del disseny. Inclou Velcro® o similar amb sistema de subjecció a paret
Reacció al foc 
  EN 13501-1+A1: B-s2, d0
Absorció Acústica
 UNE-EN ISO 354:2004: fins αw = 1 (-)
 EN ISO 11654: Classe A</t>
  </si>
  <si>
    <t>AC P07.02</t>
  </si>
  <si>
    <t>Panell acústic per paret 240x120cm  V-CUTTING</t>
  </si>
  <si>
    <t>Subministrament i Instal·lació Panells acústics de feltre PET en 24 mm. de la firma Texfel® o similar. Color personalitzat segons requeriments del disseny. Inclou Velcro® o similar amb sistema de subjecció a paret. Cal fer dibuix amb V-cutting (veure plànols)
Reacció al foc 
  EN 13501-1+A1: B-s2, d0
Absorció Acústica
 UNE-EN ISO 354:2004: fins αw = 1 (-)
 EN ISO 11654: Classe A</t>
  </si>
  <si>
    <t>AC P07.03</t>
  </si>
  <si>
    <t>Panell acústic per paret 240x120cm  BANDES</t>
  </si>
  <si>
    <t>AC S07.04</t>
  </si>
  <si>
    <t>Panell acústic per sostre 90x60cm</t>
  </si>
  <si>
    <t>Subministrament i Instal·lació Panells acústics de feltre PET en 24 mm. de la firma Texfel® o similar. Color personalitzat segons requeriments del disseny. Inclou Velcro® o similar amb sistema de subjecció a sostre.
  EN 13501-1+A1: B-s2, d0
Absorció Acústica
 UNE-EN ISO 354:2004: fins αw = 1 (-)
 EN ISO 11654: Classe A</t>
  </si>
  <si>
    <t>AC S07.05</t>
  </si>
  <si>
    <t>Panell acústic per sostre 150x60cm</t>
  </si>
  <si>
    <t>AC S07.06</t>
  </si>
  <si>
    <t>Panell acústic per sostre 200x60cm</t>
  </si>
  <si>
    <t>Subministrament i Instal·lació Panells acústics de feltre PET en 24 mm. de la firma Texfel® o similar. Color personalitzat segons requeriments del disseny. Inclou Velcro® o similar amb sistema de subjecció a sostre.
Reacció al foc 
  EN 13501-1+A1: B-s2, d0
Absorció Acústica
 UNE-EN ISO 354:2004: fins αw = 1 (-)
 EN ISO 11654: Classe A</t>
  </si>
  <si>
    <t>PV-01</t>
  </si>
  <si>
    <t>Paviments</t>
  </si>
  <si>
    <t>Reaprofitament dels paviments actuals, únicament caldrà preveure la reposició d’alguna planxa igual a les existents allà on s’hagi de desmuntar algun parament. Es preveu subministrament i col·locació.</t>
  </si>
  <si>
    <t>FT.01</t>
  </si>
  <si>
    <t>Ajustar portes</t>
  </si>
  <si>
    <t>Desmuntatge amb cura d’una porta pivotant existent, incloent-hi fulla, bastiment i ferratges, per permetre l’execució dels treballs d’obra o instal·lacions, i el seu posterior muntatge amb ajust a la nova cota de paviment. Inclou el raspallat o retall del full per adaptar- lo al nou nivell, el repàs de ferratges i frontisses pivotant la protección dels elements durant l’obra, i la comprovació final del correcte funcionament.</t>
  </si>
  <si>
    <t>Total 07</t>
  </si>
  <si>
    <t>08</t>
  </si>
  <si>
    <t>TANCAMENTS</t>
  </si>
  <si>
    <t>TANC.01</t>
  </si>
  <si>
    <t>Tancament vidre amb marc metàl·lic</t>
  </si>
  <si>
    <t>Partició desmuntable CODE Envatech mòdul de vidre ECDH11 compost per: perfileria estructural decorativa d'alumini de 30x75 mm. Doble envidrament format per dos vidres laminats transparents i incolors de 5+5 mm de terra a sostre. Unió entre vidres "a testa" exempta de silicona realitzada amb perfil tècnic de policarbonat. Alumini en colors estàndard. S'inclouen tots els elements necessaris per a la seva instal·lació. Mampara de 75 mm de gruix.</t>
  </si>
  <si>
    <t>Façana despatxos</t>
  </si>
  <si>
    <t>Façana despatx lluernari</t>
  </si>
  <si>
    <t>Façana vagó reunions</t>
  </si>
  <si>
    <t>Façana vagó office</t>
  </si>
  <si>
    <t>Total TANC.01</t>
  </si>
  <si>
    <t>TANC 02</t>
  </si>
  <si>
    <t>Tancament vidre mampares i portes cabines acústiques</t>
  </si>
  <si>
    <t>Subministrament  i muntatge de mampares i portes amb vidre amb càmera d’aire, subministrades per fabricant especialitzat, amb control de fabricació i muntatge, per garantir l’aïllament acústic i la qualitat del sistema. Ref,  Envatech instal·lada al centre de control</t>
  </si>
  <si>
    <t>Cabines dobles</t>
  </si>
  <si>
    <t>Cabines individuals</t>
  </si>
  <si>
    <t>Total TANC 02</t>
  </si>
  <si>
    <t>TANC 03</t>
  </si>
  <si>
    <t>Portes cabines acústiques</t>
  </si>
  <si>
    <t>Partició desmuntable COD Envatech mòdul de Porta de Pas de Vidre ECPED907 composta per: marc de porta d'alumini, fulla de porta de 825 x h. total x 43 mm, amb emmarcat perimetral d'alumini semiocult, doble vidre temperat de 4 mm transparent amb serigrafiat perimetral, amb cambra d'aire que permet l'allotjament d'una persiana veneciana al seu interior. Frontisses de superfície i maneta tubular corba. Alumini i accessoris en colors estàndard. S'inclouen tots els elements necessaris per a la seva instal·lació. Mampara de 75 mm de gruix.</t>
  </si>
  <si>
    <t>Total 08</t>
  </si>
  <si>
    <t>09</t>
  </si>
  <si>
    <t>CLIMATITZACIÓ I VENTILACIÓ</t>
  </si>
  <si>
    <t>CL.01</t>
  </si>
  <si>
    <t>Instal·lació i conductes climatització i retorn</t>
  </si>
  <si>
    <t>Subministrament i instal·lació de conducte rectangular per a la distribució d'aire climatitzat  així com conducte per reton.  Fins i tot accessoris i material auxiliar per a muntatge i subjecció a l'obra conducció i adaptació a màquina existent aire condicionat (veure plànols)</t>
  </si>
  <si>
    <t>CL.02</t>
  </si>
  <si>
    <t>Reixetes impulsió</t>
  </si>
  <si>
    <t xml:space="preserve">Reixeta d'impulsió d'alumini extruït, amb doble deflexió amb lames horitzontals amb comporta de regulació de cabal accionable manualment mitjançant palanca, de 400x100 mm, color blanc RAL 9010, fixació amb cargols, muntada en fals sostre. </t>
  </si>
  <si>
    <t>CL.03</t>
  </si>
  <si>
    <t>Reixetes retorn</t>
  </si>
  <si>
    <t>Reixeta de reton, amb retícula fixa d'alumini extruït  i marc tot color blanc RAL 9010, preparada per a muntatge directe sobre els perfils suport del sostre fals, muntada en fals sostre. Fins i tot accessoris de muntatge i elements de fixació.</t>
  </si>
  <si>
    <t>VT.01</t>
  </si>
  <si>
    <t>Ventilador d'extracció</t>
  </si>
  <si>
    <t>Subministrament i muntatge de ventilador d'extracció ultra-silenciosa TD-2000/315 SILENT ECOWATT (230V50/60HZ) VE. Fabricats en xapa d'acer protegida per pintura epoxi polièster, amb elements acústics (aïllament interior fono-absorbent (M0) de fibra de vidre, carcassa exterior tipus sandvitx de tocar els conductes. Motor brushless de corrent continu, d'alt rendiment i baix consum, alimentació 230V±15%/50-60Hz, classe B, IP44, rodaments de boles i caixa de borns externa. Velocitat regulable 100% mitjançant potenciòmetre ubicat a la caixa de borns o mitjançant control extern tipus REB-ECOWATT.</t>
  </si>
  <si>
    <t>VT.02</t>
  </si>
  <si>
    <t>Boques BOC</t>
  </si>
  <si>
    <t>Subministrament i instal·lació de boques d'extracció BOC</t>
  </si>
  <si>
    <t>VT.03</t>
  </si>
  <si>
    <t>Conductes ventilació</t>
  </si>
  <si>
    <t>Subministrament i instal·lació de conducte per ventilació flexible i derivacions, conducció a pati de ventilació (veure plànols)</t>
  </si>
  <si>
    <t>Total 09</t>
  </si>
  <si>
    <t>10</t>
  </si>
  <si>
    <t>GESTIÓ DE RESIDUS</t>
  </si>
  <si>
    <t>11</t>
  </si>
  <si>
    <t>SEGURETAT I SALUT</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</si>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</sst>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
      <sz val="8"/>
      <color rgb="FFFF0000"/>
      <name val="Aptos Narrow"/>
      <family val="2"/>
      <scheme val="minor"/>
    </font>
    <font>
      <b/>
      <sz val="8"/>
      <color rgb="FFFF0000"/>
      <name val="Aptos Narrow"/>
      <family val="2"/>
      <scheme val="minor"/>
    </font>
  </fonts>
  <fills count="5">
    <fill>
      <patternFill patternType="none"/>
    </fill>
    <fill>
      <patternFill patternType="gray125"/>
    </fill>
    <fill>
      <patternFill patternType="solid">
        <fgColor rgb="FFC8D1DE"/>
        <bgColor indexed="64"/>
      </patternFill>
    </fill>
    <fill>
      <patternFill patternType="solid">
        <fgColor rgb="FFFFEDDB"/>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8">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49" fontId="7" fillId="0" borderId="0" xfId="0" applyNumberFormat="1" applyFont="1" applyAlignment="1">
      <alignment vertical="top" wrapText="1"/>
    </xf>
    <xf numFmtId="16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3" fontId="7" fillId="0" borderId="0" xfId="0" applyNumberFormat="1" applyFont="1" applyAlignment="1">
      <alignment vertical="top"/>
    </xf>
    <xf numFmtId="165" fontId="7" fillId="0" borderId="0" xfId="0" applyNumberFormat="1" applyFont="1" applyAlignment="1">
      <alignment vertical="top"/>
    </xf>
    <xf numFmtId="4" fontId="9" fillId="0" borderId="0" xfId="0" applyNumberFormat="1" applyFont="1" applyAlignment="1">
      <alignment vertical="top"/>
    </xf>
    <xf numFmtId="3" fontId="5" fillId="2" borderId="0" xfId="0" applyNumberFormat="1" applyFont="1" applyFill="1" applyAlignment="1">
      <alignment vertical="top"/>
    </xf>
    <xf numFmtId="4" fontId="10" fillId="2"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0" fontId="7" fillId="0" borderId="0" xfId="0" applyFont="1" applyAlignment="1">
      <alignment vertical="top" wrapText="1"/>
    </xf>
    <xf numFmtId="0" fontId="7"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0634-A28C-4514-B88A-472771ED5386}">
  <dimension ref="A1:M348"/>
  <sheetViews>
    <sheetView tabSelected="1" workbookViewId="0">
      <pane xSplit="4" ySplit="3" topLeftCell="E4" activePane="bottomRight" state="frozen"/>
      <selection pane="bottomRight" activeCell="E4" sqref="E4"/>
      <selection pane="bottomLeft" activeCell="A4" sqref="A4"/>
      <selection pane="topRight" activeCell="E1" sqref="E1"/>
    </sheetView>
  </sheetViews>
  <sheetFormatPr defaultRowHeight="15"/>
  <cols>
    <col min="1" max="1" width="11.5703125" bestFit="1" customWidth="1"/>
    <col min="2" max="2" width="5.85546875" bestFit="1" customWidth="1"/>
    <col min="3" max="3" width="6.85546875" bestFit="1" customWidth="1"/>
    <col min="4" max="4" width="26" customWidth="1"/>
    <col min="5" max="5" width="23.42578125" bestFit="1" customWidth="1"/>
    <col min="6" max="6" width="12.5703125" bestFit="1" customWidth="1"/>
    <col min="7" max="7" width="8.28515625" bestFit="1" customWidth="1"/>
    <col min="8" max="8" width="7.85546875" bestFit="1" customWidth="1"/>
    <col min="9" max="9" width="6" bestFit="1" customWidth="1"/>
    <col min="10" max="10" width="10.28515625" bestFit="1" customWidth="1"/>
    <col min="11" max="11" width="8" bestFit="1" customWidth="1"/>
    <col min="12" max="13" width="8.7109375" bestFit="1" customWidth="1"/>
  </cols>
  <sheetData>
    <row r="1" spans="1:13">
      <c r="A1" s="1" t="s">
        <v>0</v>
      </c>
      <c r="B1" s="2"/>
      <c r="C1" s="2"/>
      <c r="D1" s="2"/>
      <c r="E1" s="2"/>
      <c r="F1" s="2"/>
      <c r="G1" s="2"/>
      <c r="H1" s="2"/>
      <c r="I1" s="2"/>
      <c r="J1" s="2"/>
      <c r="K1" s="2"/>
      <c r="L1" s="2"/>
      <c r="M1" s="2"/>
    </row>
    <row r="2" spans="1:13" ht="18.75">
      <c r="A2" s="3" t="s">
        <v>1</v>
      </c>
      <c r="B2" s="2"/>
      <c r="C2" s="2"/>
      <c r="D2" s="2"/>
      <c r="E2" s="2"/>
      <c r="F2" s="2"/>
      <c r="G2" s="2"/>
      <c r="H2" s="2"/>
      <c r="I2" s="2"/>
      <c r="J2" s="2"/>
      <c r="K2" s="2"/>
      <c r="L2" s="2"/>
      <c r="M2" s="2"/>
    </row>
    <row r="3" spans="1:13">
      <c r="A3" s="4" t="s">
        <v>2</v>
      </c>
      <c r="B3" s="4" t="s">
        <v>3</v>
      </c>
      <c r="C3" s="4" t="s">
        <v>4</v>
      </c>
      <c r="D3" s="24" t="s">
        <v>5</v>
      </c>
      <c r="E3" s="4" t="s">
        <v>6</v>
      </c>
      <c r="F3" s="4" t="s">
        <v>7</v>
      </c>
      <c r="G3" s="4" t="s">
        <v>8</v>
      </c>
      <c r="H3" s="4" t="s">
        <v>9</v>
      </c>
      <c r="I3" s="4" t="s">
        <v>10</v>
      </c>
      <c r="J3" s="4" t="s">
        <v>11</v>
      </c>
      <c r="K3" s="4" t="s">
        <v>12</v>
      </c>
      <c r="L3" s="4" t="s">
        <v>13</v>
      </c>
      <c r="M3" s="4" t="s">
        <v>14</v>
      </c>
    </row>
    <row r="4" spans="1:13">
      <c r="A4" s="5" t="s">
        <v>15</v>
      </c>
      <c r="B4" s="5" t="s">
        <v>16</v>
      </c>
      <c r="C4" s="5" t="s">
        <v>17</v>
      </c>
      <c r="D4" s="25" t="s">
        <v>18</v>
      </c>
      <c r="E4" s="6"/>
      <c r="F4" s="6"/>
      <c r="G4" s="6"/>
      <c r="H4" s="6"/>
      <c r="I4" s="6"/>
      <c r="J4" s="6"/>
      <c r="K4" s="7">
        <f>K18</f>
        <v>1</v>
      </c>
      <c r="L4" s="8">
        <f>L18</f>
        <v>4472.2</v>
      </c>
      <c r="M4" s="8">
        <f>M18</f>
        <v>4472.2</v>
      </c>
    </row>
    <row r="5" spans="1:13">
      <c r="A5" s="9" t="s">
        <v>19</v>
      </c>
      <c r="B5" s="10" t="s">
        <v>20</v>
      </c>
      <c r="C5" s="10" t="s">
        <v>21</v>
      </c>
      <c r="D5" s="14" t="s">
        <v>22</v>
      </c>
      <c r="E5" s="11"/>
      <c r="F5" s="11"/>
      <c r="G5" s="11"/>
      <c r="H5" s="11"/>
      <c r="I5" s="11"/>
      <c r="J5" s="11"/>
      <c r="K5" s="12">
        <v>200</v>
      </c>
      <c r="L5" s="12">
        <v>5</v>
      </c>
      <c r="M5" s="13">
        <f>ROUND(K5*L5,2)</f>
        <v>1000</v>
      </c>
    </row>
    <row r="6" spans="1:13" ht="123.75">
      <c r="A6" s="11"/>
      <c r="B6" s="11"/>
      <c r="C6" s="11"/>
      <c r="D6" s="14" t="s">
        <v>23</v>
      </c>
      <c r="E6" s="11"/>
      <c r="F6" s="11"/>
      <c r="G6" s="11"/>
      <c r="H6" s="11"/>
      <c r="I6" s="11"/>
      <c r="J6" s="11"/>
      <c r="K6" s="11"/>
      <c r="L6" s="11"/>
      <c r="M6" s="11"/>
    </row>
    <row r="7" spans="1:13">
      <c r="A7" s="9" t="s">
        <v>24</v>
      </c>
      <c r="B7" s="10" t="s">
        <v>20</v>
      </c>
      <c r="C7" s="10" t="s">
        <v>25</v>
      </c>
      <c r="D7" s="14" t="s">
        <v>26</v>
      </c>
      <c r="E7" s="11"/>
      <c r="F7" s="11"/>
      <c r="G7" s="11"/>
      <c r="H7" s="11"/>
      <c r="I7" s="11"/>
      <c r="J7" s="11"/>
      <c r="K7" s="12">
        <v>1</v>
      </c>
      <c r="L7" s="12">
        <v>2100</v>
      </c>
      <c r="M7" s="13">
        <f>ROUND(K7*L7,2)</f>
        <v>2100</v>
      </c>
    </row>
    <row r="8" spans="1:13" ht="236.25">
      <c r="A8" s="11"/>
      <c r="B8" s="11"/>
      <c r="C8" s="11"/>
      <c r="D8" s="14" t="s">
        <v>27</v>
      </c>
      <c r="E8" s="11"/>
      <c r="F8" s="11"/>
      <c r="G8" s="11"/>
      <c r="H8" s="11"/>
      <c r="I8" s="11"/>
      <c r="J8" s="11"/>
      <c r="K8" s="11"/>
      <c r="L8" s="11"/>
      <c r="M8" s="11"/>
    </row>
    <row r="9" spans="1:13">
      <c r="A9" s="9" t="s">
        <v>28</v>
      </c>
      <c r="B9" s="10" t="s">
        <v>20</v>
      </c>
      <c r="C9" s="10" t="s">
        <v>29</v>
      </c>
      <c r="D9" s="14" t="s">
        <v>30</v>
      </c>
      <c r="E9" s="11"/>
      <c r="F9" s="11"/>
      <c r="G9" s="11"/>
      <c r="H9" s="11"/>
      <c r="I9" s="11"/>
      <c r="J9" s="11"/>
      <c r="K9" s="12">
        <v>70</v>
      </c>
      <c r="L9" s="12">
        <v>12</v>
      </c>
      <c r="M9" s="13">
        <f>ROUND(K9*L9,2)</f>
        <v>840</v>
      </c>
    </row>
    <row r="10" spans="1:13" ht="33.75">
      <c r="A10" s="11"/>
      <c r="B10" s="11"/>
      <c r="C10" s="11"/>
      <c r="D10" s="14" t="s">
        <v>31</v>
      </c>
      <c r="E10" s="11"/>
      <c r="F10" s="11"/>
      <c r="G10" s="11"/>
      <c r="H10" s="11"/>
      <c r="I10" s="11"/>
      <c r="J10" s="11"/>
      <c r="K10" s="11"/>
      <c r="L10" s="11"/>
      <c r="M10" s="11"/>
    </row>
    <row r="11" spans="1:13">
      <c r="A11" s="9" t="s">
        <v>32</v>
      </c>
      <c r="B11" s="10" t="s">
        <v>20</v>
      </c>
      <c r="C11" s="10" t="s">
        <v>25</v>
      </c>
      <c r="D11" s="14" t="s">
        <v>33</v>
      </c>
      <c r="E11" s="11"/>
      <c r="F11" s="11"/>
      <c r="G11" s="11"/>
      <c r="H11" s="11"/>
      <c r="I11" s="11"/>
      <c r="J11" s="11"/>
      <c r="K11" s="12">
        <v>1</v>
      </c>
      <c r="L11" s="12">
        <v>150</v>
      </c>
      <c r="M11" s="13">
        <f>ROUND(K11*L11,2)</f>
        <v>150</v>
      </c>
    </row>
    <row r="12" spans="1:13" ht="180">
      <c r="A12" s="11"/>
      <c r="B12" s="11"/>
      <c r="C12" s="11"/>
      <c r="D12" s="14" t="s">
        <v>34</v>
      </c>
      <c r="E12" s="11"/>
      <c r="F12" s="11"/>
      <c r="G12" s="11"/>
      <c r="H12" s="11"/>
      <c r="I12" s="11"/>
      <c r="J12" s="11"/>
      <c r="K12" s="11"/>
      <c r="L12" s="11"/>
      <c r="M12" s="11"/>
    </row>
    <row r="13" spans="1:13">
      <c r="A13" s="9" t="s">
        <v>35</v>
      </c>
      <c r="B13" s="10" t="s">
        <v>20</v>
      </c>
      <c r="C13" s="10" t="s">
        <v>21</v>
      </c>
      <c r="D13" s="14" t="s">
        <v>36</v>
      </c>
      <c r="E13" s="11"/>
      <c r="F13" s="11"/>
      <c r="G13" s="11"/>
      <c r="H13" s="11"/>
      <c r="I13" s="11"/>
      <c r="J13" s="11"/>
      <c r="K13" s="13">
        <f>K16</f>
        <v>19.11</v>
      </c>
      <c r="L13" s="13">
        <f>L16</f>
        <v>20</v>
      </c>
      <c r="M13" s="13">
        <f>M16</f>
        <v>382.2</v>
      </c>
    </row>
    <row r="14" spans="1:13" ht="67.5">
      <c r="A14" s="11"/>
      <c r="B14" s="11"/>
      <c r="C14" s="11"/>
      <c r="D14" s="14" t="s">
        <v>37</v>
      </c>
      <c r="E14" s="11"/>
      <c r="F14" s="11"/>
      <c r="G14" s="11"/>
      <c r="H14" s="11"/>
      <c r="I14" s="11"/>
      <c r="J14" s="11"/>
      <c r="K14" s="11"/>
      <c r="L14" s="11"/>
      <c r="M14" s="11"/>
    </row>
    <row r="15" spans="1:13">
      <c r="A15" s="11"/>
      <c r="B15" s="11"/>
      <c r="C15" s="10" t="s">
        <v>38</v>
      </c>
      <c r="D15" s="26"/>
      <c r="E15" s="10" t="s">
        <v>39</v>
      </c>
      <c r="F15" s="15">
        <v>1</v>
      </c>
      <c r="G15" s="12">
        <v>6.95</v>
      </c>
      <c r="H15" s="12">
        <v>2.75</v>
      </c>
      <c r="I15" s="12">
        <v>0</v>
      </c>
      <c r="J15" s="13">
        <f>OR(F15&lt;&gt;0,G15&lt;&gt;0,H15&lt;&gt;0,I15&lt;&gt;0)*(F15 + (F15 = 0))*(G15 + (G15 = 0))*(H15 + (H15 = 0))*(I15 + (I15 = 0))</f>
        <v>19.11</v>
      </c>
      <c r="K15" s="11"/>
      <c r="L15" s="11"/>
      <c r="M15" s="11"/>
    </row>
    <row r="16" spans="1:13">
      <c r="A16" s="11"/>
      <c r="B16" s="11"/>
      <c r="C16" s="11"/>
      <c r="D16" s="26"/>
      <c r="E16" s="11"/>
      <c r="F16" s="11"/>
      <c r="G16" s="11"/>
      <c r="H16" s="11"/>
      <c r="I16" s="11"/>
      <c r="J16" s="16" t="s">
        <v>40</v>
      </c>
      <c r="K16" s="17">
        <f>J15</f>
        <v>19.11</v>
      </c>
      <c r="L16" s="12">
        <v>20</v>
      </c>
      <c r="M16" s="17">
        <f>ROUND(K16*L16,2)</f>
        <v>382.2</v>
      </c>
    </row>
    <row r="17" spans="1:13" ht="0.95" customHeight="1">
      <c r="A17" s="18"/>
      <c r="B17" s="18"/>
      <c r="C17" s="18"/>
      <c r="D17" s="27"/>
      <c r="E17" s="18"/>
      <c r="F17" s="18"/>
      <c r="G17" s="18"/>
      <c r="H17" s="18"/>
      <c r="I17" s="18"/>
      <c r="J17" s="18"/>
      <c r="K17" s="18"/>
      <c r="L17" s="18"/>
      <c r="M17" s="18"/>
    </row>
    <row r="18" spans="1:13">
      <c r="A18" s="11"/>
      <c r="B18" s="11"/>
      <c r="C18" s="11"/>
      <c r="D18" s="26"/>
      <c r="E18" s="11"/>
      <c r="F18" s="11"/>
      <c r="G18" s="11"/>
      <c r="H18" s="11"/>
      <c r="I18" s="11"/>
      <c r="J18" s="16" t="s">
        <v>41</v>
      </c>
      <c r="K18" s="19">
        <v>1</v>
      </c>
      <c r="L18" s="17">
        <f>M5+M7+M9+M11+M13</f>
        <v>4472.2</v>
      </c>
      <c r="M18" s="17">
        <f>ROUND(K18*L18,2)</f>
        <v>4472.2</v>
      </c>
    </row>
    <row r="19" spans="1:13" ht="0.95" customHeight="1">
      <c r="A19" s="18"/>
      <c r="B19" s="18"/>
      <c r="C19" s="18"/>
      <c r="D19" s="27"/>
      <c r="E19" s="18"/>
      <c r="F19" s="18"/>
      <c r="G19" s="18"/>
      <c r="H19" s="18"/>
      <c r="I19" s="18"/>
      <c r="J19" s="18"/>
      <c r="K19" s="18"/>
      <c r="L19" s="18"/>
      <c r="M19" s="18"/>
    </row>
    <row r="20" spans="1:13">
      <c r="A20" s="5" t="s">
        <v>42</v>
      </c>
      <c r="B20" s="5" t="s">
        <v>16</v>
      </c>
      <c r="C20" s="5" t="s">
        <v>17</v>
      </c>
      <c r="D20" s="25" t="s">
        <v>43</v>
      </c>
      <c r="E20" s="6"/>
      <c r="F20" s="6"/>
      <c r="G20" s="6"/>
      <c r="H20" s="6"/>
      <c r="I20" s="6"/>
      <c r="J20" s="6"/>
      <c r="K20" s="7">
        <f>K56</f>
        <v>1</v>
      </c>
      <c r="L20" s="8">
        <f>L56</f>
        <v>15845.56</v>
      </c>
      <c r="M20" s="8">
        <f>M56</f>
        <v>15845.56</v>
      </c>
    </row>
    <row r="21" spans="1:13">
      <c r="A21" s="9" t="s">
        <v>44</v>
      </c>
      <c r="B21" s="10" t="s">
        <v>20</v>
      </c>
      <c r="C21" s="10" t="s">
        <v>25</v>
      </c>
      <c r="D21" s="14" t="s">
        <v>45</v>
      </c>
      <c r="E21" s="11"/>
      <c r="F21" s="11"/>
      <c r="G21" s="11"/>
      <c r="H21" s="11"/>
      <c r="I21" s="11"/>
      <c r="J21" s="11"/>
      <c r="K21" s="12">
        <v>1</v>
      </c>
      <c r="L21" s="12">
        <v>1600</v>
      </c>
      <c r="M21" s="13">
        <f>ROUND(K21*L21,2)</f>
        <v>1600</v>
      </c>
    </row>
    <row r="22" spans="1:13" ht="270">
      <c r="A22" s="11"/>
      <c r="B22" s="11"/>
      <c r="C22" s="11"/>
      <c r="D22" s="14" t="s">
        <v>46</v>
      </c>
      <c r="E22" s="11"/>
      <c r="F22" s="11"/>
      <c r="G22" s="11"/>
      <c r="H22" s="11"/>
      <c r="I22" s="11"/>
      <c r="J22" s="11"/>
      <c r="K22" s="11"/>
      <c r="L22" s="11"/>
      <c r="M22" s="11"/>
    </row>
    <row r="23" spans="1:13">
      <c r="A23" s="9" t="s">
        <v>47</v>
      </c>
      <c r="B23" s="10" t="s">
        <v>20</v>
      </c>
      <c r="C23" s="10" t="s">
        <v>25</v>
      </c>
      <c r="D23" s="14" t="s">
        <v>48</v>
      </c>
      <c r="E23" s="11"/>
      <c r="F23" s="11"/>
      <c r="G23" s="11"/>
      <c r="H23" s="11"/>
      <c r="I23" s="11"/>
      <c r="J23" s="11"/>
      <c r="K23" s="12">
        <v>1</v>
      </c>
      <c r="L23" s="12">
        <v>280</v>
      </c>
      <c r="M23" s="13">
        <f>ROUND(K23*L23,2)</f>
        <v>280</v>
      </c>
    </row>
    <row r="24" spans="1:13" ht="56.25">
      <c r="A24" s="11"/>
      <c r="B24" s="11"/>
      <c r="C24" s="11"/>
      <c r="D24" s="14" t="s">
        <v>49</v>
      </c>
      <c r="E24" s="11"/>
      <c r="F24" s="11"/>
      <c r="G24" s="11"/>
      <c r="H24" s="11"/>
      <c r="I24" s="11"/>
      <c r="J24" s="11"/>
      <c r="K24" s="11"/>
      <c r="L24" s="11"/>
      <c r="M24" s="11"/>
    </row>
    <row r="25" spans="1:13">
      <c r="A25" s="9" t="s">
        <v>50</v>
      </c>
      <c r="B25" s="10" t="s">
        <v>20</v>
      </c>
      <c r="C25" s="10" t="s">
        <v>25</v>
      </c>
      <c r="D25" s="14" t="s">
        <v>51</v>
      </c>
      <c r="E25" s="11"/>
      <c r="F25" s="11"/>
      <c r="G25" s="11"/>
      <c r="H25" s="11"/>
      <c r="I25" s="11"/>
      <c r="J25" s="11"/>
      <c r="K25" s="12">
        <v>1</v>
      </c>
      <c r="L25" s="12">
        <v>8120</v>
      </c>
      <c r="M25" s="13">
        <f>ROUND(K25*L25,2)</f>
        <v>8120</v>
      </c>
    </row>
    <row r="26" spans="1:13" ht="409.5">
      <c r="A26" s="11"/>
      <c r="B26" s="11"/>
      <c r="C26" s="11"/>
      <c r="D26" s="14" t="s">
        <v>52</v>
      </c>
      <c r="E26" s="11"/>
      <c r="F26" s="11"/>
      <c r="G26" s="11"/>
      <c r="H26" s="11"/>
      <c r="I26" s="11"/>
      <c r="J26" s="11"/>
      <c r="K26" s="11"/>
      <c r="L26" s="11"/>
      <c r="M26" s="11"/>
    </row>
    <row r="27" spans="1:13">
      <c r="A27" s="9" t="s">
        <v>53</v>
      </c>
      <c r="B27" s="10" t="s">
        <v>20</v>
      </c>
      <c r="C27" s="10" t="s">
        <v>25</v>
      </c>
      <c r="D27" s="14" t="s">
        <v>54</v>
      </c>
      <c r="E27" s="11"/>
      <c r="F27" s="11"/>
      <c r="G27" s="11"/>
      <c r="H27" s="11"/>
      <c r="I27" s="11"/>
      <c r="J27" s="11"/>
      <c r="K27" s="12">
        <v>3</v>
      </c>
      <c r="L27" s="12">
        <v>50</v>
      </c>
      <c r="M27" s="13">
        <f>ROUND(K27*L27,2)</f>
        <v>150</v>
      </c>
    </row>
    <row r="28" spans="1:13" ht="33.75">
      <c r="A28" s="11"/>
      <c r="B28" s="11"/>
      <c r="C28" s="11"/>
      <c r="D28" s="14" t="s">
        <v>55</v>
      </c>
      <c r="E28" s="11"/>
      <c r="F28" s="11"/>
      <c r="G28" s="11"/>
      <c r="H28" s="11"/>
      <c r="I28" s="11"/>
      <c r="J28" s="11"/>
      <c r="K28" s="11"/>
      <c r="L28" s="11"/>
      <c r="M28" s="11"/>
    </row>
    <row r="29" spans="1:13">
      <c r="A29" s="9" t="s">
        <v>56</v>
      </c>
      <c r="B29" s="10" t="s">
        <v>20</v>
      </c>
      <c r="C29" s="10" t="s">
        <v>25</v>
      </c>
      <c r="D29" s="14" t="s">
        <v>57</v>
      </c>
      <c r="E29" s="11"/>
      <c r="F29" s="11"/>
      <c r="G29" s="11"/>
      <c r="H29" s="11"/>
      <c r="I29" s="11"/>
      <c r="J29" s="11"/>
      <c r="K29" s="13">
        <f>K32</f>
        <v>32</v>
      </c>
      <c r="L29" s="13">
        <f>L32</f>
        <v>75</v>
      </c>
      <c r="M29" s="13">
        <f>M32</f>
        <v>2400</v>
      </c>
    </row>
    <row r="30" spans="1:13" ht="191.25">
      <c r="A30" s="11"/>
      <c r="B30" s="11"/>
      <c r="C30" s="11"/>
      <c r="D30" s="14" t="s">
        <v>58</v>
      </c>
      <c r="E30" s="11"/>
      <c r="F30" s="11"/>
      <c r="G30" s="11"/>
      <c r="H30" s="11"/>
      <c r="I30" s="11"/>
      <c r="J30" s="11"/>
      <c r="K30" s="11"/>
      <c r="L30" s="11"/>
      <c r="M30" s="11"/>
    </row>
    <row r="31" spans="1:13">
      <c r="A31" s="10" t="s">
        <v>59</v>
      </c>
      <c r="B31" s="10" t="s">
        <v>20</v>
      </c>
      <c r="C31" s="10" t="s">
        <v>25</v>
      </c>
      <c r="D31" s="14" t="s">
        <v>60</v>
      </c>
      <c r="E31" s="11"/>
      <c r="F31" s="11"/>
      <c r="G31" s="11"/>
      <c r="H31" s="11"/>
      <c r="I31" s="11"/>
      <c r="J31" s="11"/>
      <c r="K31" s="20">
        <v>1</v>
      </c>
      <c r="L31" s="12">
        <v>75</v>
      </c>
      <c r="M31" s="13">
        <f>ROUND(K31*L31,2)</f>
        <v>75</v>
      </c>
    </row>
    <row r="32" spans="1:13">
      <c r="A32" s="11"/>
      <c r="B32" s="11"/>
      <c r="C32" s="11"/>
      <c r="D32" s="26"/>
      <c r="E32" s="11"/>
      <c r="F32" s="11"/>
      <c r="G32" s="11"/>
      <c r="H32" s="11"/>
      <c r="I32" s="11"/>
      <c r="J32" s="16" t="s">
        <v>61</v>
      </c>
      <c r="K32" s="12">
        <v>32</v>
      </c>
      <c r="L32" s="17">
        <f>M31</f>
        <v>75</v>
      </c>
      <c r="M32" s="17">
        <f>ROUND(K32*L32,2)</f>
        <v>2400</v>
      </c>
    </row>
    <row r="33" spans="1:13" ht="0.95" customHeight="1">
      <c r="A33" s="18"/>
      <c r="B33" s="18"/>
      <c r="C33" s="18"/>
      <c r="D33" s="27"/>
      <c r="E33" s="18"/>
      <c r="F33" s="18"/>
      <c r="G33" s="18"/>
      <c r="H33" s="18"/>
      <c r="I33" s="18"/>
      <c r="J33" s="18"/>
      <c r="K33" s="18"/>
      <c r="L33" s="18"/>
      <c r="M33" s="18"/>
    </row>
    <row r="34" spans="1:13">
      <c r="A34" s="9" t="s">
        <v>62</v>
      </c>
      <c r="B34" s="10" t="s">
        <v>20</v>
      </c>
      <c r="C34" s="10" t="s">
        <v>25</v>
      </c>
      <c r="D34" s="14" t="s">
        <v>63</v>
      </c>
      <c r="E34" s="11"/>
      <c r="F34" s="11"/>
      <c r="G34" s="11"/>
      <c r="H34" s="11"/>
      <c r="I34" s="11"/>
      <c r="J34" s="11"/>
      <c r="K34" s="13">
        <f>K50</f>
        <v>1</v>
      </c>
      <c r="L34" s="13">
        <f>L50</f>
        <v>1195.56</v>
      </c>
      <c r="M34" s="13">
        <f>M50</f>
        <v>1195.56</v>
      </c>
    </row>
    <row r="35" spans="1:13" ht="67.5">
      <c r="A35" s="11"/>
      <c r="B35" s="11"/>
      <c r="C35" s="11"/>
      <c r="D35" s="14" t="s">
        <v>64</v>
      </c>
      <c r="E35" s="11"/>
      <c r="F35" s="11"/>
      <c r="G35" s="11"/>
      <c r="H35" s="11"/>
      <c r="I35" s="11"/>
      <c r="J35" s="11"/>
      <c r="K35" s="11"/>
      <c r="L35" s="11"/>
      <c r="M35" s="11"/>
    </row>
    <row r="36" spans="1:13">
      <c r="A36" s="10" t="s">
        <v>65</v>
      </c>
      <c r="B36" s="10" t="s">
        <v>20</v>
      </c>
      <c r="C36" s="10" t="s">
        <v>25</v>
      </c>
      <c r="D36" s="14" t="s">
        <v>66</v>
      </c>
      <c r="E36" s="11"/>
      <c r="F36" s="11"/>
      <c r="G36" s="11"/>
      <c r="H36" s="11"/>
      <c r="I36" s="11"/>
      <c r="J36" s="11"/>
      <c r="K36" s="20">
        <v>36</v>
      </c>
      <c r="L36" s="12">
        <v>3.32</v>
      </c>
      <c r="M36" s="13">
        <f>ROUND(K36*L36,2)</f>
        <v>119.52</v>
      </c>
    </row>
    <row r="37" spans="1:13" ht="22.5">
      <c r="A37" s="11"/>
      <c r="B37" s="11"/>
      <c r="C37" s="11"/>
      <c r="D37" s="14" t="s">
        <v>67</v>
      </c>
      <c r="E37" s="11"/>
      <c r="F37" s="11"/>
      <c r="G37" s="11"/>
      <c r="H37" s="11"/>
      <c r="I37" s="11"/>
      <c r="J37" s="11"/>
      <c r="K37" s="11"/>
      <c r="L37" s="11"/>
      <c r="M37" s="11"/>
    </row>
    <row r="38" spans="1:13">
      <c r="A38" s="10" t="s">
        <v>68</v>
      </c>
      <c r="B38" s="10" t="s">
        <v>20</v>
      </c>
      <c r="C38" s="10" t="s">
        <v>25</v>
      </c>
      <c r="D38" s="14" t="s">
        <v>69</v>
      </c>
      <c r="E38" s="11"/>
      <c r="F38" s="11"/>
      <c r="G38" s="11"/>
      <c r="H38" s="11"/>
      <c r="I38" s="11"/>
      <c r="J38" s="11"/>
      <c r="K38" s="20">
        <v>40</v>
      </c>
      <c r="L38" s="12">
        <v>2.8</v>
      </c>
      <c r="M38" s="13">
        <f>ROUND(K38*L38,2)</f>
        <v>112</v>
      </c>
    </row>
    <row r="39" spans="1:13" ht="22.5">
      <c r="A39" s="11"/>
      <c r="B39" s="11"/>
      <c r="C39" s="11"/>
      <c r="D39" s="14" t="s">
        <v>70</v>
      </c>
      <c r="E39" s="11"/>
      <c r="F39" s="11"/>
      <c r="G39" s="11"/>
      <c r="H39" s="11"/>
      <c r="I39" s="11"/>
      <c r="J39" s="11"/>
      <c r="K39" s="11"/>
      <c r="L39" s="11"/>
      <c r="M39" s="11"/>
    </row>
    <row r="40" spans="1:13">
      <c r="A40" s="10" t="s">
        <v>71</v>
      </c>
      <c r="B40" s="10" t="s">
        <v>20</v>
      </c>
      <c r="C40" s="10" t="s">
        <v>25</v>
      </c>
      <c r="D40" s="14" t="s">
        <v>72</v>
      </c>
      <c r="E40" s="11"/>
      <c r="F40" s="11"/>
      <c r="G40" s="11"/>
      <c r="H40" s="11"/>
      <c r="I40" s="11"/>
      <c r="J40" s="11"/>
      <c r="K40" s="20">
        <v>76</v>
      </c>
      <c r="L40" s="12">
        <v>0.54</v>
      </c>
      <c r="M40" s="13">
        <f>ROUND(K40*L40,2)</f>
        <v>41.04</v>
      </c>
    </row>
    <row r="41" spans="1:13" ht="22.5">
      <c r="A41" s="11"/>
      <c r="B41" s="11"/>
      <c r="C41" s="11"/>
      <c r="D41" s="14" t="s">
        <v>73</v>
      </c>
      <c r="E41" s="11"/>
      <c r="F41" s="11"/>
      <c r="G41" s="11"/>
      <c r="H41" s="11"/>
      <c r="I41" s="11"/>
      <c r="J41" s="11"/>
      <c r="K41" s="11"/>
      <c r="L41" s="11"/>
      <c r="M41" s="11"/>
    </row>
    <row r="42" spans="1:13">
      <c r="A42" s="10" t="s">
        <v>74</v>
      </c>
      <c r="B42" s="10" t="s">
        <v>20</v>
      </c>
      <c r="C42" s="10" t="s">
        <v>25</v>
      </c>
      <c r="D42" s="14" t="s">
        <v>75</v>
      </c>
      <c r="E42" s="11"/>
      <c r="F42" s="11"/>
      <c r="G42" s="11"/>
      <c r="H42" s="11"/>
      <c r="I42" s="11"/>
      <c r="J42" s="11"/>
      <c r="K42" s="20">
        <v>76</v>
      </c>
      <c r="L42" s="12">
        <v>2</v>
      </c>
      <c r="M42" s="13">
        <f>ROUND(K42*L42,2)</f>
        <v>152</v>
      </c>
    </row>
    <row r="43" spans="1:13" ht="22.5">
      <c r="A43" s="11"/>
      <c r="B43" s="11"/>
      <c r="C43" s="11"/>
      <c r="D43" s="14" t="s">
        <v>76</v>
      </c>
      <c r="E43" s="11"/>
      <c r="F43" s="11"/>
      <c r="G43" s="11"/>
      <c r="H43" s="11"/>
      <c r="I43" s="11"/>
      <c r="J43" s="11"/>
      <c r="K43" s="11"/>
      <c r="L43" s="11"/>
      <c r="M43" s="11"/>
    </row>
    <row r="44" spans="1:13">
      <c r="A44" s="10" t="s">
        <v>77</v>
      </c>
      <c r="B44" s="10" t="s">
        <v>20</v>
      </c>
      <c r="C44" s="10" t="s">
        <v>25</v>
      </c>
      <c r="D44" s="14" t="s">
        <v>78</v>
      </c>
      <c r="E44" s="11"/>
      <c r="F44" s="11"/>
      <c r="G44" s="11"/>
      <c r="H44" s="11"/>
      <c r="I44" s="11"/>
      <c r="J44" s="11"/>
      <c r="K44" s="20">
        <v>40</v>
      </c>
      <c r="L44" s="12">
        <v>2.75</v>
      </c>
      <c r="M44" s="13">
        <f>ROUND(K44*L44,2)</f>
        <v>110</v>
      </c>
    </row>
    <row r="45" spans="1:13" ht="33.75">
      <c r="A45" s="11"/>
      <c r="B45" s="11"/>
      <c r="C45" s="11"/>
      <c r="D45" s="14" t="s">
        <v>79</v>
      </c>
      <c r="E45" s="11"/>
      <c r="F45" s="11"/>
      <c r="G45" s="11"/>
      <c r="H45" s="11"/>
      <c r="I45" s="11"/>
      <c r="J45" s="11"/>
      <c r="K45" s="11"/>
      <c r="L45" s="11"/>
      <c r="M45" s="11"/>
    </row>
    <row r="46" spans="1:13">
      <c r="A46" s="10" t="s">
        <v>80</v>
      </c>
      <c r="B46" s="10" t="s">
        <v>20</v>
      </c>
      <c r="C46" s="10" t="s">
        <v>25</v>
      </c>
      <c r="D46" s="14" t="s">
        <v>81</v>
      </c>
      <c r="E46" s="11"/>
      <c r="F46" s="11"/>
      <c r="G46" s="11"/>
      <c r="H46" s="11"/>
      <c r="I46" s="11"/>
      <c r="J46" s="11"/>
      <c r="K46" s="20">
        <v>76</v>
      </c>
      <c r="L46" s="12">
        <v>1</v>
      </c>
      <c r="M46" s="13">
        <f>ROUND(K46*L46,2)</f>
        <v>76</v>
      </c>
    </row>
    <row r="47" spans="1:13">
      <c r="A47" s="11"/>
      <c r="B47" s="11"/>
      <c r="C47" s="11"/>
      <c r="D47" s="14" t="s">
        <v>82</v>
      </c>
      <c r="E47" s="11"/>
      <c r="F47" s="11"/>
      <c r="G47" s="11"/>
      <c r="H47" s="11"/>
      <c r="I47" s="11"/>
      <c r="J47" s="11"/>
      <c r="K47" s="11"/>
      <c r="L47" s="11"/>
      <c r="M47" s="11"/>
    </row>
    <row r="48" spans="1:13">
      <c r="A48" s="10" t="s">
        <v>83</v>
      </c>
      <c r="B48" s="10" t="s">
        <v>20</v>
      </c>
      <c r="C48" s="10" t="s">
        <v>25</v>
      </c>
      <c r="D48" s="14" t="s">
        <v>60</v>
      </c>
      <c r="E48" s="11"/>
      <c r="F48" s="11"/>
      <c r="G48" s="11"/>
      <c r="H48" s="11"/>
      <c r="I48" s="11"/>
      <c r="J48" s="11"/>
      <c r="K48" s="20">
        <v>13</v>
      </c>
      <c r="L48" s="12">
        <v>45</v>
      </c>
      <c r="M48" s="13">
        <f>ROUND(K48*L48,2)</f>
        <v>585</v>
      </c>
    </row>
    <row r="49" spans="1:13" ht="22.5">
      <c r="A49" s="11"/>
      <c r="B49" s="11"/>
      <c r="C49" s="11"/>
      <c r="D49" s="14" t="s">
        <v>84</v>
      </c>
      <c r="E49" s="11"/>
      <c r="F49" s="11"/>
      <c r="G49" s="11"/>
      <c r="H49" s="11"/>
      <c r="I49" s="11"/>
      <c r="J49" s="11"/>
      <c r="K49" s="11"/>
      <c r="L49" s="11"/>
      <c r="M49" s="11"/>
    </row>
    <row r="50" spans="1:13">
      <c r="A50" s="11"/>
      <c r="B50" s="11"/>
      <c r="C50" s="11"/>
      <c r="D50" s="26"/>
      <c r="E50" s="11"/>
      <c r="F50" s="11"/>
      <c r="G50" s="11"/>
      <c r="H50" s="11"/>
      <c r="I50" s="11"/>
      <c r="J50" s="16" t="s">
        <v>85</v>
      </c>
      <c r="K50" s="12">
        <v>1</v>
      </c>
      <c r="L50" s="17">
        <f>M36+M38+M40+M42+M44+M46+M48</f>
        <v>1195.56</v>
      </c>
      <c r="M50" s="17">
        <f>ROUND(K50*L50,2)</f>
        <v>1195.56</v>
      </c>
    </row>
    <row r="51" spans="1:13" ht="0.95" customHeight="1">
      <c r="A51" s="18"/>
      <c r="B51" s="18"/>
      <c r="C51" s="18"/>
      <c r="D51" s="27"/>
      <c r="E51" s="18"/>
      <c r="F51" s="18"/>
      <c r="G51" s="18"/>
      <c r="H51" s="18"/>
      <c r="I51" s="18"/>
      <c r="J51" s="18"/>
      <c r="K51" s="18"/>
      <c r="L51" s="18"/>
      <c r="M51" s="18"/>
    </row>
    <row r="52" spans="1:13">
      <c r="A52" s="9" t="s">
        <v>86</v>
      </c>
      <c r="B52" s="10" t="s">
        <v>20</v>
      </c>
      <c r="C52" s="10" t="s">
        <v>25</v>
      </c>
      <c r="D52" s="14" t="s">
        <v>87</v>
      </c>
      <c r="E52" s="11"/>
      <c r="F52" s="11"/>
      <c r="G52" s="11"/>
      <c r="H52" s="11"/>
      <c r="I52" s="11"/>
      <c r="J52" s="11"/>
      <c r="K52" s="12">
        <v>1</v>
      </c>
      <c r="L52" s="12">
        <v>700</v>
      </c>
      <c r="M52" s="13">
        <f>ROUND(K52*L52,2)</f>
        <v>700</v>
      </c>
    </row>
    <row r="53" spans="1:13" ht="33.75">
      <c r="A53" s="11"/>
      <c r="B53" s="11"/>
      <c r="C53" s="11"/>
      <c r="D53" s="14" t="s">
        <v>88</v>
      </c>
      <c r="E53" s="11"/>
      <c r="F53" s="11"/>
      <c r="G53" s="11"/>
      <c r="H53" s="11"/>
      <c r="I53" s="11"/>
      <c r="J53" s="11"/>
      <c r="K53" s="11"/>
      <c r="L53" s="11"/>
      <c r="M53" s="11"/>
    </row>
    <row r="54" spans="1:13">
      <c r="A54" s="9" t="s">
        <v>89</v>
      </c>
      <c r="B54" s="10" t="s">
        <v>20</v>
      </c>
      <c r="C54" s="10" t="s">
        <v>90</v>
      </c>
      <c r="D54" s="14" t="s">
        <v>91</v>
      </c>
      <c r="E54" s="11"/>
      <c r="F54" s="11"/>
      <c r="G54" s="11"/>
      <c r="H54" s="11"/>
      <c r="I54" s="11"/>
      <c r="J54" s="11"/>
      <c r="K54" s="12">
        <v>1</v>
      </c>
      <c r="L54" s="12">
        <v>1400</v>
      </c>
      <c r="M54" s="13">
        <f>ROUND(K54*L54,2)</f>
        <v>1400</v>
      </c>
    </row>
    <row r="55" spans="1:13" ht="90">
      <c r="A55" s="11"/>
      <c r="B55" s="11"/>
      <c r="C55" s="11"/>
      <c r="D55" s="14" t="s">
        <v>92</v>
      </c>
      <c r="E55" s="11"/>
      <c r="F55" s="11"/>
      <c r="G55" s="11"/>
      <c r="H55" s="11"/>
      <c r="I55" s="11"/>
      <c r="J55" s="11"/>
      <c r="K55" s="11"/>
      <c r="L55" s="11"/>
      <c r="M55" s="11"/>
    </row>
    <row r="56" spans="1:13">
      <c r="A56" s="11"/>
      <c r="B56" s="11"/>
      <c r="C56" s="11"/>
      <c r="D56" s="26"/>
      <c r="E56" s="11"/>
      <c r="F56" s="11"/>
      <c r="G56" s="11"/>
      <c r="H56" s="11"/>
      <c r="I56" s="11"/>
      <c r="J56" s="16" t="s">
        <v>93</v>
      </c>
      <c r="K56" s="19">
        <v>1</v>
      </c>
      <c r="L56" s="17">
        <f>M21+M23+M25+M27+M29+M34+M52+M54</f>
        <v>15845.56</v>
      </c>
      <c r="M56" s="17">
        <f>ROUND(K56*L56,2)</f>
        <v>15845.56</v>
      </c>
    </row>
    <row r="57" spans="1:13" ht="0.95" customHeight="1">
      <c r="A57" s="18"/>
      <c r="B57" s="18"/>
      <c r="C57" s="18"/>
      <c r="D57" s="27"/>
      <c r="E57" s="18"/>
      <c r="F57" s="18"/>
      <c r="G57" s="18"/>
      <c r="H57" s="18"/>
      <c r="I57" s="18"/>
      <c r="J57" s="18"/>
      <c r="K57" s="18"/>
      <c r="L57" s="18"/>
      <c r="M57" s="18"/>
    </row>
    <row r="58" spans="1:13">
      <c r="A58" s="5" t="s">
        <v>94</v>
      </c>
      <c r="B58" s="5" t="s">
        <v>16</v>
      </c>
      <c r="C58" s="5" t="s">
        <v>17</v>
      </c>
      <c r="D58" s="25" t="s">
        <v>95</v>
      </c>
      <c r="E58" s="6"/>
      <c r="F58" s="6"/>
      <c r="G58" s="6"/>
      <c r="H58" s="6"/>
      <c r="I58" s="6"/>
      <c r="J58" s="6"/>
      <c r="K58" s="7">
        <f>K112</f>
        <v>1</v>
      </c>
      <c r="L58" s="8">
        <f>L112</f>
        <v>18009.75</v>
      </c>
      <c r="M58" s="8">
        <f>M112</f>
        <v>18009.75</v>
      </c>
    </row>
    <row r="59" spans="1:13">
      <c r="A59" s="9" t="s">
        <v>96</v>
      </c>
      <c r="B59" s="10" t="s">
        <v>20</v>
      </c>
      <c r="C59" s="10" t="s">
        <v>97</v>
      </c>
      <c r="D59" s="14" t="s">
        <v>98</v>
      </c>
      <c r="E59" s="11"/>
      <c r="F59" s="11"/>
      <c r="G59" s="11"/>
      <c r="H59" s="11"/>
      <c r="I59" s="11"/>
      <c r="J59" s="11"/>
      <c r="K59" s="12">
        <v>1</v>
      </c>
      <c r="L59" s="12">
        <v>1600</v>
      </c>
      <c r="M59" s="13">
        <f>ROUND(K59*L59,2)</f>
        <v>1600</v>
      </c>
    </row>
    <row r="60" spans="1:13" ht="135">
      <c r="A60" s="11"/>
      <c r="B60" s="11"/>
      <c r="C60" s="11"/>
      <c r="D60" s="14" t="s">
        <v>99</v>
      </c>
      <c r="E60" s="11"/>
      <c r="F60" s="11"/>
      <c r="G60" s="11"/>
      <c r="H60" s="11"/>
      <c r="I60" s="11"/>
      <c r="J60" s="11"/>
      <c r="K60" s="11"/>
      <c r="L60" s="11"/>
      <c r="M60" s="11"/>
    </row>
    <row r="61" spans="1:13" ht="22.5">
      <c r="A61" s="9" t="s">
        <v>100</v>
      </c>
      <c r="B61" s="10" t="s">
        <v>20</v>
      </c>
      <c r="C61" s="10" t="s">
        <v>21</v>
      </c>
      <c r="D61" s="14" t="s">
        <v>101</v>
      </c>
      <c r="E61" s="11"/>
      <c r="F61" s="11"/>
      <c r="G61" s="11"/>
      <c r="H61" s="11"/>
      <c r="I61" s="11"/>
      <c r="J61" s="11"/>
      <c r="K61" s="13">
        <f>K67</f>
        <v>64.39</v>
      </c>
      <c r="L61" s="13">
        <f>L67</f>
        <v>10.119999999999999</v>
      </c>
      <c r="M61" s="13">
        <f>M67</f>
        <v>651.63</v>
      </c>
    </row>
    <row r="62" spans="1:13" ht="101.25">
      <c r="A62" s="11"/>
      <c r="B62" s="11"/>
      <c r="C62" s="11"/>
      <c r="D62" s="14" t="s">
        <v>102</v>
      </c>
      <c r="E62" s="11"/>
      <c r="F62" s="11"/>
      <c r="G62" s="11"/>
      <c r="H62" s="11"/>
      <c r="I62" s="11"/>
      <c r="J62" s="11"/>
      <c r="K62" s="11"/>
      <c r="L62" s="11"/>
      <c r="M62" s="11"/>
    </row>
    <row r="63" spans="1:13">
      <c r="A63" s="11"/>
      <c r="B63" s="11"/>
      <c r="C63" s="10" t="s">
        <v>38</v>
      </c>
      <c r="D63" s="26"/>
      <c r="E63" s="10" t="s">
        <v>103</v>
      </c>
      <c r="F63" s="15">
        <v>1</v>
      </c>
      <c r="G63" s="12">
        <v>5.34</v>
      </c>
      <c r="H63" s="12">
        <v>0</v>
      </c>
      <c r="I63" s="12">
        <v>2.5</v>
      </c>
      <c r="J63" s="13">
        <f>OR(F63&lt;&gt;0,G63&lt;&gt;0,H63&lt;&gt;0,I63&lt;&gt;0)*(F63 + (F63 = 0))*(G63 + (G63 = 0))*(H63 + (H63 = 0))*(I63 + (I63 = 0))</f>
        <v>13.35</v>
      </c>
      <c r="K63" s="11"/>
      <c r="L63" s="11"/>
      <c r="M63" s="11"/>
    </row>
    <row r="64" spans="1:13">
      <c r="A64" s="11"/>
      <c r="B64" s="11"/>
      <c r="C64" s="10" t="s">
        <v>38</v>
      </c>
      <c r="D64" s="26"/>
      <c r="E64" s="10" t="s">
        <v>104</v>
      </c>
      <c r="F64" s="15">
        <v>1</v>
      </c>
      <c r="G64" s="12">
        <v>4.4000000000000004</v>
      </c>
      <c r="H64" s="12">
        <v>0</v>
      </c>
      <c r="I64" s="12">
        <v>2.5</v>
      </c>
      <c r="J64" s="13">
        <f>OR(F64&lt;&gt;0,G64&lt;&gt;0,H64&lt;&gt;0,I64&lt;&gt;0)*(F64 + (F64 = 0))*(G64 + (G64 = 0))*(H64 + (H64 = 0))*(I64 + (I64 = 0))</f>
        <v>11</v>
      </c>
      <c r="K64" s="11"/>
      <c r="L64" s="11"/>
      <c r="M64" s="11"/>
    </row>
    <row r="65" spans="1:13">
      <c r="A65" s="11"/>
      <c r="B65" s="11"/>
      <c r="C65" s="10" t="s">
        <v>38</v>
      </c>
      <c r="D65" s="26"/>
      <c r="E65" s="10" t="s">
        <v>105</v>
      </c>
      <c r="F65" s="15">
        <v>1</v>
      </c>
      <c r="G65" s="12">
        <v>6</v>
      </c>
      <c r="H65" s="12">
        <v>0</v>
      </c>
      <c r="I65" s="12">
        <v>2.5</v>
      </c>
      <c r="J65" s="13">
        <f>OR(F65&lt;&gt;0,G65&lt;&gt;0,H65&lt;&gt;0,I65&lt;&gt;0)*(F65 + (F65 = 0))*(G65 + (G65 = 0))*(H65 + (H65 = 0))*(I65 + (I65 = 0))</f>
        <v>15</v>
      </c>
      <c r="K65" s="11"/>
      <c r="L65" s="11"/>
      <c r="M65" s="11"/>
    </row>
    <row r="66" spans="1:13">
      <c r="A66" s="11"/>
      <c r="B66" s="11"/>
      <c r="C66" s="10" t="s">
        <v>106</v>
      </c>
      <c r="D66" s="26"/>
      <c r="E66" s="10" t="s">
        <v>107</v>
      </c>
      <c r="F66" s="15">
        <v>1</v>
      </c>
      <c r="G66" s="12">
        <v>6.47</v>
      </c>
      <c r="H66" s="12">
        <v>0</v>
      </c>
      <c r="I66" s="12">
        <v>3.87</v>
      </c>
      <c r="J66" s="13">
        <f>OR(F66&lt;&gt;0,G66&lt;&gt;0,H66&lt;&gt;0,I66&lt;&gt;0)*(F66 + (F66 = 0))*(G66 + (G66 = 0))*(H66 + (H66 = 0))*(I66 + (I66 = 0))</f>
        <v>25.04</v>
      </c>
      <c r="K66" s="11"/>
      <c r="L66" s="11"/>
      <c r="M66" s="11"/>
    </row>
    <row r="67" spans="1:13">
      <c r="A67" s="11"/>
      <c r="B67" s="11"/>
      <c r="C67" s="11"/>
      <c r="D67" s="26"/>
      <c r="E67" s="11"/>
      <c r="F67" s="11"/>
      <c r="G67" s="11"/>
      <c r="H67" s="11"/>
      <c r="I67" s="11"/>
      <c r="J67" s="16" t="s">
        <v>108</v>
      </c>
      <c r="K67" s="17">
        <f>SUM(J63:J66)</f>
        <v>64.39</v>
      </c>
      <c r="L67" s="12">
        <v>10.119999999999999</v>
      </c>
      <c r="M67" s="17">
        <f>ROUND(K67*L67,2)</f>
        <v>651.63</v>
      </c>
    </row>
    <row r="68" spans="1:13" ht="0.95" customHeight="1">
      <c r="A68" s="18"/>
      <c r="B68" s="18"/>
      <c r="C68" s="18"/>
      <c r="D68" s="27"/>
      <c r="E68" s="18"/>
      <c r="F68" s="18"/>
      <c r="G68" s="18"/>
      <c r="H68" s="18"/>
      <c r="I68" s="18"/>
      <c r="J68" s="18"/>
      <c r="K68" s="18"/>
      <c r="L68" s="18"/>
      <c r="M68" s="18"/>
    </row>
    <row r="69" spans="1:13" ht="22.5">
      <c r="A69" s="9" t="s">
        <v>109</v>
      </c>
      <c r="B69" s="10" t="s">
        <v>20</v>
      </c>
      <c r="C69" s="10" t="s">
        <v>21</v>
      </c>
      <c r="D69" s="14" t="s">
        <v>110</v>
      </c>
      <c r="E69" s="11"/>
      <c r="F69" s="11"/>
      <c r="G69" s="11"/>
      <c r="H69" s="11"/>
      <c r="I69" s="11"/>
      <c r="J69" s="11"/>
      <c r="K69" s="13">
        <f>K73</f>
        <v>17.579999999999998</v>
      </c>
      <c r="L69" s="13">
        <f>L73</f>
        <v>150</v>
      </c>
      <c r="M69" s="13">
        <f>M73</f>
        <v>2637</v>
      </c>
    </row>
    <row r="70" spans="1:13" ht="281.25">
      <c r="A70" s="11"/>
      <c r="B70" s="11"/>
      <c r="C70" s="11"/>
      <c r="D70" s="14" t="s">
        <v>111</v>
      </c>
      <c r="E70" s="11"/>
      <c r="F70" s="11"/>
      <c r="G70" s="11"/>
      <c r="H70" s="11"/>
      <c r="I70" s="11"/>
      <c r="J70" s="11"/>
      <c r="K70" s="11"/>
      <c r="L70" s="11"/>
      <c r="M70" s="11"/>
    </row>
    <row r="71" spans="1:13">
      <c r="A71" s="11"/>
      <c r="B71" s="11"/>
      <c r="C71" s="10" t="s">
        <v>38</v>
      </c>
      <c r="D71" s="26"/>
      <c r="E71" s="10" t="s">
        <v>112</v>
      </c>
      <c r="F71" s="15">
        <v>1</v>
      </c>
      <c r="G71" s="12">
        <v>5.37</v>
      </c>
      <c r="H71" s="12">
        <v>0</v>
      </c>
      <c r="I71" s="12">
        <v>3</v>
      </c>
      <c r="J71" s="13">
        <f>OR(F71&lt;&gt;0,G71&lt;&gt;0,H71&lt;&gt;0,I71&lt;&gt;0)*(F71 + (F71 = 0))*(G71 + (G71 = 0))*(H71 + (H71 = 0))*(I71 + (I71 = 0))</f>
        <v>16.11</v>
      </c>
      <c r="K71" s="11"/>
      <c r="L71" s="11"/>
      <c r="M71" s="11"/>
    </row>
    <row r="72" spans="1:13">
      <c r="A72" s="11"/>
      <c r="B72" s="11"/>
      <c r="C72" s="10" t="s">
        <v>38</v>
      </c>
      <c r="D72" s="26"/>
      <c r="E72" s="10" t="s">
        <v>113</v>
      </c>
      <c r="F72" s="15">
        <v>1</v>
      </c>
      <c r="G72" s="12">
        <v>0.49</v>
      </c>
      <c r="H72" s="12">
        <v>0</v>
      </c>
      <c r="I72" s="12">
        <v>3</v>
      </c>
      <c r="J72" s="13">
        <f>OR(F72&lt;&gt;0,G72&lt;&gt;0,H72&lt;&gt;0,I72&lt;&gt;0)*(F72 + (F72 = 0))*(G72 + (G72 = 0))*(H72 + (H72 = 0))*(I72 + (I72 = 0))</f>
        <v>1.47</v>
      </c>
      <c r="K72" s="11"/>
      <c r="L72" s="11"/>
      <c r="M72" s="11"/>
    </row>
    <row r="73" spans="1:13">
      <c r="A73" s="11"/>
      <c r="B73" s="11"/>
      <c r="C73" s="11"/>
      <c r="D73" s="26"/>
      <c r="E73" s="11"/>
      <c r="F73" s="11"/>
      <c r="G73" s="11"/>
      <c r="H73" s="11"/>
      <c r="I73" s="11"/>
      <c r="J73" s="16" t="s">
        <v>114</v>
      </c>
      <c r="K73" s="17">
        <f>SUM(J71:J72)</f>
        <v>17.579999999999998</v>
      </c>
      <c r="L73" s="12">
        <v>150</v>
      </c>
      <c r="M73" s="17">
        <f>ROUND(K73*L73,2)</f>
        <v>2637</v>
      </c>
    </row>
    <row r="74" spans="1:13" ht="0.95" customHeight="1">
      <c r="A74" s="18"/>
      <c r="B74" s="18"/>
      <c r="C74" s="18"/>
      <c r="D74" s="27"/>
      <c r="E74" s="18"/>
      <c r="F74" s="18"/>
      <c r="G74" s="18"/>
      <c r="H74" s="18"/>
      <c r="I74" s="18"/>
      <c r="J74" s="18"/>
      <c r="K74" s="18"/>
      <c r="L74" s="18"/>
      <c r="M74" s="18"/>
    </row>
    <row r="75" spans="1:13">
      <c r="A75" s="9" t="s">
        <v>115</v>
      </c>
      <c r="B75" s="10" t="s">
        <v>20</v>
      </c>
      <c r="C75" s="10" t="s">
        <v>21</v>
      </c>
      <c r="D75" s="14" t="s">
        <v>116</v>
      </c>
      <c r="E75" s="11"/>
      <c r="F75" s="11"/>
      <c r="G75" s="11"/>
      <c r="H75" s="11"/>
      <c r="I75" s="11"/>
      <c r="J75" s="11"/>
      <c r="K75" s="13">
        <f>K79</f>
        <v>15.33</v>
      </c>
      <c r="L75" s="13">
        <f>L79</f>
        <v>72</v>
      </c>
      <c r="M75" s="13">
        <f>M79</f>
        <v>1103.76</v>
      </c>
    </row>
    <row r="76" spans="1:13" ht="292.5">
      <c r="A76" s="11"/>
      <c r="B76" s="11"/>
      <c r="C76" s="11"/>
      <c r="D76" s="14" t="s">
        <v>117</v>
      </c>
      <c r="E76" s="11"/>
      <c r="F76" s="11"/>
      <c r="G76" s="11"/>
      <c r="H76" s="11"/>
      <c r="I76" s="11"/>
      <c r="J76" s="11"/>
      <c r="K76" s="11"/>
      <c r="L76" s="11"/>
      <c r="M76" s="11"/>
    </row>
    <row r="77" spans="1:13">
      <c r="A77" s="11"/>
      <c r="B77" s="11"/>
      <c r="C77" s="10" t="s">
        <v>38</v>
      </c>
      <c r="D77" s="26"/>
      <c r="E77" s="10" t="s">
        <v>118</v>
      </c>
      <c r="F77" s="15">
        <v>2</v>
      </c>
      <c r="G77" s="12">
        <v>0.8</v>
      </c>
      <c r="H77" s="12">
        <v>0</v>
      </c>
      <c r="I77" s="12">
        <v>3</v>
      </c>
      <c r="J77" s="13">
        <f>OR(F77&lt;&gt;0,G77&lt;&gt;0,H77&lt;&gt;0,I77&lt;&gt;0)*(F77 + (F77 = 0))*(G77 + (G77 = 0))*(H77 + (H77 = 0))*(I77 + (I77 = 0))</f>
        <v>4.8</v>
      </c>
      <c r="K77" s="11"/>
      <c r="L77" s="11"/>
      <c r="M77" s="11"/>
    </row>
    <row r="78" spans="1:13">
      <c r="A78" s="11"/>
      <c r="B78" s="11"/>
      <c r="C78" s="10" t="s">
        <v>38</v>
      </c>
      <c r="D78" s="26"/>
      <c r="E78" s="10" t="s">
        <v>118</v>
      </c>
      <c r="F78" s="15">
        <v>1</v>
      </c>
      <c r="G78" s="12">
        <v>3.51</v>
      </c>
      <c r="H78" s="12">
        <v>0</v>
      </c>
      <c r="I78" s="12">
        <v>3</v>
      </c>
      <c r="J78" s="13">
        <f>OR(F78&lt;&gt;0,G78&lt;&gt;0,H78&lt;&gt;0,I78&lt;&gt;0)*(F78 + (F78 = 0))*(G78 + (G78 = 0))*(H78 + (H78 = 0))*(I78 + (I78 = 0))</f>
        <v>10.53</v>
      </c>
      <c r="K78" s="11"/>
      <c r="L78" s="11"/>
      <c r="M78" s="11"/>
    </row>
    <row r="79" spans="1:13">
      <c r="A79" s="11"/>
      <c r="B79" s="11"/>
      <c r="C79" s="11"/>
      <c r="D79" s="26"/>
      <c r="E79" s="11"/>
      <c r="F79" s="11"/>
      <c r="G79" s="11"/>
      <c r="H79" s="11"/>
      <c r="I79" s="11"/>
      <c r="J79" s="16" t="s">
        <v>119</v>
      </c>
      <c r="K79" s="17">
        <f>SUM(J77:J78)</f>
        <v>15.33</v>
      </c>
      <c r="L79" s="12">
        <v>72</v>
      </c>
      <c r="M79" s="17">
        <f>ROUND(K79*L79,2)</f>
        <v>1103.76</v>
      </c>
    </row>
    <row r="80" spans="1:13" ht="0.95" customHeight="1">
      <c r="A80" s="18"/>
      <c r="B80" s="18"/>
      <c r="C80" s="18"/>
      <c r="D80" s="27"/>
      <c r="E80" s="18"/>
      <c r="F80" s="18"/>
      <c r="G80" s="18"/>
      <c r="H80" s="18"/>
      <c r="I80" s="18"/>
      <c r="J80" s="18"/>
      <c r="K80" s="18"/>
      <c r="L80" s="18"/>
      <c r="M80" s="18"/>
    </row>
    <row r="81" spans="1:13" ht="22.5">
      <c r="A81" s="9" t="s">
        <v>120</v>
      </c>
      <c r="B81" s="10" t="s">
        <v>20</v>
      </c>
      <c r="C81" s="10" t="s">
        <v>21</v>
      </c>
      <c r="D81" s="14" t="s">
        <v>121</v>
      </c>
      <c r="E81" s="11"/>
      <c r="F81" s="11"/>
      <c r="G81" s="11"/>
      <c r="H81" s="11"/>
      <c r="I81" s="11"/>
      <c r="J81" s="11"/>
      <c r="K81" s="13">
        <f>K85</f>
        <v>14.73</v>
      </c>
      <c r="L81" s="13">
        <f>L85</f>
        <v>52</v>
      </c>
      <c r="M81" s="13">
        <f>M85</f>
        <v>765.96</v>
      </c>
    </row>
    <row r="82" spans="1:13" ht="258.75">
      <c r="A82" s="11"/>
      <c r="B82" s="11"/>
      <c r="C82" s="11"/>
      <c r="D82" s="14" t="s">
        <v>122</v>
      </c>
      <c r="E82" s="11"/>
      <c r="F82" s="11"/>
      <c r="G82" s="11"/>
      <c r="H82" s="11"/>
      <c r="I82" s="11"/>
      <c r="J82" s="11"/>
      <c r="K82" s="11"/>
      <c r="L82" s="11"/>
      <c r="M82" s="11"/>
    </row>
    <row r="83" spans="1:13">
      <c r="A83" s="11"/>
      <c r="B83" s="11"/>
      <c r="C83" s="10" t="s">
        <v>38</v>
      </c>
      <c r="D83" s="26"/>
      <c r="E83" s="10" t="s">
        <v>123</v>
      </c>
      <c r="F83" s="15">
        <v>2</v>
      </c>
      <c r="G83" s="12">
        <v>0.8</v>
      </c>
      <c r="H83" s="12">
        <v>0</v>
      </c>
      <c r="I83" s="12">
        <v>3</v>
      </c>
      <c r="J83" s="13">
        <f>OR(F83&lt;&gt;0,G83&lt;&gt;0,H83&lt;&gt;0,I83&lt;&gt;0)*(F83 + (F83 = 0))*(G83 + (G83 = 0))*(H83 + (H83 = 0))*(I83 + (I83 = 0))</f>
        <v>4.8</v>
      </c>
      <c r="K83" s="11"/>
      <c r="L83" s="11"/>
      <c r="M83" s="11"/>
    </row>
    <row r="84" spans="1:13">
      <c r="A84" s="11"/>
      <c r="B84" s="11"/>
      <c r="C84" s="10" t="s">
        <v>38</v>
      </c>
      <c r="D84" s="26"/>
      <c r="E84" s="10" t="s">
        <v>123</v>
      </c>
      <c r="F84" s="15">
        <v>1</v>
      </c>
      <c r="G84" s="12">
        <v>3.31</v>
      </c>
      <c r="H84" s="12">
        <v>0</v>
      </c>
      <c r="I84" s="12">
        <v>3</v>
      </c>
      <c r="J84" s="13">
        <f>OR(F84&lt;&gt;0,G84&lt;&gt;0,H84&lt;&gt;0,I84&lt;&gt;0)*(F84 + (F84 = 0))*(G84 + (G84 = 0))*(H84 + (H84 = 0))*(I84 + (I84 = 0))</f>
        <v>9.93</v>
      </c>
      <c r="K84" s="11"/>
      <c r="L84" s="11"/>
      <c r="M84" s="11"/>
    </row>
    <row r="85" spans="1:13">
      <c r="A85" s="11"/>
      <c r="B85" s="11"/>
      <c r="C85" s="11"/>
      <c r="D85" s="26"/>
      <c r="E85" s="11"/>
      <c r="F85" s="11"/>
      <c r="G85" s="11"/>
      <c r="H85" s="11"/>
      <c r="I85" s="11"/>
      <c r="J85" s="16" t="s">
        <v>124</v>
      </c>
      <c r="K85" s="17">
        <f>SUM(J83:J84)</f>
        <v>14.73</v>
      </c>
      <c r="L85" s="12">
        <v>52</v>
      </c>
      <c r="M85" s="17">
        <f>ROUND(K85*L85,2)</f>
        <v>765.96</v>
      </c>
    </row>
    <row r="86" spans="1:13" ht="0.95" customHeight="1">
      <c r="A86" s="18"/>
      <c r="B86" s="18"/>
      <c r="C86" s="18"/>
      <c r="D86" s="27"/>
      <c r="E86" s="18"/>
      <c r="F86" s="18"/>
      <c r="G86" s="18"/>
      <c r="H86" s="18"/>
      <c r="I86" s="18"/>
      <c r="J86" s="18"/>
      <c r="K86" s="18"/>
      <c r="L86" s="18"/>
      <c r="M86" s="18"/>
    </row>
    <row r="87" spans="1:13" ht="22.5">
      <c r="A87" s="9" t="s">
        <v>125</v>
      </c>
      <c r="B87" s="10" t="s">
        <v>20</v>
      </c>
      <c r="C87" s="10" t="s">
        <v>21</v>
      </c>
      <c r="D87" s="14" t="s">
        <v>126</v>
      </c>
      <c r="E87" s="11"/>
      <c r="F87" s="11"/>
      <c r="G87" s="11"/>
      <c r="H87" s="11"/>
      <c r="I87" s="11"/>
      <c r="J87" s="11"/>
      <c r="K87" s="13">
        <f>K94</f>
        <v>44.44</v>
      </c>
      <c r="L87" s="13">
        <f>L94</f>
        <v>25</v>
      </c>
      <c r="M87" s="13">
        <f>M94</f>
        <v>1111</v>
      </c>
    </row>
    <row r="88" spans="1:13" ht="135">
      <c r="A88" s="11"/>
      <c r="B88" s="11"/>
      <c r="C88" s="11"/>
      <c r="D88" s="14" t="s">
        <v>127</v>
      </c>
      <c r="E88" s="11"/>
      <c r="F88" s="11"/>
      <c r="G88" s="11"/>
      <c r="H88" s="11"/>
      <c r="I88" s="11"/>
      <c r="J88" s="11"/>
      <c r="K88" s="11"/>
      <c r="L88" s="11"/>
      <c r="M88" s="11"/>
    </row>
    <row r="89" spans="1:13">
      <c r="A89" s="11"/>
      <c r="B89" s="11"/>
      <c r="C89" s="10" t="s">
        <v>38</v>
      </c>
      <c r="D89" s="26"/>
      <c r="E89" s="10" t="s">
        <v>128</v>
      </c>
      <c r="F89" s="15">
        <v>1</v>
      </c>
      <c r="G89" s="12">
        <v>6.71</v>
      </c>
      <c r="H89" s="12">
        <v>0</v>
      </c>
      <c r="I89" s="12">
        <v>2.5</v>
      </c>
      <c r="J89" s="13">
        <f>OR(F89&lt;&gt;0,G89&lt;&gt;0,H89&lt;&gt;0,I89&lt;&gt;0)*(F89 + (F89 = 0))*(G89 + (G89 = 0))*(H89 + (H89 = 0))*(I89 + (I89 = 0))</f>
        <v>16.78</v>
      </c>
      <c r="K89" s="11"/>
      <c r="L89" s="11"/>
      <c r="M89" s="11"/>
    </row>
    <row r="90" spans="1:13">
      <c r="A90" s="11"/>
      <c r="B90" s="11"/>
      <c r="C90" s="10" t="s">
        <v>38</v>
      </c>
      <c r="D90" s="26"/>
      <c r="E90" s="10" t="s">
        <v>128</v>
      </c>
      <c r="F90" s="15">
        <v>1</v>
      </c>
      <c r="G90" s="12">
        <v>5.66</v>
      </c>
      <c r="H90" s="12">
        <v>0</v>
      </c>
      <c r="I90" s="12">
        <v>2.5</v>
      </c>
      <c r="J90" s="13">
        <f>OR(F90&lt;&gt;0,G90&lt;&gt;0,H90&lt;&gt;0,I90&lt;&gt;0)*(F90 + (F90 = 0))*(G90 + (G90 = 0))*(H90 + (H90 = 0))*(I90 + (I90 = 0))</f>
        <v>14.15</v>
      </c>
      <c r="K90" s="11"/>
      <c r="L90" s="11"/>
      <c r="M90" s="11"/>
    </row>
    <row r="91" spans="1:13">
      <c r="A91" s="11"/>
      <c r="B91" s="11"/>
      <c r="C91" s="10" t="s">
        <v>38</v>
      </c>
      <c r="D91" s="26"/>
      <c r="E91" s="10" t="s">
        <v>128</v>
      </c>
      <c r="F91" s="15">
        <v>1</v>
      </c>
      <c r="G91" s="12">
        <v>0.5</v>
      </c>
      <c r="H91" s="12">
        <v>0</v>
      </c>
      <c r="I91" s="12">
        <v>2.5</v>
      </c>
      <c r="J91" s="13">
        <f>OR(F91&lt;&gt;0,G91&lt;&gt;0,H91&lt;&gt;0,I91&lt;&gt;0)*(F91 + (F91 = 0))*(G91 + (G91 = 0))*(H91 + (H91 = 0))*(I91 + (I91 = 0))</f>
        <v>1.25</v>
      </c>
      <c r="K91" s="11"/>
      <c r="L91" s="11"/>
      <c r="M91" s="11"/>
    </row>
    <row r="92" spans="1:13">
      <c r="A92" s="11"/>
      <c r="B92" s="11"/>
      <c r="C92" s="10" t="s">
        <v>38</v>
      </c>
      <c r="D92" s="26"/>
      <c r="E92" s="10" t="s">
        <v>128</v>
      </c>
      <c r="F92" s="15">
        <v>1</v>
      </c>
      <c r="G92" s="12">
        <v>1.05</v>
      </c>
      <c r="H92" s="12">
        <v>0</v>
      </c>
      <c r="I92" s="12">
        <v>2.5</v>
      </c>
      <c r="J92" s="13">
        <f>OR(F92&lt;&gt;0,G92&lt;&gt;0,H92&lt;&gt;0,I92&lt;&gt;0)*(F92 + (F92 = 0))*(G92 + (G92 = 0))*(H92 + (H92 = 0))*(I92 + (I92 = 0))</f>
        <v>2.63</v>
      </c>
      <c r="K92" s="11"/>
      <c r="L92" s="11"/>
      <c r="M92" s="11"/>
    </row>
    <row r="93" spans="1:13">
      <c r="A93" s="11"/>
      <c r="B93" s="11"/>
      <c r="C93" s="10" t="s">
        <v>38</v>
      </c>
      <c r="D93" s="26"/>
      <c r="E93" s="10" t="s">
        <v>128</v>
      </c>
      <c r="F93" s="15">
        <v>1</v>
      </c>
      <c r="G93" s="12">
        <v>3.85</v>
      </c>
      <c r="H93" s="12">
        <v>0</v>
      </c>
      <c r="I93" s="12">
        <v>2.5</v>
      </c>
      <c r="J93" s="13">
        <f>OR(F93&lt;&gt;0,G93&lt;&gt;0,H93&lt;&gt;0,I93&lt;&gt;0)*(F93 + (F93 = 0))*(G93 + (G93 = 0))*(H93 + (H93 = 0))*(I93 + (I93 = 0))</f>
        <v>9.6300000000000008</v>
      </c>
      <c r="K93" s="11"/>
      <c r="L93" s="11"/>
      <c r="M93" s="11"/>
    </row>
    <row r="94" spans="1:13">
      <c r="A94" s="11"/>
      <c r="B94" s="11"/>
      <c r="C94" s="11"/>
      <c r="D94" s="26"/>
      <c r="E94" s="11"/>
      <c r="F94" s="11"/>
      <c r="G94" s="11"/>
      <c r="H94" s="11"/>
      <c r="I94" s="11"/>
      <c r="J94" s="16" t="s">
        <v>129</v>
      </c>
      <c r="K94" s="17">
        <f>SUM(J89:J93)</f>
        <v>44.44</v>
      </c>
      <c r="L94" s="12">
        <v>25</v>
      </c>
      <c r="M94" s="17">
        <f>ROUND(K94*L94,2)</f>
        <v>1111</v>
      </c>
    </row>
    <row r="95" spans="1:13" ht="0.95" customHeight="1">
      <c r="A95" s="18"/>
      <c r="B95" s="18"/>
      <c r="C95" s="18"/>
      <c r="D95" s="27"/>
      <c r="E95" s="18"/>
      <c r="F95" s="18"/>
      <c r="G95" s="18"/>
      <c r="H95" s="18"/>
      <c r="I95" s="18"/>
      <c r="J95" s="18"/>
      <c r="K95" s="18"/>
      <c r="L95" s="18"/>
      <c r="M95" s="18"/>
    </row>
    <row r="96" spans="1:13">
      <c r="A96" s="9" t="s">
        <v>130</v>
      </c>
      <c r="B96" s="10" t="s">
        <v>20</v>
      </c>
      <c r="C96" s="10" t="s">
        <v>21</v>
      </c>
      <c r="D96" s="14" t="s">
        <v>131</v>
      </c>
      <c r="E96" s="11"/>
      <c r="F96" s="11"/>
      <c r="G96" s="11"/>
      <c r="H96" s="11"/>
      <c r="I96" s="11"/>
      <c r="J96" s="11"/>
      <c r="K96" s="13">
        <f>K100</f>
        <v>44.34</v>
      </c>
      <c r="L96" s="13">
        <f>L100</f>
        <v>179</v>
      </c>
      <c r="M96" s="13">
        <f>M100</f>
        <v>7936.86</v>
      </c>
    </row>
    <row r="97" spans="1:13" ht="337.5">
      <c r="A97" s="11"/>
      <c r="B97" s="11"/>
      <c r="C97" s="11"/>
      <c r="D97" s="14" t="s">
        <v>132</v>
      </c>
      <c r="E97" s="11"/>
      <c r="F97" s="11"/>
      <c r="G97" s="11"/>
      <c r="H97" s="11"/>
      <c r="I97" s="11"/>
      <c r="J97" s="11"/>
      <c r="K97" s="11"/>
      <c r="L97" s="11"/>
      <c r="M97" s="11"/>
    </row>
    <row r="98" spans="1:13">
      <c r="A98" s="11"/>
      <c r="B98" s="11"/>
      <c r="C98" s="10" t="s">
        <v>38</v>
      </c>
      <c r="D98" s="26"/>
      <c r="E98" s="10" t="s">
        <v>133</v>
      </c>
      <c r="F98" s="15">
        <v>5</v>
      </c>
      <c r="G98" s="12">
        <v>2.44</v>
      </c>
      <c r="H98" s="12">
        <v>0</v>
      </c>
      <c r="I98" s="12">
        <v>3</v>
      </c>
      <c r="J98" s="13">
        <f>OR(F98&lt;&gt;0,G98&lt;&gt;0,H98&lt;&gt;0,I98&lt;&gt;0)*(F98 + (F98 = 0))*(G98 + (G98 = 0))*(H98 + (H98 = 0))*(I98 + (I98 = 0))</f>
        <v>36.6</v>
      </c>
      <c r="K98" s="11"/>
      <c r="L98" s="11"/>
      <c r="M98" s="11"/>
    </row>
    <row r="99" spans="1:13">
      <c r="A99" s="11"/>
      <c r="B99" s="11"/>
      <c r="C99" s="10" t="s">
        <v>106</v>
      </c>
      <c r="D99" s="26"/>
      <c r="E99" s="10" t="s">
        <v>134</v>
      </c>
      <c r="F99" s="15">
        <v>2</v>
      </c>
      <c r="G99" s="12">
        <v>3.87</v>
      </c>
      <c r="H99" s="12">
        <v>0</v>
      </c>
      <c r="I99" s="12">
        <v>1</v>
      </c>
      <c r="J99" s="13">
        <f>OR(F99&lt;&gt;0,G99&lt;&gt;0,H99&lt;&gt;0,I99&lt;&gt;0)*(F99 + (F99 = 0))*(G99 + (G99 = 0))*(H99 + (H99 = 0))*(I99 + (I99 = 0))</f>
        <v>7.74</v>
      </c>
      <c r="K99" s="11"/>
      <c r="L99" s="11"/>
      <c r="M99" s="11"/>
    </row>
    <row r="100" spans="1:13">
      <c r="A100" s="11"/>
      <c r="B100" s="11"/>
      <c r="C100" s="11"/>
      <c r="D100" s="26"/>
      <c r="E100" s="11"/>
      <c r="F100" s="11"/>
      <c r="G100" s="11"/>
      <c r="H100" s="11"/>
      <c r="I100" s="11"/>
      <c r="J100" s="16" t="s">
        <v>135</v>
      </c>
      <c r="K100" s="17">
        <f>SUM(J98:J99)</f>
        <v>44.34</v>
      </c>
      <c r="L100" s="12">
        <v>179</v>
      </c>
      <c r="M100" s="17">
        <f>ROUND(K100*L100,2)</f>
        <v>7936.86</v>
      </c>
    </row>
    <row r="101" spans="1:13" ht="0.95" customHeight="1">
      <c r="A101" s="18"/>
      <c r="B101" s="18"/>
      <c r="C101" s="18"/>
      <c r="D101" s="27"/>
      <c r="E101" s="18"/>
      <c r="F101" s="18"/>
      <c r="G101" s="18"/>
      <c r="H101" s="18"/>
      <c r="I101" s="18"/>
      <c r="J101" s="18"/>
      <c r="K101" s="18"/>
      <c r="L101" s="18"/>
      <c r="M101" s="18"/>
    </row>
    <row r="102" spans="1:13" ht="22.5">
      <c r="A102" s="9" t="s">
        <v>136</v>
      </c>
      <c r="B102" s="10" t="s">
        <v>20</v>
      </c>
      <c r="C102" s="10" t="s">
        <v>21</v>
      </c>
      <c r="D102" s="14" t="s">
        <v>137</v>
      </c>
      <c r="E102" s="11"/>
      <c r="F102" s="11"/>
      <c r="G102" s="11"/>
      <c r="H102" s="11"/>
      <c r="I102" s="11"/>
      <c r="J102" s="11"/>
      <c r="K102" s="13">
        <f>K105</f>
        <v>25.04</v>
      </c>
      <c r="L102" s="13">
        <f>L105</f>
        <v>71</v>
      </c>
      <c r="M102" s="13">
        <f>M105</f>
        <v>1777.84</v>
      </c>
    </row>
    <row r="103" spans="1:13" ht="303.75">
      <c r="A103" s="11"/>
      <c r="B103" s="11"/>
      <c r="C103" s="11"/>
      <c r="D103" s="14" t="s">
        <v>138</v>
      </c>
      <c r="E103" s="11"/>
      <c r="F103" s="11"/>
      <c r="G103" s="11"/>
      <c r="H103" s="11"/>
      <c r="I103" s="11"/>
      <c r="J103" s="11"/>
      <c r="K103" s="11"/>
      <c r="L103" s="11"/>
      <c r="M103" s="11"/>
    </row>
    <row r="104" spans="1:13">
      <c r="A104" s="11"/>
      <c r="B104" s="11"/>
      <c r="C104" s="10" t="s">
        <v>106</v>
      </c>
      <c r="D104" s="26"/>
      <c r="E104" s="10" t="s">
        <v>17</v>
      </c>
      <c r="F104" s="15">
        <v>1</v>
      </c>
      <c r="G104" s="12">
        <v>6.47</v>
      </c>
      <c r="H104" s="12">
        <v>3.87</v>
      </c>
      <c r="I104" s="12">
        <v>0</v>
      </c>
      <c r="J104" s="13">
        <f>OR(F104&lt;&gt;0,G104&lt;&gt;0,H104&lt;&gt;0,I104&lt;&gt;0)*(F104 + (F104 = 0))*(G104 + (G104 = 0))*(H104 + (H104 = 0))*(I104 + (I104 = 0))</f>
        <v>25.04</v>
      </c>
      <c r="K104" s="11"/>
      <c r="L104" s="11"/>
      <c r="M104" s="11"/>
    </row>
    <row r="105" spans="1:13">
      <c r="A105" s="11"/>
      <c r="B105" s="11"/>
      <c r="C105" s="11"/>
      <c r="D105" s="26"/>
      <c r="E105" s="11"/>
      <c r="F105" s="11"/>
      <c r="G105" s="11"/>
      <c r="H105" s="11"/>
      <c r="I105" s="11"/>
      <c r="J105" s="16" t="s">
        <v>139</v>
      </c>
      <c r="K105" s="17">
        <f>J104</f>
        <v>25.04</v>
      </c>
      <c r="L105" s="12">
        <v>71</v>
      </c>
      <c r="M105" s="17">
        <f>ROUND(K105*L105,2)</f>
        <v>1777.84</v>
      </c>
    </row>
    <row r="106" spans="1:13" ht="0.95" customHeight="1">
      <c r="A106" s="18"/>
      <c r="B106" s="18"/>
      <c r="C106" s="18"/>
      <c r="D106" s="27"/>
      <c r="E106" s="18"/>
      <c r="F106" s="18"/>
      <c r="G106" s="18"/>
      <c r="H106" s="18"/>
      <c r="I106" s="18"/>
      <c r="J106" s="18"/>
      <c r="K106" s="18"/>
      <c r="L106" s="18"/>
      <c r="M106" s="18"/>
    </row>
    <row r="107" spans="1:13" ht="22.5">
      <c r="A107" s="9" t="s">
        <v>140</v>
      </c>
      <c r="B107" s="10" t="s">
        <v>20</v>
      </c>
      <c r="C107" s="10" t="s">
        <v>141</v>
      </c>
      <c r="D107" s="14" t="s">
        <v>142</v>
      </c>
      <c r="E107" s="11"/>
      <c r="F107" s="11"/>
      <c r="G107" s="11"/>
      <c r="H107" s="11"/>
      <c r="I107" s="11"/>
      <c r="J107" s="11"/>
      <c r="K107" s="13">
        <f>K110</f>
        <v>7.74</v>
      </c>
      <c r="L107" s="13">
        <f>L110</f>
        <v>55</v>
      </c>
      <c r="M107" s="13">
        <f>M110</f>
        <v>425.7</v>
      </c>
    </row>
    <row r="108" spans="1:13">
      <c r="A108" s="11"/>
      <c r="B108" s="11"/>
      <c r="C108" s="10" t="s">
        <v>106</v>
      </c>
      <c r="D108" s="26"/>
      <c r="E108" s="10" t="s">
        <v>143</v>
      </c>
      <c r="F108" s="15">
        <v>0</v>
      </c>
      <c r="G108" s="12">
        <v>3.87</v>
      </c>
      <c r="H108" s="12">
        <v>0</v>
      </c>
      <c r="I108" s="12">
        <v>0</v>
      </c>
      <c r="J108" s="13">
        <f>OR(F108&lt;&gt;0,G108&lt;&gt;0,H108&lt;&gt;0,I108&lt;&gt;0)*(F108 + (F108 = 0))*(G108 + (G108 = 0))*(H108 + (H108 = 0))*(I108 + (I108 = 0))</f>
        <v>3.87</v>
      </c>
      <c r="K108" s="11"/>
      <c r="L108" s="11"/>
      <c r="M108" s="11"/>
    </row>
    <row r="109" spans="1:13">
      <c r="A109" s="11"/>
      <c r="B109" s="11"/>
      <c r="C109" s="10" t="s">
        <v>106</v>
      </c>
      <c r="D109" s="26"/>
      <c r="E109" s="10" t="s">
        <v>144</v>
      </c>
      <c r="F109" s="15">
        <v>0</v>
      </c>
      <c r="G109" s="12">
        <v>3.87</v>
      </c>
      <c r="H109" s="12">
        <v>0</v>
      </c>
      <c r="I109" s="12">
        <v>0</v>
      </c>
      <c r="J109" s="13">
        <f>OR(F109&lt;&gt;0,G109&lt;&gt;0,H109&lt;&gt;0,I109&lt;&gt;0)*(F109 + (F109 = 0))*(G109 + (G109 = 0))*(H109 + (H109 = 0))*(I109 + (I109 = 0))</f>
        <v>3.87</v>
      </c>
      <c r="K109" s="11"/>
      <c r="L109" s="11"/>
      <c r="M109" s="11"/>
    </row>
    <row r="110" spans="1:13">
      <c r="A110" s="11"/>
      <c r="B110" s="11"/>
      <c r="C110" s="11"/>
      <c r="D110" s="26"/>
      <c r="E110" s="11"/>
      <c r="F110" s="11"/>
      <c r="G110" s="11"/>
      <c r="H110" s="11"/>
      <c r="I110" s="11"/>
      <c r="J110" s="16" t="s">
        <v>145</v>
      </c>
      <c r="K110" s="17">
        <f>SUM(J108:J109)</f>
        <v>7.74</v>
      </c>
      <c r="L110" s="12">
        <v>55</v>
      </c>
      <c r="M110" s="17">
        <f>ROUND(K110*L110,2)</f>
        <v>425.7</v>
      </c>
    </row>
    <row r="111" spans="1:13" ht="0.95" customHeight="1">
      <c r="A111" s="18"/>
      <c r="B111" s="18"/>
      <c r="C111" s="18"/>
      <c r="D111" s="27"/>
      <c r="E111" s="18"/>
      <c r="F111" s="18"/>
      <c r="G111" s="18"/>
      <c r="H111" s="18"/>
      <c r="I111" s="18"/>
      <c r="J111" s="18"/>
      <c r="K111" s="18"/>
      <c r="L111" s="18"/>
      <c r="M111" s="18"/>
    </row>
    <row r="112" spans="1:13">
      <c r="A112" s="11"/>
      <c r="B112" s="11"/>
      <c r="C112" s="11"/>
      <c r="D112" s="26"/>
      <c r="E112" s="11"/>
      <c r="F112" s="11"/>
      <c r="G112" s="11"/>
      <c r="H112" s="11"/>
      <c r="I112" s="11"/>
      <c r="J112" s="16" t="s">
        <v>146</v>
      </c>
      <c r="K112" s="19">
        <v>1</v>
      </c>
      <c r="L112" s="17">
        <f>M59+M61+M69+M75+M81+M87+M96+M102+M107</f>
        <v>18009.75</v>
      </c>
      <c r="M112" s="17">
        <f>ROUND(K112*L112,2)</f>
        <v>18009.75</v>
      </c>
    </row>
    <row r="113" spans="1:13" ht="0.95" customHeight="1">
      <c r="A113" s="18"/>
      <c r="B113" s="18"/>
      <c r="C113" s="18"/>
      <c r="D113" s="27"/>
      <c r="E113" s="18"/>
      <c r="F113" s="18"/>
      <c r="G113" s="18"/>
      <c r="H113" s="18"/>
      <c r="I113" s="18"/>
      <c r="J113" s="18"/>
      <c r="K113" s="18"/>
      <c r="L113" s="18"/>
      <c r="M113" s="18"/>
    </row>
    <row r="114" spans="1:13">
      <c r="A114" s="5" t="s">
        <v>147</v>
      </c>
      <c r="B114" s="5" t="s">
        <v>16</v>
      </c>
      <c r="C114" s="5" t="s">
        <v>17</v>
      </c>
      <c r="D114" s="25" t="s">
        <v>148</v>
      </c>
      <c r="E114" s="6"/>
      <c r="F114" s="6"/>
      <c r="G114" s="6"/>
      <c r="H114" s="6"/>
      <c r="I114" s="6"/>
      <c r="J114" s="6"/>
      <c r="K114" s="7">
        <f>K165</f>
        <v>1</v>
      </c>
      <c r="L114" s="8">
        <f>L165</f>
        <v>17193.82</v>
      </c>
      <c r="M114" s="8">
        <f>M165</f>
        <v>17193.82</v>
      </c>
    </row>
    <row r="115" spans="1:13">
      <c r="A115" s="9" t="s">
        <v>149</v>
      </c>
      <c r="B115" s="10" t="s">
        <v>20</v>
      </c>
      <c r="C115" s="10" t="s">
        <v>21</v>
      </c>
      <c r="D115" s="14" t="s">
        <v>150</v>
      </c>
      <c r="E115" s="11"/>
      <c r="F115" s="11"/>
      <c r="G115" s="11"/>
      <c r="H115" s="11"/>
      <c r="I115" s="11"/>
      <c r="J115" s="11"/>
      <c r="K115" s="13">
        <f>K148</f>
        <v>780.12</v>
      </c>
      <c r="L115" s="13">
        <f>L148</f>
        <v>12.2</v>
      </c>
      <c r="M115" s="13">
        <f>M148</f>
        <v>9517.4599999999991</v>
      </c>
    </row>
    <row r="116" spans="1:13" ht="303.75">
      <c r="A116" s="11"/>
      <c r="B116" s="11"/>
      <c r="C116" s="11"/>
      <c r="D116" s="14" t="s">
        <v>151</v>
      </c>
      <c r="E116" s="11"/>
      <c r="F116" s="11"/>
      <c r="G116" s="11"/>
      <c r="H116" s="11"/>
      <c r="I116" s="11"/>
      <c r="J116" s="11"/>
      <c r="K116" s="11"/>
      <c r="L116" s="11"/>
      <c r="M116" s="11"/>
    </row>
    <row r="117" spans="1:13">
      <c r="A117" s="11"/>
      <c r="B117" s="11"/>
      <c r="C117" s="10" t="s">
        <v>38</v>
      </c>
      <c r="D117" s="26"/>
      <c r="E117" s="10" t="s">
        <v>152</v>
      </c>
      <c r="F117" s="15">
        <v>1</v>
      </c>
      <c r="G117" s="12">
        <v>20.27</v>
      </c>
      <c r="H117" s="12">
        <v>0</v>
      </c>
      <c r="I117" s="12">
        <v>2.5</v>
      </c>
      <c r="J117" s="13">
        <f>OR(F117&lt;&gt;0,G117&lt;&gt;0,H117&lt;&gt;0,I117&lt;&gt;0)*(F117 + (F117 = 0))*(G117 + (G117 = 0))*(H117 + (H117 = 0))*(I117 + (I117 = 0))</f>
        <v>50.68</v>
      </c>
      <c r="K117" s="11"/>
      <c r="L117" s="11"/>
      <c r="M117" s="11"/>
    </row>
    <row r="118" spans="1:13">
      <c r="A118" s="11"/>
      <c r="B118" s="11"/>
      <c r="C118" s="10" t="s">
        <v>38</v>
      </c>
      <c r="D118" s="26"/>
      <c r="E118" s="10" t="s">
        <v>153</v>
      </c>
      <c r="F118" s="15">
        <v>1</v>
      </c>
      <c r="G118" s="12">
        <v>6.95</v>
      </c>
      <c r="H118" s="12">
        <v>0</v>
      </c>
      <c r="I118" s="12">
        <v>2.5</v>
      </c>
      <c r="J118" s="13">
        <f>OR(F118&lt;&gt;0,G118&lt;&gt;0,H118&lt;&gt;0,I118&lt;&gt;0)*(F118 + (F118 = 0))*(G118 + (G118 = 0))*(H118 + (H118 = 0))*(I118 + (I118 = 0))</f>
        <v>17.38</v>
      </c>
      <c r="K118" s="11"/>
      <c r="L118" s="11"/>
      <c r="M118" s="11"/>
    </row>
    <row r="119" spans="1:13">
      <c r="A119" s="11"/>
      <c r="B119" s="11"/>
      <c r="C119" s="10" t="s">
        <v>38</v>
      </c>
      <c r="D119" s="26"/>
      <c r="E119" s="10" t="s">
        <v>154</v>
      </c>
      <c r="F119" s="15">
        <v>1</v>
      </c>
      <c r="G119" s="12">
        <v>2.29</v>
      </c>
      <c r="H119" s="12">
        <v>0</v>
      </c>
      <c r="I119" s="12">
        <v>2.5</v>
      </c>
      <c r="J119" s="13">
        <f>OR(F119&lt;&gt;0,G119&lt;&gt;0,H119&lt;&gt;0,I119&lt;&gt;0)*(F119 + (F119 = 0))*(G119 + (G119 = 0))*(H119 + (H119 = 0))*(I119 + (I119 = 0))</f>
        <v>5.73</v>
      </c>
      <c r="K119" s="11"/>
      <c r="L119" s="11"/>
      <c r="M119" s="11"/>
    </row>
    <row r="120" spans="1:13">
      <c r="A120" s="11"/>
      <c r="B120" s="11"/>
      <c r="C120" s="10" t="s">
        <v>38</v>
      </c>
      <c r="D120" s="26"/>
      <c r="E120" s="10" t="s">
        <v>155</v>
      </c>
      <c r="F120" s="15">
        <v>2</v>
      </c>
      <c r="G120" s="12">
        <v>0.53</v>
      </c>
      <c r="H120" s="12">
        <v>0</v>
      </c>
      <c r="I120" s="12">
        <v>2.5</v>
      </c>
      <c r="J120" s="13">
        <f>OR(F120&lt;&gt;0,G120&lt;&gt;0,H120&lt;&gt;0,I120&lt;&gt;0)*(F120 + (F120 = 0))*(G120 + (G120 = 0))*(H120 + (H120 = 0))*(I120 + (I120 = 0))</f>
        <v>2.65</v>
      </c>
      <c r="K120" s="11"/>
      <c r="L120" s="11"/>
      <c r="M120" s="11"/>
    </row>
    <row r="121" spans="1:13">
      <c r="A121" s="11"/>
      <c r="B121" s="11"/>
      <c r="C121" s="10" t="s">
        <v>38</v>
      </c>
      <c r="D121" s="26"/>
      <c r="E121" s="10" t="s">
        <v>155</v>
      </c>
      <c r="F121" s="15">
        <v>2</v>
      </c>
      <c r="G121" s="12">
        <v>1</v>
      </c>
      <c r="H121" s="12">
        <v>0</v>
      </c>
      <c r="I121" s="12">
        <v>2.5</v>
      </c>
      <c r="J121" s="13">
        <f>OR(F121&lt;&gt;0,G121&lt;&gt;0,H121&lt;&gt;0,I121&lt;&gt;0)*(F121 + (F121 = 0))*(G121 + (G121 = 0))*(H121 + (H121 = 0))*(I121 + (I121 = 0))</f>
        <v>5</v>
      </c>
      <c r="K121" s="11"/>
      <c r="L121" s="11"/>
      <c r="M121" s="11"/>
    </row>
    <row r="122" spans="1:13">
      <c r="A122" s="11"/>
      <c r="B122" s="11"/>
      <c r="C122" s="10" t="s">
        <v>38</v>
      </c>
      <c r="D122" s="26"/>
      <c r="E122" s="10" t="s">
        <v>156</v>
      </c>
      <c r="F122" s="15">
        <v>2</v>
      </c>
      <c r="G122" s="12">
        <v>3.31</v>
      </c>
      <c r="H122" s="12">
        <v>0</v>
      </c>
      <c r="I122" s="12">
        <v>2.5</v>
      </c>
      <c r="J122" s="13">
        <f>OR(F122&lt;&gt;0,G122&lt;&gt;0,H122&lt;&gt;0,I122&lt;&gt;0)*(F122 + (F122 = 0))*(G122 + (G122 = 0))*(H122 + (H122 = 0))*(I122 + (I122 = 0))</f>
        <v>16.55</v>
      </c>
      <c r="K122" s="11"/>
      <c r="L122" s="11"/>
      <c r="M122" s="11"/>
    </row>
    <row r="123" spans="1:13">
      <c r="A123" s="11"/>
      <c r="B123" s="11"/>
      <c r="C123" s="10" t="s">
        <v>38</v>
      </c>
      <c r="D123" s="26"/>
      <c r="E123" s="10" t="s">
        <v>156</v>
      </c>
      <c r="F123" s="15">
        <v>2</v>
      </c>
      <c r="G123" s="12">
        <v>0.8</v>
      </c>
      <c r="H123" s="12">
        <v>0</v>
      </c>
      <c r="I123" s="12">
        <v>2.5</v>
      </c>
      <c r="J123" s="13">
        <f>OR(F123&lt;&gt;0,G123&lt;&gt;0,H123&lt;&gt;0,I123&lt;&gt;0)*(F123 + (F123 = 0))*(G123 + (G123 = 0))*(H123 + (H123 = 0))*(I123 + (I123 = 0))</f>
        <v>4</v>
      </c>
      <c r="K123" s="11"/>
      <c r="L123" s="11"/>
      <c r="M123" s="11"/>
    </row>
    <row r="124" spans="1:13">
      <c r="A124" s="11"/>
      <c r="B124" s="11"/>
      <c r="C124" s="10" t="s">
        <v>38</v>
      </c>
      <c r="D124" s="26"/>
      <c r="E124" s="10" t="s">
        <v>157</v>
      </c>
      <c r="F124" s="15">
        <v>2</v>
      </c>
      <c r="G124" s="12">
        <v>3.51</v>
      </c>
      <c r="H124" s="12">
        <v>0</v>
      </c>
      <c r="I124" s="12">
        <v>2.5</v>
      </c>
      <c r="J124" s="13">
        <f>OR(F124&lt;&gt;0,G124&lt;&gt;0,H124&lt;&gt;0,I124&lt;&gt;0)*(F124 + (F124 = 0))*(G124 + (G124 = 0))*(H124 + (H124 = 0))*(I124 + (I124 = 0))</f>
        <v>17.55</v>
      </c>
      <c r="K124" s="11"/>
      <c r="L124" s="11"/>
      <c r="M124" s="11"/>
    </row>
    <row r="125" spans="1:13">
      <c r="A125" s="11"/>
      <c r="B125" s="11"/>
      <c r="C125" s="10" t="s">
        <v>38</v>
      </c>
      <c r="D125" s="26"/>
      <c r="E125" s="10" t="s">
        <v>157</v>
      </c>
      <c r="F125" s="15">
        <v>2</v>
      </c>
      <c r="G125" s="12">
        <v>0.8</v>
      </c>
      <c r="H125" s="12">
        <v>0</v>
      </c>
      <c r="I125" s="12">
        <v>2.5</v>
      </c>
      <c r="J125" s="13">
        <f>OR(F125&lt;&gt;0,G125&lt;&gt;0,H125&lt;&gt;0,I125&lt;&gt;0)*(F125 + (F125 = 0))*(G125 + (G125 = 0))*(H125 + (H125 = 0))*(I125 + (I125 = 0))</f>
        <v>4</v>
      </c>
      <c r="K125" s="11"/>
      <c r="L125" s="11"/>
      <c r="M125" s="11"/>
    </row>
    <row r="126" spans="1:13">
      <c r="A126" s="11"/>
      <c r="B126" s="11"/>
      <c r="C126" s="10" t="s">
        <v>38</v>
      </c>
      <c r="D126" s="26"/>
      <c r="E126" s="10" t="s">
        <v>158</v>
      </c>
      <c r="F126" s="15">
        <v>2</v>
      </c>
      <c r="G126" s="12">
        <v>5.45</v>
      </c>
      <c r="H126" s="12">
        <v>0</v>
      </c>
      <c r="I126" s="12">
        <v>2.5</v>
      </c>
      <c r="J126" s="13">
        <f>OR(F126&lt;&gt;0,G126&lt;&gt;0,H126&lt;&gt;0,I126&lt;&gt;0)*(F126 + (F126 = 0))*(G126 + (G126 = 0))*(H126 + (H126 = 0))*(I126 + (I126 = 0))</f>
        <v>27.25</v>
      </c>
      <c r="K126" s="11"/>
      <c r="L126" s="11"/>
      <c r="M126" s="11"/>
    </row>
    <row r="127" spans="1:13">
      <c r="A127" s="11"/>
      <c r="B127" s="11"/>
      <c r="C127" s="10" t="s">
        <v>38</v>
      </c>
      <c r="D127" s="26"/>
      <c r="E127" s="10" t="s">
        <v>159</v>
      </c>
      <c r="F127" s="15">
        <v>1</v>
      </c>
      <c r="G127" s="12">
        <v>5.45</v>
      </c>
      <c r="H127" s="12">
        <v>0</v>
      </c>
      <c r="I127" s="12">
        <v>2.5</v>
      </c>
      <c r="J127" s="13">
        <f>OR(F127&lt;&gt;0,G127&lt;&gt;0,H127&lt;&gt;0,I127&lt;&gt;0)*(F127 + (F127 = 0))*(G127 + (G127 = 0))*(H127 + (H127 = 0))*(I127 + (I127 = 0))</f>
        <v>13.63</v>
      </c>
      <c r="K127" s="11"/>
      <c r="L127" s="11"/>
      <c r="M127" s="11"/>
    </row>
    <row r="128" spans="1:13">
      <c r="A128" s="11"/>
      <c r="B128" s="11"/>
      <c r="C128" s="10" t="s">
        <v>38</v>
      </c>
      <c r="D128" s="26"/>
      <c r="E128" s="10" t="s">
        <v>160</v>
      </c>
      <c r="F128" s="15">
        <v>1</v>
      </c>
      <c r="G128" s="12">
        <v>3.8</v>
      </c>
      <c r="H128" s="12">
        <v>0</v>
      </c>
      <c r="I128" s="12">
        <v>2.5</v>
      </c>
      <c r="J128" s="13">
        <f>OR(F128&lt;&gt;0,G128&lt;&gt;0,H128&lt;&gt;0,I128&lt;&gt;0)*(F128 + (F128 = 0))*(G128 + (G128 = 0))*(H128 + (H128 = 0))*(I128 + (I128 = 0))</f>
        <v>9.5</v>
      </c>
      <c r="K128" s="11"/>
      <c r="L128" s="11"/>
      <c r="M128" s="11"/>
    </row>
    <row r="129" spans="1:13">
      <c r="A129" s="11"/>
      <c r="B129" s="11"/>
      <c r="C129" s="10" t="s">
        <v>38</v>
      </c>
      <c r="D129" s="26"/>
      <c r="E129" s="10" t="s">
        <v>160</v>
      </c>
      <c r="F129" s="15">
        <v>1</v>
      </c>
      <c r="G129" s="12">
        <v>3.91</v>
      </c>
      <c r="H129" s="12">
        <v>0</v>
      </c>
      <c r="I129" s="12">
        <v>2.5</v>
      </c>
      <c r="J129" s="13">
        <f>OR(F129&lt;&gt;0,G129&lt;&gt;0,H129&lt;&gt;0,I129&lt;&gt;0)*(F129 + (F129 = 0))*(G129 + (G129 = 0))*(H129 + (H129 = 0))*(I129 + (I129 = 0))</f>
        <v>9.7799999999999994</v>
      </c>
      <c r="K129" s="11"/>
      <c r="L129" s="11"/>
      <c r="M129" s="11"/>
    </row>
    <row r="130" spans="1:13">
      <c r="A130" s="11"/>
      <c r="B130" s="11"/>
      <c r="C130" s="10" t="s">
        <v>38</v>
      </c>
      <c r="D130" s="26"/>
      <c r="E130" s="10" t="s">
        <v>161</v>
      </c>
      <c r="F130" s="15">
        <v>2</v>
      </c>
      <c r="G130" s="12">
        <v>6.72</v>
      </c>
      <c r="H130" s="12">
        <v>0</v>
      </c>
      <c r="I130" s="12">
        <v>2.5</v>
      </c>
      <c r="J130" s="13">
        <f>OR(F130&lt;&gt;0,G130&lt;&gt;0,H130&lt;&gt;0,I130&lt;&gt;0)*(F130 + (F130 = 0))*(G130 + (G130 = 0))*(H130 + (H130 = 0))*(I130 + (I130 = 0))</f>
        <v>33.6</v>
      </c>
      <c r="K130" s="11"/>
      <c r="L130" s="11"/>
      <c r="M130" s="11"/>
    </row>
    <row r="131" spans="1:13">
      <c r="A131" s="11"/>
      <c r="B131" s="11"/>
      <c r="C131" s="10" t="s">
        <v>38</v>
      </c>
      <c r="D131" s="26"/>
      <c r="E131" s="10" t="s">
        <v>161</v>
      </c>
      <c r="F131" s="15">
        <v>1</v>
      </c>
      <c r="G131" s="12">
        <v>0.53</v>
      </c>
      <c r="H131" s="12">
        <v>0</v>
      </c>
      <c r="I131" s="12">
        <v>2.5</v>
      </c>
      <c r="J131" s="13">
        <f>OR(F131&lt;&gt;0,G131&lt;&gt;0,H131&lt;&gt;0,I131&lt;&gt;0)*(F131 + (F131 = 0))*(G131 + (G131 = 0))*(H131 + (H131 = 0))*(I131 + (I131 = 0))</f>
        <v>1.33</v>
      </c>
      <c r="K131" s="11"/>
      <c r="L131" s="11"/>
      <c r="M131" s="11"/>
    </row>
    <row r="132" spans="1:13">
      <c r="A132" s="11"/>
      <c r="B132" s="11"/>
      <c r="C132" s="10" t="s">
        <v>38</v>
      </c>
      <c r="D132" s="26"/>
      <c r="E132" s="10" t="s">
        <v>161</v>
      </c>
      <c r="F132" s="15">
        <v>1</v>
      </c>
      <c r="G132" s="12">
        <v>3.85</v>
      </c>
      <c r="H132" s="12">
        <v>0</v>
      </c>
      <c r="I132" s="12">
        <v>2.5</v>
      </c>
      <c r="J132" s="13">
        <f>OR(F132&lt;&gt;0,G132&lt;&gt;0,H132&lt;&gt;0,I132&lt;&gt;0)*(F132 + (F132 = 0))*(G132 + (G132 = 0))*(H132 + (H132 = 0))*(I132 + (I132 = 0))</f>
        <v>9.6300000000000008</v>
      </c>
      <c r="K132" s="11"/>
      <c r="L132" s="11"/>
      <c r="M132" s="11"/>
    </row>
    <row r="133" spans="1:13">
      <c r="A133" s="11"/>
      <c r="B133" s="11"/>
      <c r="C133" s="10" t="s">
        <v>38</v>
      </c>
      <c r="D133" s="26"/>
      <c r="E133" s="10" t="s">
        <v>162</v>
      </c>
      <c r="F133" s="15">
        <v>2</v>
      </c>
      <c r="G133" s="12">
        <v>6.72</v>
      </c>
      <c r="H133" s="12">
        <v>0</v>
      </c>
      <c r="I133" s="12">
        <v>2.5</v>
      </c>
      <c r="J133" s="13">
        <f>OR(F133&lt;&gt;0,G133&lt;&gt;0,H133&lt;&gt;0,I133&lt;&gt;0)*(F133 + (F133 = 0))*(G133 + (G133 = 0))*(H133 + (H133 = 0))*(I133 + (I133 = 0))</f>
        <v>33.6</v>
      </c>
      <c r="K133" s="11"/>
      <c r="L133" s="11"/>
      <c r="M133" s="11"/>
    </row>
    <row r="134" spans="1:13">
      <c r="A134" s="11"/>
      <c r="B134" s="11"/>
      <c r="C134" s="10" t="s">
        <v>38</v>
      </c>
      <c r="D134" s="26"/>
      <c r="E134" s="10" t="s">
        <v>162</v>
      </c>
      <c r="F134" s="15">
        <v>1</v>
      </c>
      <c r="G134" s="12">
        <v>3.94</v>
      </c>
      <c r="H134" s="12">
        <v>0</v>
      </c>
      <c r="I134" s="12">
        <v>2.5</v>
      </c>
      <c r="J134" s="13">
        <f>OR(F134&lt;&gt;0,G134&lt;&gt;0,H134&lt;&gt;0,I134&lt;&gt;0)*(F134 + (F134 = 0))*(G134 + (G134 = 0))*(H134 + (H134 = 0))*(I134 + (I134 = 0))</f>
        <v>9.85</v>
      </c>
      <c r="K134" s="11"/>
      <c r="L134" s="11"/>
      <c r="M134" s="11"/>
    </row>
    <row r="135" spans="1:13">
      <c r="A135" s="11"/>
      <c r="B135" s="11"/>
      <c r="C135" s="10" t="s">
        <v>38</v>
      </c>
      <c r="D135" s="26"/>
      <c r="E135" s="10" t="s">
        <v>163</v>
      </c>
      <c r="F135" s="15">
        <v>1</v>
      </c>
      <c r="G135" s="12">
        <v>6.42</v>
      </c>
      <c r="H135" s="12">
        <v>0</v>
      </c>
      <c r="I135" s="12">
        <v>2.5</v>
      </c>
      <c r="J135" s="13">
        <f>OR(F135&lt;&gt;0,G135&lt;&gt;0,H135&lt;&gt;0,I135&lt;&gt;0)*(F135 + (F135 = 0))*(G135 + (G135 = 0))*(H135 + (H135 = 0))*(I135 + (I135 = 0))</f>
        <v>16.05</v>
      </c>
      <c r="K135" s="11"/>
      <c r="L135" s="11"/>
      <c r="M135" s="11"/>
    </row>
    <row r="136" spans="1:13">
      <c r="A136" s="11"/>
      <c r="B136" s="11"/>
      <c r="C136" s="10" t="s">
        <v>38</v>
      </c>
      <c r="D136" s="26"/>
      <c r="E136" s="10" t="s">
        <v>163</v>
      </c>
      <c r="F136" s="15">
        <v>2</v>
      </c>
      <c r="G136" s="12">
        <v>3.87</v>
      </c>
      <c r="H136" s="12">
        <v>0</v>
      </c>
      <c r="I136" s="12">
        <v>2.5</v>
      </c>
      <c r="J136" s="13">
        <f>OR(F136&lt;&gt;0,G136&lt;&gt;0,H136&lt;&gt;0,I136&lt;&gt;0)*(F136 + (F136 = 0))*(G136 + (G136 = 0))*(H136 + (H136 = 0))*(I136 + (I136 = 0))</f>
        <v>19.350000000000001</v>
      </c>
      <c r="K136" s="11"/>
      <c r="L136" s="11"/>
      <c r="M136" s="11"/>
    </row>
    <row r="137" spans="1:13">
      <c r="A137" s="11"/>
      <c r="B137" s="11"/>
      <c r="C137" s="10" t="s">
        <v>38</v>
      </c>
      <c r="D137" s="26"/>
      <c r="E137" s="10" t="s">
        <v>164</v>
      </c>
      <c r="F137" s="15">
        <v>48</v>
      </c>
      <c r="G137" s="12">
        <v>0</v>
      </c>
      <c r="H137" s="12">
        <v>0</v>
      </c>
      <c r="I137" s="12">
        <v>0</v>
      </c>
      <c r="J137" s="13">
        <f>OR(F137&lt;&gt;0,G137&lt;&gt;0,H137&lt;&gt;0,I137&lt;&gt;0)*(F137 + (F137 = 0))*(G137 + (G137 = 0))*(H137 + (H137 = 0))*(I137 + (I137 = 0))</f>
        <v>48</v>
      </c>
      <c r="K137" s="11"/>
      <c r="L137" s="11"/>
      <c r="M137" s="11"/>
    </row>
    <row r="138" spans="1:13">
      <c r="A138" s="11"/>
      <c r="B138" s="11"/>
      <c r="C138" s="10" t="s">
        <v>38</v>
      </c>
      <c r="D138" s="26"/>
      <c r="E138" s="10" t="s">
        <v>165</v>
      </c>
      <c r="F138" s="15">
        <v>1</v>
      </c>
      <c r="G138" s="12">
        <v>36</v>
      </c>
      <c r="H138" s="12">
        <v>0</v>
      </c>
      <c r="I138" s="12">
        <v>3</v>
      </c>
      <c r="J138" s="13">
        <f>OR(F138&lt;&gt;0,G138&lt;&gt;0,H138&lt;&gt;0,I138&lt;&gt;0)*(F138 + (F138 = 0))*(G138 + (G138 = 0))*(H138 + (H138 = 0))*(I138 + (I138 = 0))</f>
        <v>108</v>
      </c>
      <c r="K138" s="11"/>
      <c r="L138" s="11"/>
      <c r="M138" s="11"/>
    </row>
    <row r="139" spans="1:13">
      <c r="A139" s="11"/>
      <c r="B139" s="11"/>
      <c r="C139" s="10" t="s">
        <v>38</v>
      </c>
      <c r="D139" s="26"/>
      <c r="E139" s="10" t="s">
        <v>166</v>
      </c>
      <c r="F139" s="15">
        <v>1</v>
      </c>
      <c r="G139" s="12">
        <v>30.41</v>
      </c>
      <c r="H139" s="12">
        <v>0</v>
      </c>
      <c r="I139" s="12">
        <v>3</v>
      </c>
      <c r="J139" s="13">
        <f>OR(F139&lt;&gt;0,G139&lt;&gt;0,H139&lt;&gt;0,I139&lt;&gt;0)*(F139 + (F139 = 0))*(G139 + (G139 = 0))*(H139 + (H139 = 0))*(I139 + (I139 = 0))</f>
        <v>91.23</v>
      </c>
      <c r="K139" s="11"/>
      <c r="L139" s="11"/>
      <c r="M139" s="11"/>
    </row>
    <row r="140" spans="1:13">
      <c r="A140" s="11"/>
      <c r="B140" s="11"/>
      <c r="C140" s="10" t="s">
        <v>38</v>
      </c>
      <c r="D140" s="26"/>
      <c r="E140" s="10" t="s">
        <v>167</v>
      </c>
      <c r="F140" s="15">
        <v>1</v>
      </c>
      <c r="G140" s="12">
        <v>28.14</v>
      </c>
      <c r="H140" s="12">
        <v>0</v>
      </c>
      <c r="I140" s="12">
        <v>3</v>
      </c>
      <c r="J140" s="13">
        <f>OR(F140&lt;&gt;0,G140&lt;&gt;0,H140&lt;&gt;0,I140&lt;&gt;0)*(F140 + (F140 = 0))*(G140 + (G140 = 0))*(H140 + (H140 = 0))*(I140 + (I140 = 0))</f>
        <v>84.42</v>
      </c>
      <c r="K140" s="11"/>
      <c r="L140" s="11"/>
      <c r="M140" s="11"/>
    </row>
    <row r="141" spans="1:13">
      <c r="A141" s="11"/>
      <c r="B141" s="11"/>
      <c r="C141" s="10" t="s">
        <v>38</v>
      </c>
      <c r="D141" s="26"/>
      <c r="E141" s="10" t="s">
        <v>168</v>
      </c>
      <c r="F141" s="15">
        <v>1</v>
      </c>
      <c r="G141" s="12">
        <v>24.13</v>
      </c>
      <c r="H141" s="12">
        <v>0</v>
      </c>
      <c r="I141" s="12">
        <v>3</v>
      </c>
      <c r="J141" s="13">
        <f>OR(F141&lt;&gt;0,G141&lt;&gt;0,H141&lt;&gt;0,I141&lt;&gt;0)*(F141 + (F141 = 0))*(G141 + (G141 = 0))*(H141 + (H141 = 0))*(I141 + (I141 = 0))</f>
        <v>72.39</v>
      </c>
      <c r="K141" s="11"/>
      <c r="L141" s="11"/>
      <c r="M141" s="11"/>
    </row>
    <row r="142" spans="1:13">
      <c r="A142" s="11"/>
      <c r="B142" s="11"/>
      <c r="C142" s="10" t="s">
        <v>38</v>
      </c>
      <c r="D142" s="26"/>
      <c r="E142" s="10" t="s">
        <v>169</v>
      </c>
      <c r="F142" s="15">
        <v>2</v>
      </c>
      <c r="G142" s="12">
        <v>1.68</v>
      </c>
      <c r="H142" s="12">
        <v>0</v>
      </c>
      <c r="I142" s="12">
        <v>3</v>
      </c>
      <c r="J142" s="13">
        <f>OR(F142&lt;&gt;0,G142&lt;&gt;0,H142&lt;&gt;0,I142&lt;&gt;0)*(F142 + (F142 = 0))*(G142 + (G142 = 0))*(H142 + (H142 = 0))*(I142 + (I142 = 0))</f>
        <v>10.08</v>
      </c>
      <c r="K142" s="11"/>
      <c r="L142" s="11"/>
      <c r="M142" s="11"/>
    </row>
    <row r="143" spans="1:13">
      <c r="A143" s="11"/>
      <c r="B143" s="11"/>
      <c r="C143" s="10" t="s">
        <v>38</v>
      </c>
      <c r="D143" s="26"/>
      <c r="E143" s="10" t="s">
        <v>170</v>
      </c>
      <c r="F143" s="15">
        <v>2</v>
      </c>
      <c r="G143" s="12">
        <v>1.61</v>
      </c>
      <c r="H143" s="12">
        <v>0</v>
      </c>
      <c r="I143" s="12">
        <v>3</v>
      </c>
      <c r="J143" s="13">
        <f>OR(F143&lt;&gt;0,G143&lt;&gt;0,H143&lt;&gt;0,I143&lt;&gt;0)*(F143 + (F143 = 0))*(G143 + (G143 = 0))*(H143 + (H143 = 0))*(I143 + (I143 = 0))</f>
        <v>9.66</v>
      </c>
      <c r="K143" s="11"/>
      <c r="L143" s="11"/>
      <c r="M143" s="11"/>
    </row>
    <row r="144" spans="1:13">
      <c r="A144" s="11"/>
      <c r="B144" s="11"/>
      <c r="C144" s="10" t="s">
        <v>38</v>
      </c>
      <c r="D144" s="26"/>
      <c r="E144" s="10" t="s">
        <v>171</v>
      </c>
      <c r="F144" s="15">
        <v>1</v>
      </c>
      <c r="G144" s="12">
        <v>7.9</v>
      </c>
      <c r="H144" s="12">
        <v>0</v>
      </c>
      <c r="I144" s="12">
        <v>3</v>
      </c>
      <c r="J144" s="13">
        <f>OR(F144&lt;&gt;0,G144&lt;&gt;0,H144&lt;&gt;0,I144&lt;&gt;0)*(F144 + (F144 = 0))*(G144 + (G144 = 0))*(H144 + (H144 = 0))*(I144 + (I144 = 0))</f>
        <v>23.7</v>
      </c>
      <c r="K144" s="11"/>
      <c r="L144" s="11"/>
      <c r="M144" s="11"/>
    </row>
    <row r="145" spans="1:13">
      <c r="A145" s="11"/>
      <c r="B145" s="11"/>
      <c r="C145" s="10" t="s">
        <v>38</v>
      </c>
      <c r="D145" s="26"/>
      <c r="E145" s="10" t="s">
        <v>171</v>
      </c>
      <c r="F145" s="15">
        <v>1</v>
      </c>
      <c r="G145" s="12">
        <v>5.51</v>
      </c>
      <c r="H145" s="12">
        <v>0</v>
      </c>
      <c r="I145" s="12">
        <v>3</v>
      </c>
      <c r="J145" s="13">
        <f>OR(F145&lt;&gt;0,G145&lt;&gt;0,H145&lt;&gt;0,I145&lt;&gt;0)*(F145 + (F145 = 0))*(G145 + (G145 = 0))*(H145 + (H145 = 0))*(I145 + (I145 = 0))</f>
        <v>16.53</v>
      </c>
      <c r="K145" s="11"/>
      <c r="L145" s="11"/>
      <c r="M145" s="11"/>
    </row>
    <row r="146" spans="1:13">
      <c r="A146" s="11"/>
      <c r="B146" s="11"/>
      <c r="C146" s="10" t="s">
        <v>38</v>
      </c>
      <c r="D146" s="26"/>
      <c r="E146" s="10" t="s">
        <v>172</v>
      </c>
      <c r="F146" s="15">
        <v>1</v>
      </c>
      <c r="G146" s="12">
        <v>6</v>
      </c>
      <c r="H146" s="12">
        <v>0</v>
      </c>
      <c r="I146" s="12">
        <v>0.5</v>
      </c>
      <c r="J146" s="13">
        <f>OR(F146&lt;&gt;0,G146&lt;&gt;0,H146&lt;&gt;0,I146&lt;&gt;0)*(F146 + (F146 = 0))*(G146 + (G146 = 0))*(H146 + (H146 = 0))*(I146 + (I146 = 0))</f>
        <v>3</v>
      </c>
      <c r="K146" s="11"/>
      <c r="L146" s="11"/>
      <c r="M146" s="11"/>
    </row>
    <row r="147" spans="1:13">
      <c r="A147" s="11"/>
      <c r="B147" s="11"/>
      <c r="C147" s="10" t="s">
        <v>38</v>
      </c>
      <c r="D147" s="26"/>
      <c r="E147" s="10" t="s">
        <v>173</v>
      </c>
      <c r="F147" s="15">
        <v>1</v>
      </c>
      <c r="G147" s="12">
        <v>2</v>
      </c>
      <c r="H147" s="12">
        <v>0</v>
      </c>
      <c r="I147" s="12">
        <v>3</v>
      </c>
      <c r="J147" s="13">
        <f>OR(F147&lt;&gt;0,G147&lt;&gt;0,H147&lt;&gt;0,I147&lt;&gt;0)*(F147 + (F147 = 0))*(G147 + (G147 = 0))*(H147 + (H147 = 0))*(I147 + (I147 = 0))</f>
        <v>6</v>
      </c>
      <c r="K147" s="11"/>
      <c r="L147" s="11"/>
      <c r="M147" s="11"/>
    </row>
    <row r="148" spans="1:13">
      <c r="A148" s="11"/>
      <c r="B148" s="11"/>
      <c r="C148" s="11"/>
      <c r="D148" s="26"/>
      <c r="E148" s="11"/>
      <c r="F148" s="11"/>
      <c r="G148" s="11"/>
      <c r="H148" s="11"/>
      <c r="I148" s="11"/>
      <c r="J148" s="16" t="s">
        <v>174</v>
      </c>
      <c r="K148" s="17">
        <f>SUM(J117:J147)</f>
        <v>780.12</v>
      </c>
      <c r="L148" s="12">
        <v>12.2</v>
      </c>
      <c r="M148" s="17">
        <f>ROUND(K148*L148,2)</f>
        <v>9517.4599999999991</v>
      </c>
    </row>
    <row r="149" spans="1:13" ht="0.95" customHeight="1">
      <c r="A149" s="18"/>
      <c r="B149" s="18"/>
      <c r="C149" s="18"/>
      <c r="D149" s="27"/>
      <c r="E149" s="18"/>
      <c r="F149" s="18"/>
      <c r="G149" s="18"/>
      <c r="H149" s="18"/>
      <c r="I149" s="18"/>
      <c r="J149" s="18"/>
      <c r="K149" s="18"/>
      <c r="L149" s="18"/>
      <c r="M149" s="18"/>
    </row>
    <row r="150" spans="1:13">
      <c r="A150" s="9" t="s">
        <v>175</v>
      </c>
      <c r="B150" s="10" t="s">
        <v>20</v>
      </c>
      <c r="C150" s="10" t="s">
        <v>21</v>
      </c>
      <c r="D150" s="14" t="s">
        <v>176</v>
      </c>
      <c r="E150" s="11"/>
      <c r="F150" s="11"/>
      <c r="G150" s="11"/>
      <c r="H150" s="11"/>
      <c r="I150" s="11"/>
      <c r="J150" s="11"/>
      <c r="K150" s="13">
        <f>K155</f>
        <v>532.84</v>
      </c>
      <c r="L150" s="13">
        <f>L155</f>
        <v>13.4</v>
      </c>
      <c r="M150" s="13">
        <f>M155</f>
        <v>7140.06</v>
      </c>
    </row>
    <row r="151" spans="1:13" ht="303.75">
      <c r="A151" s="11"/>
      <c r="B151" s="11"/>
      <c r="C151" s="11"/>
      <c r="D151" s="14" t="s">
        <v>151</v>
      </c>
      <c r="E151" s="11"/>
      <c r="F151" s="11"/>
      <c r="G151" s="11"/>
      <c r="H151" s="11"/>
      <c r="I151" s="11"/>
      <c r="J151" s="11"/>
      <c r="K151" s="11"/>
      <c r="L151" s="11"/>
      <c r="M151" s="11"/>
    </row>
    <row r="152" spans="1:13">
      <c r="A152" s="11"/>
      <c r="B152" s="11"/>
      <c r="C152" s="10" t="s">
        <v>38</v>
      </c>
      <c r="D152" s="26"/>
      <c r="E152" s="10" t="s">
        <v>177</v>
      </c>
      <c r="F152" s="15">
        <v>139</v>
      </c>
      <c r="G152" s="12">
        <v>0</v>
      </c>
      <c r="H152" s="12">
        <v>0</v>
      </c>
      <c r="I152" s="12">
        <v>0</v>
      </c>
      <c r="J152" s="13">
        <f>OR(F152&lt;&gt;0,G152&lt;&gt;0,H152&lt;&gt;0,I152&lt;&gt;0)*(F152 + (F152 = 0))*(G152 + (G152 = 0))*(H152 + (H152 = 0))*(I152 + (I152 = 0))</f>
        <v>139</v>
      </c>
      <c r="K152" s="11"/>
      <c r="L152" s="11"/>
      <c r="M152" s="11"/>
    </row>
    <row r="153" spans="1:13">
      <c r="A153" s="11"/>
      <c r="B153" s="11"/>
      <c r="C153" s="10" t="s">
        <v>38</v>
      </c>
      <c r="D153" s="26"/>
      <c r="E153" s="10" t="s">
        <v>178</v>
      </c>
      <c r="F153" s="15">
        <v>343.84</v>
      </c>
      <c r="G153" s="12">
        <v>0</v>
      </c>
      <c r="H153" s="12">
        <v>0</v>
      </c>
      <c r="I153" s="12">
        <v>0</v>
      </c>
      <c r="J153" s="13">
        <f>OR(F153&lt;&gt;0,G153&lt;&gt;0,H153&lt;&gt;0,I153&lt;&gt;0)*(F153 + (F153 = 0))*(G153 + (G153 = 0))*(H153 + (H153 = 0))*(I153 + (I153 = 0))</f>
        <v>343.84</v>
      </c>
      <c r="K153" s="11"/>
      <c r="L153" s="11"/>
      <c r="M153" s="11"/>
    </row>
    <row r="154" spans="1:13">
      <c r="A154" s="11"/>
      <c r="B154" s="11"/>
      <c r="C154" s="10" t="s">
        <v>38</v>
      </c>
      <c r="D154" s="26"/>
      <c r="E154" s="10" t="s">
        <v>179</v>
      </c>
      <c r="F154" s="15">
        <v>50</v>
      </c>
      <c r="G154" s="12">
        <v>0</v>
      </c>
      <c r="H154" s="12">
        <v>0</v>
      </c>
      <c r="I154" s="12">
        <v>0</v>
      </c>
      <c r="J154" s="13">
        <f>OR(F154&lt;&gt;0,G154&lt;&gt;0,H154&lt;&gt;0,I154&lt;&gt;0)*(F154 + (F154 = 0))*(G154 + (G154 = 0))*(H154 + (H154 = 0))*(I154 + (I154 = 0))</f>
        <v>50</v>
      </c>
      <c r="K154" s="11"/>
      <c r="L154" s="11"/>
      <c r="M154" s="11"/>
    </row>
    <row r="155" spans="1:13">
      <c r="A155" s="11"/>
      <c r="B155" s="11"/>
      <c r="C155" s="11"/>
      <c r="D155" s="26"/>
      <c r="E155" s="11"/>
      <c r="F155" s="11"/>
      <c r="G155" s="11"/>
      <c r="H155" s="11"/>
      <c r="I155" s="11"/>
      <c r="J155" s="16" t="s">
        <v>180</v>
      </c>
      <c r="K155" s="17">
        <f>SUM(J152:J154)</f>
        <v>532.84</v>
      </c>
      <c r="L155" s="12">
        <v>13.4</v>
      </c>
      <c r="M155" s="17">
        <f>ROUND(K155*L155,2)</f>
        <v>7140.06</v>
      </c>
    </row>
    <row r="156" spans="1:13" ht="0.95" customHeight="1">
      <c r="A156" s="18"/>
      <c r="B156" s="18"/>
      <c r="C156" s="18"/>
      <c r="D156" s="27"/>
      <c r="E156" s="18"/>
      <c r="F156" s="18"/>
      <c r="G156" s="18"/>
      <c r="H156" s="18"/>
      <c r="I156" s="18"/>
      <c r="J156" s="18"/>
      <c r="K156" s="18"/>
      <c r="L156" s="18"/>
      <c r="M156" s="18"/>
    </row>
    <row r="157" spans="1:13">
      <c r="A157" s="9" t="s">
        <v>181</v>
      </c>
      <c r="B157" s="10" t="s">
        <v>20</v>
      </c>
      <c r="C157" s="10" t="s">
        <v>21</v>
      </c>
      <c r="D157" s="14" t="s">
        <v>182</v>
      </c>
      <c r="E157" s="11"/>
      <c r="F157" s="11"/>
      <c r="G157" s="11"/>
      <c r="H157" s="11"/>
      <c r="I157" s="11"/>
      <c r="J157" s="11"/>
      <c r="K157" s="13">
        <f>K163</f>
        <v>17.3</v>
      </c>
      <c r="L157" s="13">
        <f>L163</f>
        <v>31</v>
      </c>
      <c r="M157" s="13">
        <f>M163</f>
        <v>536.29999999999995</v>
      </c>
    </row>
    <row r="158" spans="1:13" ht="326.25">
      <c r="A158" s="11"/>
      <c r="B158" s="11"/>
      <c r="C158" s="11"/>
      <c r="D158" s="14" t="s">
        <v>183</v>
      </c>
      <c r="E158" s="11"/>
      <c r="F158" s="11"/>
      <c r="G158" s="11"/>
      <c r="H158" s="11"/>
      <c r="I158" s="11"/>
      <c r="J158" s="11"/>
      <c r="K158" s="11"/>
      <c r="L158" s="11"/>
      <c r="M158" s="11"/>
    </row>
    <row r="159" spans="1:13">
      <c r="A159" s="11"/>
      <c r="B159" s="11"/>
      <c r="C159" s="10" t="s">
        <v>38</v>
      </c>
      <c r="D159" s="26"/>
      <c r="E159" s="10" t="s">
        <v>184</v>
      </c>
      <c r="F159" s="15">
        <v>2</v>
      </c>
      <c r="G159" s="12">
        <v>1.2</v>
      </c>
      <c r="H159" s="12">
        <v>0</v>
      </c>
      <c r="I159" s="12">
        <v>2.5</v>
      </c>
      <c r="J159" s="13">
        <f>OR(F159&lt;&gt;0,G159&lt;&gt;0,H159&lt;&gt;0,I159&lt;&gt;0)*(F159 + (F159 = 0))*(G159 + (G159 = 0))*(H159 + (H159 = 0))*(I159 + (I159 = 0))</f>
        <v>6</v>
      </c>
      <c r="K159" s="11"/>
      <c r="L159" s="11"/>
      <c r="M159" s="11"/>
    </row>
    <row r="160" spans="1:13">
      <c r="A160" s="11"/>
      <c r="B160" s="11"/>
      <c r="C160" s="10" t="s">
        <v>38</v>
      </c>
      <c r="D160" s="26"/>
      <c r="E160" s="10" t="s">
        <v>184</v>
      </c>
      <c r="F160" s="15">
        <v>2</v>
      </c>
      <c r="G160" s="12">
        <v>0.53</v>
      </c>
      <c r="H160" s="12">
        <v>0</v>
      </c>
      <c r="I160" s="12">
        <v>2.5</v>
      </c>
      <c r="J160" s="13">
        <f>OR(F160&lt;&gt;0,G160&lt;&gt;0,H160&lt;&gt;0,I160&lt;&gt;0)*(F160 + (F160 = 0))*(G160 + (G160 = 0))*(H160 + (H160 = 0))*(I160 + (I160 = 0))</f>
        <v>2.65</v>
      </c>
      <c r="K160" s="11"/>
      <c r="L160" s="11"/>
      <c r="M160" s="11"/>
    </row>
    <row r="161" spans="1:13">
      <c r="A161" s="11"/>
      <c r="B161" s="11"/>
      <c r="C161" s="10" t="s">
        <v>38</v>
      </c>
      <c r="D161" s="26"/>
      <c r="E161" s="10" t="s">
        <v>185</v>
      </c>
      <c r="F161" s="15">
        <v>2</v>
      </c>
      <c r="G161" s="12">
        <v>0.53</v>
      </c>
      <c r="H161" s="12">
        <v>0</v>
      </c>
      <c r="I161" s="12">
        <v>2.5</v>
      </c>
      <c r="J161" s="13">
        <f>OR(F161&lt;&gt;0,G161&lt;&gt;0,H161&lt;&gt;0,I161&lt;&gt;0)*(F161 + (F161 = 0))*(G161 + (G161 = 0))*(H161 + (H161 = 0))*(I161 + (I161 = 0))</f>
        <v>2.65</v>
      </c>
      <c r="K161" s="11"/>
      <c r="L161" s="11"/>
      <c r="M161" s="11"/>
    </row>
    <row r="162" spans="1:13">
      <c r="A162" s="11"/>
      <c r="B162" s="11"/>
      <c r="C162" s="10" t="s">
        <v>38</v>
      </c>
      <c r="D162" s="26"/>
      <c r="E162" s="10" t="s">
        <v>185</v>
      </c>
      <c r="F162" s="15">
        <v>2</v>
      </c>
      <c r="G162" s="12">
        <v>1.2</v>
      </c>
      <c r="H162" s="12">
        <v>0</v>
      </c>
      <c r="I162" s="12">
        <v>2.5</v>
      </c>
      <c r="J162" s="13">
        <f>OR(F162&lt;&gt;0,G162&lt;&gt;0,H162&lt;&gt;0,I162&lt;&gt;0)*(F162 + (F162 = 0))*(G162 + (G162 = 0))*(H162 + (H162 = 0))*(I162 + (I162 = 0))</f>
        <v>6</v>
      </c>
      <c r="K162" s="11"/>
      <c r="L162" s="11"/>
      <c r="M162" s="11"/>
    </row>
    <row r="163" spans="1:13">
      <c r="A163" s="11"/>
      <c r="B163" s="11"/>
      <c r="C163" s="11"/>
      <c r="D163" s="26"/>
      <c r="E163" s="11"/>
      <c r="F163" s="11"/>
      <c r="G163" s="11"/>
      <c r="H163" s="11"/>
      <c r="I163" s="11"/>
      <c r="J163" s="16" t="s">
        <v>186</v>
      </c>
      <c r="K163" s="17">
        <f>SUM(J159:J162)</f>
        <v>17.3</v>
      </c>
      <c r="L163" s="12">
        <v>31</v>
      </c>
      <c r="M163" s="17">
        <f>ROUND(K163*L163,2)</f>
        <v>536.29999999999995</v>
      </c>
    </row>
    <row r="164" spans="1:13" ht="0.95" customHeight="1">
      <c r="A164" s="18"/>
      <c r="B164" s="18"/>
      <c r="C164" s="18"/>
      <c r="D164" s="27"/>
      <c r="E164" s="18"/>
      <c r="F164" s="18"/>
      <c r="G164" s="18"/>
      <c r="H164" s="18"/>
      <c r="I164" s="18"/>
      <c r="J164" s="18"/>
      <c r="K164" s="18"/>
      <c r="L164" s="18"/>
      <c r="M164" s="18"/>
    </row>
    <row r="165" spans="1:13">
      <c r="A165" s="11"/>
      <c r="B165" s="11"/>
      <c r="C165" s="11"/>
      <c r="D165" s="26"/>
      <c r="E165" s="11"/>
      <c r="F165" s="11"/>
      <c r="G165" s="11"/>
      <c r="H165" s="11"/>
      <c r="I165" s="11"/>
      <c r="J165" s="16" t="s">
        <v>187</v>
      </c>
      <c r="K165" s="19">
        <v>1</v>
      </c>
      <c r="L165" s="17">
        <f>M115+M150+M157</f>
        <v>17193.82</v>
      </c>
      <c r="M165" s="17">
        <f>ROUND(K165*L165,2)</f>
        <v>17193.82</v>
      </c>
    </row>
    <row r="166" spans="1:13" ht="0.95" customHeight="1">
      <c r="A166" s="18"/>
      <c r="B166" s="18"/>
      <c r="C166" s="18"/>
      <c r="D166" s="27"/>
      <c r="E166" s="18"/>
      <c r="F166" s="18"/>
      <c r="G166" s="18"/>
      <c r="H166" s="18"/>
      <c r="I166" s="18"/>
      <c r="J166" s="18"/>
      <c r="K166" s="18"/>
      <c r="L166" s="18"/>
      <c r="M166" s="18"/>
    </row>
    <row r="167" spans="1:13">
      <c r="A167" s="5" t="s">
        <v>188</v>
      </c>
      <c r="B167" s="5" t="s">
        <v>16</v>
      </c>
      <c r="C167" s="5" t="s">
        <v>17</v>
      </c>
      <c r="D167" s="25" t="s">
        <v>189</v>
      </c>
      <c r="E167" s="6"/>
      <c r="F167" s="6"/>
      <c r="G167" s="6"/>
      <c r="H167" s="6"/>
      <c r="I167" s="6"/>
      <c r="J167" s="6"/>
      <c r="K167" s="7">
        <f>K250</f>
        <v>1</v>
      </c>
      <c r="L167" s="8">
        <f>L250</f>
        <v>65213.62</v>
      </c>
      <c r="M167" s="8">
        <f>M250</f>
        <v>65213.62</v>
      </c>
    </row>
    <row r="168" spans="1:13" ht="33.75">
      <c r="A168" s="9" t="s">
        <v>190</v>
      </c>
      <c r="B168" s="10" t="s">
        <v>20</v>
      </c>
      <c r="C168" s="10" t="s">
        <v>191</v>
      </c>
      <c r="D168" s="14" t="s">
        <v>192</v>
      </c>
      <c r="E168" s="11"/>
      <c r="F168" s="11"/>
      <c r="G168" s="11"/>
      <c r="H168" s="11"/>
      <c r="I168" s="11"/>
      <c r="J168" s="11"/>
      <c r="K168" s="12">
        <v>1</v>
      </c>
      <c r="L168" s="12">
        <v>750</v>
      </c>
      <c r="M168" s="13">
        <f>ROUND(K168*L168,2)</f>
        <v>750</v>
      </c>
    </row>
    <row r="169" spans="1:13" ht="112.5">
      <c r="A169" s="11"/>
      <c r="B169" s="11"/>
      <c r="C169" s="11"/>
      <c r="D169" s="14" t="s">
        <v>193</v>
      </c>
      <c r="E169" s="11"/>
      <c r="F169" s="11"/>
      <c r="G169" s="11"/>
      <c r="H169" s="11"/>
      <c r="I169" s="11"/>
      <c r="J169" s="11"/>
      <c r="K169" s="11"/>
      <c r="L169" s="11"/>
      <c r="M169" s="11"/>
    </row>
    <row r="170" spans="1:13">
      <c r="A170" s="9" t="s">
        <v>194</v>
      </c>
      <c r="B170" s="10" t="s">
        <v>20</v>
      </c>
      <c r="C170" s="10" t="s">
        <v>25</v>
      </c>
      <c r="D170" s="14" t="s">
        <v>195</v>
      </c>
      <c r="E170" s="11"/>
      <c r="F170" s="11"/>
      <c r="G170" s="11"/>
      <c r="H170" s="11"/>
      <c r="I170" s="11"/>
      <c r="J170" s="11"/>
      <c r="K170" s="13">
        <f>K174</f>
        <v>1</v>
      </c>
      <c r="L170" s="13">
        <f>L174</f>
        <v>1284</v>
      </c>
      <c r="M170" s="13">
        <f>M174</f>
        <v>1284</v>
      </c>
    </row>
    <row r="171" spans="1:13" ht="202.5">
      <c r="A171" s="11"/>
      <c r="B171" s="11"/>
      <c r="C171" s="11"/>
      <c r="D171" s="14" t="s">
        <v>196</v>
      </c>
      <c r="E171" s="11"/>
      <c r="F171" s="11"/>
      <c r="G171" s="11"/>
      <c r="H171" s="11"/>
      <c r="I171" s="11"/>
      <c r="J171" s="11"/>
      <c r="K171" s="11"/>
      <c r="L171" s="11"/>
      <c r="M171" s="11"/>
    </row>
    <row r="172" spans="1:13">
      <c r="A172" s="10" t="s">
        <v>197</v>
      </c>
      <c r="B172" s="10" t="s">
        <v>20</v>
      </c>
      <c r="C172" s="10" t="s">
        <v>17</v>
      </c>
      <c r="D172" s="14" t="s">
        <v>198</v>
      </c>
      <c r="E172" s="11"/>
      <c r="F172" s="11"/>
      <c r="G172" s="11"/>
      <c r="H172" s="11"/>
      <c r="I172" s="11"/>
      <c r="J172" s="11"/>
      <c r="K172" s="20">
        <v>1</v>
      </c>
      <c r="L172" s="12">
        <v>908</v>
      </c>
      <c r="M172" s="13">
        <f>ROUND(K172*L172,2)</f>
        <v>908</v>
      </c>
    </row>
    <row r="173" spans="1:13">
      <c r="A173" s="10" t="s">
        <v>199</v>
      </c>
      <c r="B173" s="10" t="s">
        <v>20</v>
      </c>
      <c r="C173" s="10" t="s">
        <v>17</v>
      </c>
      <c r="D173" s="14" t="s">
        <v>200</v>
      </c>
      <c r="E173" s="11"/>
      <c r="F173" s="11"/>
      <c r="G173" s="11"/>
      <c r="H173" s="11"/>
      <c r="I173" s="11"/>
      <c r="J173" s="11"/>
      <c r="K173" s="20">
        <v>1</v>
      </c>
      <c r="L173" s="12">
        <v>376</v>
      </c>
      <c r="M173" s="13">
        <f>ROUND(K173*L173,2)</f>
        <v>376</v>
      </c>
    </row>
    <row r="174" spans="1:13">
      <c r="A174" s="11"/>
      <c r="B174" s="11"/>
      <c r="C174" s="11"/>
      <c r="D174" s="26"/>
      <c r="E174" s="11"/>
      <c r="F174" s="11"/>
      <c r="G174" s="11"/>
      <c r="H174" s="11"/>
      <c r="I174" s="11"/>
      <c r="J174" s="16" t="s">
        <v>201</v>
      </c>
      <c r="K174" s="12">
        <v>1</v>
      </c>
      <c r="L174" s="17">
        <f>SUM(M172:M173)</f>
        <v>1284</v>
      </c>
      <c r="M174" s="17">
        <f>ROUND(K174*L174,2)</f>
        <v>1284</v>
      </c>
    </row>
    <row r="175" spans="1:13" ht="0.95" customHeight="1">
      <c r="A175" s="18"/>
      <c r="B175" s="18"/>
      <c r="C175" s="18"/>
      <c r="D175" s="27"/>
      <c r="E175" s="18"/>
      <c r="F175" s="18"/>
      <c r="G175" s="18"/>
      <c r="H175" s="18"/>
      <c r="I175" s="18"/>
      <c r="J175" s="18"/>
      <c r="K175" s="18"/>
      <c r="L175" s="18"/>
      <c r="M175" s="18"/>
    </row>
    <row r="176" spans="1:13">
      <c r="A176" s="9" t="s">
        <v>202</v>
      </c>
      <c r="B176" s="10" t="s">
        <v>20</v>
      </c>
      <c r="C176" s="10" t="s">
        <v>25</v>
      </c>
      <c r="D176" s="14" t="s">
        <v>203</v>
      </c>
      <c r="E176" s="11"/>
      <c r="F176" s="11"/>
      <c r="G176" s="11"/>
      <c r="H176" s="11"/>
      <c r="I176" s="11"/>
      <c r="J176" s="11"/>
      <c r="K176" s="12">
        <v>34</v>
      </c>
      <c r="L176" s="12">
        <v>570</v>
      </c>
      <c r="M176" s="13">
        <f>ROUND(K176*L176,2)</f>
        <v>19380</v>
      </c>
    </row>
    <row r="177" spans="1:13" ht="213.75">
      <c r="A177" s="11"/>
      <c r="B177" s="11"/>
      <c r="C177" s="11"/>
      <c r="D177" s="14" t="s">
        <v>204</v>
      </c>
      <c r="E177" s="11"/>
      <c r="F177" s="11"/>
      <c r="G177" s="11"/>
      <c r="H177" s="11"/>
      <c r="I177" s="11"/>
      <c r="J177" s="11"/>
      <c r="K177" s="11"/>
      <c r="L177" s="11"/>
      <c r="M177" s="11"/>
    </row>
    <row r="178" spans="1:13">
      <c r="A178" s="9" t="s">
        <v>205</v>
      </c>
      <c r="B178" s="10" t="s">
        <v>20</v>
      </c>
      <c r="C178" s="10" t="s">
        <v>25</v>
      </c>
      <c r="D178" s="14" t="s">
        <v>206</v>
      </c>
      <c r="E178" s="11"/>
      <c r="F178" s="11"/>
      <c r="G178" s="11"/>
      <c r="H178" s="11"/>
      <c r="I178" s="11"/>
      <c r="J178" s="11"/>
      <c r="K178" s="12">
        <v>21</v>
      </c>
      <c r="L178" s="12">
        <v>329</v>
      </c>
      <c r="M178" s="13">
        <f>ROUND(K178*L178,2)</f>
        <v>6909</v>
      </c>
    </row>
    <row r="179" spans="1:13" ht="45">
      <c r="A179" s="11"/>
      <c r="B179" s="11"/>
      <c r="C179" s="11"/>
      <c r="D179" s="14" t="s">
        <v>207</v>
      </c>
      <c r="E179" s="11"/>
      <c r="F179" s="11"/>
      <c r="G179" s="11"/>
      <c r="H179" s="11"/>
      <c r="I179" s="11"/>
      <c r="J179" s="11"/>
      <c r="K179" s="11"/>
      <c r="L179" s="11"/>
      <c r="M179" s="11"/>
    </row>
    <row r="180" spans="1:13" ht="22.5">
      <c r="A180" s="9" t="s">
        <v>208</v>
      </c>
      <c r="B180" s="10" t="s">
        <v>20</v>
      </c>
      <c r="C180" s="10" t="s">
        <v>25</v>
      </c>
      <c r="D180" s="14" t="s">
        <v>209</v>
      </c>
      <c r="E180" s="11"/>
      <c r="F180" s="11"/>
      <c r="G180" s="11"/>
      <c r="H180" s="11"/>
      <c r="I180" s="11"/>
      <c r="J180" s="11"/>
      <c r="K180" s="13">
        <f>K194</f>
        <v>7</v>
      </c>
      <c r="L180" s="13">
        <f>L194</f>
        <v>1201.5999999999999</v>
      </c>
      <c r="M180" s="13">
        <f>M194</f>
        <v>8411.2000000000007</v>
      </c>
    </row>
    <row r="181" spans="1:13" ht="247.5">
      <c r="A181" s="11"/>
      <c r="B181" s="11"/>
      <c r="C181" s="11"/>
      <c r="D181" s="14" t="s">
        <v>210</v>
      </c>
      <c r="E181" s="11"/>
      <c r="F181" s="11"/>
      <c r="G181" s="11"/>
      <c r="H181" s="11"/>
      <c r="I181" s="11"/>
      <c r="J181" s="11"/>
      <c r="K181" s="11"/>
      <c r="L181" s="11"/>
      <c r="M181" s="11"/>
    </row>
    <row r="182" spans="1:13" ht="22.5">
      <c r="A182" s="10" t="s">
        <v>211</v>
      </c>
      <c r="B182" s="10" t="s">
        <v>20</v>
      </c>
      <c r="C182" s="10" t="s">
        <v>212</v>
      </c>
      <c r="D182" s="14" t="s">
        <v>213</v>
      </c>
      <c r="E182" s="11"/>
      <c r="F182" s="11"/>
      <c r="G182" s="11"/>
      <c r="H182" s="11"/>
      <c r="I182" s="11"/>
      <c r="J182" s="11"/>
      <c r="K182" s="20">
        <v>1</v>
      </c>
      <c r="L182" s="12">
        <v>637</v>
      </c>
      <c r="M182" s="13">
        <f>ROUND(K182*L182,2)</f>
        <v>637</v>
      </c>
    </row>
    <row r="183" spans="1:13" ht="225">
      <c r="A183" s="11"/>
      <c r="B183" s="11"/>
      <c r="C183" s="11"/>
      <c r="D183" s="14" t="s">
        <v>214</v>
      </c>
      <c r="E183" s="11"/>
      <c r="F183" s="11"/>
      <c r="G183" s="11"/>
      <c r="H183" s="11"/>
      <c r="I183" s="11"/>
      <c r="J183" s="11"/>
      <c r="K183" s="11"/>
      <c r="L183" s="11"/>
      <c r="M183" s="11"/>
    </row>
    <row r="184" spans="1:13">
      <c r="A184" s="10" t="s">
        <v>215</v>
      </c>
      <c r="B184" s="10" t="s">
        <v>20</v>
      </c>
      <c r="C184" s="10" t="s">
        <v>212</v>
      </c>
      <c r="D184" s="14" t="s">
        <v>216</v>
      </c>
      <c r="E184" s="11"/>
      <c r="F184" s="11"/>
      <c r="G184" s="11"/>
      <c r="H184" s="11"/>
      <c r="I184" s="11"/>
      <c r="J184" s="11"/>
      <c r="K184" s="20">
        <v>2</v>
      </c>
      <c r="L184" s="12">
        <v>166.6</v>
      </c>
      <c r="M184" s="13">
        <f>ROUND(K184*L184,2)</f>
        <v>333.2</v>
      </c>
    </row>
    <row r="185" spans="1:13" ht="33.75">
      <c r="A185" s="11"/>
      <c r="B185" s="11"/>
      <c r="C185" s="11"/>
      <c r="D185" s="14" t="s">
        <v>217</v>
      </c>
      <c r="E185" s="11"/>
      <c r="F185" s="11"/>
      <c r="G185" s="11"/>
      <c r="H185" s="11"/>
      <c r="I185" s="11"/>
      <c r="J185" s="11"/>
      <c r="K185" s="11"/>
      <c r="L185" s="11"/>
      <c r="M185" s="11"/>
    </row>
    <row r="186" spans="1:13">
      <c r="A186" s="10" t="s">
        <v>218</v>
      </c>
      <c r="B186" s="10" t="s">
        <v>20</v>
      </c>
      <c r="C186" s="10" t="s">
        <v>212</v>
      </c>
      <c r="D186" s="14" t="s">
        <v>219</v>
      </c>
      <c r="E186" s="11"/>
      <c r="F186" s="11"/>
      <c r="G186" s="11"/>
      <c r="H186" s="11"/>
      <c r="I186" s="11"/>
      <c r="J186" s="11"/>
      <c r="K186" s="20">
        <v>1</v>
      </c>
      <c r="L186" s="12">
        <v>20.2</v>
      </c>
      <c r="M186" s="13">
        <f>ROUND(K186*L186,2)</f>
        <v>20.2</v>
      </c>
    </row>
    <row r="187" spans="1:13" ht="33.75">
      <c r="A187" s="11"/>
      <c r="B187" s="11"/>
      <c r="C187" s="11"/>
      <c r="D187" s="14" t="s">
        <v>220</v>
      </c>
      <c r="E187" s="11"/>
      <c r="F187" s="11"/>
      <c r="G187" s="11"/>
      <c r="H187" s="11"/>
      <c r="I187" s="11"/>
      <c r="J187" s="11"/>
      <c r="K187" s="11"/>
      <c r="L187" s="11"/>
      <c r="M187" s="11"/>
    </row>
    <row r="188" spans="1:13">
      <c r="A188" s="10" t="s">
        <v>221</v>
      </c>
      <c r="B188" s="10" t="s">
        <v>20</v>
      </c>
      <c r="C188" s="10" t="s">
        <v>212</v>
      </c>
      <c r="D188" s="14" t="s">
        <v>222</v>
      </c>
      <c r="E188" s="11"/>
      <c r="F188" s="11"/>
      <c r="G188" s="11"/>
      <c r="H188" s="11"/>
      <c r="I188" s="11"/>
      <c r="J188" s="11"/>
      <c r="K188" s="20">
        <v>1</v>
      </c>
      <c r="L188" s="12">
        <v>60.4</v>
      </c>
      <c r="M188" s="13">
        <f>ROUND(K188*L188,2)</f>
        <v>60.4</v>
      </c>
    </row>
    <row r="189" spans="1:13" ht="33.75">
      <c r="A189" s="11"/>
      <c r="B189" s="11"/>
      <c r="C189" s="11"/>
      <c r="D189" s="14" t="s">
        <v>223</v>
      </c>
      <c r="E189" s="11"/>
      <c r="F189" s="11"/>
      <c r="G189" s="11"/>
      <c r="H189" s="11"/>
      <c r="I189" s="11"/>
      <c r="J189" s="11"/>
      <c r="K189" s="11"/>
      <c r="L189" s="11"/>
      <c r="M189" s="11"/>
    </row>
    <row r="190" spans="1:13">
      <c r="A190" s="10" t="s">
        <v>224</v>
      </c>
      <c r="B190" s="10" t="s">
        <v>20</v>
      </c>
      <c r="C190" s="10" t="s">
        <v>212</v>
      </c>
      <c r="D190" s="14" t="s">
        <v>225</v>
      </c>
      <c r="E190" s="11"/>
      <c r="F190" s="11"/>
      <c r="G190" s="11"/>
      <c r="H190" s="11"/>
      <c r="I190" s="11"/>
      <c r="J190" s="11"/>
      <c r="K190" s="20">
        <v>1</v>
      </c>
      <c r="L190" s="12">
        <v>90.8</v>
      </c>
      <c r="M190" s="13">
        <f>ROUND(K190*L190,2)</f>
        <v>90.8</v>
      </c>
    </row>
    <row r="191" spans="1:13" ht="33.75">
      <c r="A191" s="11"/>
      <c r="B191" s="11"/>
      <c r="C191" s="11"/>
      <c r="D191" s="14" t="s">
        <v>226</v>
      </c>
      <c r="E191" s="11"/>
      <c r="F191" s="11"/>
      <c r="G191" s="11"/>
      <c r="H191" s="11"/>
      <c r="I191" s="11"/>
      <c r="J191" s="11"/>
      <c r="K191" s="11"/>
      <c r="L191" s="11"/>
      <c r="M191" s="11"/>
    </row>
    <row r="192" spans="1:13">
      <c r="A192" s="10" t="s">
        <v>227</v>
      </c>
      <c r="B192" s="10" t="s">
        <v>20</v>
      </c>
      <c r="C192" s="10" t="s">
        <v>212</v>
      </c>
      <c r="D192" s="14" t="s">
        <v>228</v>
      </c>
      <c r="E192" s="11"/>
      <c r="F192" s="11"/>
      <c r="G192" s="11"/>
      <c r="H192" s="11"/>
      <c r="I192" s="11"/>
      <c r="J192" s="11"/>
      <c r="K192" s="20">
        <v>1</v>
      </c>
      <c r="L192" s="12">
        <v>60</v>
      </c>
      <c r="M192" s="13">
        <f>ROUND(K192*L192,2)</f>
        <v>60</v>
      </c>
    </row>
    <row r="193" spans="1:13" ht="56.25">
      <c r="A193" s="11"/>
      <c r="B193" s="11"/>
      <c r="C193" s="11"/>
      <c r="D193" s="14" t="s">
        <v>229</v>
      </c>
      <c r="E193" s="11"/>
      <c r="F193" s="11"/>
      <c r="G193" s="11"/>
      <c r="H193" s="11"/>
      <c r="I193" s="11"/>
      <c r="J193" s="11"/>
      <c r="K193" s="11"/>
      <c r="L193" s="11"/>
      <c r="M193" s="11"/>
    </row>
    <row r="194" spans="1:13">
      <c r="A194" s="11"/>
      <c r="B194" s="11"/>
      <c r="C194" s="11"/>
      <c r="D194" s="26"/>
      <c r="E194" s="11"/>
      <c r="F194" s="11"/>
      <c r="G194" s="11"/>
      <c r="H194" s="11"/>
      <c r="I194" s="11"/>
      <c r="J194" s="16" t="s">
        <v>230</v>
      </c>
      <c r="K194" s="12">
        <v>7</v>
      </c>
      <c r="L194" s="17">
        <f>M182+M184+M186+M188+M190+M192</f>
        <v>1201.5999999999999</v>
      </c>
      <c r="M194" s="17">
        <f>ROUND(K194*L194,2)</f>
        <v>8411.2000000000007</v>
      </c>
    </row>
    <row r="195" spans="1:13" ht="0.95" customHeight="1">
      <c r="A195" s="18"/>
      <c r="B195" s="18"/>
      <c r="C195" s="18"/>
      <c r="D195" s="27"/>
      <c r="E195" s="18"/>
      <c r="F195" s="18"/>
      <c r="G195" s="18"/>
      <c r="H195" s="18"/>
      <c r="I195" s="18"/>
      <c r="J195" s="18"/>
      <c r="K195" s="18"/>
      <c r="L195" s="18"/>
      <c r="M195" s="18"/>
    </row>
    <row r="196" spans="1:13" ht="22.5">
      <c r="A196" s="9" t="s">
        <v>231</v>
      </c>
      <c r="B196" s="10" t="s">
        <v>20</v>
      </c>
      <c r="C196" s="10" t="s">
        <v>25</v>
      </c>
      <c r="D196" s="14" t="s">
        <v>232</v>
      </c>
      <c r="E196" s="11"/>
      <c r="F196" s="11"/>
      <c r="G196" s="11"/>
      <c r="H196" s="11"/>
      <c r="I196" s="11"/>
      <c r="J196" s="11"/>
      <c r="K196" s="13">
        <f>K208</f>
        <v>2</v>
      </c>
      <c r="L196" s="13">
        <f>L208</f>
        <v>868.4</v>
      </c>
      <c r="M196" s="13">
        <f>M208</f>
        <v>1736.8</v>
      </c>
    </row>
    <row r="197" spans="1:13" ht="315">
      <c r="A197" s="11"/>
      <c r="B197" s="11"/>
      <c r="C197" s="11"/>
      <c r="D197" s="14" t="s">
        <v>233</v>
      </c>
      <c r="E197" s="11"/>
      <c r="F197" s="11"/>
      <c r="G197" s="11"/>
      <c r="H197" s="11"/>
      <c r="I197" s="11"/>
      <c r="J197" s="11"/>
      <c r="K197" s="11"/>
      <c r="L197" s="11"/>
      <c r="M197" s="11"/>
    </row>
    <row r="198" spans="1:13" ht="22.5">
      <c r="A198" s="10" t="s">
        <v>211</v>
      </c>
      <c r="B198" s="10" t="s">
        <v>20</v>
      </c>
      <c r="C198" s="10" t="s">
        <v>212</v>
      </c>
      <c r="D198" s="14" t="s">
        <v>213</v>
      </c>
      <c r="E198" s="11"/>
      <c r="F198" s="11"/>
      <c r="G198" s="11"/>
      <c r="H198" s="11"/>
      <c r="I198" s="11"/>
      <c r="J198" s="11"/>
      <c r="K198" s="20">
        <v>1</v>
      </c>
      <c r="L198" s="12">
        <v>637</v>
      </c>
      <c r="M198" s="13">
        <f>ROUND(K198*L198,2)</f>
        <v>637</v>
      </c>
    </row>
    <row r="199" spans="1:13" ht="225">
      <c r="A199" s="11"/>
      <c r="B199" s="11"/>
      <c r="C199" s="11"/>
      <c r="D199" s="14" t="s">
        <v>214</v>
      </c>
      <c r="E199" s="11"/>
      <c r="F199" s="11"/>
      <c r="G199" s="11"/>
      <c r="H199" s="11"/>
      <c r="I199" s="11"/>
      <c r="J199" s="11"/>
      <c r="K199" s="11"/>
      <c r="L199" s="11"/>
      <c r="M199" s="11"/>
    </row>
    <row r="200" spans="1:13">
      <c r="A200" s="10" t="s">
        <v>218</v>
      </c>
      <c r="B200" s="10" t="s">
        <v>20</v>
      </c>
      <c r="C200" s="10" t="s">
        <v>212</v>
      </c>
      <c r="D200" s="14" t="s">
        <v>219</v>
      </c>
      <c r="E200" s="11"/>
      <c r="F200" s="11"/>
      <c r="G200" s="11"/>
      <c r="H200" s="11"/>
      <c r="I200" s="11"/>
      <c r="J200" s="11"/>
      <c r="K200" s="20">
        <v>1</v>
      </c>
      <c r="L200" s="12">
        <v>20.2</v>
      </c>
      <c r="M200" s="13">
        <f>ROUND(K200*L200,2)</f>
        <v>20.2</v>
      </c>
    </row>
    <row r="201" spans="1:13" ht="33.75">
      <c r="A201" s="11"/>
      <c r="B201" s="11"/>
      <c r="C201" s="11"/>
      <c r="D201" s="14" t="s">
        <v>220</v>
      </c>
      <c r="E201" s="11"/>
      <c r="F201" s="11"/>
      <c r="G201" s="11"/>
      <c r="H201" s="11"/>
      <c r="I201" s="11"/>
      <c r="J201" s="11"/>
      <c r="K201" s="11"/>
      <c r="L201" s="11"/>
      <c r="M201" s="11"/>
    </row>
    <row r="202" spans="1:13">
      <c r="A202" s="10" t="s">
        <v>221</v>
      </c>
      <c r="B202" s="10" t="s">
        <v>20</v>
      </c>
      <c r="C202" s="10" t="s">
        <v>212</v>
      </c>
      <c r="D202" s="14" t="s">
        <v>222</v>
      </c>
      <c r="E202" s="11"/>
      <c r="F202" s="11"/>
      <c r="G202" s="11"/>
      <c r="H202" s="11"/>
      <c r="I202" s="11"/>
      <c r="J202" s="11"/>
      <c r="K202" s="20">
        <v>1</v>
      </c>
      <c r="L202" s="12">
        <v>60.4</v>
      </c>
      <c r="M202" s="13">
        <f>ROUND(K202*L202,2)</f>
        <v>60.4</v>
      </c>
    </row>
    <row r="203" spans="1:13" ht="33.75">
      <c r="A203" s="11"/>
      <c r="B203" s="11"/>
      <c r="C203" s="11"/>
      <c r="D203" s="14" t="s">
        <v>223</v>
      </c>
      <c r="E203" s="11"/>
      <c r="F203" s="11"/>
      <c r="G203" s="11"/>
      <c r="H203" s="11"/>
      <c r="I203" s="11"/>
      <c r="J203" s="11"/>
      <c r="K203" s="11"/>
      <c r="L203" s="11"/>
      <c r="M203" s="11"/>
    </row>
    <row r="204" spans="1:13">
      <c r="A204" s="10" t="s">
        <v>224</v>
      </c>
      <c r="B204" s="10" t="s">
        <v>20</v>
      </c>
      <c r="C204" s="10" t="s">
        <v>212</v>
      </c>
      <c r="D204" s="14" t="s">
        <v>225</v>
      </c>
      <c r="E204" s="11"/>
      <c r="F204" s="11"/>
      <c r="G204" s="11"/>
      <c r="H204" s="11"/>
      <c r="I204" s="11"/>
      <c r="J204" s="11"/>
      <c r="K204" s="20">
        <v>1</v>
      </c>
      <c r="L204" s="12">
        <v>90.8</v>
      </c>
      <c r="M204" s="13">
        <f>ROUND(K204*L204,2)</f>
        <v>90.8</v>
      </c>
    </row>
    <row r="205" spans="1:13" ht="33.75">
      <c r="A205" s="11"/>
      <c r="B205" s="11"/>
      <c r="C205" s="11"/>
      <c r="D205" s="14" t="s">
        <v>226</v>
      </c>
      <c r="E205" s="11"/>
      <c r="F205" s="11"/>
      <c r="G205" s="11"/>
      <c r="H205" s="11"/>
      <c r="I205" s="11"/>
      <c r="J205" s="11"/>
      <c r="K205" s="11"/>
      <c r="L205" s="11"/>
      <c r="M205" s="11"/>
    </row>
    <row r="206" spans="1:13">
      <c r="A206" s="10" t="s">
        <v>227</v>
      </c>
      <c r="B206" s="10" t="s">
        <v>20</v>
      </c>
      <c r="C206" s="10" t="s">
        <v>212</v>
      </c>
      <c r="D206" s="14" t="s">
        <v>228</v>
      </c>
      <c r="E206" s="11"/>
      <c r="F206" s="11"/>
      <c r="G206" s="11"/>
      <c r="H206" s="11"/>
      <c r="I206" s="11"/>
      <c r="J206" s="11"/>
      <c r="K206" s="20">
        <v>1</v>
      </c>
      <c r="L206" s="12">
        <v>60</v>
      </c>
      <c r="M206" s="13">
        <f>ROUND(K206*L206,2)</f>
        <v>60</v>
      </c>
    </row>
    <row r="207" spans="1:13" ht="56.25">
      <c r="A207" s="11"/>
      <c r="B207" s="11"/>
      <c r="C207" s="11"/>
      <c r="D207" s="14" t="s">
        <v>229</v>
      </c>
      <c r="E207" s="11"/>
      <c r="F207" s="11"/>
      <c r="G207" s="11"/>
      <c r="H207" s="11"/>
      <c r="I207" s="11"/>
      <c r="J207" s="11"/>
      <c r="K207" s="11"/>
      <c r="L207" s="11"/>
      <c r="M207" s="11"/>
    </row>
    <row r="208" spans="1:13">
      <c r="A208" s="11"/>
      <c r="B208" s="11"/>
      <c r="C208" s="11"/>
      <c r="D208" s="26"/>
      <c r="E208" s="11"/>
      <c r="F208" s="11"/>
      <c r="G208" s="11"/>
      <c r="H208" s="11"/>
      <c r="I208" s="11"/>
      <c r="J208" s="16" t="s">
        <v>234</v>
      </c>
      <c r="K208" s="12">
        <v>2</v>
      </c>
      <c r="L208" s="17">
        <f>M198+M200+M202+M204+M206</f>
        <v>868.4</v>
      </c>
      <c r="M208" s="17">
        <f>ROUND(K208*L208,2)</f>
        <v>1736.8</v>
      </c>
    </row>
    <row r="209" spans="1:13" ht="0.95" customHeight="1">
      <c r="A209" s="18"/>
      <c r="B209" s="18"/>
      <c r="C209" s="18"/>
      <c r="D209" s="27"/>
      <c r="E209" s="18"/>
      <c r="F209" s="18"/>
      <c r="G209" s="18"/>
      <c r="H209" s="18"/>
      <c r="I209" s="18"/>
      <c r="J209" s="18"/>
      <c r="K209" s="18"/>
      <c r="L209" s="18"/>
      <c r="M209" s="18"/>
    </row>
    <row r="210" spans="1:13">
      <c r="A210" s="9" t="s">
        <v>235</v>
      </c>
      <c r="B210" s="10" t="s">
        <v>20</v>
      </c>
      <c r="C210" s="10" t="s">
        <v>25</v>
      </c>
      <c r="D210" s="14" t="s">
        <v>236</v>
      </c>
      <c r="E210" s="11"/>
      <c r="F210" s="11"/>
      <c r="G210" s="11"/>
      <c r="H210" s="11"/>
      <c r="I210" s="11"/>
      <c r="J210" s="11"/>
      <c r="K210" s="13">
        <f>K216</f>
        <v>3</v>
      </c>
      <c r="L210" s="13">
        <f>L216</f>
        <v>808</v>
      </c>
      <c r="M210" s="13">
        <f>M216</f>
        <v>2424</v>
      </c>
    </row>
    <row r="211" spans="1:13" ht="146.25">
      <c r="A211" s="11"/>
      <c r="B211" s="11"/>
      <c r="C211" s="11"/>
      <c r="D211" s="14" t="s">
        <v>237</v>
      </c>
      <c r="E211" s="11"/>
      <c r="F211" s="11"/>
      <c r="G211" s="11"/>
      <c r="H211" s="11"/>
      <c r="I211" s="11"/>
      <c r="J211" s="11"/>
      <c r="K211" s="11"/>
      <c r="L211" s="11"/>
      <c r="M211" s="11"/>
    </row>
    <row r="212" spans="1:13">
      <c r="A212" s="10" t="s">
        <v>238</v>
      </c>
      <c r="B212" s="10" t="s">
        <v>20</v>
      </c>
      <c r="C212" s="10" t="s">
        <v>212</v>
      </c>
      <c r="D212" s="14" t="s">
        <v>239</v>
      </c>
      <c r="E212" s="11"/>
      <c r="F212" s="11"/>
      <c r="G212" s="11"/>
      <c r="H212" s="11"/>
      <c r="I212" s="11"/>
      <c r="J212" s="11"/>
      <c r="K212" s="20">
        <v>1</v>
      </c>
      <c r="L212" s="12">
        <v>343</v>
      </c>
      <c r="M212" s="13">
        <f>ROUND(K212*L212,2)</f>
        <v>343</v>
      </c>
    </row>
    <row r="213" spans="1:13" ht="112.5">
      <c r="A213" s="11"/>
      <c r="B213" s="11"/>
      <c r="C213" s="11"/>
      <c r="D213" s="14" t="s">
        <v>240</v>
      </c>
      <c r="E213" s="11"/>
      <c r="F213" s="11"/>
      <c r="G213" s="11"/>
      <c r="H213" s="11"/>
      <c r="I213" s="11"/>
      <c r="J213" s="11"/>
      <c r="K213" s="11"/>
      <c r="L213" s="11"/>
      <c r="M213" s="11"/>
    </row>
    <row r="214" spans="1:13">
      <c r="A214" s="10" t="s">
        <v>241</v>
      </c>
      <c r="B214" s="10" t="s">
        <v>20</v>
      </c>
      <c r="C214" s="10" t="s">
        <v>212</v>
      </c>
      <c r="D214" s="14" t="s">
        <v>242</v>
      </c>
      <c r="E214" s="11"/>
      <c r="F214" s="11"/>
      <c r="G214" s="11"/>
      <c r="H214" s="11"/>
      <c r="I214" s="11"/>
      <c r="J214" s="11"/>
      <c r="K214" s="20">
        <v>1</v>
      </c>
      <c r="L214" s="12">
        <v>465</v>
      </c>
      <c r="M214" s="13">
        <f>ROUND(K214*L214,2)</f>
        <v>465</v>
      </c>
    </row>
    <row r="215" spans="1:13" ht="22.5">
      <c r="A215" s="11"/>
      <c r="B215" s="11"/>
      <c r="C215" s="11"/>
      <c r="D215" s="14" t="s">
        <v>243</v>
      </c>
      <c r="E215" s="11"/>
      <c r="F215" s="11"/>
      <c r="G215" s="11"/>
      <c r="H215" s="11"/>
      <c r="I215" s="11"/>
      <c r="J215" s="11"/>
      <c r="K215" s="11"/>
      <c r="L215" s="11"/>
      <c r="M215" s="11"/>
    </row>
    <row r="216" spans="1:13">
      <c r="A216" s="11"/>
      <c r="B216" s="11"/>
      <c r="C216" s="11"/>
      <c r="D216" s="26"/>
      <c r="E216" s="11"/>
      <c r="F216" s="11"/>
      <c r="G216" s="11"/>
      <c r="H216" s="11"/>
      <c r="I216" s="11"/>
      <c r="J216" s="16" t="s">
        <v>244</v>
      </c>
      <c r="K216" s="12">
        <v>3</v>
      </c>
      <c r="L216" s="17">
        <f>M212+M214</f>
        <v>808</v>
      </c>
      <c r="M216" s="17">
        <f>ROUND(K216*L216,2)</f>
        <v>2424</v>
      </c>
    </row>
    <row r="217" spans="1:13" ht="0.95" customHeight="1">
      <c r="A217" s="18"/>
      <c r="B217" s="18"/>
      <c r="C217" s="18"/>
      <c r="D217" s="27"/>
      <c r="E217" s="18"/>
      <c r="F217" s="18"/>
      <c r="G217" s="18"/>
      <c r="H217" s="18"/>
      <c r="I217" s="18"/>
      <c r="J217" s="18"/>
      <c r="K217" s="18"/>
      <c r="L217" s="18"/>
      <c r="M217" s="18"/>
    </row>
    <row r="218" spans="1:13">
      <c r="A218" s="9" t="s">
        <v>245</v>
      </c>
      <c r="B218" s="10" t="s">
        <v>20</v>
      </c>
      <c r="C218" s="10" t="s">
        <v>25</v>
      </c>
      <c r="D218" s="14" t="s">
        <v>246</v>
      </c>
      <c r="E218" s="11"/>
      <c r="F218" s="11"/>
      <c r="G218" s="11"/>
      <c r="H218" s="11"/>
      <c r="I218" s="11"/>
      <c r="J218" s="11"/>
      <c r="K218" s="12">
        <v>1</v>
      </c>
      <c r="L218" s="12">
        <v>1500</v>
      </c>
      <c r="M218" s="13">
        <f>ROUND(K218*L218,2)</f>
        <v>1500</v>
      </c>
    </row>
    <row r="219" spans="1:13" ht="337.5">
      <c r="A219" s="11"/>
      <c r="B219" s="11"/>
      <c r="C219" s="11"/>
      <c r="D219" s="14" t="s">
        <v>247</v>
      </c>
      <c r="E219" s="11"/>
      <c r="F219" s="11"/>
      <c r="G219" s="11"/>
      <c r="H219" s="11"/>
      <c r="I219" s="11"/>
      <c r="J219" s="11"/>
      <c r="K219" s="11"/>
      <c r="L219" s="11"/>
      <c r="M219" s="11"/>
    </row>
    <row r="220" spans="1:13">
      <c r="A220" s="9" t="s">
        <v>248</v>
      </c>
      <c r="B220" s="10" t="s">
        <v>20</v>
      </c>
      <c r="C220" s="10" t="s">
        <v>25</v>
      </c>
      <c r="D220" s="14" t="s">
        <v>249</v>
      </c>
      <c r="E220" s="11"/>
      <c r="F220" s="11"/>
      <c r="G220" s="11"/>
      <c r="H220" s="11"/>
      <c r="I220" s="11"/>
      <c r="J220" s="11"/>
      <c r="K220" s="12">
        <v>2</v>
      </c>
      <c r="L220" s="12">
        <v>462</v>
      </c>
      <c r="M220" s="13">
        <f>ROUND(K220*L220,2)</f>
        <v>924</v>
      </c>
    </row>
    <row r="221" spans="1:13" ht="135">
      <c r="A221" s="11"/>
      <c r="B221" s="11"/>
      <c r="C221" s="11"/>
      <c r="D221" s="14" t="s">
        <v>250</v>
      </c>
      <c r="E221" s="11"/>
      <c r="F221" s="11"/>
      <c r="G221" s="11"/>
      <c r="H221" s="11"/>
      <c r="I221" s="11"/>
      <c r="J221" s="11"/>
      <c r="K221" s="11"/>
      <c r="L221" s="11"/>
      <c r="M221" s="11"/>
    </row>
    <row r="222" spans="1:13">
      <c r="A222" s="9" t="s">
        <v>251</v>
      </c>
      <c r="B222" s="10" t="s">
        <v>20</v>
      </c>
      <c r="C222" s="10" t="s">
        <v>25</v>
      </c>
      <c r="D222" s="14" t="s">
        <v>252</v>
      </c>
      <c r="E222" s="11"/>
      <c r="F222" s="11"/>
      <c r="G222" s="11"/>
      <c r="H222" s="11"/>
      <c r="I222" s="11"/>
      <c r="J222" s="11"/>
      <c r="K222" s="12">
        <v>8</v>
      </c>
      <c r="L222" s="12">
        <v>493</v>
      </c>
      <c r="M222" s="13">
        <f>ROUND(K222*L222,2)</f>
        <v>3944</v>
      </c>
    </row>
    <row r="223" spans="1:13" ht="123.75">
      <c r="A223" s="11"/>
      <c r="B223" s="11"/>
      <c r="C223" s="11"/>
      <c r="D223" s="14" t="s">
        <v>253</v>
      </c>
      <c r="E223" s="11"/>
      <c r="F223" s="11"/>
      <c r="G223" s="11"/>
      <c r="H223" s="11"/>
      <c r="I223" s="11"/>
      <c r="J223" s="11"/>
      <c r="K223" s="11"/>
      <c r="L223" s="11"/>
      <c r="M223" s="11"/>
    </row>
    <row r="224" spans="1:13">
      <c r="A224" s="9" t="s">
        <v>254</v>
      </c>
      <c r="B224" s="10" t="s">
        <v>20</v>
      </c>
      <c r="C224" s="10" t="s">
        <v>25</v>
      </c>
      <c r="D224" s="14" t="s">
        <v>255</v>
      </c>
      <c r="E224" s="11"/>
      <c r="F224" s="11"/>
      <c r="G224" s="11"/>
      <c r="H224" s="11"/>
      <c r="I224" s="11"/>
      <c r="J224" s="11"/>
      <c r="K224" s="13">
        <f>K227</f>
        <v>1</v>
      </c>
      <c r="L224" s="13">
        <f>L227</f>
        <v>1500</v>
      </c>
      <c r="M224" s="13">
        <f>M227</f>
        <v>1500</v>
      </c>
    </row>
    <row r="225" spans="1:13" ht="112.5">
      <c r="A225" s="11"/>
      <c r="B225" s="11"/>
      <c r="C225" s="11"/>
      <c r="D225" s="14" t="s">
        <v>256</v>
      </c>
      <c r="E225" s="11"/>
      <c r="F225" s="11"/>
      <c r="G225" s="11"/>
      <c r="H225" s="11"/>
      <c r="I225" s="11"/>
      <c r="J225" s="11"/>
      <c r="K225" s="11"/>
      <c r="L225" s="11"/>
      <c r="M225" s="11"/>
    </row>
    <row r="226" spans="1:13">
      <c r="A226" s="10" t="s">
        <v>257</v>
      </c>
      <c r="B226" s="10" t="s">
        <v>20</v>
      </c>
      <c r="C226" s="10" t="s">
        <v>212</v>
      </c>
      <c r="D226" s="14" t="s">
        <v>258</v>
      </c>
      <c r="E226" s="11"/>
      <c r="F226" s="11"/>
      <c r="G226" s="11"/>
      <c r="H226" s="11"/>
      <c r="I226" s="11"/>
      <c r="J226" s="11"/>
      <c r="K226" s="20">
        <v>1</v>
      </c>
      <c r="L226" s="12">
        <v>1500</v>
      </c>
      <c r="M226" s="13">
        <f>ROUND(K226*L226,2)</f>
        <v>1500</v>
      </c>
    </row>
    <row r="227" spans="1:13">
      <c r="A227" s="11"/>
      <c r="B227" s="11"/>
      <c r="C227" s="11"/>
      <c r="D227" s="26"/>
      <c r="E227" s="11"/>
      <c r="F227" s="11"/>
      <c r="G227" s="11"/>
      <c r="H227" s="11"/>
      <c r="I227" s="11"/>
      <c r="J227" s="16" t="s">
        <v>259</v>
      </c>
      <c r="K227" s="12">
        <v>1</v>
      </c>
      <c r="L227" s="17">
        <f>M226</f>
        <v>1500</v>
      </c>
      <c r="M227" s="17">
        <f>ROUND(K227*L227,2)</f>
        <v>1500</v>
      </c>
    </row>
    <row r="228" spans="1:13" ht="0.95" customHeight="1">
      <c r="A228" s="18"/>
      <c r="B228" s="18"/>
      <c r="C228" s="18"/>
      <c r="D228" s="27"/>
      <c r="E228" s="18"/>
      <c r="F228" s="18"/>
      <c r="G228" s="18"/>
      <c r="H228" s="18"/>
      <c r="I228" s="18"/>
      <c r="J228" s="18"/>
      <c r="K228" s="18"/>
      <c r="L228" s="18"/>
      <c r="M228" s="18"/>
    </row>
    <row r="229" spans="1:13">
      <c r="A229" s="9" t="s">
        <v>260</v>
      </c>
      <c r="B229" s="10" t="s">
        <v>20</v>
      </c>
      <c r="C229" s="10" t="s">
        <v>25</v>
      </c>
      <c r="D229" s="14" t="s">
        <v>261</v>
      </c>
      <c r="E229" s="11"/>
      <c r="F229" s="11"/>
      <c r="G229" s="11"/>
      <c r="H229" s="11"/>
      <c r="I229" s="11"/>
      <c r="J229" s="11"/>
      <c r="K229" s="12">
        <v>1</v>
      </c>
      <c r="L229" s="12">
        <v>100</v>
      </c>
      <c r="M229" s="13">
        <f>ROUND(K229*L229,2)</f>
        <v>100</v>
      </c>
    </row>
    <row r="230" spans="1:13" ht="56.25">
      <c r="A230" s="11"/>
      <c r="B230" s="11"/>
      <c r="C230" s="11"/>
      <c r="D230" s="14" t="s">
        <v>262</v>
      </c>
      <c r="E230" s="11"/>
      <c r="F230" s="11"/>
      <c r="G230" s="11"/>
      <c r="H230" s="11"/>
      <c r="I230" s="11"/>
      <c r="J230" s="11"/>
      <c r="K230" s="11"/>
      <c r="L230" s="11"/>
      <c r="M230" s="11"/>
    </row>
    <row r="231" spans="1:13">
      <c r="A231" s="9" t="s">
        <v>263</v>
      </c>
      <c r="B231" s="10" t="s">
        <v>20</v>
      </c>
      <c r="C231" s="10" t="s">
        <v>25</v>
      </c>
      <c r="D231" s="14" t="s">
        <v>264</v>
      </c>
      <c r="E231" s="11"/>
      <c r="F231" s="11"/>
      <c r="G231" s="11"/>
      <c r="H231" s="11"/>
      <c r="I231" s="11"/>
      <c r="J231" s="11"/>
      <c r="K231" s="12">
        <v>1</v>
      </c>
      <c r="L231" s="12">
        <v>130</v>
      </c>
      <c r="M231" s="13">
        <f>ROUND(K231*L231,2)</f>
        <v>130</v>
      </c>
    </row>
    <row r="232" spans="1:13" ht="146.25">
      <c r="A232" s="11"/>
      <c r="B232" s="11"/>
      <c r="C232" s="11"/>
      <c r="D232" s="14" t="s">
        <v>265</v>
      </c>
      <c r="E232" s="11"/>
      <c r="F232" s="11"/>
      <c r="G232" s="11"/>
      <c r="H232" s="11"/>
      <c r="I232" s="11"/>
      <c r="J232" s="11"/>
      <c r="K232" s="11"/>
      <c r="L232" s="11"/>
      <c r="M232" s="11"/>
    </row>
    <row r="233" spans="1:13">
      <c r="A233" s="9" t="s">
        <v>266</v>
      </c>
      <c r="B233" s="10" t="s">
        <v>20</v>
      </c>
      <c r="C233" s="10" t="s">
        <v>25</v>
      </c>
      <c r="D233" s="14" t="s">
        <v>267</v>
      </c>
      <c r="E233" s="11"/>
      <c r="F233" s="11"/>
      <c r="G233" s="11"/>
      <c r="H233" s="11"/>
      <c r="I233" s="11"/>
      <c r="J233" s="11"/>
      <c r="K233" s="12">
        <v>32</v>
      </c>
      <c r="L233" s="12">
        <v>222.61</v>
      </c>
      <c r="M233" s="13">
        <f>ROUND(K233*L233,2)</f>
        <v>7123.52</v>
      </c>
    </row>
    <row r="234" spans="1:13" ht="101.25">
      <c r="A234" s="11"/>
      <c r="B234" s="11"/>
      <c r="C234" s="11"/>
      <c r="D234" s="14" t="s">
        <v>268</v>
      </c>
      <c r="E234" s="11"/>
      <c r="F234" s="11"/>
      <c r="G234" s="11"/>
      <c r="H234" s="11"/>
      <c r="I234" s="11"/>
      <c r="J234" s="11"/>
      <c r="K234" s="11"/>
      <c r="L234" s="11"/>
      <c r="M234" s="11"/>
    </row>
    <row r="235" spans="1:13">
      <c r="A235" s="9" t="s">
        <v>269</v>
      </c>
      <c r="B235" s="10" t="s">
        <v>20</v>
      </c>
      <c r="C235" s="10" t="s">
        <v>25</v>
      </c>
      <c r="D235" s="14" t="s">
        <v>270</v>
      </c>
      <c r="E235" s="11"/>
      <c r="F235" s="11"/>
      <c r="G235" s="11"/>
      <c r="H235" s="11"/>
      <c r="I235" s="11"/>
      <c r="J235" s="11"/>
      <c r="K235" s="12">
        <v>4</v>
      </c>
      <c r="L235" s="12">
        <v>636.49</v>
      </c>
      <c r="M235" s="13">
        <f>ROUND(K235*L235,2)</f>
        <v>2545.96</v>
      </c>
    </row>
    <row r="236" spans="1:13" ht="56.25">
      <c r="A236" s="11"/>
      <c r="B236" s="11"/>
      <c r="C236" s="11"/>
      <c r="D236" s="14" t="s">
        <v>271</v>
      </c>
      <c r="E236" s="11"/>
      <c r="F236" s="11"/>
      <c r="G236" s="11"/>
      <c r="H236" s="11"/>
      <c r="I236" s="11"/>
      <c r="J236" s="11"/>
      <c r="K236" s="11"/>
      <c r="L236" s="11"/>
      <c r="M236" s="11"/>
    </row>
    <row r="237" spans="1:13">
      <c r="A237" s="9" t="s">
        <v>272</v>
      </c>
      <c r="B237" s="10" t="s">
        <v>20</v>
      </c>
      <c r="C237" s="10" t="s">
        <v>25</v>
      </c>
      <c r="D237" s="14" t="s">
        <v>273</v>
      </c>
      <c r="E237" s="11"/>
      <c r="F237" s="11"/>
      <c r="G237" s="11"/>
      <c r="H237" s="11"/>
      <c r="I237" s="11"/>
      <c r="J237" s="11"/>
      <c r="K237" s="12">
        <v>64</v>
      </c>
      <c r="L237" s="12">
        <v>37.29</v>
      </c>
      <c r="M237" s="13">
        <f>ROUND(K237*L237,2)</f>
        <v>2386.56</v>
      </c>
    </row>
    <row r="238" spans="1:13" ht="22.5">
      <c r="A238" s="11"/>
      <c r="B238" s="11"/>
      <c r="C238" s="11"/>
      <c r="D238" s="14" t="s">
        <v>274</v>
      </c>
      <c r="E238" s="11"/>
      <c r="F238" s="11"/>
      <c r="G238" s="11"/>
      <c r="H238" s="11"/>
      <c r="I238" s="11"/>
      <c r="J238" s="11"/>
      <c r="K238" s="11"/>
      <c r="L238" s="11"/>
      <c r="M238" s="11"/>
    </row>
    <row r="239" spans="1:13">
      <c r="A239" s="9" t="s">
        <v>275</v>
      </c>
      <c r="B239" s="10" t="s">
        <v>20</v>
      </c>
      <c r="C239" s="10" t="s">
        <v>25</v>
      </c>
      <c r="D239" s="14" t="s">
        <v>276</v>
      </c>
      <c r="E239" s="11"/>
      <c r="F239" s="11"/>
      <c r="G239" s="11"/>
      <c r="H239" s="11"/>
      <c r="I239" s="11"/>
      <c r="J239" s="11"/>
      <c r="K239" s="12">
        <v>2</v>
      </c>
      <c r="L239" s="12">
        <v>83.29</v>
      </c>
      <c r="M239" s="13">
        <f>ROUND(K239*L239,2)</f>
        <v>166.58</v>
      </c>
    </row>
    <row r="240" spans="1:13">
      <c r="A240" s="11"/>
      <c r="B240" s="11"/>
      <c r="C240" s="11"/>
      <c r="D240" s="14" t="s">
        <v>277</v>
      </c>
      <c r="E240" s="11"/>
      <c r="F240" s="11"/>
      <c r="G240" s="11"/>
      <c r="H240" s="11"/>
      <c r="I240" s="11"/>
      <c r="J240" s="11"/>
      <c r="K240" s="11"/>
      <c r="L240" s="11"/>
      <c r="M240" s="11"/>
    </row>
    <row r="241" spans="1:13">
      <c r="A241" s="9" t="s">
        <v>278</v>
      </c>
      <c r="B241" s="10" t="s">
        <v>20</v>
      </c>
      <c r="C241" s="10" t="s">
        <v>25</v>
      </c>
      <c r="D241" s="14" t="s">
        <v>279</v>
      </c>
      <c r="E241" s="11"/>
      <c r="F241" s="11"/>
      <c r="G241" s="11"/>
      <c r="H241" s="11"/>
      <c r="I241" s="11"/>
      <c r="J241" s="11"/>
      <c r="K241" s="13">
        <f>K246</f>
        <v>1</v>
      </c>
      <c r="L241" s="13">
        <f>L246</f>
        <v>2046</v>
      </c>
      <c r="M241" s="13">
        <f>M246</f>
        <v>2046</v>
      </c>
    </row>
    <row r="242" spans="1:13" ht="135">
      <c r="A242" s="11"/>
      <c r="B242" s="11"/>
      <c r="C242" s="11"/>
      <c r="D242" s="14" t="s">
        <v>280</v>
      </c>
      <c r="E242" s="11"/>
      <c r="F242" s="11"/>
      <c r="G242" s="11"/>
      <c r="H242" s="11"/>
      <c r="I242" s="11"/>
      <c r="J242" s="11"/>
      <c r="K242" s="11"/>
      <c r="L242" s="11"/>
      <c r="M242" s="11"/>
    </row>
    <row r="243" spans="1:13">
      <c r="A243" s="10" t="s">
        <v>281</v>
      </c>
      <c r="B243" s="10" t="s">
        <v>20</v>
      </c>
      <c r="C243" s="10" t="s">
        <v>25</v>
      </c>
      <c r="D243" s="14" t="s">
        <v>282</v>
      </c>
      <c r="E243" s="11"/>
      <c r="F243" s="11"/>
      <c r="G243" s="11"/>
      <c r="H243" s="11"/>
      <c r="I243" s="11"/>
      <c r="J243" s="11"/>
      <c r="K243" s="20">
        <v>3</v>
      </c>
      <c r="L243" s="12">
        <v>359</v>
      </c>
      <c r="M243" s="13">
        <f>ROUND(K243*L243,2)</f>
        <v>1077</v>
      </c>
    </row>
    <row r="244" spans="1:13">
      <c r="A244" s="10" t="s">
        <v>283</v>
      </c>
      <c r="B244" s="10" t="s">
        <v>20</v>
      </c>
      <c r="C244" s="10" t="s">
        <v>25</v>
      </c>
      <c r="D244" s="14" t="s">
        <v>284</v>
      </c>
      <c r="E244" s="11"/>
      <c r="F244" s="11"/>
      <c r="G244" s="11"/>
      <c r="H244" s="11"/>
      <c r="I244" s="11"/>
      <c r="J244" s="11"/>
      <c r="K244" s="20">
        <v>1</v>
      </c>
      <c r="L244" s="12">
        <v>439</v>
      </c>
      <c r="M244" s="13">
        <f>ROUND(K244*L244,2)</f>
        <v>439</v>
      </c>
    </row>
    <row r="245" spans="1:13">
      <c r="A245" s="10" t="s">
        <v>285</v>
      </c>
      <c r="B245" s="10" t="s">
        <v>20</v>
      </c>
      <c r="C245" s="10" t="s">
        <v>25</v>
      </c>
      <c r="D245" s="14" t="s">
        <v>286</v>
      </c>
      <c r="E245" s="11"/>
      <c r="F245" s="11"/>
      <c r="G245" s="11"/>
      <c r="H245" s="11"/>
      <c r="I245" s="11"/>
      <c r="J245" s="11"/>
      <c r="K245" s="20">
        <v>1</v>
      </c>
      <c r="L245" s="12">
        <v>530</v>
      </c>
      <c r="M245" s="13">
        <f>ROUND(K245*L245,2)</f>
        <v>530</v>
      </c>
    </row>
    <row r="246" spans="1:13">
      <c r="A246" s="11"/>
      <c r="B246" s="11"/>
      <c r="C246" s="11"/>
      <c r="D246" s="26"/>
      <c r="E246" s="11"/>
      <c r="F246" s="11"/>
      <c r="G246" s="11"/>
      <c r="H246" s="11"/>
      <c r="I246" s="11"/>
      <c r="J246" s="16" t="s">
        <v>287</v>
      </c>
      <c r="K246" s="12">
        <v>1</v>
      </c>
      <c r="L246" s="17">
        <f>SUM(M243:M245)</f>
        <v>2046</v>
      </c>
      <c r="M246" s="17">
        <f>ROUND(K246*L246,2)</f>
        <v>2046</v>
      </c>
    </row>
    <row r="247" spans="1:13" ht="0.95" customHeight="1">
      <c r="A247" s="18"/>
      <c r="B247" s="18"/>
      <c r="C247" s="18"/>
      <c r="D247" s="27"/>
      <c r="E247" s="18"/>
      <c r="F247" s="18"/>
      <c r="G247" s="18"/>
      <c r="H247" s="18"/>
      <c r="I247" s="18"/>
      <c r="J247" s="18"/>
      <c r="K247" s="18"/>
      <c r="L247" s="18"/>
      <c r="M247" s="18"/>
    </row>
    <row r="248" spans="1:13">
      <c r="A248" s="9" t="s">
        <v>288</v>
      </c>
      <c r="B248" s="10" t="s">
        <v>20</v>
      </c>
      <c r="C248" s="10" t="s">
        <v>25</v>
      </c>
      <c r="D248" s="14" t="s">
        <v>289</v>
      </c>
      <c r="E248" s="11"/>
      <c r="F248" s="11"/>
      <c r="G248" s="11"/>
      <c r="H248" s="11"/>
      <c r="I248" s="11"/>
      <c r="J248" s="11"/>
      <c r="K248" s="12">
        <v>4</v>
      </c>
      <c r="L248" s="12">
        <v>488</v>
      </c>
      <c r="M248" s="13">
        <f>ROUND(K248*L248,2)</f>
        <v>1952</v>
      </c>
    </row>
    <row r="249" spans="1:13" ht="157.5">
      <c r="A249" s="11"/>
      <c r="B249" s="11"/>
      <c r="C249" s="11"/>
      <c r="D249" s="14" t="s">
        <v>290</v>
      </c>
      <c r="E249" s="11"/>
      <c r="F249" s="11"/>
      <c r="G249" s="11"/>
      <c r="H249" s="11"/>
      <c r="I249" s="11"/>
      <c r="J249" s="11"/>
      <c r="K249" s="11"/>
      <c r="L249" s="11"/>
      <c r="M249" s="11"/>
    </row>
    <row r="250" spans="1:13">
      <c r="A250" s="11"/>
      <c r="B250" s="11"/>
      <c r="C250" s="11"/>
      <c r="D250" s="26"/>
      <c r="E250" s="11"/>
      <c r="F250" s="11"/>
      <c r="G250" s="11"/>
      <c r="H250" s="11"/>
      <c r="I250" s="11"/>
      <c r="J250" s="16" t="s">
        <v>291</v>
      </c>
      <c r="K250" s="19">
        <v>1</v>
      </c>
      <c r="L250" s="17">
        <f>M168+M170+M176+M178+M180+M196+M210+M218+M220+M222+M224+M229+M231+M233+M235+M237+M239+M241+M248</f>
        <v>65213.62</v>
      </c>
      <c r="M250" s="17">
        <f>ROUND(K250*L250,2)</f>
        <v>65213.62</v>
      </c>
    </row>
    <row r="251" spans="1:13" ht="0.95" customHeight="1">
      <c r="A251" s="18"/>
      <c r="B251" s="18"/>
      <c r="C251" s="18"/>
      <c r="D251" s="27"/>
      <c r="E251" s="18"/>
      <c r="F251" s="18"/>
      <c r="G251" s="18"/>
      <c r="H251" s="18"/>
      <c r="I251" s="18"/>
      <c r="J251" s="18"/>
      <c r="K251" s="18"/>
      <c r="L251" s="18"/>
      <c r="M251" s="18"/>
    </row>
    <row r="252" spans="1:13">
      <c r="A252" s="5" t="s">
        <v>292</v>
      </c>
      <c r="B252" s="5" t="s">
        <v>16</v>
      </c>
      <c r="C252" s="5" t="s">
        <v>17</v>
      </c>
      <c r="D252" s="25" t="s">
        <v>293</v>
      </c>
      <c r="E252" s="6"/>
      <c r="F252" s="6"/>
      <c r="G252" s="6"/>
      <c r="H252" s="6"/>
      <c r="I252" s="6"/>
      <c r="J252" s="6"/>
      <c r="K252" s="7">
        <f>K289</f>
        <v>1</v>
      </c>
      <c r="L252" s="8">
        <f>L289</f>
        <v>46342</v>
      </c>
      <c r="M252" s="8">
        <f>M289</f>
        <v>46342</v>
      </c>
    </row>
    <row r="253" spans="1:13" ht="22.5">
      <c r="A253" s="9" t="s">
        <v>294</v>
      </c>
      <c r="B253" s="10" t="s">
        <v>20</v>
      </c>
      <c r="C253" s="10" t="s">
        <v>25</v>
      </c>
      <c r="D253" s="14" t="s">
        <v>295</v>
      </c>
      <c r="E253" s="11"/>
      <c r="F253" s="11"/>
      <c r="G253" s="11"/>
      <c r="H253" s="11"/>
      <c r="I253" s="11"/>
      <c r="J253" s="11"/>
      <c r="K253" s="12">
        <v>3</v>
      </c>
      <c r="L253" s="12">
        <v>406</v>
      </c>
      <c r="M253" s="13">
        <f>ROUND(K253*L253,2)</f>
        <v>1218</v>
      </c>
    </row>
    <row r="254" spans="1:13" ht="123.75">
      <c r="A254" s="11"/>
      <c r="B254" s="11"/>
      <c r="C254" s="11"/>
      <c r="D254" s="14" t="s">
        <v>296</v>
      </c>
      <c r="E254" s="11"/>
      <c r="F254" s="11"/>
      <c r="G254" s="11"/>
      <c r="H254" s="11"/>
      <c r="I254" s="11"/>
      <c r="J254" s="11"/>
      <c r="K254" s="11"/>
      <c r="L254" s="11"/>
      <c r="M254" s="11"/>
    </row>
    <row r="255" spans="1:13" ht="22.5">
      <c r="A255" s="9" t="s">
        <v>297</v>
      </c>
      <c r="B255" s="10" t="s">
        <v>20</v>
      </c>
      <c r="C255" s="10" t="s">
        <v>25</v>
      </c>
      <c r="D255" s="14" t="s">
        <v>298</v>
      </c>
      <c r="E255" s="11"/>
      <c r="F255" s="11"/>
      <c r="G255" s="11"/>
      <c r="H255" s="11"/>
      <c r="I255" s="11"/>
      <c r="J255" s="11"/>
      <c r="K255" s="12">
        <v>3</v>
      </c>
      <c r="L255" s="21">
        <v>610</v>
      </c>
      <c r="M255" s="13">
        <f>ROUND(K255*L255,2)</f>
        <v>1830</v>
      </c>
    </row>
    <row r="256" spans="1:13" ht="123.75">
      <c r="A256" s="11"/>
      <c r="B256" s="11"/>
      <c r="C256" s="11"/>
      <c r="D256" s="14" t="s">
        <v>299</v>
      </c>
      <c r="E256" s="11"/>
      <c r="F256" s="11"/>
      <c r="G256" s="11"/>
      <c r="H256" s="11"/>
      <c r="I256" s="11"/>
      <c r="J256" s="11"/>
      <c r="K256" s="11"/>
      <c r="L256" s="11"/>
      <c r="M256" s="11"/>
    </row>
    <row r="257" spans="1:13" ht="22.5">
      <c r="A257" s="9" t="s">
        <v>300</v>
      </c>
      <c r="B257" s="10" t="s">
        <v>20</v>
      </c>
      <c r="C257" s="10" t="s">
        <v>25</v>
      </c>
      <c r="D257" s="14" t="s">
        <v>301</v>
      </c>
      <c r="E257" s="11"/>
      <c r="F257" s="11"/>
      <c r="G257" s="11"/>
      <c r="H257" s="11"/>
      <c r="I257" s="11"/>
      <c r="J257" s="11"/>
      <c r="K257" s="12">
        <v>6</v>
      </c>
      <c r="L257" s="12">
        <v>656</v>
      </c>
      <c r="M257" s="13">
        <f>ROUND(K257*L257,2)</f>
        <v>3936</v>
      </c>
    </row>
    <row r="258" spans="1:13" ht="135">
      <c r="A258" s="11"/>
      <c r="B258" s="11"/>
      <c r="C258" s="11"/>
      <c r="D258" s="14" t="s">
        <v>302</v>
      </c>
      <c r="E258" s="11"/>
      <c r="F258" s="11"/>
      <c r="G258" s="11"/>
      <c r="H258" s="11"/>
      <c r="I258" s="11"/>
      <c r="J258" s="11"/>
      <c r="K258" s="11"/>
      <c r="L258" s="11"/>
      <c r="M258" s="11"/>
    </row>
    <row r="259" spans="1:13" ht="22.5">
      <c r="A259" s="9" t="s">
        <v>303</v>
      </c>
      <c r="B259" s="10" t="s">
        <v>20</v>
      </c>
      <c r="C259" s="10" t="s">
        <v>25</v>
      </c>
      <c r="D259" s="14" t="s">
        <v>304</v>
      </c>
      <c r="E259" s="11"/>
      <c r="F259" s="11"/>
      <c r="G259" s="11"/>
      <c r="H259" s="11"/>
      <c r="I259" s="11"/>
      <c r="J259" s="11"/>
      <c r="K259" s="12">
        <v>2</v>
      </c>
      <c r="L259" s="12">
        <v>543</v>
      </c>
      <c r="M259" s="13">
        <f>ROUND(K259*L259,2)</f>
        <v>1086</v>
      </c>
    </row>
    <row r="260" spans="1:13" ht="135">
      <c r="A260" s="11"/>
      <c r="B260" s="11"/>
      <c r="C260" s="11"/>
      <c r="D260" s="14" t="s">
        <v>305</v>
      </c>
      <c r="E260" s="11"/>
      <c r="F260" s="11"/>
      <c r="G260" s="11"/>
      <c r="H260" s="11"/>
      <c r="I260" s="11"/>
      <c r="J260" s="11"/>
      <c r="K260" s="11"/>
      <c r="L260" s="11"/>
      <c r="M260" s="11"/>
    </row>
    <row r="261" spans="1:13" ht="22.5">
      <c r="A261" s="9" t="s">
        <v>306</v>
      </c>
      <c r="B261" s="10" t="s">
        <v>20</v>
      </c>
      <c r="C261" s="10" t="s">
        <v>25</v>
      </c>
      <c r="D261" s="14" t="s">
        <v>307</v>
      </c>
      <c r="E261" s="11"/>
      <c r="F261" s="11"/>
      <c r="G261" s="11"/>
      <c r="H261" s="11"/>
      <c r="I261" s="11"/>
      <c r="J261" s="11"/>
      <c r="K261" s="12">
        <v>50</v>
      </c>
      <c r="L261" s="12">
        <v>184</v>
      </c>
      <c r="M261" s="13">
        <f>ROUND(K261*L261,2)</f>
        <v>9200</v>
      </c>
    </row>
    <row r="262" spans="1:13" ht="135">
      <c r="A262" s="11"/>
      <c r="B262" s="11"/>
      <c r="C262" s="11"/>
      <c r="D262" s="14" t="s">
        <v>308</v>
      </c>
      <c r="E262" s="11"/>
      <c r="F262" s="11"/>
      <c r="G262" s="11"/>
      <c r="H262" s="11"/>
      <c r="I262" s="11"/>
      <c r="J262" s="11"/>
      <c r="K262" s="11"/>
      <c r="L262" s="11"/>
      <c r="M262" s="11"/>
    </row>
    <row r="263" spans="1:13" ht="22.5">
      <c r="A263" s="9" t="s">
        <v>309</v>
      </c>
      <c r="B263" s="10" t="s">
        <v>20</v>
      </c>
      <c r="C263" s="10" t="s">
        <v>25</v>
      </c>
      <c r="D263" s="14" t="s">
        <v>310</v>
      </c>
      <c r="E263" s="11"/>
      <c r="F263" s="11"/>
      <c r="G263" s="11"/>
      <c r="H263" s="11"/>
      <c r="I263" s="11"/>
      <c r="J263" s="11"/>
      <c r="K263" s="12">
        <v>8</v>
      </c>
      <c r="L263" s="12">
        <v>225</v>
      </c>
      <c r="M263" s="13">
        <f>ROUND(K263*L263,2)</f>
        <v>1800</v>
      </c>
    </row>
    <row r="264" spans="1:13" ht="146.25">
      <c r="A264" s="11"/>
      <c r="B264" s="11"/>
      <c r="C264" s="11"/>
      <c r="D264" s="14" t="s">
        <v>311</v>
      </c>
      <c r="E264" s="11"/>
      <c r="F264" s="11"/>
      <c r="G264" s="11"/>
      <c r="H264" s="11"/>
      <c r="I264" s="11"/>
      <c r="J264" s="11"/>
      <c r="K264" s="11"/>
      <c r="L264" s="11"/>
      <c r="M264" s="11"/>
    </row>
    <row r="265" spans="1:13">
      <c r="A265" s="9" t="s">
        <v>312</v>
      </c>
      <c r="B265" s="10" t="s">
        <v>20</v>
      </c>
      <c r="C265" s="10" t="s">
        <v>25</v>
      </c>
      <c r="D265" s="14" t="s">
        <v>313</v>
      </c>
      <c r="E265" s="11"/>
      <c r="F265" s="11"/>
      <c r="G265" s="11"/>
      <c r="H265" s="11"/>
      <c r="I265" s="11"/>
      <c r="J265" s="11"/>
      <c r="K265" s="12">
        <v>95</v>
      </c>
      <c r="L265" s="12">
        <v>149</v>
      </c>
      <c r="M265" s="13">
        <f>ROUND(K265*L265,2)</f>
        <v>14155</v>
      </c>
    </row>
    <row r="266" spans="1:13" ht="135">
      <c r="A266" s="11"/>
      <c r="B266" s="11"/>
      <c r="C266" s="11"/>
      <c r="D266" s="14" t="s">
        <v>314</v>
      </c>
      <c r="E266" s="11"/>
      <c r="F266" s="11"/>
      <c r="G266" s="11"/>
      <c r="H266" s="11"/>
      <c r="I266" s="11"/>
      <c r="J266" s="11"/>
      <c r="K266" s="11"/>
      <c r="L266" s="11"/>
      <c r="M266" s="11"/>
    </row>
    <row r="267" spans="1:13">
      <c r="A267" s="9" t="s">
        <v>315</v>
      </c>
      <c r="B267" s="10" t="s">
        <v>20</v>
      </c>
      <c r="C267" s="10" t="s">
        <v>25</v>
      </c>
      <c r="D267" s="14" t="s">
        <v>316</v>
      </c>
      <c r="E267" s="11"/>
      <c r="F267" s="11"/>
      <c r="G267" s="11"/>
      <c r="H267" s="11"/>
      <c r="I267" s="11"/>
      <c r="J267" s="11"/>
      <c r="K267" s="12">
        <v>7</v>
      </c>
      <c r="L267" s="12">
        <v>73</v>
      </c>
      <c r="M267" s="13">
        <f>ROUND(K267*L267,2)</f>
        <v>511</v>
      </c>
    </row>
    <row r="268" spans="1:13" ht="135">
      <c r="A268" s="11"/>
      <c r="B268" s="11"/>
      <c r="C268" s="11"/>
      <c r="D268" s="14" t="s">
        <v>317</v>
      </c>
      <c r="E268" s="11"/>
      <c r="F268" s="11"/>
      <c r="G268" s="11"/>
      <c r="H268" s="11"/>
      <c r="I268" s="11"/>
      <c r="J268" s="11"/>
      <c r="K268" s="11"/>
      <c r="L268" s="11"/>
      <c r="M268" s="11"/>
    </row>
    <row r="269" spans="1:13">
      <c r="A269" s="9" t="s">
        <v>318</v>
      </c>
      <c r="B269" s="10" t="s">
        <v>20</v>
      </c>
      <c r="C269" s="10" t="s">
        <v>25</v>
      </c>
      <c r="D269" s="14" t="s">
        <v>319</v>
      </c>
      <c r="E269" s="11"/>
      <c r="F269" s="11"/>
      <c r="G269" s="11"/>
      <c r="H269" s="11"/>
      <c r="I269" s="11"/>
      <c r="J269" s="11"/>
      <c r="K269" s="12">
        <v>18</v>
      </c>
      <c r="L269" s="12">
        <v>216</v>
      </c>
      <c r="M269" s="13">
        <f>ROUND(K269*L269,2)</f>
        <v>3888</v>
      </c>
    </row>
    <row r="270" spans="1:13" ht="135">
      <c r="A270" s="11"/>
      <c r="B270" s="11"/>
      <c r="C270" s="11"/>
      <c r="D270" s="14" t="s">
        <v>320</v>
      </c>
      <c r="E270" s="11"/>
      <c r="F270" s="11"/>
      <c r="G270" s="11"/>
      <c r="H270" s="11"/>
      <c r="I270" s="11"/>
      <c r="J270" s="11"/>
      <c r="K270" s="11"/>
      <c r="L270" s="11"/>
      <c r="M270" s="11"/>
    </row>
    <row r="271" spans="1:13">
      <c r="A271" s="9" t="s">
        <v>321</v>
      </c>
      <c r="B271" s="10" t="s">
        <v>20</v>
      </c>
      <c r="C271" s="10" t="s">
        <v>25</v>
      </c>
      <c r="D271" s="14" t="s">
        <v>322</v>
      </c>
      <c r="E271" s="11"/>
      <c r="F271" s="11"/>
      <c r="G271" s="11"/>
      <c r="H271" s="11"/>
      <c r="I271" s="11"/>
      <c r="J271" s="11"/>
      <c r="K271" s="12">
        <v>2</v>
      </c>
      <c r="L271" s="12">
        <v>196</v>
      </c>
      <c r="M271" s="13">
        <f>ROUND(K271*L271,2)</f>
        <v>392</v>
      </c>
    </row>
    <row r="272" spans="1:13" ht="78.75">
      <c r="A272" s="11"/>
      <c r="B272" s="11"/>
      <c r="C272" s="11"/>
      <c r="D272" s="14" t="s">
        <v>323</v>
      </c>
      <c r="E272" s="11"/>
      <c r="F272" s="11"/>
      <c r="G272" s="11"/>
      <c r="H272" s="11"/>
      <c r="I272" s="11"/>
      <c r="J272" s="11"/>
      <c r="K272" s="11"/>
      <c r="L272" s="11"/>
      <c r="M272" s="11"/>
    </row>
    <row r="273" spans="1:13">
      <c r="A273" s="9" t="s">
        <v>324</v>
      </c>
      <c r="B273" s="10" t="s">
        <v>20</v>
      </c>
      <c r="C273" s="10" t="s">
        <v>25</v>
      </c>
      <c r="D273" s="14" t="s">
        <v>325</v>
      </c>
      <c r="E273" s="11"/>
      <c r="F273" s="11"/>
      <c r="G273" s="11"/>
      <c r="H273" s="11"/>
      <c r="I273" s="11"/>
      <c r="J273" s="11"/>
      <c r="K273" s="12">
        <v>2</v>
      </c>
      <c r="L273" s="12">
        <v>319</v>
      </c>
      <c r="M273" s="13">
        <f>ROUND(K273*L273,2)</f>
        <v>638</v>
      </c>
    </row>
    <row r="274" spans="1:13" ht="78.75">
      <c r="A274" s="11"/>
      <c r="B274" s="11"/>
      <c r="C274" s="11"/>
      <c r="D274" s="14" t="s">
        <v>326</v>
      </c>
      <c r="E274" s="11"/>
      <c r="F274" s="11"/>
      <c r="G274" s="11"/>
      <c r="H274" s="11"/>
      <c r="I274" s="11"/>
      <c r="J274" s="11"/>
      <c r="K274" s="11"/>
      <c r="L274" s="11"/>
      <c r="M274" s="11"/>
    </row>
    <row r="275" spans="1:13">
      <c r="A275" s="9" t="s">
        <v>327</v>
      </c>
      <c r="B275" s="10" t="s">
        <v>20</v>
      </c>
      <c r="C275" s="10" t="s">
        <v>25</v>
      </c>
      <c r="D275" s="14" t="s">
        <v>328</v>
      </c>
      <c r="E275" s="11"/>
      <c r="F275" s="11"/>
      <c r="G275" s="11"/>
      <c r="H275" s="11"/>
      <c r="I275" s="11"/>
      <c r="J275" s="11"/>
      <c r="K275" s="12">
        <v>8</v>
      </c>
      <c r="L275" s="12">
        <v>14</v>
      </c>
      <c r="M275" s="13">
        <f>ROUND(K275*L275,2)</f>
        <v>112</v>
      </c>
    </row>
    <row r="276" spans="1:13" ht="56.25">
      <c r="A276" s="11"/>
      <c r="B276" s="11"/>
      <c r="C276" s="11"/>
      <c r="D276" s="14" t="s">
        <v>329</v>
      </c>
      <c r="E276" s="11"/>
      <c r="F276" s="11"/>
      <c r="G276" s="11"/>
      <c r="H276" s="11"/>
      <c r="I276" s="11"/>
      <c r="J276" s="11"/>
      <c r="K276" s="11"/>
      <c r="L276" s="11"/>
      <c r="M276" s="11"/>
    </row>
    <row r="277" spans="1:13" ht="22.5">
      <c r="A277" s="9" t="s">
        <v>330</v>
      </c>
      <c r="B277" s="10" t="s">
        <v>20</v>
      </c>
      <c r="C277" s="10" t="s">
        <v>25</v>
      </c>
      <c r="D277" s="14" t="s">
        <v>331</v>
      </c>
      <c r="E277" s="11"/>
      <c r="F277" s="11"/>
      <c r="G277" s="11"/>
      <c r="H277" s="11"/>
      <c r="I277" s="11"/>
      <c r="J277" s="11"/>
      <c r="K277" s="12">
        <v>4</v>
      </c>
      <c r="L277" s="12">
        <v>119</v>
      </c>
      <c r="M277" s="13">
        <f>ROUND(K277*L277,2)</f>
        <v>476</v>
      </c>
    </row>
    <row r="278" spans="1:13" ht="67.5">
      <c r="A278" s="11"/>
      <c r="B278" s="11"/>
      <c r="C278" s="11"/>
      <c r="D278" s="14" t="s">
        <v>332</v>
      </c>
      <c r="E278" s="11"/>
      <c r="F278" s="11"/>
      <c r="G278" s="11"/>
      <c r="H278" s="11"/>
      <c r="I278" s="11"/>
      <c r="J278" s="11"/>
      <c r="K278" s="11"/>
      <c r="L278" s="11"/>
      <c r="M278" s="11"/>
    </row>
    <row r="279" spans="1:13" ht="22.5">
      <c r="A279" s="9" t="s">
        <v>333</v>
      </c>
      <c r="B279" s="10" t="s">
        <v>20</v>
      </c>
      <c r="C279" s="10" t="s">
        <v>25</v>
      </c>
      <c r="D279" s="14" t="s">
        <v>334</v>
      </c>
      <c r="E279" s="11"/>
      <c r="F279" s="11"/>
      <c r="G279" s="11"/>
      <c r="H279" s="11"/>
      <c r="I279" s="11"/>
      <c r="J279" s="11"/>
      <c r="K279" s="12">
        <v>4</v>
      </c>
      <c r="L279" s="12">
        <v>228</v>
      </c>
      <c r="M279" s="13">
        <f>ROUND(K279*L279,2)</f>
        <v>912</v>
      </c>
    </row>
    <row r="280" spans="1:13" ht="146.25">
      <c r="A280" s="11"/>
      <c r="B280" s="11"/>
      <c r="C280" s="11"/>
      <c r="D280" s="14" t="s">
        <v>335</v>
      </c>
      <c r="E280" s="11"/>
      <c r="F280" s="11"/>
      <c r="G280" s="11"/>
      <c r="H280" s="11"/>
      <c r="I280" s="11"/>
      <c r="J280" s="11"/>
      <c r="K280" s="11"/>
      <c r="L280" s="11"/>
      <c r="M280" s="11"/>
    </row>
    <row r="281" spans="1:13" ht="22.5">
      <c r="A281" s="9" t="s">
        <v>336</v>
      </c>
      <c r="B281" s="10" t="s">
        <v>20</v>
      </c>
      <c r="C281" s="10" t="s">
        <v>25</v>
      </c>
      <c r="D281" s="14" t="s">
        <v>337</v>
      </c>
      <c r="E281" s="11"/>
      <c r="F281" s="11"/>
      <c r="G281" s="11"/>
      <c r="H281" s="11"/>
      <c r="I281" s="11"/>
      <c r="J281" s="11"/>
      <c r="K281" s="12">
        <v>4</v>
      </c>
      <c r="L281" s="12">
        <v>285</v>
      </c>
      <c r="M281" s="13">
        <f>ROUND(K281*L281,2)</f>
        <v>1140</v>
      </c>
    </row>
    <row r="282" spans="1:13" ht="146.25">
      <c r="A282" s="11"/>
      <c r="B282" s="11"/>
      <c r="C282" s="11"/>
      <c r="D282" s="14" t="s">
        <v>338</v>
      </c>
      <c r="E282" s="11"/>
      <c r="F282" s="11"/>
      <c r="G282" s="11"/>
      <c r="H282" s="11"/>
      <c r="I282" s="11"/>
      <c r="J282" s="11"/>
      <c r="K282" s="11"/>
      <c r="L282" s="11"/>
      <c r="M282" s="11"/>
    </row>
    <row r="283" spans="1:13">
      <c r="A283" s="9" t="s">
        <v>339</v>
      </c>
      <c r="B283" s="10" t="s">
        <v>20</v>
      </c>
      <c r="C283" s="10" t="s">
        <v>25</v>
      </c>
      <c r="D283" s="14" t="s">
        <v>340</v>
      </c>
      <c r="E283" s="11"/>
      <c r="F283" s="11"/>
      <c r="G283" s="11"/>
      <c r="H283" s="11"/>
      <c r="I283" s="11"/>
      <c r="J283" s="11"/>
      <c r="K283" s="12">
        <v>16</v>
      </c>
      <c r="L283" s="12">
        <v>248</v>
      </c>
      <c r="M283" s="13">
        <f>ROUND(K283*L283,2)</f>
        <v>3968</v>
      </c>
    </row>
    <row r="284" spans="1:13" ht="135">
      <c r="A284" s="11"/>
      <c r="B284" s="11"/>
      <c r="C284" s="11"/>
      <c r="D284" s="14" t="s">
        <v>341</v>
      </c>
      <c r="E284" s="11"/>
      <c r="F284" s="11"/>
      <c r="G284" s="11"/>
      <c r="H284" s="11"/>
      <c r="I284" s="11"/>
      <c r="J284" s="11"/>
      <c r="K284" s="11"/>
      <c r="L284" s="11"/>
      <c r="M284" s="11"/>
    </row>
    <row r="285" spans="1:13">
      <c r="A285" s="9" t="s">
        <v>342</v>
      </c>
      <c r="B285" s="10" t="s">
        <v>20</v>
      </c>
      <c r="C285" s="10" t="s">
        <v>29</v>
      </c>
      <c r="D285" s="14" t="s">
        <v>343</v>
      </c>
      <c r="E285" s="11"/>
      <c r="F285" s="11"/>
      <c r="G285" s="11"/>
      <c r="H285" s="11"/>
      <c r="I285" s="11"/>
      <c r="J285" s="11"/>
      <c r="K285" s="12">
        <v>20</v>
      </c>
      <c r="L285" s="21">
        <v>35</v>
      </c>
      <c r="M285" s="13">
        <f>ROUND(K285*L285,2)</f>
        <v>700</v>
      </c>
    </row>
    <row r="286" spans="1:13" ht="135">
      <c r="A286" s="11"/>
      <c r="B286" s="11"/>
      <c r="C286" s="11"/>
      <c r="D286" s="14" t="s">
        <v>344</v>
      </c>
      <c r="E286" s="11"/>
      <c r="F286" s="11"/>
      <c r="G286" s="11"/>
      <c r="H286" s="11"/>
      <c r="I286" s="11"/>
      <c r="J286" s="11"/>
      <c r="K286" s="11"/>
      <c r="L286" s="11"/>
      <c r="M286" s="11"/>
    </row>
    <row r="287" spans="1:13">
      <c r="A287" s="9" t="s">
        <v>345</v>
      </c>
      <c r="B287" s="10" t="s">
        <v>20</v>
      </c>
      <c r="C287" s="10" t="s">
        <v>25</v>
      </c>
      <c r="D287" s="14" t="s">
        <v>346</v>
      </c>
      <c r="E287" s="11"/>
      <c r="F287" s="11"/>
      <c r="G287" s="11"/>
      <c r="H287" s="11"/>
      <c r="I287" s="11"/>
      <c r="J287" s="11"/>
      <c r="K287" s="12">
        <v>10</v>
      </c>
      <c r="L287" s="12">
        <v>38</v>
      </c>
      <c r="M287" s="13">
        <f>ROUND(K287*L287,2)</f>
        <v>380</v>
      </c>
    </row>
    <row r="288" spans="1:13" ht="45">
      <c r="A288" s="11"/>
      <c r="B288" s="11"/>
      <c r="C288" s="11"/>
      <c r="D288" s="14" t="s">
        <v>347</v>
      </c>
      <c r="E288" s="11"/>
      <c r="F288" s="11"/>
      <c r="G288" s="11"/>
      <c r="H288" s="11"/>
      <c r="I288" s="11"/>
      <c r="J288" s="11"/>
      <c r="K288" s="11"/>
      <c r="L288" s="11"/>
      <c r="M288" s="11"/>
    </row>
    <row r="289" spans="1:13">
      <c r="A289" s="11"/>
      <c r="B289" s="11"/>
      <c r="C289" s="11"/>
      <c r="D289" s="26"/>
      <c r="E289" s="11"/>
      <c r="F289" s="11"/>
      <c r="G289" s="11"/>
      <c r="H289" s="11"/>
      <c r="I289" s="11"/>
      <c r="J289" s="16" t="s">
        <v>348</v>
      </c>
      <c r="K289" s="19">
        <v>1</v>
      </c>
      <c r="L289" s="17">
        <f>M253+M255+M257+M259+M261+M263+M265+M267+M269+M271+M273+M275+M277+M279+M281+M283+M285+M287</f>
        <v>46342</v>
      </c>
      <c r="M289" s="17">
        <f>ROUND(K289*L289,2)</f>
        <v>46342</v>
      </c>
    </row>
    <row r="290" spans="1:13" ht="0.95" customHeight="1">
      <c r="A290" s="18"/>
      <c r="B290" s="18"/>
      <c r="C290" s="18"/>
      <c r="D290" s="27"/>
      <c r="E290" s="18"/>
      <c r="F290" s="18"/>
      <c r="G290" s="18"/>
      <c r="H290" s="18"/>
      <c r="I290" s="18"/>
      <c r="J290" s="18"/>
      <c r="K290" s="18"/>
      <c r="L290" s="18"/>
      <c r="M290" s="18"/>
    </row>
    <row r="291" spans="1:13" ht="22.5">
      <c r="A291" s="5" t="s">
        <v>349</v>
      </c>
      <c r="B291" s="5" t="s">
        <v>16</v>
      </c>
      <c r="C291" s="5" t="s">
        <v>17</v>
      </c>
      <c r="D291" s="25" t="s">
        <v>350</v>
      </c>
      <c r="E291" s="6"/>
      <c r="F291" s="6"/>
      <c r="G291" s="6"/>
      <c r="H291" s="6"/>
      <c r="I291" s="6"/>
      <c r="J291" s="6"/>
      <c r="K291" s="7">
        <f>K308</f>
        <v>1</v>
      </c>
      <c r="L291" s="8">
        <f>L308</f>
        <v>32005</v>
      </c>
      <c r="M291" s="8">
        <f>M308</f>
        <v>32005</v>
      </c>
    </row>
    <row r="292" spans="1:13" ht="22.5">
      <c r="A292" s="9" t="s">
        <v>351</v>
      </c>
      <c r="B292" s="10" t="s">
        <v>20</v>
      </c>
      <c r="C292" s="10" t="s">
        <v>25</v>
      </c>
      <c r="D292" s="14" t="s">
        <v>352</v>
      </c>
      <c r="E292" s="11"/>
      <c r="F292" s="11"/>
      <c r="G292" s="11"/>
      <c r="H292" s="11"/>
      <c r="I292" s="11"/>
      <c r="J292" s="11"/>
      <c r="K292" s="12">
        <v>25</v>
      </c>
      <c r="L292" s="12">
        <v>375</v>
      </c>
      <c r="M292" s="13">
        <f>ROUND(K292*L292,2)</f>
        <v>9375</v>
      </c>
    </row>
    <row r="293" spans="1:13" ht="123.75">
      <c r="A293" s="11"/>
      <c r="B293" s="11"/>
      <c r="C293" s="11"/>
      <c r="D293" s="14" t="s">
        <v>353</v>
      </c>
      <c r="E293" s="11"/>
      <c r="F293" s="11"/>
      <c r="G293" s="11"/>
      <c r="H293" s="11"/>
      <c r="I293" s="11"/>
      <c r="J293" s="11"/>
      <c r="K293" s="11"/>
      <c r="L293" s="11"/>
      <c r="M293" s="11"/>
    </row>
    <row r="294" spans="1:13" ht="22.5">
      <c r="A294" s="9" t="s">
        <v>354</v>
      </c>
      <c r="B294" s="10" t="s">
        <v>20</v>
      </c>
      <c r="C294" s="10" t="s">
        <v>25</v>
      </c>
      <c r="D294" s="14" t="s">
        <v>355</v>
      </c>
      <c r="E294" s="11"/>
      <c r="F294" s="11"/>
      <c r="G294" s="11"/>
      <c r="H294" s="11"/>
      <c r="I294" s="11"/>
      <c r="J294" s="11"/>
      <c r="K294" s="12">
        <v>3</v>
      </c>
      <c r="L294" s="21">
        <v>420</v>
      </c>
      <c r="M294" s="13">
        <f>ROUND(K294*L294,2)</f>
        <v>1260</v>
      </c>
    </row>
    <row r="295" spans="1:13" ht="135">
      <c r="A295" s="11"/>
      <c r="B295" s="11"/>
      <c r="C295" s="11"/>
      <c r="D295" s="14" t="s">
        <v>356</v>
      </c>
      <c r="E295" s="11"/>
      <c r="F295" s="11"/>
      <c r="G295" s="11"/>
      <c r="H295" s="11"/>
      <c r="I295" s="11"/>
      <c r="J295" s="11"/>
      <c r="K295" s="11"/>
      <c r="L295" s="11"/>
      <c r="M295" s="11"/>
    </row>
    <row r="296" spans="1:13" ht="22.5">
      <c r="A296" s="9" t="s">
        <v>357</v>
      </c>
      <c r="B296" s="10" t="s">
        <v>20</v>
      </c>
      <c r="C296" s="10" t="s">
        <v>25</v>
      </c>
      <c r="D296" s="14" t="s">
        <v>358</v>
      </c>
      <c r="E296" s="11"/>
      <c r="F296" s="11"/>
      <c r="G296" s="11"/>
      <c r="H296" s="11"/>
      <c r="I296" s="11"/>
      <c r="J296" s="11"/>
      <c r="K296" s="12">
        <v>16</v>
      </c>
      <c r="L296" s="12">
        <v>420</v>
      </c>
      <c r="M296" s="13">
        <f>ROUND(K296*L296,2)</f>
        <v>6720</v>
      </c>
    </row>
    <row r="297" spans="1:13" ht="135">
      <c r="A297" s="11"/>
      <c r="B297" s="11"/>
      <c r="C297" s="11"/>
      <c r="D297" s="14" t="s">
        <v>356</v>
      </c>
      <c r="E297" s="11"/>
      <c r="F297" s="11"/>
      <c r="G297" s="11"/>
      <c r="H297" s="11"/>
      <c r="I297" s="11"/>
      <c r="J297" s="11"/>
      <c r="K297" s="11"/>
      <c r="L297" s="11"/>
      <c r="M297" s="11"/>
    </row>
    <row r="298" spans="1:13">
      <c r="A298" s="9" t="s">
        <v>359</v>
      </c>
      <c r="B298" s="10" t="s">
        <v>20</v>
      </c>
      <c r="C298" s="10" t="s">
        <v>25</v>
      </c>
      <c r="D298" s="14" t="s">
        <v>360</v>
      </c>
      <c r="E298" s="11"/>
      <c r="F298" s="11"/>
      <c r="G298" s="11"/>
      <c r="H298" s="11"/>
      <c r="I298" s="11"/>
      <c r="J298" s="11"/>
      <c r="K298" s="12">
        <v>8</v>
      </c>
      <c r="L298" s="12">
        <v>200</v>
      </c>
      <c r="M298" s="13">
        <f>ROUND(K298*L298,2)</f>
        <v>1600</v>
      </c>
    </row>
    <row r="299" spans="1:13" ht="112.5">
      <c r="A299" s="11"/>
      <c r="B299" s="11"/>
      <c r="C299" s="11"/>
      <c r="D299" s="14" t="s">
        <v>361</v>
      </c>
      <c r="E299" s="11"/>
      <c r="F299" s="11"/>
      <c r="G299" s="11"/>
      <c r="H299" s="11"/>
      <c r="I299" s="11"/>
      <c r="J299" s="11"/>
      <c r="K299" s="11"/>
      <c r="L299" s="11"/>
      <c r="M299" s="11"/>
    </row>
    <row r="300" spans="1:13">
      <c r="A300" s="9" t="s">
        <v>362</v>
      </c>
      <c r="B300" s="10" t="s">
        <v>20</v>
      </c>
      <c r="C300" s="10" t="s">
        <v>25</v>
      </c>
      <c r="D300" s="14" t="s">
        <v>363</v>
      </c>
      <c r="E300" s="11"/>
      <c r="F300" s="11"/>
      <c r="G300" s="11"/>
      <c r="H300" s="11"/>
      <c r="I300" s="11"/>
      <c r="J300" s="11"/>
      <c r="K300" s="12">
        <v>38</v>
      </c>
      <c r="L300" s="12">
        <v>290</v>
      </c>
      <c r="M300" s="13">
        <f>ROUND(K300*L300,2)</f>
        <v>11020</v>
      </c>
    </row>
    <row r="301" spans="1:13" ht="112.5">
      <c r="A301" s="11"/>
      <c r="B301" s="11"/>
      <c r="C301" s="11"/>
      <c r="D301" s="14" t="s">
        <v>361</v>
      </c>
      <c r="E301" s="11"/>
      <c r="F301" s="11"/>
      <c r="G301" s="11"/>
      <c r="H301" s="11"/>
      <c r="I301" s="11"/>
      <c r="J301" s="11"/>
      <c r="K301" s="11"/>
      <c r="L301" s="11"/>
      <c r="M301" s="11"/>
    </row>
    <row r="302" spans="1:13">
      <c r="A302" s="9" t="s">
        <v>364</v>
      </c>
      <c r="B302" s="10" t="s">
        <v>20</v>
      </c>
      <c r="C302" s="10" t="s">
        <v>25</v>
      </c>
      <c r="D302" s="14" t="s">
        <v>365</v>
      </c>
      <c r="E302" s="11"/>
      <c r="F302" s="11"/>
      <c r="G302" s="11"/>
      <c r="H302" s="11"/>
      <c r="I302" s="11"/>
      <c r="J302" s="11"/>
      <c r="K302" s="12">
        <v>4</v>
      </c>
      <c r="L302" s="12">
        <v>290</v>
      </c>
      <c r="M302" s="13">
        <f>ROUND(K302*L302,2)</f>
        <v>1160</v>
      </c>
    </row>
    <row r="303" spans="1:13" ht="123.75">
      <c r="A303" s="11"/>
      <c r="B303" s="11"/>
      <c r="C303" s="11"/>
      <c r="D303" s="14" t="s">
        <v>366</v>
      </c>
      <c r="E303" s="11"/>
      <c r="F303" s="11"/>
      <c r="G303" s="11"/>
      <c r="H303" s="11"/>
      <c r="I303" s="11"/>
      <c r="J303" s="11"/>
      <c r="K303" s="11"/>
      <c r="L303" s="11"/>
      <c r="M303" s="11"/>
    </row>
    <row r="304" spans="1:13">
      <c r="A304" s="9" t="s">
        <v>367</v>
      </c>
      <c r="B304" s="10" t="s">
        <v>20</v>
      </c>
      <c r="C304" s="10" t="s">
        <v>21</v>
      </c>
      <c r="D304" s="14" t="s">
        <v>368</v>
      </c>
      <c r="E304" s="11"/>
      <c r="F304" s="11"/>
      <c r="G304" s="11"/>
      <c r="H304" s="11"/>
      <c r="I304" s="11"/>
      <c r="J304" s="11"/>
      <c r="K304" s="12">
        <v>12</v>
      </c>
      <c r="L304" s="12">
        <v>60</v>
      </c>
      <c r="M304" s="13">
        <f>ROUND(K304*L304,2)</f>
        <v>720</v>
      </c>
    </row>
    <row r="305" spans="1:13" ht="67.5">
      <c r="A305" s="11"/>
      <c r="B305" s="11"/>
      <c r="C305" s="11"/>
      <c r="D305" s="14" t="s">
        <v>369</v>
      </c>
      <c r="E305" s="11"/>
      <c r="F305" s="11"/>
      <c r="G305" s="11"/>
      <c r="H305" s="11"/>
      <c r="I305" s="11"/>
      <c r="J305" s="11"/>
      <c r="K305" s="11"/>
      <c r="L305" s="11"/>
      <c r="M305" s="11"/>
    </row>
    <row r="306" spans="1:13">
      <c r="A306" s="9" t="s">
        <v>370</v>
      </c>
      <c r="B306" s="10" t="s">
        <v>20</v>
      </c>
      <c r="C306" s="10" t="s">
        <v>25</v>
      </c>
      <c r="D306" s="14" t="s">
        <v>371</v>
      </c>
      <c r="E306" s="11"/>
      <c r="F306" s="11"/>
      <c r="G306" s="11"/>
      <c r="H306" s="11"/>
      <c r="I306" s="11"/>
      <c r="J306" s="11"/>
      <c r="K306" s="12">
        <v>1</v>
      </c>
      <c r="L306" s="12">
        <v>150</v>
      </c>
      <c r="M306" s="13">
        <f>ROUND(K306*L306,2)</f>
        <v>150</v>
      </c>
    </row>
    <row r="307" spans="1:13" ht="135">
      <c r="A307" s="11"/>
      <c r="B307" s="11"/>
      <c r="C307" s="11"/>
      <c r="D307" s="14" t="s">
        <v>372</v>
      </c>
      <c r="E307" s="11"/>
      <c r="F307" s="11"/>
      <c r="G307" s="11"/>
      <c r="H307" s="11"/>
      <c r="I307" s="11"/>
      <c r="J307" s="11"/>
      <c r="K307" s="11"/>
      <c r="L307" s="11"/>
      <c r="M307" s="11"/>
    </row>
    <row r="308" spans="1:13">
      <c r="A308" s="11"/>
      <c r="B308" s="11"/>
      <c r="C308" s="11"/>
      <c r="D308" s="26"/>
      <c r="E308" s="11"/>
      <c r="F308" s="11"/>
      <c r="G308" s="11"/>
      <c r="H308" s="11"/>
      <c r="I308" s="11"/>
      <c r="J308" s="16" t="s">
        <v>373</v>
      </c>
      <c r="K308" s="19">
        <v>1</v>
      </c>
      <c r="L308" s="17">
        <f>M292+M294+M296+M298+M300+M302+M304+M306</f>
        <v>32005</v>
      </c>
      <c r="M308" s="17">
        <f>ROUND(K308*L308,2)</f>
        <v>32005</v>
      </c>
    </row>
    <row r="309" spans="1:13" ht="0.95" customHeight="1">
      <c r="A309" s="18"/>
      <c r="B309" s="18"/>
      <c r="C309" s="18"/>
      <c r="D309" s="27"/>
      <c r="E309" s="18"/>
      <c r="F309" s="18"/>
      <c r="G309" s="18"/>
      <c r="H309" s="18"/>
      <c r="I309" s="18"/>
      <c r="J309" s="18"/>
      <c r="K309" s="18"/>
      <c r="L309" s="18"/>
      <c r="M309" s="18"/>
    </row>
    <row r="310" spans="1:13">
      <c r="A310" s="5" t="s">
        <v>374</v>
      </c>
      <c r="B310" s="5" t="s">
        <v>16</v>
      </c>
      <c r="C310" s="5" t="s">
        <v>17</v>
      </c>
      <c r="D310" s="25" t="s">
        <v>375</v>
      </c>
      <c r="E310" s="6"/>
      <c r="F310" s="6"/>
      <c r="G310" s="6"/>
      <c r="H310" s="6"/>
      <c r="I310" s="6"/>
      <c r="J310" s="6"/>
      <c r="K310" s="7">
        <f>K328</f>
        <v>1</v>
      </c>
      <c r="L310" s="8">
        <f>L328</f>
        <v>14899</v>
      </c>
      <c r="M310" s="8">
        <f>M328</f>
        <v>14899</v>
      </c>
    </row>
    <row r="311" spans="1:13">
      <c r="A311" s="9" t="s">
        <v>376</v>
      </c>
      <c r="B311" s="10" t="s">
        <v>20</v>
      </c>
      <c r="C311" s="10" t="s">
        <v>21</v>
      </c>
      <c r="D311" s="14" t="s">
        <v>377</v>
      </c>
      <c r="E311" s="11"/>
      <c r="F311" s="11"/>
      <c r="G311" s="11"/>
      <c r="H311" s="11"/>
      <c r="I311" s="11"/>
      <c r="J311" s="11"/>
      <c r="K311" s="13">
        <f>K318</f>
        <v>33.69</v>
      </c>
      <c r="L311" s="13">
        <f>L318</f>
        <v>225</v>
      </c>
      <c r="M311" s="13">
        <f>M318</f>
        <v>7580.25</v>
      </c>
    </row>
    <row r="312" spans="1:13" ht="146.25">
      <c r="A312" s="11"/>
      <c r="B312" s="11"/>
      <c r="C312" s="11"/>
      <c r="D312" s="14" t="s">
        <v>378</v>
      </c>
      <c r="E312" s="11"/>
      <c r="F312" s="11"/>
      <c r="G312" s="11"/>
      <c r="H312" s="11"/>
      <c r="I312" s="11"/>
      <c r="J312" s="11"/>
      <c r="K312" s="11"/>
      <c r="L312" s="11"/>
      <c r="M312" s="11"/>
    </row>
    <row r="313" spans="1:13">
      <c r="A313" s="11"/>
      <c r="B313" s="11"/>
      <c r="C313" s="10" t="s">
        <v>38</v>
      </c>
      <c r="D313" s="26"/>
      <c r="E313" s="10" t="s">
        <v>379</v>
      </c>
      <c r="F313" s="15">
        <v>2</v>
      </c>
      <c r="G313" s="12">
        <v>2.35</v>
      </c>
      <c r="H313" s="12">
        <v>0</v>
      </c>
      <c r="I313" s="12">
        <v>2.5</v>
      </c>
      <c r="J313" s="13">
        <f>OR(F313&lt;&gt;0,G313&lt;&gt;0,H313&lt;&gt;0,I313&lt;&gt;0)*(F313 + (F313 = 0))*(G313 + (G313 = 0))*(H313 + (H313 = 0))*(I313 + (I313 = 0))</f>
        <v>11.75</v>
      </c>
      <c r="K313" s="11"/>
      <c r="L313" s="11"/>
      <c r="M313" s="11"/>
    </row>
    <row r="314" spans="1:13">
      <c r="A314" s="11"/>
      <c r="B314" s="11"/>
      <c r="C314" s="10" t="s">
        <v>38</v>
      </c>
      <c r="D314" s="26"/>
      <c r="E314" s="10" t="s">
        <v>380</v>
      </c>
      <c r="F314" s="15">
        <v>1</v>
      </c>
      <c r="G314" s="12">
        <v>3.89</v>
      </c>
      <c r="H314" s="12">
        <v>0</v>
      </c>
      <c r="I314" s="12">
        <v>2.5</v>
      </c>
      <c r="J314" s="13">
        <f>OR(F314&lt;&gt;0,G314&lt;&gt;0,H314&lt;&gt;0,I314&lt;&gt;0)*(F314 + (F314 = 0))*(G314 + (G314 = 0))*(H314 + (H314 = 0))*(I314 + (I314 = 0))</f>
        <v>9.73</v>
      </c>
      <c r="K314" s="11"/>
      <c r="L314" s="11"/>
      <c r="M314" s="11"/>
    </row>
    <row r="315" spans="1:13">
      <c r="A315" s="11"/>
      <c r="B315" s="11"/>
      <c r="C315" s="10" t="s">
        <v>38</v>
      </c>
      <c r="D315" s="26"/>
      <c r="E315" s="10" t="s">
        <v>381</v>
      </c>
      <c r="F315" s="15">
        <v>1</v>
      </c>
      <c r="G315" s="12">
        <v>1.67</v>
      </c>
      <c r="H315" s="12">
        <v>0</v>
      </c>
      <c r="I315" s="12">
        <v>2.5</v>
      </c>
      <c r="J315" s="13">
        <f>OR(F315&lt;&gt;0,G315&lt;&gt;0,H315&lt;&gt;0,I315&lt;&gt;0)*(F315 + (F315 = 0))*(G315 + (G315 = 0))*(H315 + (H315 = 0))*(I315 + (I315 = 0))</f>
        <v>4.18</v>
      </c>
      <c r="K315" s="11"/>
      <c r="L315" s="11"/>
      <c r="M315" s="11"/>
    </row>
    <row r="316" spans="1:13">
      <c r="A316" s="11"/>
      <c r="B316" s="11"/>
      <c r="C316" s="10" t="s">
        <v>38</v>
      </c>
      <c r="D316" s="26"/>
      <c r="E316" s="10" t="s">
        <v>381</v>
      </c>
      <c r="F316" s="15">
        <v>1</v>
      </c>
      <c r="G316" s="12">
        <v>1.54</v>
      </c>
      <c r="H316" s="12">
        <v>0</v>
      </c>
      <c r="I316" s="12">
        <v>2.5</v>
      </c>
      <c r="J316" s="13">
        <f>OR(F316&lt;&gt;0,G316&lt;&gt;0,H316&lt;&gt;0,I316&lt;&gt;0)*(F316 + (F316 = 0))*(G316 + (G316 = 0))*(H316 + (H316 = 0))*(I316 + (I316 = 0))</f>
        <v>3.85</v>
      </c>
      <c r="K316" s="11"/>
      <c r="L316" s="11"/>
      <c r="M316" s="11"/>
    </row>
    <row r="317" spans="1:13">
      <c r="A317" s="11"/>
      <c r="B317" s="11"/>
      <c r="C317" s="10" t="s">
        <v>38</v>
      </c>
      <c r="D317" s="26"/>
      <c r="E317" s="10" t="s">
        <v>382</v>
      </c>
      <c r="F317" s="15">
        <v>1</v>
      </c>
      <c r="G317" s="12">
        <v>1.67</v>
      </c>
      <c r="H317" s="12">
        <v>0</v>
      </c>
      <c r="I317" s="12">
        <v>2.5</v>
      </c>
      <c r="J317" s="13">
        <f>OR(F317&lt;&gt;0,G317&lt;&gt;0,H317&lt;&gt;0,I317&lt;&gt;0)*(F317 + (F317 = 0))*(G317 + (G317 = 0))*(H317 + (H317 = 0))*(I317 + (I317 = 0))</f>
        <v>4.18</v>
      </c>
      <c r="K317" s="11"/>
      <c r="L317" s="11"/>
      <c r="M317" s="11"/>
    </row>
    <row r="318" spans="1:13">
      <c r="A318" s="11"/>
      <c r="B318" s="11"/>
      <c r="C318" s="11"/>
      <c r="D318" s="26"/>
      <c r="E318" s="11"/>
      <c r="F318" s="11"/>
      <c r="G318" s="11"/>
      <c r="H318" s="11"/>
      <c r="I318" s="11"/>
      <c r="J318" s="16" t="s">
        <v>383</v>
      </c>
      <c r="K318" s="17">
        <f>SUM(J313:J317)</f>
        <v>33.69</v>
      </c>
      <c r="L318" s="12">
        <v>225</v>
      </c>
      <c r="M318" s="17">
        <f>ROUND(K318*L318,2)</f>
        <v>7580.25</v>
      </c>
    </row>
    <row r="319" spans="1:13" ht="0.95" customHeight="1">
      <c r="A319" s="18"/>
      <c r="B319" s="18"/>
      <c r="C319" s="18"/>
      <c r="D319" s="27"/>
      <c r="E319" s="18"/>
      <c r="F319" s="18"/>
      <c r="G319" s="18"/>
      <c r="H319" s="18"/>
      <c r="I319" s="18"/>
      <c r="J319" s="18"/>
      <c r="K319" s="18"/>
      <c r="L319" s="18"/>
      <c r="M319" s="18"/>
    </row>
    <row r="320" spans="1:13" ht="22.5">
      <c r="A320" s="9" t="s">
        <v>384</v>
      </c>
      <c r="B320" s="10" t="s">
        <v>20</v>
      </c>
      <c r="C320" s="10" t="s">
        <v>21</v>
      </c>
      <c r="D320" s="14" t="s">
        <v>385</v>
      </c>
      <c r="E320" s="11"/>
      <c r="F320" s="11"/>
      <c r="G320" s="11"/>
      <c r="H320" s="11"/>
      <c r="I320" s="11"/>
      <c r="J320" s="11"/>
      <c r="K320" s="13">
        <f>K324</f>
        <v>6.75</v>
      </c>
      <c r="L320" s="13">
        <f>L324</f>
        <v>225</v>
      </c>
      <c r="M320" s="13">
        <f>M324</f>
        <v>1518.75</v>
      </c>
    </row>
    <row r="321" spans="1:13" ht="90">
      <c r="A321" s="11"/>
      <c r="B321" s="11"/>
      <c r="C321" s="11"/>
      <c r="D321" s="14" t="s">
        <v>386</v>
      </c>
      <c r="E321" s="11"/>
      <c r="F321" s="11"/>
      <c r="G321" s="11"/>
      <c r="H321" s="11"/>
      <c r="I321" s="11"/>
      <c r="J321" s="11"/>
      <c r="K321" s="11"/>
      <c r="L321" s="11"/>
      <c r="M321" s="11"/>
    </row>
    <row r="322" spans="1:13">
      <c r="A322" s="11"/>
      <c r="B322" s="11"/>
      <c r="C322" s="10" t="s">
        <v>38</v>
      </c>
      <c r="D322" s="26"/>
      <c r="E322" s="10" t="s">
        <v>387</v>
      </c>
      <c r="F322" s="15">
        <v>2</v>
      </c>
      <c r="G322" s="12">
        <v>0.9</v>
      </c>
      <c r="H322" s="12">
        <v>0</v>
      </c>
      <c r="I322" s="12">
        <v>2.5</v>
      </c>
      <c r="J322" s="13">
        <f>OR(F322&lt;&gt;0,G322&lt;&gt;0,H322&lt;&gt;0,I322&lt;&gt;0)*(F322 + (F322 = 0))*(G322 + (G322 = 0))*(H322 + (H322 = 0))*(I322 + (I322 = 0))</f>
        <v>4.5</v>
      </c>
      <c r="K322" s="11"/>
      <c r="L322" s="11"/>
      <c r="M322" s="11"/>
    </row>
    <row r="323" spans="1:13">
      <c r="A323" s="11"/>
      <c r="B323" s="11"/>
      <c r="C323" s="10" t="s">
        <v>38</v>
      </c>
      <c r="D323" s="26"/>
      <c r="E323" s="10" t="s">
        <v>388</v>
      </c>
      <c r="F323" s="15">
        <v>3</v>
      </c>
      <c r="G323" s="12">
        <v>0.3</v>
      </c>
      <c r="H323" s="12">
        <v>0</v>
      </c>
      <c r="I323" s="12">
        <v>2.5</v>
      </c>
      <c r="J323" s="13">
        <f>OR(F323&lt;&gt;0,G323&lt;&gt;0,H323&lt;&gt;0,I323&lt;&gt;0)*(F323 + (F323 = 0))*(G323 + (G323 = 0))*(H323 + (H323 = 0))*(I323 + (I323 = 0))</f>
        <v>2.25</v>
      </c>
      <c r="K323" s="11"/>
      <c r="L323" s="11"/>
      <c r="M323" s="11"/>
    </row>
    <row r="324" spans="1:13">
      <c r="A324" s="11"/>
      <c r="B324" s="11"/>
      <c r="C324" s="11"/>
      <c r="D324" s="26"/>
      <c r="E324" s="11"/>
      <c r="F324" s="11"/>
      <c r="G324" s="11"/>
      <c r="H324" s="11"/>
      <c r="I324" s="11"/>
      <c r="J324" s="16" t="s">
        <v>389</v>
      </c>
      <c r="K324" s="17">
        <f>SUM(J322:J323)</f>
        <v>6.75</v>
      </c>
      <c r="L324" s="12">
        <v>225</v>
      </c>
      <c r="M324" s="17">
        <f>ROUND(K324*L324,2)</f>
        <v>1518.75</v>
      </c>
    </row>
    <row r="325" spans="1:13" ht="0.95" customHeight="1">
      <c r="A325" s="18"/>
      <c r="B325" s="18"/>
      <c r="C325" s="18"/>
      <c r="D325" s="27"/>
      <c r="E325" s="18"/>
      <c r="F325" s="18"/>
      <c r="G325" s="18"/>
      <c r="H325" s="18"/>
      <c r="I325" s="18"/>
      <c r="J325" s="18"/>
      <c r="K325" s="18"/>
      <c r="L325" s="18"/>
      <c r="M325" s="18"/>
    </row>
    <row r="326" spans="1:13">
      <c r="A326" s="9" t="s">
        <v>390</v>
      </c>
      <c r="B326" s="10" t="s">
        <v>20</v>
      </c>
      <c r="C326" s="10" t="s">
        <v>25</v>
      </c>
      <c r="D326" s="14" t="s">
        <v>391</v>
      </c>
      <c r="E326" s="11"/>
      <c r="F326" s="11"/>
      <c r="G326" s="11"/>
      <c r="H326" s="11"/>
      <c r="I326" s="11"/>
      <c r="J326" s="11"/>
      <c r="K326" s="12">
        <v>4</v>
      </c>
      <c r="L326" s="12">
        <v>1450</v>
      </c>
      <c r="M326" s="13">
        <f>ROUND(K326*L326,2)</f>
        <v>5800</v>
      </c>
    </row>
    <row r="327" spans="1:13" ht="180">
      <c r="A327" s="11"/>
      <c r="B327" s="11"/>
      <c r="C327" s="11"/>
      <c r="D327" s="14" t="s">
        <v>392</v>
      </c>
      <c r="E327" s="11"/>
      <c r="F327" s="11"/>
      <c r="G327" s="11"/>
      <c r="H327" s="11"/>
      <c r="I327" s="11"/>
      <c r="J327" s="11"/>
      <c r="K327" s="11"/>
      <c r="L327" s="11"/>
      <c r="M327" s="11"/>
    </row>
    <row r="328" spans="1:13">
      <c r="A328" s="11"/>
      <c r="B328" s="11"/>
      <c r="C328" s="11"/>
      <c r="D328" s="26"/>
      <c r="E328" s="11"/>
      <c r="F328" s="11"/>
      <c r="G328" s="11"/>
      <c r="H328" s="11"/>
      <c r="I328" s="11"/>
      <c r="J328" s="16" t="s">
        <v>393</v>
      </c>
      <c r="K328" s="19">
        <v>1</v>
      </c>
      <c r="L328" s="17">
        <f>M311+M320+M326</f>
        <v>14899</v>
      </c>
      <c r="M328" s="17">
        <f>ROUND(K328*L328,2)</f>
        <v>14899</v>
      </c>
    </row>
    <row r="329" spans="1:13" ht="0.95" customHeight="1">
      <c r="A329" s="18"/>
      <c r="B329" s="18"/>
      <c r="C329" s="18"/>
      <c r="D329" s="27"/>
      <c r="E329" s="18"/>
      <c r="F329" s="18"/>
      <c r="G329" s="18"/>
      <c r="H329" s="18"/>
      <c r="I329" s="18"/>
      <c r="J329" s="18"/>
      <c r="K329" s="18"/>
      <c r="L329" s="18"/>
      <c r="M329" s="18"/>
    </row>
    <row r="330" spans="1:13">
      <c r="A330" s="5" t="s">
        <v>394</v>
      </c>
      <c r="B330" s="5" t="s">
        <v>16</v>
      </c>
      <c r="C330" s="5" t="s">
        <v>17</v>
      </c>
      <c r="D330" s="25" t="s">
        <v>395</v>
      </c>
      <c r="E330" s="6"/>
      <c r="F330" s="6"/>
      <c r="G330" s="6"/>
      <c r="H330" s="6"/>
      <c r="I330" s="6"/>
      <c r="J330" s="6"/>
      <c r="K330" s="7">
        <f>K343</f>
        <v>1</v>
      </c>
      <c r="L330" s="8">
        <f>L343</f>
        <v>5360</v>
      </c>
      <c r="M330" s="8">
        <f>M343</f>
        <v>5360</v>
      </c>
    </row>
    <row r="331" spans="1:13" ht="22.5">
      <c r="A331" s="9" t="s">
        <v>396</v>
      </c>
      <c r="B331" s="10" t="s">
        <v>20</v>
      </c>
      <c r="C331" s="10" t="s">
        <v>29</v>
      </c>
      <c r="D331" s="14" t="s">
        <v>397</v>
      </c>
      <c r="E331" s="11"/>
      <c r="F331" s="11"/>
      <c r="G331" s="11"/>
      <c r="H331" s="11"/>
      <c r="I331" s="11"/>
      <c r="J331" s="11"/>
      <c r="K331" s="12">
        <v>25</v>
      </c>
      <c r="L331" s="12">
        <v>130</v>
      </c>
      <c r="M331" s="13">
        <f>ROUND(K331*L331,2)</f>
        <v>3250</v>
      </c>
    </row>
    <row r="332" spans="1:13" ht="101.25">
      <c r="A332" s="11"/>
      <c r="B332" s="11"/>
      <c r="C332" s="11"/>
      <c r="D332" s="14" t="s">
        <v>398</v>
      </c>
      <c r="E332" s="11"/>
      <c r="F332" s="11"/>
      <c r="G332" s="11"/>
      <c r="H332" s="11"/>
      <c r="I332" s="11"/>
      <c r="J332" s="11"/>
      <c r="K332" s="11"/>
      <c r="L332" s="11"/>
      <c r="M332" s="11"/>
    </row>
    <row r="333" spans="1:13">
      <c r="A333" s="9" t="s">
        <v>399</v>
      </c>
      <c r="B333" s="10" t="s">
        <v>20</v>
      </c>
      <c r="C333" s="10" t="s">
        <v>25</v>
      </c>
      <c r="D333" s="14" t="s">
        <v>400</v>
      </c>
      <c r="E333" s="11"/>
      <c r="F333" s="11"/>
      <c r="G333" s="11"/>
      <c r="H333" s="11"/>
      <c r="I333" s="11"/>
      <c r="J333" s="11"/>
      <c r="K333" s="12">
        <v>5</v>
      </c>
      <c r="L333" s="12">
        <v>78</v>
      </c>
      <c r="M333" s="13">
        <f>ROUND(K333*L333,2)</f>
        <v>390</v>
      </c>
    </row>
    <row r="334" spans="1:13" ht="90">
      <c r="A334" s="11"/>
      <c r="B334" s="11"/>
      <c r="C334" s="11"/>
      <c r="D334" s="14" t="s">
        <v>401</v>
      </c>
      <c r="E334" s="11"/>
      <c r="F334" s="11"/>
      <c r="G334" s="11"/>
      <c r="H334" s="11"/>
      <c r="I334" s="11"/>
      <c r="J334" s="11"/>
      <c r="K334" s="11"/>
      <c r="L334" s="11"/>
      <c r="M334" s="11"/>
    </row>
    <row r="335" spans="1:13">
      <c r="A335" s="9" t="s">
        <v>402</v>
      </c>
      <c r="B335" s="10" t="s">
        <v>20</v>
      </c>
      <c r="C335" s="10" t="s">
        <v>25</v>
      </c>
      <c r="D335" s="14" t="s">
        <v>403</v>
      </c>
      <c r="E335" s="11"/>
      <c r="F335" s="11"/>
      <c r="G335" s="11"/>
      <c r="H335" s="11"/>
      <c r="I335" s="11"/>
      <c r="J335" s="11"/>
      <c r="K335" s="12">
        <v>5</v>
      </c>
      <c r="L335" s="12">
        <v>58</v>
      </c>
      <c r="M335" s="13">
        <f>ROUND(K335*L335,2)</f>
        <v>290</v>
      </c>
    </row>
    <row r="336" spans="1:13" ht="78.75">
      <c r="A336" s="11"/>
      <c r="B336" s="11"/>
      <c r="C336" s="11"/>
      <c r="D336" s="14" t="s">
        <v>404</v>
      </c>
      <c r="E336" s="11"/>
      <c r="F336" s="11"/>
      <c r="G336" s="11"/>
      <c r="H336" s="11"/>
      <c r="I336" s="11"/>
      <c r="J336" s="11"/>
      <c r="K336" s="11"/>
      <c r="L336" s="11"/>
      <c r="M336" s="11"/>
    </row>
    <row r="337" spans="1:13">
      <c r="A337" s="9" t="s">
        <v>405</v>
      </c>
      <c r="B337" s="10" t="s">
        <v>20</v>
      </c>
      <c r="C337" s="10" t="s">
        <v>25</v>
      </c>
      <c r="D337" s="14" t="s">
        <v>406</v>
      </c>
      <c r="E337" s="11"/>
      <c r="F337" s="11"/>
      <c r="G337" s="11"/>
      <c r="H337" s="11"/>
      <c r="I337" s="11"/>
      <c r="J337" s="11"/>
      <c r="K337" s="12">
        <v>1</v>
      </c>
      <c r="L337" s="12">
        <v>680</v>
      </c>
      <c r="M337" s="13">
        <f>ROUND(K337*L337,2)</f>
        <v>680</v>
      </c>
    </row>
    <row r="338" spans="1:13" ht="191.25">
      <c r="A338" s="11"/>
      <c r="B338" s="11"/>
      <c r="C338" s="11"/>
      <c r="D338" s="14" t="s">
        <v>407</v>
      </c>
      <c r="E338" s="11"/>
      <c r="F338" s="11"/>
      <c r="G338" s="11"/>
      <c r="H338" s="11"/>
      <c r="I338" s="11"/>
      <c r="J338" s="11"/>
      <c r="K338" s="11"/>
      <c r="L338" s="11"/>
      <c r="M338" s="11"/>
    </row>
    <row r="339" spans="1:13">
      <c r="A339" s="9" t="s">
        <v>408</v>
      </c>
      <c r="B339" s="10" t="s">
        <v>20</v>
      </c>
      <c r="C339" s="10" t="s">
        <v>25</v>
      </c>
      <c r="D339" s="14" t="s">
        <v>409</v>
      </c>
      <c r="E339" s="11"/>
      <c r="F339" s="11"/>
      <c r="G339" s="11"/>
      <c r="H339" s="11"/>
      <c r="I339" s="11"/>
      <c r="J339" s="11"/>
      <c r="K339" s="12">
        <v>5</v>
      </c>
      <c r="L339" s="12">
        <v>25</v>
      </c>
      <c r="M339" s="13">
        <f>ROUND(K339*L339,2)</f>
        <v>125</v>
      </c>
    </row>
    <row r="340" spans="1:13" ht="22.5">
      <c r="A340" s="11"/>
      <c r="B340" s="11"/>
      <c r="C340" s="11"/>
      <c r="D340" s="14" t="s">
        <v>410</v>
      </c>
      <c r="E340" s="11"/>
      <c r="F340" s="11"/>
      <c r="G340" s="11"/>
      <c r="H340" s="11"/>
      <c r="I340" s="11"/>
      <c r="J340" s="11"/>
      <c r="K340" s="11"/>
      <c r="L340" s="11"/>
      <c r="M340" s="11"/>
    </row>
    <row r="341" spans="1:13">
      <c r="A341" s="9" t="s">
        <v>411</v>
      </c>
      <c r="B341" s="10" t="s">
        <v>20</v>
      </c>
      <c r="C341" s="10" t="s">
        <v>29</v>
      </c>
      <c r="D341" s="14" t="s">
        <v>412</v>
      </c>
      <c r="E341" s="11"/>
      <c r="F341" s="11"/>
      <c r="G341" s="11"/>
      <c r="H341" s="11"/>
      <c r="I341" s="11"/>
      <c r="J341" s="11"/>
      <c r="K341" s="12">
        <v>25</v>
      </c>
      <c r="L341" s="12">
        <v>25</v>
      </c>
      <c r="M341" s="13">
        <f>ROUND(K341*L341,2)</f>
        <v>625</v>
      </c>
    </row>
    <row r="342" spans="1:13" ht="45">
      <c r="A342" s="11"/>
      <c r="B342" s="11"/>
      <c r="C342" s="11"/>
      <c r="D342" s="14" t="s">
        <v>413</v>
      </c>
      <c r="E342" s="11"/>
      <c r="F342" s="11"/>
      <c r="G342" s="11"/>
      <c r="H342" s="11"/>
      <c r="I342" s="11"/>
      <c r="J342" s="11"/>
      <c r="K342" s="11"/>
      <c r="L342" s="11"/>
      <c r="M342" s="11"/>
    </row>
    <row r="343" spans="1:13">
      <c r="A343" s="11"/>
      <c r="B343" s="11"/>
      <c r="C343" s="11"/>
      <c r="D343" s="26"/>
      <c r="E343" s="11"/>
      <c r="F343" s="11"/>
      <c r="G343" s="11"/>
      <c r="H343" s="11"/>
      <c r="I343" s="11"/>
      <c r="J343" s="16" t="s">
        <v>414</v>
      </c>
      <c r="K343" s="19">
        <v>1</v>
      </c>
      <c r="L343" s="17">
        <f>M331+M333+M335+M337+M339+M341</f>
        <v>5360</v>
      </c>
      <c r="M343" s="17">
        <f>ROUND(K343*L343,2)</f>
        <v>5360</v>
      </c>
    </row>
    <row r="344" spans="1:13" ht="0.95" customHeight="1">
      <c r="A344" s="18"/>
      <c r="B344" s="18"/>
      <c r="C344" s="18"/>
      <c r="D344" s="27"/>
      <c r="E344" s="18"/>
      <c r="F344" s="18"/>
      <c r="G344" s="18"/>
      <c r="H344" s="18"/>
      <c r="I344" s="18"/>
      <c r="J344" s="18"/>
      <c r="K344" s="18"/>
      <c r="L344" s="18"/>
      <c r="M344" s="18"/>
    </row>
    <row r="345" spans="1:13">
      <c r="A345" s="5" t="s">
        <v>415</v>
      </c>
      <c r="B345" s="5" t="s">
        <v>16</v>
      </c>
      <c r="C345" s="5" t="s">
        <v>17</v>
      </c>
      <c r="D345" s="25" t="s">
        <v>416</v>
      </c>
      <c r="E345" s="6"/>
      <c r="F345" s="6"/>
      <c r="G345" s="6"/>
      <c r="H345" s="6"/>
      <c r="I345" s="6"/>
      <c r="J345" s="6"/>
      <c r="K345" s="22">
        <v>1</v>
      </c>
      <c r="L345" s="23">
        <v>420</v>
      </c>
      <c r="M345" s="8">
        <f>ROUND(K345*L345,2)</f>
        <v>420</v>
      </c>
    </row>
    <row r="346" spans="1:13">
      <c r="A346" s="5" t="s">
        <v>417</v>
      </c>
      <c r="B346" s="5" t="s">
        <v>16</v>
      </c>
      <c r="C346" s="5" t="s">
        <v>17</v>
      </c>
      <c r="D346" s="25" t="s">
        <v>418</v>
      </c>
      <c r="E346" s="6"/>
      <c r="F346" s="6"/>
      <c r="G346" s="6"/>
      <c r="H346" s="6"/>
      <c r="I346" s="6"/>
      <c r="J346" s="6"/>
      <c r="K346" s="22">
        <v>1</v>
      </c>
      <c r="L346" s="23">
        <v>200</v>
      </c>
      <c r="M346" s="8">
        <f>ROUND(K346*L346,2)</f>
        <v>200</v>
      </c>
    </row>
    <row r="347" spans="1:13">
      <c r="A347" s="11"/>
      <c r="B347" s="11"/>
      <c r="C347" s="11"/>
      <c r="D347" s="26"/>
      <c r="E347" s="11"/>
      <c r="F347" s="11"/>
      <c r="G347" s="11"/>
      <c r="H347" s="11"/>
      <c r="I347" s="11"/>
      <c r="J347" s="16" t="s">
        <v>419</v>
      </c>
      <c r="K347" s="19">
        <v>1</v>
      </c>
      <c r="L347" s="17">
        <f>M4+M20+M58+M114+M167+M252+M291+M310+M330+M345+M346</f>
        <v>219960.95</v>
      </c>
      <c r="M347" s="17">
        <f>ROUND(K347*L347,2)</f>
        <v>219960.95</v>
      </c>
    </row>
    <row r="348" spans="1:13" ht="0.95" customHeight="1">
      <c r="A348" s="18"/>
      <c r="B348" s="18"/>
      <c r="C348" s="18"/>
      <c r="D348" s="27"/>
      <c r="E348" s="18"/>
      <c r="F348" s="18"/>
      <c r="G348" s="18"/>
      <c r="H348" s="18"/>
      <c r="I348" s="18"/>
      <c r="J348" s="18"/>
      <c r="K348" s="18"/>
      <c r="L348" s="18"/>
      <c r="M348" s="18"/>
    </row>
  </sheetData>
  <dataValidations count="1">
    <dataValidation type="list" allowBlank="1" showInputMessage="1" showErrorMessage="1" sqref="B4:B348" xr:uid="{C31632B3-2C8B-4BD5-BD92-25D0F09BDD70}">
      <formula1>"Capítol,Partida,Ma d’obra,Maquinària,Material,Altres,Tasca,"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B370AE353AE68408815CCB36DA2C5AC" ma:contentTypeVersion="11" ma:contentTypeDescription="Crear nuevo documento." ma:contentTypeScope="" ma:versionID="2e54a69d3728c006bd48294710e6ccf0">
  <xsd:schema xmlns:xsd="http://www.w3.org/2001/XMLSchema" xmlns:xs="http://www.w3.org/2001/XMLSchema" xmlns:p="http://schemas.microsoft.com/office/2006/metadata/properties" xmlns:ns2="eea7a479-9c10-413b-aefd-b01f39b494a3" xmlns:ns3="303ac9fa-413a-4b96-8276-e5725066a334" targetNamespace="http://schemas.microsoft.com/office/2006/metadata/properties" ma:root="true" ma:fieldsID="fa3a685c5a8449af9512650f27a107bb" ns2:_="" ns3:_="">
    <xsd:import namespace="eea7a479-9c10-413b-aefd-b01f39b494a3"/>
    <xsd:import namespace="303ac9fa-413a-4b96-8276-e5725066a3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a7a479-9c10-413b-aefd-b01f39b49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3ac9fa-413a-4b96-8276-e5725066a33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c6820db-26ad-48bd-b0dd-2a3aa6269023}" ma:internalName="TaxCatchAll" ma:showField="CatchAllData" ma:web="303ac9fa-413a-4b96-8276-e5725066a3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a7a479-9c10-413b-aefd-b01f39b494a3">
      <Terms xmlns="http://schemas.microsoft.com/office/infopath/2007/PartnerControls"/>
    </lcf76f155ced4ddcb4097134ff3c332f>
    <TaxCatchAll xmlns="303ac9fa-413a-4b96-8276-e5725066a3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BA210E-174D-4916-971A-4917C7E9A2DE}"/>
</file>

<file path=customXml/itemProps2.xml><?xml version="1.0" encoding="utf-8"?>
<ds:datastoreItem xmlns:ds="http://schemas.openxmlformats.org/officeDocument/2006/customXml" ds:itemID="{82A75504-6578-4F40-BF74-DC328CFF6A1F}"/>
</file>

<file path=customXml/itemProps3.xml><?xml version="1.0" encoding="utf-8"?>
<ds:datastoreItem xmlns:ds="http://schemas.openxmlformats.org/officeDocument/2006/customXml" ds:itemID="{C76ABEB4-F8E3-4D97-9D42-8CA467E0B5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Pahisa</dc:creator>
  <cp:keywords/>
  <dc:description/>
  <cp:lastModifiedBy>Angels Molina Linares</cp:lastModifiedBy>
  <cp:revision/>
  <dcterms:created xsi:type="dcterms:W3CDTF">2026-04-13T08:29:56Z</dcterms:created>
  <dcterms:modified xsi:type="dcterms:W3CDTF">2026-04-13T11:20:01Z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0x0101008B370AE353AE68408815CCB36DA2C5AC</vt:lpwstr>
  </property>
  <property fmtid="{D5CDD505-2E9C-101B-9397-08002B2CF9AE}" pid="3" name="MediaServiceImageTags">
    <vt:lpwstr/>
  </property>
  <property fmtid="{D5CDD505-2E9C-101B-9397-08002B2CF9AE}" pid="4" name="Order">
    <vt:r8>38402900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