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fgccat.sharepoint.com/sites/OFICINAADMINISTRATIVA2/Shared Documents/OA Expedients/2026/110_ARQ/_CONTR26_254_260416_OBRA_Adequació d'espais Sala Vilalta/03_Enviat_AJ i PCAP/"/>
    </mc:Choice>
  </mc:AlternateContent>
  <xr:revisionPtr revIDLastSave="862" documentId="8_{4C0B8391-9BF3-4DBE-8183-9030AF510433}" xr6:coauthVersionLast="47" xr6:coauthVersionMax="47" xr10:uidLastSave="{9805CA45-7679-40E1-A3EE-FE9FC0CF3540}"/>
  <bookViews>
    <workbookView xWindow="-120" yWindow="-120" windowWidth="51840" windowHeight="21240" xr2:uid="{71684A83-35BF-48AE-83AB-F67422EF3F49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30" i="1" s="1"/>
  <c r="D21" i="1"/>
  <c r="D18" i="1"/>
  <c r="D16" i="1"/>
  <c r="E36" i="1" l="1"/>
  <c r="D29" i="1"/>
  <c r="D30" i="1" s="1"/>
  <c r="E31" i="1"/>
  <c r="D31" i="1" l="1"/>
  <c r="D32" i="1" s="1"/>
  <c r="E37" i="1"/>
  <c r="E32" i="1" l="1"/>
</calcChain>
</file>

<file path=xl/sharedStrings.xml><?xml version="1.0" encoding="utf-8"?>
<sst xmlns="http://schemas.openxmlformats.org/spreadsheetml/2006/main" count="41" uniqueCount="41">
  <si>
    <t>EMPRESA</t>
  </si>
  <si>
    <t>OMPLIR NOMÉS LES CEL·LES EN BLANC</t>
  </si>
  <si>
    <t>CAPITOL</t>
  </si>
  <si>
    <t>CONCEPTE</t>
  </si>
  <si>
    <t>IMPORT PRESSUPOSTAT</t>
  </si>
  <si>
    <t>IMPORT OFERTA</t>
  </si>
  <si>
    <t>01</t>
  </si>
  <si>
    <t>Treballs previs</t>
  </si>
  <si>
    <t>02</t>
  </si>
  <si>
    <t>Electricitat</t>
  </si>
  <si>
    <t>02.08</t>
  </si>
  <si>
    <t>* Partida alçada a justificar Detector de fum</t>
  </si>
  <si>
    <t>03</t>
  </si>
  <si>
    <t>Tabiqueria seca</t>
  </si>
  <si>
    <t>03.01</t>
  </si>
  <si>
    <t>*Partida alçada a justificar Reparacions</t>
  </si>
  <si>
    <t>04</t>
  </si>
  <si>
    <t>Pintura</t>
  </si>
  <si>
    <t>05</t>
  </si>
  <si>
    <t>Mobiliari</t>
  </si>
  <si>
    <t>05.01</t>
  </si>
  <si>
    <t>*Partida alçada a justificar Recol·locació de mobiliari</t>
  </si>
  <si>
    <t>06</t>
  </si>
  <si>
    <t>Il·luminació</t>
  </si>
  <si>
    <t>07</t>
  </si>
  <si>
    <t>Revestiments. Tapisseria i acústica</t>
  </si>
  <si>
    <t>08</t>
  </si>
  <si>
    <t>Tancaments</t>
  </si>
  <si>
    <t>09</t>
  </si>
  <si>
    <t>Climatització i Ventilació</t>
  </si>
  <si>
    <t>10</t>
  </si>
  <si>
    <t>Gestió de residus</t>
  </si>
  <si>
    <t>11</t>
  </si>
  <si>
    <t>Seguretat i Salut</t>
  </si>
  <si>
    <t>Total PEM</t>
  </si>
  <si>
    <t>Despeses Generals (13%)</t>
  </si>
  <si>
    <t>Benefici Industrial (6%)</t>
  </si>
  <si>
    <t>Import base (abans d’IVA)</t>
  </si>
  <si>
    <t>S'OMPLE AUTOMÀTICAMENT</t>
  </si>
  <si>
    <t>sumatori partides que admeten baixa en PEM</t>
  </si>
  <si>
    <t>sumatori partides que admeten baixa en 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</si>
</sst>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[$€-403]"/>
    <numFmt numFmtId="165" formatCode="#,##0.00\ &quot;€&quot;"/>
  </numFmts>
  <fonts count="12" x14ac:knownFonts="1">
    <font>
      <sz val="11"/>
      <color theme="1"/>
      <name val="Aptos Narrow"/>
      <family val="2"/>
      <scheme val="minor"/>
    </font>
    <font>
      <b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0">
    <xf numFmtId="0" fontId="0" fillId="0" borderId="0" xfId="0"/>
    <xf numFmtId="164" fontId="3" fillId="4" borderId="5" xfId="0" applyNumberFormat="1" applyFont="1" applyFill="1" applyBorder="1" applyAlignment="1">
      <alignment horizontal="right"/>
    </xf>
    <xf numFmtId="165" fontId="0" fillId="0" borderId="0" xfId="0" applyNumberFormat="1"/>
    <xf numFmtId="164" fontId="2" fillId="4" borderId="5" xfId="0" applyNumberFormat="1" applyFont="1" applyFill="1" applyBorder="1" applyAlignment="1">
      <alignment horizontal="right"/>
    </xf>
    <xf numFmtId="164" fontId="0" fillId="0" borderId="0" xfId="0" applyNumberFormat="1"/>
    <xf numFmtId="0" fontId="9" fillId="2" borderId="0" xfId="0" applyFont="1" applyFill="1"/>
    <xf numFmtId="0" fontId="7" fillId="2" borderId="0" xfId="0" applyFont="1" applyFill="1"/>
    <xf numFmtId="0" fontId="0" fillId="4" borderId="4" xfId="0" applyFill="1" applyBorder="1" applyAlignment="1">
      <alignment wrapText="1"/>
    </xf>
    <xf numFmtId="164" fontId="0" fillId="4" borderId="4" xfId="0" applyNumberFormat="1" applyFill="1" applyBorder="1"/>
    <xf numFmtId="44" fontId="0" fillId="4" borderId="4" xfId="1" applyFont="1" applyFill="1" applyBorder="1" applyProtection="1"/>
    <xf numFmtId="49" fontId="2" fillId="3" borderId="3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165" fontId="2" fillId="3" borderId="4" xfId="0" applyNumberFormat="1" applyFont="1" applyFill="1" applyBorder="1" applyAlignment="1">
      <alignment horizontal="right"/>
    </xf>
    <xf numFmtId="49" fontId="11" fillId="3" borderId="3" xfId="0" applyNumberFormat="1" applyFont="1" applyFill="1" applyBorder="1" applyAlignment="1">
      <alignment horizontal="left"/>
    </xf>
    <xf numFmtId="0" fontId="8" fillId="2" borderId="0" xfId="0" applyFont="1" applyFill="1"/>
    <xf numFmtId="0" fontId="1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 applyProtection="1">
      <alignment horizontal="right"/>
      <protection locked="0"/>
    </xf>
    <xf numFmtId="49" fontId="2" fillId="3" borderId="3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0" fontId="3" fillId="4" borderId="3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6" fillId="6" borderId="4" xfId="0" applyFont="1" applyFill="1" applyBorder="1" applyAlignment="1">
      <alignment horizontal="center" vertical="center"/>
    </xf>
    <xf numFmtId="0" fontId="10" fillId="0" borderId="4" xfId="0" applyFont="1" applyBorder="1" applyAlignment="1" applyProtection="1">
      <alignment horizontal="left"/>
      <protection locked="0"/>
    </xf>
    <xf numFmtId="0" fontId="1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592439</xdr:colOff>
      <xdr:row>6</xdr:row>
      <xdr:rowOff>21049</xdr:rowOff>
    </xdr:to>
    <xdr:pic>
      <xdr:nvPicPr>
        <xdr:cNvPr id="2" name="Imatge 1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3ECC185C-3E3B-44F7-8026-EE3B3B05FD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0" y="190500"/>
          <a:ext cx="1408756" cy="9754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</xdr:col>
      <xdr:colOff>923925</xdr:colOff>
      <xdr:row>1</xdr:row>
      <xdr:rowOff>19050</xdr:rowOff>
    </xdr:from>
    <xdr:to>
      <xdr:col>6</xdr:col>
      <xdr:colOff>266700</xdr:colOff>
      <xdr:row>6</xdr:row>
      <xdr:rowOff>47625</xdr:rowOff>
    </xdr:to>
    <xdr:sp macro="" textlink="">
      <xdr:nvSpPr>
        <xdr:cNvPr id="6" name="QuadreDeText 5">
          <a:extLst>
            <a:ext uri="{FF2B5EF4-FFF2-40B4-BE49-F238E27FC236}">
              <a16:creationId xmlns:a16="http://schemas.microsoft.com/office/drawing/2014/main" id="{45C4D342-A059-333E-6387-5675A342B57C}"/>
            </a:ext>
            <a:ext uri="{147F2762-F138-4A5C-976F-8EAC2B608ADB}">
              <a16:predDERef xmlns:a16="http://schemas.microsoft.com/office/drawing/2014/main" pred="{3ECC185C-3E3B-44F7-8026-EE3B3B05FDCF}"/>
            </a:ext>
          </a:extLst>
        </xdr:cNvPr>
        <xdr:cNvSpPr txBox="1"/>
      </xdr:nvSpPr>
      <xdr:spPr>
        <a:xfrm>
          <a:off x="1743075" y="200025"/>
          <a:ext cx="6657975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CONTR/2026/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D’ADEQUACIÓ DE NOUS ESPAIS D’OFICINA A LA SALA VILALTA DE LA PLANTA -1 DE LES OFICINES DE SARRIÀ DE FERROCARRILS DE LA GENERALITAT DE CATALUNYA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7F84A-20D3-4E38-B928-C27C95A6C466}">
  <dimension ref="A8:G37"/>
  <sheetViews>
    <sheetView tabSelected="1" zoomScaleNormal="100" workbookViewId="0">
      <selection activeCell="D8" sqref="D8:G9"/>
    </sheetView>
  </sheetViews>
  <sheetFormatPr defaultColWidth="11.42578125" defaultRowHeight="15" x14ac:dyDescent="0.25"/>
  <cols>
    <col min="1" max="1" width="12.28515625" customWidth="1"/>
    <col min="2" max="2" width="20.140625" bestFit="1" customWidth="1"/>
    <col min="3" max="3" width="34.85546875" customWidth="1"/>
    <col min="4" max="4" width="20.42578125" bestFit="1" customWidth="1"/>
    <col min="5" max="5" width="22.85546875" customWidth="1"/>
    <col min="7" max="7" width="19" customWidth="1"/>
  </cols>
  <sheetData>
    <row r="8" spans="1:7" x14ac:dyDescent="0.25">
      <c r="B8" s="26" t="s">
        <v>0</v>
      </c>
      <c r="C8" s="26"/>
      <c r="D8" s="27"/>
      <c r="E8" s="27"/>
      <c r="F8" s="27"/>
      <c r="G8" s="27"/>
    </row>
    <row r="9" spans="1:7" x14ac:dyDescent="0.25">
      <c r="B9" s="26"/>
      <c r="C9" s="26"/>
      <c r="D9" s="27"/>
      <c r="E9" s="27"/>
      <c r="F9" s="27"/>
      <c r="G9" s="27"/>
    </row>
    <row r="11" spans="1:7" ht="21" x14ac:dyDescent="0.35">
      <c r="A11" s="14" t="s">
        <v>1</v>
      </c>
      <c r="B11" s="14"/>
      <c r="C11" s="14"/>
    </row>
    <row r="14" spans="1:7" ht="30.75" customHeight="1" x14ac:dyDescent="0.25">
      <c r="A14" s="15" t="s">
        <v>2</v>
      </c>
      <c r="B14" s="28" t="s">
        <v>3</v>
      </c>
      <c r="C14" s="29"/>
      <c r="D14" s="16" t="s">
        <v>4</v>
      </c>
      <c r="E14" s="16" t="s">
        <v>5</v>
      </c>
    </row>
    <row r="15" spans="1:7" x14ac:dyDescent="0.25">
      <c r="A15" s="10" t="s">
        <v>6</v>
      </c>
      <c r="B15" s="18" t="s">
        <v>7</v>
      </c>
      <c r="C15" s="19"/>
      <c r="D15" s="12">
        <v>4472.2</v>
      </c>
      <c r="E15" s="17"/>
      <c r="G15" s="2"/>
    </row>
    <row r="16" spans="1:7" x14ac:dyDescent="0.25">
      <c r="A16" s="10" t="s">
        <v>8</v>
      </c>
      <c r="B16" s="18" t="s">
        <v>9</v>
      </c>
      <c r="C16" s="19"/>
      <c r="D16" s="12">
        <f>15845.56-D17</f>
        <v>14445.56</v>
      </c>
      <c r="E16" s="17"/>
      <c r="G16" s="2"/>
    </row>
    <row r="17" spans="1:7" x14ac:dyDescent="0.25">
      <c r="A17" s="10" t="s">
        <v>10</v>
      </c>
      <c r="B17" s="10" t="s">
        <v>11</v>
      </c>
      <c r="C17" s="11"/>
      <c r="D17" s="12">
        <v>1400</v>
      </c>
      <c r="E17" s="12">
        <v>1400</v>
      </c>
      <c r="G17" s="2"/>
    </row>
    <row r="18" spans="1:7" x14ac:dyDescent="0.25">
      <c r="A18" s="10" t="s">
        <v>12</v>
      </c>
      <c r="B18" s="18" t="s">
        <v>13</v>
      </c>
      <c r="C18" s="19"/>
      <c r="D18" s="12">
        <f>18009.75-D19</f>
        <v>16409.75</v>
      </c>
      <c r="E18" s="17"/>
      <c r="G18" s="2"/>
    </row>
    <row r="19" spans="1:7" x14ac:dyDescent="0.25">
      <c r="A19" s="10" t="s">
        <v>14</v>
      </c>
      <c r="B19" s="10" t="s">
        <v>15</v>
      </c>
      <c r="C19" s="11"/>
      <c r="D19" s="12">
        <v>1600</v>
      </c>
      <c r="E19" s="12">
        <v>1600</v>
      </c>
      <c r="G19" s="2"/>
    </row>
    <row r="20" spans="1:7" x14ac:dyDescent="0.25">
      <c r="A20" s="10" t="s">
        <v>16</v>
      </c>
      <c r="B20" s="18" t="s">
        <v>17</v>
      </c>
      <c r="C20" s="19"/>
      <c r="D20" s="12">
        <v>17193.82</v>
      </c>
      <c r="E20" s="17"/>
      <c r="G20" s="2"/>
    </row>
    <row r="21" spans="1:7" x14ac:dyDescent="0.25">
      <c r="A21" s="10" t="s">
        <v>18</v>
      </c>
      <c r="B21" s="18" t="s">
        <v>19</v>
      </c>
      <c r="C21" s="19"/>
      <c r="D21" s="12">
        <f>65213.62-D22</f>
        <v>64463.62</v>
      </c>
      <c r="E21" s="17"/>
      <c r="G21" s="2"/>
    </row>
    <row r="22" spans="1:7" x14ac:dyDescent="0.25">
      <c r="A22" s="10" t="s">
        <v>20</v>
      </c>
      <c r="B22" s="10" t="s">
        <v>21</v>
      </c>
      <c r="C22" s="11"/>
      <c r="D22" s="12">
        <v>750</v>
      </c>
      <c r="E22" s="12">
        <v>750</v>
      </c>
      <c r="G22" s="2"/>
    </row>
    <row r="23" spans="1:7" ht="15" customHeight="1" x14ac:dyDescent="0.25">
      <c r="A23" s="10" t="s">
        <v>22</v>
      </c>
      <c r="B23" s="18" t="s">
        <v>23</v>
      </c>
      <c r="C23" s="19"/>
      <c r="D23" s="12">
        <v>46342</v>
      </c>
      <c r="E23" s="17"/>
      <c r="G23" s="2"/>
    </row>
    <row r="24" spans="1:7" x14ac:dyDescent="0.25">
      <c r="A24" s="10" t="s">
        <v>24</v>
      </c>
      <c r="B24" s="18" t="s">
        <v>25</v>
      </c>
      <c r="C24" s="19"/>
      <c r="D24" s="12">
        <v>32005</v>
      </c>
      <c r="E24" s="17"/>
      <c r="F24" s="2"/>
      <c r="G24" s="2"/>
    </row>
    <row r="25" spans="1:7" x14ac:dyDescent="0.25">
      <c r="A25" s="10" t="s">
        <v>26</v>
      </c>
      <c r="B25" s="18" t="s">
        <v>27</v>
      </c>
      <c r="C25" s="19"/>
      <c r="D25" s="12">
        <v>14899</v>
      </c>
      <c r="E25" s="17"/>
      <c r="G25" s="2"/>
    </row>
    <row r="26" spans="1:7" x14ac:dyDescent="0.25">
      <c r="A26" s="10" t="s">
        <v>28</v>
      </c>
      <c r="B26" s="13" t="s">
        <v>29</v>
      </c>
      <c r="C26" s="11"/>
      <c r="D26" s="12">
        <v>5360</v>
      </c>
      <c r="E26" s="17"/>
      <c r="G26" s="2"/>
    </row>
    <row r="27" spans="1:7" x14ac:dyDescent="0.25">
      <c r="A27" s="10" t="s">
        <v>30</v>
      </c>
      <c r="B27" s="18" t="s">
        <v>31</v>
      </c>
      <c r="C27" s="19"/>
      <c r="D27" s="12">
        <v>420</v>
      </c>
      <c r="E27" s="17"/>
      <c r="G27" s="2"/>
    </row>
    <row r="28" spans="1:7" x14ac:dyDescent="0.25">
      <c r="A28" s="10" t="s">
        <v>32</v>
      </c>
      <c r="B28" s="18" t="s">
        <v>33</v>
      </c>
      <c r="C28" s="19"/>
      <c r="D28" s="12">
        <v>200</v>
      </c>
      <c r="E28" s="17"/>
      <c r="G28" s="2"/>
    </row>
    <row r="29" spans="1:7" x14ac:dyDescent="0.25">
      <c r="A29" s="20" t="s">
        <v>34</v>
      </c>
      <c r="B29" s="21"/>
      <c r="C29" s="22"/>
      <c r="D29" s="1">
        <f>ROUND(SUM(D15:D28),2)</f>
        <v>219960.95</v>
      </c>
      <c r="E29" s="1">
        <f>+ROUND(SUM(E15:E28),2)</f>
        <v>3750</v>
      </c>
      <c r="G29" s="2"/>
    </row>
    <row r="30" spans="1:7" x14ac:dyDescent="0.25">
      <c r="A30" s="23" t="s">
        <v>35</v>
      </c>
      <c r="B30" s="24"/>
      <c r="C30" s="25"/>
      <c r="D30" s="3">
        <f>ROUND(D29*0.13,2)</f>
        <v>28594.92</v>
      </c>
      <c r="E30" s="3">
        <f>+ROUND(E29*0.13,2)</f>
        <v>487.5</v>
      </c>
      <c r="G30" s="2"/>
    </row>
    <row r="31" spans="1:7" x14ac:dyDescent="0.25">
      <c r="A31" s="23" t="s">
        <v>36</v>
      </c>
      <c r="B31" s="24"/>
      <c r="C31" s="25"/>
      <c r="D31" s="3">
        <f>ROUND(D29*0.06,2)</f>
        <v>13197.66</v>
      </c>
      <c r="E31" s="3">
        <f>+ROUND(E29*0.06,2)</f>
        <v>225</v>
      </c>
      <c r="G31" s="2"/>
    </row>
    <row r="32" spans="1:7" x14ac:dyDescent="0.25">
      <c r="A32" s="20" t="s">
        <v>37</v>
      </c>
      <c r="B32" s="21"/>
      <c r="C32" s="22"/>
      <c r="D32" s="1">
        <f>ROUND(SUM(D29:D31),2)</f>
        <v>261753.53</v>
      </c>
      <c r="E32" s="1">
        <f>ROUNDDOWN(SUM(E29:E31),2)</f>
        <v>4462.5</v>
      </c>
      <c r="F32" s="4"/>
      <c r="G32" s="2"/>
    </row>
    <row r="35" spans="4:5" ht="15.75" x14ac:dyDescent="0.25">
      <c r="D35" s="5" t="s">
        <v>38</v>
      </c>
      <c r="E35" s="6"/>
    </row>
    <row r="36" spans="4:5" ht="45" x14ac:dyDescent="0.25">
      <c r="D36" s="7" t="s">
        <v>39</v>
      </c>
      <c r="E36" s="8">
        <f>+ROUND(E29-E19-E22-E17,2)</f>
        <v>0</v>
      </c>
    </row>
    <row r="37" spans="4:5" ht="45" x14ac:dyDescent="0.25">
      <c r="D37" s="7" t="s">
        <v>40</v>
      </c>
      <c r="E37" s="9">
        <f>+ROUND(E36*1.19,2)</f>
        <v>0</v>
      </c>
    </row>
  </sheetData>
  <sheetProtection algorithmName="SHA-512" hashValue="U0Gcsb1baj0SLLjFXICzH5vnXzhwH5oMvbe8KnIeCX7WJEM9GAlUXjLFQ4AMx4kPFI8ytx0BfcIa9UzI/v9/VA==" saltValue="osN2cBaNgI6xTq6gg4oYPQ==" spinCount="100000" sheet="1" objects="1" scenarios="1" selectLockedCells="1"/>
  <mergeCells count="17">
    <mergeCell ref="B8:C9"/>
    <mergeCell ref="D8:G9"/>
    <mergeCell ref="B14:C14"/>
    <mergeCell ref="B15:C15"/>
    <mergeCell ref="B16:C16"/>
    <mergeCell ref="B18:C18"/>
    <mergeCell ref="B20:C20"/>
    <mergeCell ref="B21:C21"/>
    <mergeCell ref="B23:C23"/>
    <mergeCell ref="B24:C24"/>
    <mergeCell ref="B25:C25"/>
    <mergeCell ref="B27:C27"/>
    <mergeCell ref="A32:C32"/>
    <mergeCell ref="A29:C29"/>
    <mergeCell ref="A30:C30"/>
    <mergeCell ref="A31:C31"/>
    <mergeCell ref="B28:C28"/>
  </mergeCells>
  <phoneticPr fontId="4" type="noConversion"/>
  <pageMargins left="0.7" right="0.7" top="0.75" bottom="0.75" header="0.3" footer="0.3"/>
  <pageSetup paperSize="9" orientation="portrait" horizontalDpi="4294967293" verticalDpi="4294967293" r:id="rId1"/>
  <ignoredErrors>
    <ignoredError sqref="A23:A24 A25 A15:A16 A18 A20:A21" numberStoredAsText="1"/>
    <ignoredError sqref="E37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CA00EC-655F-49F7-A7EF-CDB20D0D38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84D988-DCF1-4162-B24B-B016FC81AEA8}">
  <ds:schemaRefs>
    <ds:schemaRef ds:uri="http://schemas.microsoft.com/office/2006/metadata/properties"/>
    <ds:schemaRef ds:uri="http://schemas.microsoft.com/office/infopath/2007/PartnerControls"/>
    <ds:schemaRef ds:uri="fe08ea48-1b9d-4ed7-8171-acc9541fe042"/>
    <ds:schemaRef ds:uri="fbebbee8-f924-47d4-a5c3-7e8cb0f764e0"/>
    <ds:schemaRef ds:uri="eea7a479-9c10-413b-aefd-b01f39b494a3"/>
    <ds:schemaRef ds:uri="303ac9fa-413a-4b96-8276-e5725066a334"/>
  </ds:schemaRefs>
</ds:datastoreItem>
</file>

<file path=customXml/itemProps3.xml><?xml version="1.0" encoding="utf-8"?>
<ds:datastoreItem xmlns:ds="http://schemas.openxmlformats.org/officeDocument/2006/customXml" ds:itemID="{A7D1DFA7-7975-4487-BE87-CF194EEB0D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Angels Molina Linares</dc:creator>
  <cp:keywords/>
  <dc:description/>
  <cp:lastModifiedBy>Maria Belén Hidalgo Garcia</cp:lastModifiedBy>
  <cp:revision/>
  <dcterms:created xsi:type="dcterms:W3CDTF">2025-10-08T09:53:25Z</dcterms:created>
  <dcterms:modified xsi:type="dcterms:W3CDTF">2026-05-15T12:10:15Z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15837300</vt:r8>
  </property>
</Properties>
</file>