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d.docs.live.net/0651d282b1c09b24/LC Enginyeria/03 - PROJECTES/07-AJUNTAMENT DE SANT ANTONI DE VILAMAJOR/F26701 - Fase licitació Agrovoltaica/"/>
    </mc:Choice>
  </mc:AlternateContent>
  <xr:revisionPtr revIDLastSave="2552" documentId="8_{D9293FCB-183C-40C5-AEAD-C7C01BA0B7DC}" xr6:coauthVersionLast="47" xr6:coauthVersionMax="47" xr10:uidLastSave="{952CBADE-1E68-48E5-8031-77E2548F0066}"/>
  <bookViews>
    <workbookView xWindow="-110" yWindow="-110" windowWidth="25820" windowHeight="13900" xr2:uid="{61EB64DF-EAEF-41F7-A113-20C7071317BD}"/>
  </bookViews>
  <sheets>
    <sheet name="amidaments" sheetId="13" r:id="rId1"/>
    <sheet name="quadre_preus" sheetId="5" r:id="rId2"/>
    <sheet name="pressupost total" sheetId="1" r:id="rId3"/>
    <sheet name="desmantellament" sheetId="2" r:id="rId4"/>
    <sheet name="justificació_preus" sheetId="10" r:id="rId5"/>
  </sheets>
  <definedNames>
    <definedName name="_xlnm.Print_Area" localSheetId="0">amidaments!$A$1:$G$511</definedName>
    <definedName name="_xlnm.Print_Area" localSheetId="3">desmantellament!$A$1:$G$487</definedName>
    <definedName name="_xlnm.Print_Area" localSheetId="4">justificació_preus!$A$1:$G$294</definedName>
    <definedName name="_xlnm.Print_Area" localSheetId="2">'pressupost total'!$A$1:$G$534</definedName>
    <definedName name="_xlnm.Print_Area" localSheetId="1">quadre_preus!$A$1:$G$107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8" i="10" l="1"/>
  <c r="F308" i="10"/>
  <c r="F371" i="10" l="1"/>
  <c r="F377" i="10"/>
  <c r="F407" i="10"/>
  <c r="F546" i="10"/>
  <c r="F533" i="10"/>
  <c r="F539" i="10"/>
  <c r="D270" i="13"/>
  <c r="D223" i="13"/>
  <c r="D184" i="13"/>
  <c r="D180" i="13"/>
  <c r="D94" i="13"/>
  <c r="D92" i="13"/>
  <c r="F57" i="13"/>
  <c r="D42" i="13"/>
  <c r="D40" i="13"/>
  <c r="F16" i="13"/>
  <c r="F14" i="13"/>
  <c r="F12" i="13"/>
  <c r="F10" i="13"/>
  <c r="F8" i="13"/>
  <c r="F6" i="13"/>
  <c r="F19" i="13" s="1"/>
  <c r="F20" i="13" s="1"/>
  <c r="F480" i="10"/>
  <c r="F17" i="10"/>
  <c r="F18" i="10"/>
  <c r="F23" i="10"/>
  <c r="F24" i="10"/>
  <c r="F25" i="10"/>
  <c r="F30" i="10"/>
  <c r="F31" i="10"/>
  <c r="F32" i="10"/>
  <c r="F33" i="10"/>
  <c r="F38" i="10"/>
  <c r="F39" i="10"/>
  <c r="F40" i="10"/>
  <c r="F41" i="10"/>
  <c r="F50" i="10"/>
  <c r="F51" i="10"/>
  <c r="F52" i="10"/>
  <c r="F53" i="10"/>
  <c r="F54" i="10"/>
  <c r="F55" i="10"/>
  <c r="F60" i="10"/>
  <c r="F61" i="10"/>
  <c r="F62" i="10"/>
  <c r="F63" i="10"/>
  <c r="F64" i="10"/>
  <c r="F72" i="10"/>
  <c r="F73" i="10"/>
  <c r="F74" i="10"/>
  <c r="F75" i="10"/>
  <c r="F76" i="10"/>
  <c r="F77" i="10"/>
  <c r="F78" i="10"/>
  <c r="F79" i="10"/>
  <c r="F80" i="10"/>
  <c r="F85" i="10"/>
  <c r="F86" i="10"/>
  <c r="F87" i="10"/>
  <c r="F88" i="10"/>
  <c r="F89" i="10"/>
  <c r="F90" i="10"/>
  <c r="F91" i="10"/>
  <c r="F92" i="10"/>
  <c r="F93" i="10"/>
  <c r="F98" i="10"/>
  <c r="F99" i="10"/>
  <c r="F100" i="10"/>
  <c r="F101" i="10"/>
  <c r="F102" i="10"/>
  <c r="F103" i="10"/>
  <c r="F104" i="10"/>
  <c r="F105" i="10"/>
  <c r="F106" i="10"/>
  <c r="F111" i="10"/>
  <c r="F112" i="10"/>
  <c r="F117" i="10"/>
  <c r="F118" i="10"/>
  <c r="F123" i="10"/>
  <c r="F124" i="10"/>
  <c r="F129" i="10"/>
  <c r="F130" i="10"/>
  <c r="F135" i="10"/>
  <c r="F136" i="10"/>
  <c r="F141" i="10"/>
  <c r="F142" i="10"/>
  <c r="F147" i="10"/>
  <c r="F148" i="10"/>
  <c r="F153" i="10"/>
  <c r="F154" i="10"/>
  <c r="F159" i="10"/>
  <c r="F160" i="10"/>
  <c r="F165" i="10"/>
  <c r="F166" i="10"/>
  <c r="F171" i="10"/>
  <c r="F172" i="10"/>
  <c r="F177" i="10"/>
  <c r="F178" i="10"/>
  <c r="F183" i="10"/>
  <c r="F184" i="10"/>
  <c r="F189" i="10"/>
  <c r="F190" i="10"/>
  <c r="F195" i="10"/>
  <c r="F196" i="10"/>
  <c r="F201" i="10"/>
  <c r="F202" i="10"/>
  <c r="F207" i="10"/>
  <c r="F208" i="10"/>
  <c r="F213" i="10"/>
  <c r="F214" i="10"/>
  <c r="F219" i="10"/>
  <c r="F220" i="10"/>
  <c r="F225" i="10"/>
  <c r="F226" i="10"/>
  <c r="F231" i="10"/>
  <c r="F232" i="10"/>
  <c r="F237" i="10"/>
  <c r="F238" i="10"/>
  <c r="F246" i="10"/>
  <c r="F247" i="10"/>
  <c r="F252" i="10"/>
  <c r="F253" i="10"/>
  <c r="F258" i="10"/>
  <c r="F259" i="10"/>
  <c r="F264" i="10"/>
  <c r="F265" i="10"/>
  <c r="F270" i="10"/>
  <c r="F271" i="10"/>
  <c r="F276" i="10"/>
  <c r="F277" i="10"/>
  <c r="F282" i="10"/>
  <c r="F283" i="10"/>
  <c r="F291" i="10"/>
  <c r="F292" i="10"/>
  <c r="F297" i="10"/>
  <c r="F298" i="10"/>
  <c r="F303" i="10"/>
  <c r="F304" i="10"/>
  <c r="F309" i="10"/>
  <c r="F310" i="10"/>
  <c r="F315" i="10"/>
  <c r="F316" i="10"/>
  <c r="F321" i="10"/>
  <c r="F322" i="10"/>
  <c r="F327" i="10"/>
  <c r="F328" i="10"/>
  <c r="F333" i="10"/>
  <c r="F334" i="10"/>
  <c r="F339" i="10"/>
  <c r="F340" i="10"/>
  <c r="F345" i="10"/>
  <c r="F346" i="10"/>
  <c r="F351" i="10"/>
  <c r="F352" i="10"/>
  <c r="F357" i="10"/>
  <c r="F358" i="10"/>
  <c r="F366" i="10"/>
  <c r="F367" i="10"/>
  <c r="F372" i="10"/>
  <c r="F373" i="10"/>
  <c r="F378" i="10"/>
  <c r="F379" i="10"/>
  <c r="F380" i="10"/>
  <c r="F381" i="10"/>
  <c r="F382" i="10"/>
  <c r="F383" i="10"/>
  <c r="F384" i="10"/>
  <c r="F385" i="10"/>
  <c r="F386" i="10"/>
  <c r="F387" i="10"/>
  <c r="F392" i="10"/>
  <c r="F393" i="10"/>
  <c r="F398" i="10"/>
  <c r="F399" i="10"/>
  <c r="F400" i="10"/>
  <c r="F401" i="10"/>
  <c r="F402" i="10"/>
  <c r="F403" i="10"/>
  <c r="F408" i="10"/>
  <c r="F409" i="10"/>
  <c r="F410" i="10"/>
  <c r="F411" i="10"/>
  <c r="F417" i="10"/>
  <c r="F418" i="10"/>
  <c r="F423" i="10"/>
  <c r="F424" i="10"/>
  <c r="F425" i="10"/>
  <c r="F426" i="10"/>
  <c r="F427" i="10"/>
  <c r="F428" i="10"/>
  <c r="F433" i="10"/>
  <c r="F434" i="10"/>
  <c r="F435" i="10"/>
  <c r="F436" i="10"/>
  <c r="F437" i="10"/>
  <c r="F442" i="10"/>
  <c r="F443" i="10"/>
  <c r="F444" i="10"/>
  <c r="F445" i="10"/>
  <c r="F446" i="10"/>
  <c r="F447" i="10"/>
  <c r="F452" i="10"/>
  <c r="F453" i="10"/>
  <c r="F454" i="10"/>
  <c r="F455" i="10"/>
  <c r="F456" i="10"/>
  <c r="F457" i="10"/>
  <c r="F481" i="10"/>
  <c r="F482" i="10"/>
  <c r="F487" i="10"/>
  <c r="F488" i="10"/>
  <c r="F493" i="10"/>
  <c r="F494" i="10"/>
  <c r="F528" i="10"/>
  <c r="D529" i="10"/>
  <c r="F529" i="10" s="1"/>
  <c r="F534" i="10"/>
  <c r="F535" i="10"/>
  <c r="F540" i="10"/>
  <c r="F541" i="10"/>
  <c r="F542" i="10"/>
  <c r="D547" i="10"/>
  <c r="F547" i="10" s="1"/>
  <c r="D548" i="10"/>
  <c r="F548" i="10" s="1"/>
  <c r="D549" i="10"/>
  <c r="F549" i="10" s="1"/>
  <c r="F556" i="10"/>
  <c r="F557" i="10" s="1"/>
  <c r="F562" i="10"/>
  <c r="F563" i="10" s="1"/>
  <c r="F568" i="10"/>
  <c r="F569" i="10" s="1"/>
  <c r="F492" i="10" l="1"/>
  <c r="E495" i="10" s="1"/>
  <c r="F495" i="10" s="1"/>
  <c r="F496" i="10" s="1"/>
  <c r="F170" i="10"/>
  <c r="E173" i="10" s="1"/>
  <c r="F173" i="10" s="1"/>
  <c r="E311" i="10"/>
  <c r="F311" i="10" s="1"/>
  <c r="F312" i="10" s="1"/>
  <c r="F281" i="10"/>
  <c r="E284" i="10" s="1"/>
  <c r="F284" i="10" s="1"/>
  <c r="F285" i="10" s="1"/>
  <c r="F257" i="10"/>
  <c r="F206" i="10"/>
  <c r="E209" i="10" s="1"/>
  <c r="F209" i="10" s="1"/>
  <c r="F210" i="10" s="1"/>
  <c r="F158" i="10"/>
  <c r="E161" i="10" s="1"/>
  <c r="F161" i="10" s="1"/>
  <c r="F162" i="10" s="1"/>
  <c r="F314" i="10"/>
  <c r="E317" i="10" s="1"/>
  <c r="F317" i="10" s="1"/>
  <c r="F318" i="10" s="1"/>
  <c r="F176" i="10"/>
  <c r="F344" i="10"/>
  <c r="E347" i="10" s="1"/>
  <c r="F347" i="10" s="1"/>
  <c r="F348" i="10" s="1"/>
  <c r="F320" i="10"/>
  <c r="E323" i="10" s="1"/>
  <c r="F323" i="10" s="1"/>
  <c r="F296" i="10"/>
  <c r="E299" i="10" s="1"/>
  <c r="F299" i="10" s="1"/>
  <c r="F300" i="10" s="1"/>
  <c r="F200" i="10"/>
  <c r="E203" i="10" s="1"/>
  <c r="F203" i="10" s="1"/>
  <c r="F204" i="10" s="1"/>
  <c r="F416" i="10"/>
  <c r="E419" i="10" s="1"/>
  <c r="F419" i="10" s="1"/>
  <c r="F420" i="10" s="1"/>
  <c r="F116" i="10"/>
  <c r="F326" i="10"/>
  <c r="F302" i="10"/>
  <c r="E305" i="10" s="1"/>
  <c r="F305" i="10" s="1"/>
  <c r="F306" i="10" s="1"/>
  <c r="F251" i="10"/>
  <c r="F84" i="10"/>
  <c r="E94" i="10" s="1"/>
  <c r="F94" i="10" s="1"/>
  <c r="F95" i="10" s="1"/>
  <c r="F59" i="10"/>
  <c r="F49" i="10"/>
  <c r="E56" i="10" s="1"/>
  <c r="F56" i="10" s="1"/>
  <c r="F332" i="10"/>
  <c r="E335" i="10" s="1"/>
  <c r="F335" i="10" s="1"/>
  <c r="F336" i="10" s="1"/>
  <c r="F164" i="10"/>
  <c r="E167" i="10" s="1"/>
  <c r="F167" i="10" s="1"/>
  <c r="F168" i="10" s="1"/>
  <c r="F441" i="10"/>
  <c r="E448" i="10" s="1"/>
  <c r="F448" i="10" s="1"/>
  <c r="F338" i="10"/>
  <c r="F263" i="10"/>
  <c r="E266" i="10" s="1"/>
  <c r="F266" i="10" s="1"/>
  <c r="F267" i="10" s="1"/>
  <c r="F212" i="10"/>
  <c r="F128" i="10"/>
  <c r="E131" i="10" s="1"/>
  <c r="F131" i="10" s="1"/>
  <c r="F132" i="10" s="1"/>
  <c r="F230" i="10"/>
  <c r="F122" i="10"/>
  <c r="E125" i="10" s="1"/>
  <c r="F125" i="10" s="1"/>
  <c r="F126" i="10" s="1"/>
  <c r="F16" i="10"/>
  <c r="E19" i="10" s="1"/>
  <c r="F19" i="10" s="1"/>
  <c r="F20" i="10" s="1"/>
  <c r="F236" i="10"/>
  <c r="E239" i="10" s="1"/>
  <c r="F239" i="10" s="1"/>
  <c r="F240" i="10" s="1"/>
  <c r="F146" i="10"/>
  <c r="E149" i="10" s="1"/>
  <c r="F149" i="10" s="1"/>
  <c r="F150" i="10" s="1"/>
  <c r="E374" i="10"/>
  <c r="F374" i="10" s="1"/>
  <c r="F375" i="10" s="1"/>
  <c r="F97" i="10"/>
  <c r="F29" i="10"/>
  <c r="E34" i="10" s="1"/>
  <c r="F34" i="10" s="1"/>
  <c r="F35" i="10" s="1"/>
  <c r="F275" i="10"/>
  <c r="F432" i="10"/>
  <c r="F356" i="10"/>
  <c r="F269" i="10"/>
  <c r="F245" i="10"/>
  <c r="F224" i="10"/>
  <c r="E227" i="10" s="1"/>
  <c r="F227" i="10" s="1"/>
  <c r="F228" i="10" s="1"/>
  <c r="F350" i="10"/>
  <c r="E353" i="10" s="1"/>
  <c r="F353" i="10" s="1"/>
  <c r="F354" i="10" s="1"/>
  <c r="F22" i="10"/>
  <c r="E550" i="10"/>
  <c r="F550" i="10" s="1"/>
  <c r="F551" i="10" s="1"/>
  <c r="E412" i="10"/>
  <c r="F412" i="10" s="1"/>
  <c r="F413" i="10" s="1"/>
  <c r="F391" i="10"/>
  <c r="E394" i="10" s="1"/>
  <c r="F394" i="10" s="1"/>
  <c r="F395" i="10" s="1"/>
  <c r="F290" i="10"/>
  <c r="F152" i="10"/>
  <c r="E155" i="10" s="1"/>
  <c r="F155" i="10" s="1"/>
  <c r="F156" i="10" s="1"/>
  <c r="F134" i="10"/>
  <c r="F110" i="10"/>
  <c r="E113" i="10" s="1"/>
  <c r="F113" i="10" s="1"/>
  <c r="F114" i="10" s="1"/>
  <c r="E530" i="10"/>
  <c r="F530" i="10" s="1"/>
  <c r="F531" i="10" s="1"/>
  <c r="F451" i="10"/>
  <c r="F397" i="10"/>
  <c r="F218" i="10"/>
  <c r="F182" i="10"/>
  <c r="F37" i="10"/>
  <c r="F71" i="10"/>
  <c r="F422" i="10"/>
  <c r="F140" i="10"/>
  <c r="F190" i="1"/>
  <c r="E191" i="10" l="1"/>
  <c r="F191" i="10" s="1"/>
  <c r="F192" i="10" s="1"/>
  <c r="F194" i="10"/>
  <c r="F174" i="10"/>
  <c r="F486" i="10"/>
  <c r="E489" i="10" s="1"/>
  <c r="F489" i="10" s="1"/>
  <c r="F490" i="10" s="1"/>
  <c r="E65" i="10"/>
  <c r="F65" i="10" s="1"/>
  <c r="F66" i="10" s="1"/>
  <c r="F57" i="10"/>
  <c r="E278" i="10"/>
  <c r="F278" i="10" s="1"/>
  <c r="F279" i="10" s="1"/>
  <c r="E329" i="10"/>
  <c r="F329" i="10" s="1"/>
  <c r="F330" i="10" s="1"/>
  <c r="E119" i="10"/>
  <c r="F119" i="10" s="1"/>
  <c r="F120" i="10" s="1"/>
  <c r="F449" i="10"/>
  <c r="E248" i="10"/>
  <c r="F248" i="10" s="1"/>
  <c r="F249" i="10" s="1"/>
  <c r="E536" i="10"/>
  <c r="F536" i="10" s="1"/>
  <c r="F537" i="10" s="1"/>
  <c r="E293" i="10"/>
  <c r="F293" i="10" s="1"/>
  <c r="F294" i="10" s="1"/>
  <c r="E26" i="10"/>
  <c r="F26" i="10" s="1"/>
  <c r="F27" i="10" s="1"/>
  <c r="E137" i="10"/>
  <c r="F137" i="10" s="1"/>
  <c r="F138" i="10" s="1"/>
  <c r="E272" i="10"/>
  <c r="F272" i="10" s="1"/>
  <c r="F273" i="10" s="1"/>
  <c r="F324" i="10"/>
  <c r="E359" i="10"/>
  <c r="F359" i="10" s="1"/>
  <c r="F360" i="10" s="1"/>
  <c r="E233" i="10"/>
  <c r="F233" i="10" s="1"/>
  <c r="F234" i="10" s="1"/>
  <c r="E429" i="10"/>
  <c r="F429" i="10" s="1"/>
  <c r="F430" i="10" s="1"/>
  <c r="E42" i="10"/>
  <c r="F42" i="10" s="1"/>
  <c r="F43" i="10"/>
  <c r="E185" i="10"/>
  <c r="F185" i="10" s="1"/>
  <c r="F186" i="10" s="1"/>
  <c r="E438" i="10"/>
  <c r="F438" i="10" s="1"/>
  <c r="F439" i="10" s="1"/>
  <c r="E179" i="10"/>
  <c r="F179" i="10" s="1"/>
  <c r="F180" i="10" s="1"/>
  <c r="E215" i="10"/>
  <c r="F215" i="10" s="1"/>
  <c r="F216" i="10" s="1"/>
  <c r="E260" i="10"/>
  <c r="F260" i="10" s="1"/>
  <c r="F261" i="10" s="1"/>
  <c r="E254" i="10"/>
  <c r="F254" i="10" s="1"/>
  <c r="F255" i="10" s="1"/>
  <c r="E81" i="10"/>
  <c r="F81" i="10" s="1"/>
  <c r="F82" i="10"/>
  <c r="E107" i="10"/>
  <c r="F107" i="10" s="1"/>
  <c r="F108" i="10" s="1"/>
  <c r="E143" i="10"/>
  <c r="F143" i="10" s="1"/>
  <c r="F144" i="10" s="1"/>
  <c r="E341" i="10"/>
  <c r="F341" i="10" s="1"/>
  <c r="F342" i="10" s="1"/>
  <c r="E221" i="10"/>
  <c r="F221" i="10" s="1"/>
  <c r="F222" i="10" s="1"/>
  <c r="E543" i="10"/>
  <c r="F543" i="10" s="1"/>
  <c r="F544" i="10" s="1"/>
  <c r="E404" i="10"/>
  <c r="F404" i="10" s="1"/>
  <c r="F405" i="10" s="1"/>
  <c r="E458" i="10"/>
  <c r="F458" i="10" s="1"/>
  <c r="F459" i="10" s="1"/>
  <c r="E388" i="10"/>
  <c r="F388" i="10" s="1"/>
  <c r="F389" i="10" s="1"/>
  <c r="F68" i="1"/>
  <c r="F66" i="1"/>
  <c r="D92" i="1"/>
  <c r="F188" i="1"/>
  <c r="D184" i="1"/>
  <c r="E197" i="10" l="1"/>
  <c r="F197" i="10" s="1"/>
  <c r="F198" i="10" s="1"/>
  <c r="F479" i="10"/>
  <c r="E483" i="10" s="1"/>
  <c r="F483" i="10" s="1"/>
  <c r="F484" i="10" s="1"/>
  <c r="D270" i="1" l="1"/>
  <c r="D180" i="1" l="1"/>
  <c r="F180" i="1" s="1"/>
  <c r="F268" i="1"/>
  <c r="F196" i="1"/>
  <c r="F194" i="1"/>
  <c r="F192" i="1"/>
  <c r="F270" i="1"/>
  <c r="F489" i="1" l="1"/>
  <c r="F487" i="1"/>
  <c r="F507" i="1"/>
  <c r="F495" i="1"/>
  <c r="F493" i="1"/>
  <c r="F491" i="1"/>
  <c r="F485" i="1"/>
  <c r="D223" i="1" l="1"/>
  <c r="F240" i="1"/>
  <c r="D42" i="1" l="1"/>
  <c r="F17" i="2"/>
  <c r="F18" i="2" l="1"/>
  <c r="F238" i="1"/>
  <c r="F236" i="1"/>
  <c r="F126" i="1"/>
  <c r="F90" i="1"/>
  <c r="F96" i="1"/>
  <c r="F92" i="1"/>
  <c r="D94" i="1"/>
  <c r="F483" i="1"/>
  <c r="F481" i="1"/>
  <c r="F479" i="1"/>
  <c r="F505" i="1"/>
  <c r="F510" i="1" s="1"/>
  <c r="F266" i="1"/>
  <c r="F264" i="1"/>
  <c r="F262" i="1"/>
  <c r="F253" i="1"/>
  <c r="F227" i="1"/>
  <c r="F225" i="1"/>
  <c r="F223" i="1"/>
  <c r="F243" i="1" l="1"/>
  <c r="F498" i="1"/>
  <c r="F273" i="1"/>
  <c r="F230" i="1"/>
  <c r="F511" i="1" l="1"/>
  <c r="F521" i="1" s="1"/>
  <c r="F468" i="1"/>
  <c r="F466" i="1"/>
  <c r="F464" i="1"/>
  <c r="F462" i="1"/>
  <c r="F460" i="1"/>
  <c r="F458" i="1"/>
  <c r="F456" i="1"/>
  <c r="F454" i="1"/>
  <c r="F443" i="1"/>
  <c r="F441" i="1"/>
  <c r="F439" i="1"/>
  <c r="F437" i="1"/>
  <c r="F435" i="1"/>
  <c r="F433" i="1"/>
  <c r="F431" i="1"/>
  <c r="F429" i="1"/>
  <c r="F427" i="1"/>
  <c r="F425" i="1"/>
  <c r="F415" i="1"/>
  <c r="F413" i="1"/>
  <c r="F411" i="1"/>
  <c r="F401" i="1"/>
  <c r="F399" i="1"/>
  <c r="F397" i="1"/>
  <c r="F471" i="1" l="1"/>
  <c r="F472" i="1" s="1"/>
  <c r="F520" i="1" s="1"/>
  <c r="F446" i="1"/>
  <c r="F418" i="1"/>
  <c r="F404" i="1"/>
  <c r="F373" i="1" l="1"/>
  <c r="F371" i="1"/>
  <c r="F369" i="1"/>
  <c r="F367" i="1"/>
  <c r="F365" i="1"/>
  <c r="F363" i="1"/>
  <c r="F361" i="1"/>
  <c r="F359" i="1"/>
  <c r="F357" i="1"/>
  <c r="F355" i="1"/>
  <c r="F353" i="1"/>
  <c r="F351" i="1"/>
  <c r="F349" i="1"/>
  <c r="F347" i="1"/>
  <c r="F345" i="1"/>
  <c r="F343" i="1"/>
  <c r="F333" i="1"/>
  <c r="F331" i="1"/>
  <c r="F329" i="1"/>
  <c r="F327" i="1"/>
  <c r="F325" i="1"/>
  <c r="F323" i="1"/>
  <c r="F321" i="1"/>
  <c r="F319" i="1"/>
  <c r="F317" i="1"/>
  <c r="F315" i="1"/>
  <c r="F313" i="1"/>
  <c r="F311" i="1"/>
  <c r="F309" i="1"/>
  <c r="F307" i="1"/>
  <c r="F305" i="1"/>
  <c r="F303" i="1"/>
  <c r="F301" i="1"/>
  <c r="F299" i="1"/>
  <c r="F297" i="1"/>
  <c r="F295" i="1"/>
  <c r="F293" i="1"/>
  <c r="F291" i="1"/>
  <c r="F289" i="1"/>
  <c r="F287" i="1"/>
  <c r="F285" i="1"/>
  <c r="F283" i="1"/>
  <c r="F281" i="1"/>
  <c r="F387" i="1"/>
  <c r="F385" i="1"/>
  <c r="F383" i="1"/>
  <c r="F251" i="1"/>
  <c r="F214" i="1"/>
  <c r="F212" i="1"/>
  <c r="F210" i="1"/>
  <c r="F54" i="1"/>
  <c r="F376" i="1" l="1"/>
  <c r="F336" i="1"/>
  <c r="F390" i="1"/>
  <c r="F447" i="1" l="1"/>
  <c r="F519" i="1" s="1"/>
  <c r="F80" i="1" l="1"/>
  <c r="F110" i="1"/>
  <c r="F108" i="1"/>
  <c r="F106" i="1"/>
  <c r="F104" i="1"/>
  <c r="F102" i="1"/>
  <c r="F88" i="1"/>
  <c r="F82" i="1" l="1"/>
  <c r="F86" i="1"/>
  <c r="F84" i="1"/>
  <c r="F166" i="1" l="1"/>
  <c r="F164" i="1"/>
  <c r="F162" i="1"/>
  <c r="F160" i="1"/>
  <c r="F158" i="1"/>
  <c r="F156" i="1"/>
  <c r="F154" i="1"/>
  <c r="F38" i="1" l="1"/>
  <c r="F100" i="1"/>
  <c r="F98" i="1"/>
  <c r="F78" i="1"/>
  <c r="F94" i="1"/>
  <c r="F76" i="1"/>
  <c r="F74" i="1"/>
  <c r="F72" i="1"/>
  <c r="D40" i="1"/>
  <c r="F249" i="1" l="1"/>
  <c r="F208" i="1"/>
  <c r="F186" i="1"/>
  <c r="F184" i="1"/>
  <c r="F182" i="1"/>
  <c r="F178" i="1"/>
  <c r="F176" i="1"/>
  <c r="F152" i="1"/>
  <c r="F150" i="1"/>
  <c r="F148" i="1"/>
  <c r="F146" i="1"/>
  <c r="F144" i="1"/>
  <c r="F134" i="1"/>
  <c r="F132" i="1"/>
  <c r="F130" i="1"/>
  <c r="F128" i="1"/>
  <c r="F122" i="1"/>
  <c r="F112" i="1"/>
  <c r="F70" i="1"/>
  <c r="F64" i="1"/>
  <c r="F124" i="1"/>
  <c r="F52" i="1"/>
  <c r="F42" i="1"/>
  <c r="F40" i="1"/>
  <c r="F36" i="1"/>
  <c r="F169" i="1" l="1"/>
  <c r="F115" i="1"/>
  <c r="F256" i="1"/>
  <c r="F57" i="1"/>
  <c r="F199" i="1"/>
  <c r="F217" i="1"/>
  <c r="F137" i="1"/>
  <c r="F34" i="1"/>
  <c r="F45" i="1" l="1"/>
  <c r="F274" i="1" s="1"/>
  <c r="F518" i="1" s="1"/>
  <c r="F16" i="1"/>
  <c r="F14" i="1"/>
  <c r="F12" i="1"/>
  <c r="F10" i="1"/>
  <c r="F8" i="1"/>
  <c r="F6" i="1" l="1"/>
  <c r="F19" i="1" s="1"/>
  <c r="F20" i="1" l="1"/>
  <c r="F517" i="1" s="1"/>
  <c r="F523" i="1" l="1"/>
  <c r="G521" i="1" s="1"/>
  <c r="G520" i="1" l="1"/>
  <c r="G519" i="1"/>
  <c r="D524" i="1"/>
  <c r="G517" i="1"/>
  <c r="D525" i="1"/>
  <c r="G518" i="1"/>
  <c r="F527" i="1" l="1"/>
  <c r="F529" i="1" s="1"/>
  <c r="F530" i="1" l="1"/>
  <c r="F532" i="1" s="1"/>
  <c r="F365" i="10"/>
  <c r="E368" i="10" s="1"/>
  <c r="F368" i="10" s="1"/>
  <c r="F369" i="10" l="1"/>
</calcChain>
</file>

<file path=xl/sharedStrings.xml><?xml version="1.0" encoding="utf-8"?>
<sst xmlns="http://schemas.openxmlformats.org/spreadsheetml/2006/main" count="3403" uniqueCount="548">
  <si>
    <t>CAPÍTOL:</t>
  </si>
  <si>
    <t>CONSIDERACIONS D'ÍNDOLE GENERAL</t>
  </si>
  <si>
    <t>SUBCAPÍTOL:</t>
  </si>
  <si>
    <t>CODI</t>
  </si>
  <si>
    <t>UA</t>
  </si>
  <si>
    <t>DESCRIPCIÓ</t>
  </si>
  <si>
    <t>AMIDAMENT</t>
  </si>
  <si>
    <t>PREU</t>
  </si>
  <si>
    <t>TOTAL</t>
  </si>
  <si>
    <t>01.01.01</t>
  </si>
  <si>
    <t>u</t>
  </si>
  <si>
    <t>L'empresa constructora facilitarà els plànols as‐built de les diferents instal∙lacions executades a la direcció facultativa de les instal∙lacions per a la seva revisió i posterior aprovació.</t>
  </si>
  <si>
    <t>€</t>
  </si>
  <si>
    <t>01.01.02</t>
  </si>
  <si>
    <t>Totes les instal∙lacions executades seran degudament provades d'acord amb la normativa vigent al respecte per cadascuna d'elles, tot verificant‐ne el seu correcte funcionament. Al final de l'obra, i abans de procedir a la contractació dels diferents serveis afectats, s'emetran i entregaran a la D.F d'instal∙lacions els corresponents certificats acreditatius al respecte, emesos per una empresa instal∙ladora inscrita en el registre i degudament autoritzada pel Departament d'Indústria de la Generalitat de Catalunya.</t>
  </si>
  <si>
    <t>01.01.03</t>
  </si>
  <si>
    <t>Cada partida inclou els mitjans auxiliars necessaris per a la total i correcte execució de les mateixes (elevadors, bastides, ... ), així com també les ajudes de paleta corresponents per a l'execusió de les mateixes.</t>
  </si>
  <si>
    <t>01.01.04</t>
  </si>
  <si>
    <t>A partir del pla de control de qualitat del projecte executiu el contractista elaborarà el seu pla d'autocontrol que haurà de ser aprovat per la direcció facultativa abans de l'inici de les obres. Les partides del Programa de Control de Qualitat seran les mínimes a
efectuar i podran ampliar‐se o demanar‐ne de noves durant el transcurs del treballs si les circumstàncies així ho aconsellin. Si l'increment d'assaigs de control es deu a execucions incorrectes del Constructor, aquests assaigs suplementaris aniran al seu càrrec.</t>
  </si>
  <si>
    <t>01.01.05</t>
  </si>
  <si>
    <t>Les mermes dels materials estan incloses dins dels preus. No
s'acceptaran mermes en els amidaments.</t>
  </si>
  <si>
    <t>01.01.06</t>
  </si>
  <si>
    <t>INSTAL·LACIÓ FOTOVOLTAICA</t>
  </si>
  <si>
    <t>INSTAL·LACIONS FOTOVOLTAIQUES</t>
  </si>
  <si>
    <t>TOTAL CAPITOL 01 CONSIDERACIONS D'ÍNDOLE GENERAL</t>
  </si>
  <si>
    <t>02.02.01</t>
  </si>
  <si>
    <t>02.02.02</t>
  </si>
  <si>
    <t>02.03.01</t>
  </si>
  <si>
    <t>CANALITZACIONS I CABLES</t>
  </si>
  <si>
    <t>TOTAL SUBCAPITOL 02.04 CANALITZACIONS I CABLES</t>
  </si>
  <si>
    <t>OBRA CIVIL</t>
  </si>
  <si>
    <t>02.04.01</t>
  </si>
  <si>
    <t>02.04.02</t>
  </si>
  <si>
    <t>02.04.03</t>
  </si>
  <si>
    <t>02.04.04</t>
  </si>
  <si>
    <t>02.04.05</t>
  </si>
  <si>
    <t>CENTRE DE TRANSFORMACIÓ</t>
  </si>
  <si>
    <t>02.05.01</t>
  </si>
  <si>
    <t>02.05.02</t>
  </si>
  <si>
    <t>02.05.03</t>
  </si>
  <si>
    <t>02.05.04</t>
  </si>
  <si>
    <t>02.05.05</t>
  </si>
  <si>
    <t>CENTRE DE MESURA</t>
  </si>
  <si>
    <t>02.06.01</t>
  </si>
  <si>
    <t>02.06.02</t>
  </si>
  <si>
    <t>02.06.03</t>
  </si>
  <si>
    <t>02.06.04</t>
  </si>
  <si>
    <t>02.06.05</t>
  </si>
  <si>
    <t>02.07.01</t>
  </si>
  <si>
    <t>02.07.02</t>
  </si>
  <si>
    <t>02.07.03</t>
  </si>
  <si>
    <t>02.07.04</t>
  </si>
  <si>
    <t>02.08.01</t>
  </si>
  <si>
    <t>VIDEOVIGILÀNCIA</t>
  </si>
  <si>
    <t>02.10.01</t>
  </si>
  <si>
    <t>ALTRES</t>
  </si>
  <si>
    <t>TOTAL CAPITOL 02 INSTAL·LACIÓ FOTOVOLTAICA</t>
  </si>
  <si>
    <t>ENGINYERIA, ESTUDIS I LEGALITZACIÓ</t>
  </si>
  <si>
    <r>
      <rPr>
        <b/>
        <sz val="6"/>
        <color theme="1"/>
        <rFont val="Calibri"/>
        <family val="2"/>
      </rPr>
      <t xml:space="preserve">Mòdul Solar Fotovoltaic monocristal·lí de 505Wp     </t>
    </r>
    <r>
      <rPr>
        <b/>
        <sz val="8"/>
        <color theme="1"/>
        <rFont val="Calibri"/>
        <family val="2"/>
      </rPr>
      <t xml:space="preserve">                                                                                </t>
    </r>
    <r>
      <rPr>
        <sz val="8"/>
        <color theme="1"/>
        <rFont val="Calibri"/>
        <family val="2"/>
      </rPr>
      <t>Subministre i instal.lació de modul solar fotovoltaic monocristal.li de 505Wp. Eficiència del 21,1%. Dimensions: 2.176mm (alt) x 1.098mm (ample) x 35mm (fons). Pes de 26,3kg. Tensió circuit obert (voc) 51,9V. Corrent de curt circuit (Isc) 12,35A. Tensió en el seu punt de màxima potència (Vmpp) 43,0V. Corrent en el punt de màxima potència (Impp) 11,75A. Amb cel.la tallada mono, 150 cel.les. Vidre solar templat amb baix contingut de ferro, 3,2mm amb tractament antireflectant. Marc d'alumini anoditzat i caixa de connexions IP68. connectors MC4 EV02  Inclou la mà d'obra i tots els elements i accessoris necessaris pel seu correcte muntatge i instal.lació. Panells completament connectats i instal.lats fins al seu correcte funcionament.</t>
    </r>
  </si>
  <si>
    <r>
      <rPr>
        <b/>
        <sz val="6"/>
        <color theme="1"/>
        <rFont val="Calibri"/>
        <family val="2"/>
      </rPr>
      <t xml:space="preserve">Inversor trifàsic Fotovoltaic  de 150kW   </t>
    </r>
    <r>
      <rPr>
        <b/>
        <sz val="8"/>
        <color theme="1"/>
        <rFont val="Calibri"/>
        <family val="2"/>
      </rPr>
      <t xml:space="preserve">                                                                                </t>
    </r>
    <r>
      <rPr>
        <sz val="8"/>
        <color theme="1"/>
        <rFont val="Calibri"/>
        <family val="2"/>
      </rPr>
      <t>Subministrament i instal·lació d'un inversor trifàsic per instal·lacions fotovoltaiques, de 150kW de potència nominal de sortida i 150kVA de potència màxima aparent en CA. Dimensions: 830mm (alt) x 770mm (ample) x 462mm (fons). Pes de 99kg. L'inversor permetrà connectar fins a 300kWp en CC. el rang de tensions en CC serà de 880V a 1450. la tensió màxima serà de 1500V i la tensió assignada de 880V. La intensitat màxima d'entrada serà de 180A. la intensitat de curcircuit màxima d'entrada serà de 325A. disposarà d'un sol MPP i una entrada.  la tensió nominal de sortida en CA serà de 690V sent el rang de tensions 600V a 480V. la intensitat màxima de sortida serà 151 A. la sortida es farà amb 3 cables de fase i un de protecció. tipus de protecció IP65 i un consum en stand-by menor a 5W.Completament muntat i connexionat i en perfecte funcionament.</t>
    </r>
  </si>
  <si>
    <t>kWp</t>
  </si>
  <si>
    <r>
      <rPr>
        <b/>
        <sz val="6"/>
        <color theme="1"/>
        <rFont val="Calibri"/>
        <family val="2"/>
      </rPr>
      <t xml:space="preserve">Conductor negre de coure H1Z2Z2-K 1,5/1,5kV (1,8kV) de 1x4 mm² de secció </t>
    </r>
    <r>
      <rPr>
        <b/>
        <sz val="8"/>
        <color theme="1"/>
        <rFont val="Calibri"/>
        <family val="2"/>
      </rPr>
      <t xml:space="preserve">                                                                                </t>
    </r>
    <r>
      <rPr>
        <sz val="8"/>
        <color theme="1"/>
        <rFont val="Calibri"/>
        <family val="2"/>
      </rPr>
      <t>Subministre i instal.lació de cable elèctric unipolar, resistent a la intempèrie, per a instal.lacions fotovoltaiques, garantitzat per a 30 anys, tipo ZZ‐F, tensió nominal 1,5/1,5 kV, tensió màxima en corrent continua 1,8 kV, reacció al foc clase Cca, de 1x4 mm² de secció, amb coberta del cable de poliolefins amb baixa emissió de fums, no propagació de la flama, baixa emisió de fums, baixa emisió de gasos tòxics, lliure d'halogens, resistència a la absorció d'aigua, resistència al fred, resistència als rajos ultravioleta, resistència als agents químics, etc, amb part proporcional de terminals i accessoris. Inclou ma d'obra per a la seva instal.lació. Completament Instal.lat en safata o tub i en correcte funcionament.</t>
    </r>
  </si>
  <si>
    <r>
      <rPr>
        <b/>
        <sz val="6"/>
        <color theme="1"/>
        <rFont val="Calibri"/>
        <family val="2"/>
      </rPr>
      <t xml:space="preserve">Conductor vermell de coure H1Z2Z2-K 1,5/1,5kV (1,8kV) de 1x4 mm² de secció </t>
    </r>
    <r>
      <rPr>
        <b/>
        <sz val="8"/>
        <color theme="1"/>
        <rFont val="Calibri"/>
        <family val="2"/>
      </rPr>
      <t xml:space="preserve">                                                                                </t>
    </r>
    <r>
      <rPr>
        <sz val="8"/>
        <color theme="1"/>
        <rFont val="Calibri"/>
        <family val="2"/>
      </rPr>
      <t>Subministre i instal.lació de cable elèctric unipolar, resistent a la intempèrie, per a instal.lacions fotovoltaiques, garantitzat per a 30 anys, tipo ZZ‐F, tensió nominal 1,5/1,5 kV, tensió màxima en corrent continua 1,8 kV, reacció al foc clase Cca, de 1x4 mm² de secció, amb coberta del cable de poliolefins amb baixa emissió de fums, no propagació de la flama, baixa emisió de fums, baixa emisió de gasos tòxics, lliure d'halogens, resistència a la absorció d'aigua, resistència al fred, resistència als rajos ultravioleta, resistència als agents químics, etc, amb part proporcional de terminals i accessoris. Inclou ma d'obra per a la seva instal.lació. Completament Instal.lat en safata o tub i en correcte funcionament.</t>
    </r>
  </si>
  <si>
    <r>
      <rPr>
        <b/>
        <sz val="6"/>
        <color theme="1"/>
        <rFont val="Calibri"/>
        <family val="2"/>
      </rPr>
      <t xml:space="preserve">Conductor negre de coure H1Z2Z2-K 1,5/1,5kV (1,8kV) de 1x6 mm² de secció </t>
    </r>
    <r>
      <rPr>
        <b/>
        <sz val="8"/>
        <color theme="1"/>
        <rFont val="Calibri"/>
        <family val="2"/>
      </rPr>
      <t xml:space="preserve">                                                                                </t>
    </r>
    <r>
      <rPr>
        <sz val="8"/>
        <color theme="1"/>
        <rFont val="Calibri"/>
        <family val="2"/>
      </rPr>
      <t>Subministre i instal.lació de cable elèctric unipolar, resistent a la intempèrie, per a instal.lacions fotovoltaiques, garantitzat per a 30 anys, tipo ZZ‐F, tensió nominal 1,5/1,5 kV, tensió màxima en corrent continua 1,8 kV, reacció al foc clase Cca, de 1x6 mm² de secció, amb coberta del cable de poliolefins amb baixa emissió de fums, no propagació de la flama, baixa emisió de fums, baixa emisió de gasos tòxics, lliure d'halogens, resistència a la absorció d'aigua, resistència al fred, resistència als rajos ultravioleta, resistència als agents químics, etc, amb part proporcional de terminals i accessoris. Inclou ma d'obra per a la seva instal.lació. Completament Instal.lat en safata o tub i en correcte funcionament.</t>
    </r>
  </si>
  <si>
    <r>
      <rPr>
        <b/>
        <sz val="6"/>
        <color theme="1"/>
        <rFont val="Calibri"/>
        <family val="2"/>
      </rPr>
      <t xml:space="preserve">Conductor vermell de coure H1Z2Z2-K 1,5/1,5kV (1,8kV) de 1x6 mm² de secció </t>
    </r>
    <r>
      <rPr>
        <b/>
        <sz val="8"/>
        <color theme="1"/>
        <rFont val="Calibri"/>
        <family val="2"/>
      </rPr>
      <t xml:space="preserve">                                                                                </t>
    </r>
    <r>
      <rPr>
        <sz val="8"/>
        <color theme="1"/>
        <rFont val="Calibri"/>
        <family val="2"/>
      </rPr>
      <t>Subministre i instal.lació de cable elèctric unipolar, resistent a la intempèrie, per a instal.lacions fotovoltaiques, garantitzat per a 30 anys, tipo ZZ‐F, tensió nominal 1,5/1,5 kV, tensió màxima en corrent continua 1,8 kV, reacció al foc clase Cca, de 1x6 mm² de secció, amb coberta del cable de poliolefins amb baixa emissió de fums, no propagació de la flama, baixa emisió de fums, baixa emisió de gasos tòxics, lliure d'halogens, resistència a la absorció d'aigua, resistència al fred, resistència als rajos ultravioleta, resistència als agents químics, etc, amb part proporcional de terminals i accessoris. Inclou ma d'obra per a la seva instal.lació. Completament Instal.lat en safata o tub i en correcte funcionament.</t>
    </r>
  </si>
  <si>
    <r>
      <rPr>
        <b/>
        <sz val="6"/>
        <color theme="1"/>
        <rFont val="Calibri"/>
        <family val="2"/>
      </rPr>
      <t xml:space="preserve">Connectors CC, string 1500V per secció de 4mm2 </t>
    </r>
    <r>
      <rPr>
        <b/>
        <sz val="8"/>
        <color theme="1"/>
        <rFont val="Calibri"/>
        <family val="2"/>
      </rPr>
      <t xml:space="preserve">                                                                                </t>
    </r>
    <r>
      <rPr>
        <sz val="8"/>
        <color theme="1"/>
        <rFont val="Calibri"/>
        <family val="2"/>
      </rPr>
      <t>Connectors per unir els extrems de cable de CC amb una tensió assignada de 1500V i per secció de 4mm2</t>
    </r>
  </si>
  <si>
    <t>El contractista es revisarà el present projecte executiu, comprenent memòria, estat d’amidaments i plànols, i realitzarà les visites necessàries a l’obra per tal de comprovar les descripcions de les diferents partides i els seus amidaments. Una vegada realitzada aquesta revisió assumirà com a correcte l’estat d’amidaments, de forma que si hi hagués un increment de medició respecte la de projecte aquesta l’assumirà l’adjudicatari. Si per contra hi hagués
un decrement de medició, es certificarà la real executada.</t>
  </si>
  <si>
    <t>02.05.06</t>
  </si>
  <si>
    <r>
      <rPr>
        <b/>
        <sz val="6"/>
        <color theme="1"/>
        <rFont val="Calibri"/>
        <family val="2"/>
      </rPr>
      <t xml:space="preserve">Modul prefabricat monobloc                                  </t>
    </r>
    <r>
      <rPr>
        <b/>
        <sz val="8"/>
        <color theme="1"/>
        <rFont val="Calibri"/>
        <family val="2"/>
      </rPr>
      <t xml:space="preserve">                                                                                </t>
    </r>
    <r>
      <rPr>
        <sz val="8"/>
        <color theme="1"/>
        <rFont val="Calibri"/>
        <family val="2"/>
      </rPr>
      <t xml:space="preserve">Edifici prefabricat tipus "EPH-R-6410-2P" o similar , de mesures 6610mm x 2400mm x 3100mm) ( llarg x ample x fondària). D'alçada vista 2600mm. De 36kV de tensió del material, amb dues portes d'accés, una de personal i l'altre pel transformador. transformador apaisat i amb ventilació forçada, amb connexió a terra i enllumenat. </t>
    </r>
  </si>
  <si>
    <r>
      <rPr>
        <b/>
        <sz val="6"/>
        <color theme="1"/>
        <rFont val="Calibri"/>
        <family val="2"/>
      </rPr>
      <t xml:space="preserve">Modul prefabricat monobloc                                  </t>
    </r>
    <r>
      <rPr>
        <b/>
        <sz val="8"/>
        <color theme="1"/>
        <rFont val="Calibri"/>
        <family val="2"/>
      </rPr>
      <t xml:space="preserve">                                                                                </t>
    </r>
    <r>
      <rPr>
        <sz val="8"/>
        <color theme="1"/>
        <rFont val="Calibri"/>
        <family val="2"/>
      </rPr>
      <t xml:space="preserve">Edifici prefabricat tipus "EPH-1T-5900-2P" o similar , de mesures 6100mm x 2400mm x 3100mm) ( llarg x ample x fondària). D'alçada vista 2600mm. De 24/36kV de tensió del material, amb dues portes d'accés, una de personal i l'altre per la distribuïdora. Inclou connexió a terra i enllumenat. </t>
    </r>
  </si>
  <si>
    <r>
      <rPr>
        <b/>
        <sz val="6"/>
        <color theme="1"/>
        <rFont val="Calibri"/>
        <family val="2"/>
      </rPr>
      <t xml:space="preserve">Detector RGDAT </t>
    </r>
    <r>
      <rPr>
        <b/>
        <sz val="8"/>
        <color theme="1"/>
        <rFont val="Calibri"/>
        <family val="2"/>
      </rPr>
      <t xml:space="preserve">                                                                                                     </t>
    </r>
    <r>
      <rPr>
        <sz val="8"/>
        <color theme="1"/>
        <rFont val="Calibri"/>
        <family val="2"/>
      </rPr>
      <t>Subministrament i Subministrament i muntatge d'un RGDAT 2015 IN_24_36 EQ. Detector de falta direccional i absencia de tensió. Completament muntat sobre cel·la de línia motoritzada de la distribuïdora.  (GSTP001)"RGDAT-A70</t>
    </r>
  </si>
  <si>
    <r>
      <rPr>
        <b/>
        <sz val="6"/>
        <color theme="1"/>
        <rFont val="Calibri"/>
        <family val="2"/>
      </rPr>
      <t xml:space="preserve">Bateries per SSAA          </t>
    </r>
    <r>
      <rPr>
        <b/>
        <sz val="8"/>
        <color theme="1"/>
        <rFont val="Calibri"/>
        <family val="2"/>
      </rPr>
      <t xml:space="preserve">                                                                                       </t>
    </r>
    <r>
      <rPr>
        <sz val="8"/>
        <color theme="1"/>
        <rFont val="Calibri"/>
        <family val="2"/>
      </rPr>
      <t xml:space="preserve">Subministrament i muntatge en paret d'un quadre de Baixa tensió amb transformador d'aïllament 10kV i conjunt de bateries 2 x 12V per donar alimentació als serveis auxiliars de companyia. </t>
    </r>
  </si>
  <si>
    <r>
      <rPr>
        <b/>
        <sz val="6"/>
        <color theme="1"/>
        <rFont val="Calibri"/>
        <family val="2"/>
      </rPr>
      <t xml:space="preserve">Enllaç companyia amb abonat          </t>
    </r>
    <r>
      <rPr>
        <b/>
        <sz val="8"/>
        <color theme="1"/>
        <rFont val="Calibri"/>
        <family val="2"/>
      </rPr>
      <t xml:space="preserve">                                                                                       </t>
    </r>
    <r>
      <rPr>
        <sz val="8"/>
        <color theme="1"/>
        <rFont val="Calibri"/>
        <family val="2"/>
      </rPr>
      <t>Subministrament i muntatge de 6 connectors atornillables serie 400, per a 12 m de cable ( 4m per fase), el cable serà RHZ1-OL 18/30kV 1x150 mm2 Al</t>
    </r>
  </si>
  <si>
    <r>
      <rPr>
        <b/>
        <sz val="6"/>
        <color theme="1"/>
        <rFont val="Calibri"/>
        <family val="2"/>
      </rPr>
      <t xml:space="preserve">Relé per la cel·la d'interruptor automàtic   </t>
    </r>
    <r>
      <rPr>
        <b/>
        <sz val="8"/>
        <color theme="1"/>
        <rFont val="Calibri"/>
        <family val="2"/>
      </rPr>
      <t xml:space="preserve">                                                                                       </t>
    </r>
    <r>
      <rPr>
        <sz val="8"/>
        <color theme="1"/>
        <rFont val="Calibri"/>
        <family val="2"/>
      </rPr>
      <t xml:space="preserve">Subministrament i muntatge d'un Armari amb un relé ziv 48Vcc sense transformador, homopolar per a protecció de cel·les. inclourà el subministre del relé IRLF1 Fotovoltaic 16 entrades + 11 sortides amb cable RS485 (modbus RTU) + RJ45 (Modbus TCP/IP) amb les funcions: 50/51N - 50G/51G - 50Q/51Q - 50V/51V - 67 - 67N - 67G - 67P - 67Q - 85- 50FD - 46 - 37 - 50BF - 27 - 59 - 59N - 47 - 59Q - 49 - 81M - 81m -81D - 32 - 40 -78 - 59V/Hz - 25 - 87N - 60VT - 60CT - 79 - 3 - 2. inclourà carregador i rectificador de bateries de 220 Vac/48Vcc i 200W i 3 transformadors toroidals per a cel·les CMPAS motoritzada. </t>
    </r>
  </si>
  <si>
    <r>
      <rPr>
        <b/>
        <sz val="6"/>
        <color theme="1"/>
        <rFont val="Calibri"/>
        <family val="2"/>
      </rPr>
      <t xml:space="preserve">Enllaç entre cel·la mesura i cel·la automàtic                                                                                              </t>
    </r>
    <r>
      <rPr>
        <sz val="8"/>
        <color theme="1"/>
        <rFont val="Calibri"/>
        <family val="2"/>
      </rPr>
      <t xml:space="preserve">Subministrament i muntatge de 6 connectors atornillables serie 400, per a 9 m de cable ( 3m per fase), el cable serà RHZ1-OL 18/30kV 1x150 mm2 Al     </t>
    </r>
    <r>
      <rPr>
        <b/>
        <sz val="8"/>
        <color theme="1"/>
        <rFont val="Calibri"/>
        <family val="2"/>
      </rPr>
      <t xml:space="preserve">                                                                                  </t>
    </r>
  </si>
  <si>
    <r>
      <rPr>
        <b/>
        <sz val="6"/>
        <color theme="1"/>
        <rFont val="Calibri"/>
        <family val="2"/>
      </rPr>
      <t>Cel·la modular CMM 36kV de mesura</t>
    </r>
    <r>
      <rPr>
        <b/>
        <sz val="8"/>
        <color theme="1"/>
        <rFont val="Calibri"/>
        <family val="2"/>
      </rPr>
      <t xml:space="preserve">                                                                               </t>
    </r>
    <r>
      <rPr>
        <sz val="8"/>
        <color theme="1"/>
        <rFont val="Calibri"/>
        <family val="2"/>
      </rPr>
      <t>Subministrament i muntatge d'una cel·la modular de mesura cabinel o similar CMM-2 de 36kV i 400A i 16kA. Inclourà els transformadors de tensió i d'intensitat segons companyia i potència.</t>
    </r>
  </si>
  <si>
    <r>
      <rPr>
        <b/>
        <sz val="6"/>
        <color theme="1"/>
        <rFont val="Calibri"/>
        <family val="2"/>
      </rPr>
      <t xml:space="preserve">Cel·la CMR modular 36kV remunta cables      </t>
    </r>
    <r>
      <rPr>
        <b/>
        <sz val="8"/>
        <color theme="1"/>
        <rFont val="Calibri"/>
        <family val="2"/>
      </rPr>
      <t xml:space="preserve">                                                                                       </t>
    </r>
    <r>
      <rPr>
        <sz val="8"/>
        <color theme="1"/>
        <rFont val="Calibri"/>
        <family val="2"/>
      </rPr>
      <t>Subministrament i muntatge d'una cel·la modular per remuntar cables tipus CMR-2 36/630A</t>
    </r>
  </si>
  <si>
    <r>
      <rPr>
        <b/>
        <sz val="6"/>
        <color theme="1"/>
        <rFont val="Calibri"/>
        <family val="2"/>
      </rPr>
      <t>Cel·la CMP modular 36kV de serveis auxilliars Endesa</t>
    </r>
    <r>
      <rPr>
        <b/>
        <sz val="8"/>
        <color theme="1"/>
        <rFont val="Calibri"/>
        <family val="2"/>
      </rPr>
      <t xml:space="preserve">                                                                             </t>
    </r>
    <r>
      <rPr>
        <sz val="8"/>
        <color theme="1"/>
        <rFont val="Calibri"/>
        <family val="2"/>
      </rPr>
      <t>Subministrament i muntatge d'una cel·la Cabinel SSAA 36/630/20 per a serveis auxiliars ENDESA de 200VA amb transformador bifàsic per SSAA 25.000 / 230 V. La cel·la inclourà bastidor, pont intern i connector per l'embarrat.</t>
    </r>
    <r>
      <rPr>
        <b/>
        <sz val="8"/>
        <color theme="1"/>
        <rFont val="Calibri"/>
        <family val="2"/>
      </rPr>
      <t xml:space="preserve"> </t>
    </r>
    <r>
      <rPr>
        <sz val="8"/>
        <color theme="1"/>
        <rFont val="Calibri"/>
        <family val="2"/>
      </rPr>
      <t>Inclou la taxa de reciclatge segons RD 208/2005 sobre RAEE (BOE de 26/02/2005)</t>
    </r>
  </si>
  <si>
    <r>
      <t xml:space="preserve">Cel·la CML modular de Línia SF6 36kV (Motor)                                                                                                  </t>
    </r>
    <r>
      <rPr>
        <sz val="8"/>
        <color theme="1"/>
        <rFont val="Calibri"/>
        <family val="2"/>
      </rPr>
      <t>Subministrament i muntatge d'una cel·la de linia marca Inael o similar amb aïllament i tall SF6 N/Global. La tensió més elevada del material serà de 36kV, la intensitat nominal 630A i la intensitat màxima 20kA. Comandament amb mando motor elèctric. Inclou la taxa de reciclatge segons RD 208/2005 sobre RAEE (BOE de 26/02/2005)</t>
    </r>
  </si>
  <si>
    <r>
      <rPr>
        <b/>
        <sz val="6"/>
        <color theme="1"/>
        <rFont val="Calibri"/>
        <family val="2"/>
      </rPr>
      <t xml:space="preserve">Conductor vermell de coure H1Z2Z2-K 1,5/1,5kV (1,8kV) de 1x70 mm² de secció </t>
    </r>
    <r>
      <rPr>
        <b/>
        <sz val="8"/>
        <color theme="1"/>
        <rFont val="Calibri"/>
        <family val="2"/>
      </rPr>
      <t xml:space="preserve">                                                                                </t>
    </r>
    <r>
      <rPr>
        <sz val="8"/>
        <color theme="1"/>
        <rFont val="Calibri"/>
        <family val="2"/>
      </rPr>
      <t>Subministre i instal.lació de cable elèctric unipolar, resistent a la intempèrie, per a instal.lacions fotovoltaiques, garantitzat per a 30 anys, tipo ZZ‐F, tensió nominal 1,5/1,5 kV, tensió màxima en corrent continua 1,8 kV, reacció al foc clase Cca, de 1x70 mm² de secció, amb coberta del cable de poliolefins amb baixa emissió de fums, no propagació de la flama, baixa emisió de fums, baixa emisió de gasos tòxics, lliure d'halogens, resistència a la absorció d'aigua, resistència al fred, resistència als rajos ultravioleta, resistència als agents químics, etc, amb part proporcional de terminals i accessoris. Inclou ma d'obra per a la seva instal.lació. Completament Instal.lat en safata o tub i en correcte funcionament.</t>
    </r>
  </si>
  <si>
    <r>
      <rPr>
        <b/>
        <sz val="6"/>
        <color theme="1"/>
        <rFont val="Calibri"/>
        <family val="2"/>
      </rPr>
      <t xml:space="preserve">Conductor negre de coure H1Z2Z2-K 1,5/1,5kV (1,8kV) de 1x70 mm² de secció </t>
    </r>
    <r>
      <rPr>
        <b/>
        <sz val="8"/>
        <color theme="1"/>
        <rFont val="Calibri"/>
        <family val="2"/>
      </rPr>
      <t xml:space="preserve">                                                                                </t>
    </r>
    <r>
      <rPr>
        <sz val="8"/>
        <color theme="1"/>
        <rFont val="Calibri"/>
        <family val="2"/>
      </rPr>
      <t>Subministre i instal.lació de cable elèctric unipolar, resistent a la intempèrie, per a instal.lacions fotovoltaiques, garantitzat per a 30 anys, tipo ZZ‐F, tensió nominal 1,5/1,5 kV, tensió màxima en corrent continua 1,8 kV, reacció al foc clase Cca, de 1x70 mm² de secció, amb coberta del cable de poliolefins amb baixa emissió de fums, no propagació de la flama, baixa emisió de fums, baixa emisió de gasos tòxics, lliure d'halogens, resistència a la absorció d'aigua, resistència al fred, resistència als rajos ultravioleta, resistència als agents químics, etc, amb part proporcional de terminals i accessoris. Inclou ma d'obra per a la seva instal.lació. Completament Instal.lat en safata o tub i en correcte funcionament.</t>
    </r>
  </si>
  <si>
    <r>
      <rPr>
        <b/>
        <sz val="6"/>
        <rFont val="Calibri"/>
        <family val="2"/>
      </rPr>
      <t xml:space="preserve">Conductor de coure RZ1 0,6/1kV de 1x95mm² de secció  </t>
    </r>
    <r>
      <rPr>
        <b/>
        <sz val="8"/>
        <rFont val="Calibri"/>
        <family val="2"/>
      </rPr>
      <t xml:space="preserve">                                                                                </t>
    </r>
    <r>
      <rPr>
        <sz val="8"/>
        <rFont val="Calibri"/>
        <family val="2"/>
      </rPr>
      <t>Subministre i instal.lació de conductor de coure de 1x95 mm² de secció, designació RZ1 0,6/1 kV (UNE 21123‐4), lliure d'halògens, no propagador de l'incendi (UNE‐EN 50266), amb baixa emisió de gasos tòxics i corrosius (UNE‐EN 50267‐2‐1) i baixa opacitat de fums (UNE‐EN 50268‐1), amb part proporcional de terminals i accessoris. Completament Instal.lat. Marca/model: PRYSMIAN / AFUMEX 1000 V (AS) o equivalent. Completament col∙locat en canal, safata o tub i en correcte funcionament.</t>
    </r>
  </si>
  <si>
    <r>
      <rPr>
        <b/>
        <sz val="6"/>
        <color theme="1"/>
        <rFont val="Calibri"/>
        <family val="2"/>
      </rPr>
      <t xml:space="preserve">Conductor de coure RZ1 0,6/1kV de 1x120mm² de secció  </t>
    </r>
    <r>
      <rPr>
        <b/>
        <sz val="8"/>
        <color theme="1"/>
        <rFont val="Calibri"/>
        <family val="2"/>
      </rPr>
      <t xml:space="preserve">                                                                                </t>
    </r>
    <r>
      <rPr>
        <sz val="8"/>
        <color theme="1"/>
        <rFont val="Calibri"/>
        <family val="2"/>
      </rPr>
      <t>Subministre i instal.lació de conductor de coure de 1x120 mm² de secció, designació RZ1 0,6/1 kV (UNE 21123‐4), lliure d'halògens, no propagador de l'incendi (UNE‐EN 50266), amb baixa emisió de gasos tòxics i corrosius (UNE‐EN 50267‐2‐1) i baixa opacitat de fums (UNE‐EN 50268‐1), amb part proporcional de terminals i accessoris. Completament Instal.lat. Marca/model: PRYSMIAN / AFUMEX 1000 V (AS) o equivalent. Completament col∙locat en canal, safata o tub i en correcte funcionament.</t>
    </r>
  </si>
  <si>
    <r>
      <rPr>
        <b/>
        <sz val="6"/>
        <color theme="1"/>
        <rFont val="Calibri"/>
        <family val="2"/>
      </rPr>
      <t xml:space="preserve">Conductor de coure RZ1 0,6/1kV de 1x150mm² de secció  </t>
    </r>
    <r>
      <rPr>
        <b/>
        <sz val="8"/>
        <color theme="1"/>
        <rFont val="Calibri"/>
        <family val="2"/>
      </rPr>
      <t xml:space="preserve">                                                                                </t>
    </r>
    <r>
      <rPr>
        <sz val="8"/>
        <color theme="1"/>
        <rFont val="Calibri"/>
        <family val="2"/>
      </rPr>
      <t>Subministre i instal.lació de conductor de coure de 1x150 mm² de secció, designació RZ1 0,6/1 kV (UNE 21123‐4), lliure d'halògens, no propagador de l'incendi (UNE‐EN 50266), amb baixa emisió de gasos tòxics i corrosius (UNE‐EN 50267‐2‐1) i baixa opacitat de fums (UNE‐EN 50268‐1), amb part proporcional de terminals i accessoris. Completament Instal.lat. Marca/model: PRYSMIAN / AFUMEX 1000 V (AS) o equivalent. Completament col∙locat en canal, safata o tub i en correcte funcionament.</t>
    </r>
  </si>
  <si>
    <r>
      <rPr>
        <b/>
        <sz val="6"/>
        <color theme="1"/>
        <rFont val="Calibri"/>
        <family val="2"/>
      </rPr>
      <t xml:space="preserve">Conductor de coure RZ1 0,6/1kV de 1x185mm² de secció  </t>
    </r>
    <r>
      <rPr>
        <b/>
        <sz val="8"/>
        <color theme="1"/>
        <rFont val="Calibri"/>
        <family val="2"/>
      </rPr>
      <t xml:space="preserve">                                                                                </t>
    </r>
    <r>
      <rPr>
        <sz val="8"/>
        <color theme="1"/>
        <rFont val="Calibri"/>
        <family val="2"/>
      </rPr>
      <t>Subministre i instal.lació de conductor de coure de 1x185 mm² de secció, designació RZ1 0,6/1 kV (UNE 21123‐4), lliure d'halògens, no propagador de l'incendi (UNE‐EN 50266), amb baixa emisió de gasos tòxics i corrosius (UNE‐EN 50267‐2‐1) i baixa opacitat de fums (UNE‐EN 50268‐1), amb part proporcional de terminals i accessoris. Completament Instal.lat. Marca/model: PRYSMIAN / AFUMEX 1000 V (AS) o equivalent. Completament col∙locat en canal, safata o tub i en correcte funcionament.</t>
    </r>
  </si>
  <si>
    <r>
      <rPr>
        <b/>
        <sz val="6"/>
        <color theme="1"/>
        <rFont val="Calibri"/>
        <family val="2"/>
      </rPr>
      <t xml:space="preserve">Connectors CC, string 1500V per secció de 185mm2 </t>
    </r>
    <r>
      <rPr>
        <b/>
        <sz val="8"/>
        <color theme="1"/>
        <rFont val="Calibri"/>
        <family val="2"/>
      </rPr>
      <t xml:space="preserve">                                                                                </t>
    </r>
    <r>
      <rPr>
        <sz val="8"/>
        <color theme="1"/>
        <rFont val="Calibri"/>
        <family val="2"/>
      </rPr>
      <t>Connectors per unir els extrems de cable de CC amb una tensió assignada de 1500V i per secció de 185mm2</t>
    </r>
  </si>
  <si>
    <r>
      <rPr>
        <b/>
        <sz val="6"/>
        <color theme="1"/>
        <rFont val="Calibri"/>
        <family val="2"/>
      </rPr>
      <t xml:space="preserve">Connectors CC, string 1500V per secció de 150mm2 </t>
    </r>
    <r>
      <rPr>
        <b/>
        <sz val="8"/>
        <color theme="1"/>
        <rFont val="Calibri"/>
        <family val="2"/>
      </rPr>
      <t xml:space="preserve">                                                                                </t>
    </r>
    <r>
      <rPr>
        <sz val="8"/>
        <color theme="1"/>
        <rFont val="Calibri"/>
        <family val="2"/>
      </rPr>
      <t>Connectors per unir els extrems de cable de CC amb una tensió assignada de 1500V i per secció de 150mm2</t>
    </r>
  </si>
  <si>
    <r>
      <rPr>
        <b/>
        <sz val="6"/>
        <color theme="1"/>
        <rFont val="Calibri"/>
        <family val="2"/>
      </rPr>
      <t xml:space="preserve">Connectors CC, string 1500V per secció de 120mm2 </t>
    </r>
    <r>
      <rPr>
        <b/>
        <sz val="8"/>
        <color theme="1"/>
        <rFont val="Calibri"/>
        <family val="2"/>
      </rPr>
      <t xml:space="preserve">                                                                                </t>
    </r>
    <r>
      <rPr>
        <sz val="8"/>
        <color theme="1"/>
        <rFont val="Calibri"/>
        <family val="2"/>
      </rPr>
      <t>Connectors per unir els extrems de cable de CC amb una tensió assignada de 1500V i per secció de 120mm2</t>
    </r>
  </si>
  <si>
    <r>
      <rPr>
        <b/>
        <sz val="6"/>
        <color theme="1"/>
        <rFont val="Calibri"/>
        <family val="2"/>
      </rPr>
      <t xml:space="preserve">Connectors CC, string 1500V per secció de 95mm2 </t>
    </r>
    <r>
      <rPr>
        <b/>
        <sz val="8"/>
        <color theme="1"/>
        <rFont val="Calibri"/>
        <family val="2"/>
      </rPr>
      <t xml:space="preserve">                                                                                </t>
    </r>
    <r>
      <rPr>
        <sz val="8"/>
        <color theme="1"/>
        <rFont val="Calibri"/>
        <family val="2"/>
      </rPr>
      <t>Connectors per unir els extrems de cable de CC amb una tensió assignada de 1500V i per secció de 95mm2</t>
    </r>
  </si>
  <si>
    <r>
      <rPr>
        <b/>
        <sz val="6"/>
        <color theme="1"/>
        <rFont val="Calibri"/>
        <family val="2"/>
      </rPr>
      <t xml:space="preserve">Connectors CC, string 1500V per secció de 70mm2 </t>
    </r>
    <r>
      <rPr>
        <b/>
        <sz val="8"/>
        <color theme="1"/>
        <rFont val="Calibri"/>
        <family val="2"/>
      </rPr>
      <t xml:space="preserve">                                                                                </t>
    </r>
    <r>
      <rPr>
        <sz val="8"/>
        <color theme="1"/>
        <rFont val="Calibri"/>
        <family val="2"/>
      </rPr>
      <t>Connectors per unir els extrems de cable de CC amb una tensió assignada de 1500V i per secció de 70mm2</t>
    </r>
  </si>
  <si>
    <r>
      <rPr>
        <b/>
        <sz val="6"/>
        <color theme="1"/>
        <rFont val="Calibri"/>
        <family val="2"/>
      </rPr>
      <t xml:space="preserve">Connectors CC, string 1500V per secció de 6mm2 </t>
    </r>
    <r>
      <rPr>
        <b/>
        <sz val="8"/>
        <color theme="1"/>
        <rFont val="Calibri"/>
        <family val="2"/>
      </rPr>
      <t xml:space="preserve">                                                                                </t>
    </r>
    <r>
      <rPr>
        <sz val="8"/>
        <color theme="1"/>
        <rFont val="Calibri"/>
        <family val="2"/>
      </rPr>
      <t>Connectors per unir els extrems de cable de CC amb una tensió assignada de 1500V i per secció de 6mm2</t>
    </r>
  </si>
  <si>
    <t>02.06.06</t>
  </si>
  <si>
    <t>02.06.07</t>
  </si>
  <si>
    <t>02.06.08</t>
  </si>
  <si>
    <t>02.06.09</t>
  </si>
  <si>
    <t>02.06.10</t>
  </si>
  <si>
    <t>02.06.11</t>
  </si>
  <si>
    <t>02.03.02</t>
  </si>
  <si>
    <t>QUADRES, SUBQUADRES I PROTECCIONS CC</t>
  </si>
  <si>
    <r>
      <rPr>
        <b/>
        <sz val="6"/>
        <color theme="1"/>
        <rFont val="Calibri"/>
        <family val="2"/>
      </rPr>
      <t xml:space="preserve">Cablejat per fer connexions     </t>
    </r>
    <r>
      <rPr>
        <b/>
        <sz val="8"/>
        <color theme="1"/>
        <rFont val="Calibri"/>
        <family val="2"/>
      </rPr>
      <t xml:space="preserve">                                                                                </t>
    </r>
    <r>
      <rPr>
        <sz val="8"/>
        <color theme="1"/>
        <rFont val="Calibri"/>
        <family val="2"/>
      </rPr>
      <t>Subministrament i instal·lació de cable de connexió UTP</t>
    </r>
  </si>
  <si>
    <r>
      <rPr>
        <b/>
        <sz val="6"/>
        <color theme="1"/>
        <rFont val="Calibri"/>
        <family val="2"/>
      </rPr>
      <t>Centraleta</t>
    </r>
    <r>
      <rPr>
        <b/>
        <sz val="8"/>
        <color theme="1"/>
        <rFont val="Calibri"/>
        <family val="2"/>
      </rPr>
      <t xml:space="preserve">                                                                                                                     </t>
    </r>
    <r>
      <rPr>
        <sz val="8"/>
        <color theme="1"/>
        <rFont val="Calibri"/>
        <family val="2"/>
      </rPr>
      <t>Centraleta amb videoalarma amb detecció de videoanalisis i connexió receptora i autogestió via appa mòbil i/o web. El videoanàlisis inclourà la discriminació.</t>
    </r>
  </si>
  <si>
    <t>02.08.02</t>
  </si>
  <si>
    <t>02.08.03</t>
  </si>
  <si>
    <t>m</t>
  </si>
  <si>
    <t>SEGURETAT I SALUT</t>
  </si>
  <si>
    <t>MEDECINA PREVENTIVA I PRIMERS AUXILIS</t>
  </si>
  <si>
    <r>
      <rPr>
        <b/>
        <sz val="6"/>
        <color theme="1"/>
        <rFont val="Calibri"/>
        <family val="2"/>
      </rPr>
      <t>Farmaciola</t>
    </r>
    <r>
      <rPr>
        <b/>
        <sz val="8"/>
        <color theme="1"/>
        <rFont val="Calibri"/>
        <family val="2"/>
      </rPr>
      <t xml:space="preserve">                                                                                                                  </t>
    </r>
    <r>
      <rPr>
        <sz val="8"/>
        <color theme="1"/>
        <rFont val="Calibri"/>
        <family val="2"/>
      </rPr>
      <t>Farmaciola</t>
    </r>
  </si>
  <si>
    <r>
      <rPr>
        <b/>
        <sz val="6"/>
        <color theme="1"/>
        <rFont val="Calibri"/>
        <family val="2"/>
      </rPr>
      <t xml:space="preserve">Reposició material sanitari durant el trasncurs de l'obra         </t>
    </r>
    <r>
      <rPr>
        <b/>
        <sz val="8"/>
        <color theme="1"/>
        <rFont val="Calibri"/>
        <family val="2"/>
      </rPr>
      <t xml:space="preserve">                                                                                </t>
    </r>
    <r>
      <rPr>
        <sz val="8"/>
        <color theme="1"/>
        <rFont val="Calibri"/>
        <family val="2"/>
      </rPr>
      <t>Reposició material sanitari durant el trasncurs de l'obra</t>
    </r>
  </si>
  <si>
    <t>03.01.01</t>
  </si>
  <si>
    <t>03.01.02</t>
  </si>
  <si>
    <t>03.01.03</t>
  </si>
  <si>
    <t>TOTAL SUBCAPITOL 03.03 MEDECINA PREVENTIVA I PRIMERS AUXILIS</t>
  </si>
  <si>
    <t>EQUIPS DE PROTECCIÓ INDIVIDUAL</t>
  </si>
  <si>
    <t>03.03.01</t>
  </si>
  <si>
    <t>03.03.02</t>
  </si>
  <si>
    <t>03.03.03</t>
  </si>
  <si>
    <t>03.01.04</t>
  </si>
  <si>
    <t>03.01.05</t>
  </si>
  <si>
    <t>03.01.06</t>
  </si>
  <si>
    <t>03.01.07</t>
  </si>
  <si>
    <t>03.01.08</t>
  </si>
  <si>
    <t>03.01.09</t>
  </si>
  <si>
    <t>03.01.10</t>
  </si>
  <si>
    <t>03.01.11</t>
  </si>
  <si>
    <t>03.01.12</t>
  </si>
  <si>
    <t>03.01.13</t>
  </si>
  <si>
    <t>03.01.14</t>
  </si>
  <si>
    <t>03.01.15</t>
  </si>
  <si>
    <t>03.01.16</t>
  </si>
  <si>
    <t>03.01.17</t>
  </si>
  <si>
    <t>03.01.18</t>
  </si>
  <si>
    <t>03.01.19</t>
  </si>
  <si>
    <t>03.01.20</t>
  </si>
  <si>
    <t>03.01.21</t>
  </si>
  <si>
    <t>03.01.22</t>
  </si>
  <si>
    <t>03.01.23</t>
  </si>
  <si>
    <t>03.01.24</t>
  </si>
  <si>
    <t>03.01.25</t>
  </si>
  <si>
    <t>03.01.26</t>
  </si>
  <si>
    <t>03.01.27</t>
  </si>
  <si>
    <t>TOTAL SUBCAPITOL 03.01 EQUIPS DE PROTECCIÓ INDIVIDUAL</t>
  </si>
  <si>
    <t>EQUIPS DE PROTECCIÓ COL·LECTIVES</t>
  </si>
  <si>
    <t>TOTAL SUBCAPITOL 03.02 EQUIPS DE PROTECCIÓ COL·LECTIVES</t>
  </si>
  <si>
    <t>03.02.01</t>
  </si>
  <si>
    <t>03.02.02</t>
  </si>
  <si>
    <t>03.02.03</t>
  </si>
  <si>
    <t>03.02.04</t>
  </si>
  <si>
    <t>03.02.05</t>
  </si>
  <si>
    <t>03.02.06</t>
  </si>
  <si>
    <t>03.02.07</t>
  </si>
  <si>
    <t>03.02.08</t>
  </si>
  <si>
    <t>03.02.09</t>
  </si>
  <si>
    <t>03.02.10</t>
  </si>
  <si>
    <t>03.02.11</t>
  </si>
  <si>
    <t>03.02.12</t>
  </si>
  <si>
    <t>03.02.13</t>
  </si>
  <si>
    <t>03.02.14</t>
  </si>
  <si>
    <t>03.02.15</t>
  </si>
  <si>
    <t>03.02.16</t>
  </si>
  <si>
    <t>VIGILÀNCIA I FORMACIÓ</t>
  </si>
  <si>
    <t>TOTAL SUBCAPITOL 03.04 VIGILÀNCIA I FORMACIÓ</t>
  </si>
  <si>
    <t>03.04.01</t>
  </si>
  <si>
    <t>03.04.02</t>
  </si>
  <si>
    <t>03.04.03</t>
  </si>
  <si>
    <t>PREVENCIÓ I PRIMERS AUXILIS</t>
  </si>
  <si>
    <t>TOTAL SUBCAPITOL 03.05 PREVENCIÓ I PRIMERS AUXILIS</t>
  </si>
  <si>
    <t>INSTAL·LACIONS D'HIGIENE I BENESTAR</t>
  </si>
  <si>
    <t>03.05.01</t>
  </si>
  <si>
    <t>03.05.02</t>
  </si>
  <si>
    <t>03.05.03</t>
  </si>
  <si>
    <t>03.06.01</t>
  </si>
  <si>
    <t>03.06.02</t>
  </si>
  <si>
    <t>03.06.03</t>
  </si>
  <si>
    <t>TOTAL SUBCAPITOL 03.06 PREVENCIÓ I PRIMERS AUXILIS</t>
  </si>
  <si>
    <t>03.06.04</t>
  </si>
  <si>
    <t>03.06.05</t>
  </si>
  <si>
    <t>03.06.06</t>
  </si>
  <si>
    <t>03.06.07</t>
  </si>
  <si>
    <t>03.06.08</t>
  </si>
  <si>
    <t>03.06.09</t>
  </si>
  <si>
    <t>03.06.10</t>
  </si>
  <si>
    <t>mes</t>
  </si>
  <si>
    <t>h</t>
  </si>
  <si>
    <t>GESTIÓ DE RESIDUS</t>
  </si>
  <si>
    <t>GESTIÓ DE RESIDUS A L'OBRA</t>
  </si>
  <si>
    <t>04.01.01</t>
  </si>
  <si>
    <t>04.01.02</t>
  </si>
  <si>
    <t>04.01.03</t>
  </si>
  <si>
    <t>04.01.04</t>
  </si>
  <si>
    <t>04.01.05</t>
  </si>
  <si>
    <t>04.01.06</t>
  </si>
  <si>
    <t>04.01.07</t>
  </si>
  <si>
    <t>04.01.08</t>
  </si>
  <si>
    <t>tn</t>
  </si>
  <si>
    <t>Cànon d'abocament controlat en planta de gestor autoritzat de residus de formigó net sense armadura de codi 170.101, segons el catàleg europeu de residus (ORDRE MAM / 304/2002</t>
  </si>
  <si>
    <t>Cànon d'abocament controlat en centre de gestor autoritzat, de residus de demolició no perillosos (no especials), procedents de construcció o demolició sense classificar o separar, amb CODIG 170107 segons el Catàleg Europeu de Residus (ORDRE MAM / 304/2002)</t>
  </si>
  <si>
    <t>Cànon d'abocament controlat en planta de gestor autoritzat de residus de plàstic de codi 170203, segons el catàleg europeu de residus (ORDRE MAM / 304/2002)</t>
  </si>
  <si>
    <t>Cànon d'abocament controlat en planta de gestor autoritzat de residus de fusta de codi 170201, segons el catàleg europeu de residus (ORDRE MAM / 304/2002)</t>
  </si>
  <si>
    <t>Cànon d'abocament controlat en planta de gestor autoritzat de residus de paper de codi 200101, segons el catàleg europeu de residus (ORDRE MAM / 304/2002)</t>
  </si>
  <si>
    <t>Cànon d'abocament controlat en centre de reciclatge, de residus de metalls barrejats no perillosos (no especials), procedents de construcció o demolició, amb codi 170407 segons el Catàleg Europeu de Residus (ORDRE MAM / 304/2002)</t>
  </si>
  <si>
    <t>bidó 60L</t>
  </si>
  <si>
    <t>Cànon d'abocament controlat en planta de gestor autoritzat de residus potencialment perillosos, segons el catàleg europeu de residus (ORDRE MAM / 304/2002</t>
  </si>
  <si>
    <t>m3</t>
  </si>
  <si>
    <t>Transport de residus a instal·lació autoritzada de gestió de residus, amb camió de 15 t, amb un recorregut fins a 10 km</t>
  </si>
  <si>
    <t>TOTAL SUBCAPITOL 04.01 GESTIÓ DE RESIDUS A L'OBRA</t>
  </si>
  <si>
    <t>TOTAL CAPITOL 04 GESTIÓ DE RESIDUS</t>
  </si>
  <si>
    <t>RESUM DEL PRESSUPOST</t>
  </si>
  <si>
    <t>CAPÍTOL</t>
  </si>
  <si>
    <t>RESUM</t>
  </si>
  <si>
    <t>IMPORT</t>
  </si>
  <si>
    <t>%</t>
  </si>
  <si>
    <t>Instal·lació fotovoltaica…......................................................................................</t>
  </si>
  <si>
    <t>Seguretat i Salut…..............................................................................................</t>
  </si>
  <si>
    <t>Gestió de Residus…..............................................................................................</t>
  </si>
  <si>
    <t>PRESSUPOST D 'EXECUCIÓ DE MATERIAL</t>
  </si>
  <si>
    <t>13,00 % Despeses Generals..........</t>
  </si>
  <si>
    <t>6,00 % Benefici Industrial…...........</t>
  </si>
  <si>
    <t>SUMA DE D.G. i B.I. …..............................</t>
  </si>
  <si>
    <t>BASE DE LICITACIÓ ( SENSE IVA)</t>
  </si>
  <si>
    <t>21% I.V.A. ….............................</t>
  </si>
  <si>
    <t>BASE DE LICITACIÓ</t>
  </si>
  <si>
    <t>Consideracions d'índole general…......................................................................................</t>
  </si>
  <si>
    <t>TOTAL CAPITOL 02 SEGURETAT I SALUT</t>
  </si>
  <si>
    <t>XARXA DE TERRES</t>
  </si>
  <si>
    <r>
      <rPr>
        <b/>
        <sz val="6"/>
        <color theme="1"/>
        <rFont val="Calibri"/>
        <family val="2"/>
      </rPr>
      <t xml:space="preserve">Videovigilància 24h   </t>
    </r>
    <r>
      <rPr>
        <sz val="6"/>
        <color theme="1"/>
        <rFont val="Calibri"/>
        <family val="2"/>
      </rPr>
      <t xml:space="preserve">                                                                                                           </t>
    </r>
    <r>
      <rPr>
        <sz val="8"/>
        <color theme="1"/>
        <rFont val="Calibri"/>
        <family val="2"/>
      </rPr>
      <t>Subministrament i muntatge de poste de 3,5mts per la col·locació de càmeres de videovigilància 24h. Totalment instal·lat i configurat i en perfecte funcionament. Inclourà la càmera òptima per fer la videovigilància</t>
    </r>
  </si>
  <si>
    <t>02.09.01</t>
  </si>
  <si>
    <t>02.09.02</t>
  </si>
  <si>
    <t>02.09.03</t>
  </si>
  <si>
    <t>02.11.01</t>
  </si>
  <si>
    <r>
      <t>Puja el pressupost l'esmentada quantitat de DOS MILIONS SIS-CENTS SETANTA-TRES MIL SEIXANTA-QUATRE</t>
    </r>
    <r>
      <rPr>
        <sz val="8"/>
        <color rgb="FFFF0000"/>
        <rFont val="Calibri"/>
        <family val="2"/>
      </rPr>
      <t xml:space="preserve"> </t>
    </r>
    <r>
      <rPr>
        <sz val="8"/>
        <rFont val="Calibri"/>
        <family val="2"/>
      </rPr>
      <t>amb TRENTA-SIS CÈNTIMS</t>
    </r>
  </si>
  <si>
    <t>MEDI AMBIENT</t>
  </si>
  <si>
    <t>MESURES PREVENTIVES I CORRECTORES</t>
  </si>
  <si>
    <t>05.01.01</t>
  </si>
  <si>
    <t>05.01.02</t>
  </si>
  <si>
    <t>05.01.03</t>
  </si>
  <si>
    <t>TOTAL SUBCAPITOL 05.01 MESURES PREVENTIVES I CORRECTORES</t>
  </si>
  <si>
    <t>Medi Ambient…..............................................................................................</t>
  </si>
  <si>
    <t>TOTAL CAPITOL 05 MEDI AMBIENT</t>
  </si>
  <si>
    <t>02.11.02</t>
  </si>
  <si>
    <t>02.11.03</t>
  </si>
  <si>
    <t>, a 15 de Març de 2024.</t>
  </si>
  <si>
    <r>
      <rPr>
        <b/>
        <sz val="6"/>
        <color theme="1"/>
        <rFont val="Calibri"/>
        <family val="2"/>
      </rPr>
      <t>Connector CA per Mitja Tensió de 36kV i 630A</t>
    </r>
    <r>
      <rPr>
        <b/>
        <sz val="8"/>
        <color theme="1"/>
        <rFont val="Calibri"/>
        <family val="2"/>
      </rPr>
      <t xml:space="preserve">                                                                               </t>
    </r>
    <r>
      <rPr>
        <sz val="8"/>
        <color theme="1"/>
        <rFont val="Calibri"/>
        <family val="2"/>
      </rPr>
      <t>Subministrament i instal·lació d'un connector separable en T, per a connexió a transformador, unitat de commutació o motor, equipat amb passatapes endollables, Elascon MSCT/EC-630-C-36-T3-P1-150/240 "PRYSMIAN", intensitat nominal 630 A, tensió nominal 36 kV, secció del cable entre 150 i 240 mm², format per contacte de coure per a connexió amb el conductor del cable, cargol de fixació per a contacte amb el conductor, pantalla semiconductora interior i cos aïllant de EPDM, punt de prova, tap, trau de connexió de terra i reductor del cos del connector al diàmetre de l'aïllament del cable.</t>
    </r>
  </si>
  <si>
    <t>02.04.06</t>
  </si>
  <si>
    <t>02.04.07</t>
  </si>
  <si>
    <r>
      <rPr>
        <b/>
        <sz val="6"/>
        <color theme="1"/>
        <rFont val="Calibri"/>
        <family val="2"/>
      </rPr>
      <t xml:space="preserve">Conductor de coure RZ1 0,6/1kV de 5x4mm² de secció per a serveis auxiliars </t>
    </r>
    <r>
      <rPr>
        <b/>
        <sz val="8"/>
        <color theme="1"/>
        <rFont val="Calibri"/>
        <family val="2"/>
      </rPr>
      <t xml:space="preserve">                                                                                </t>
    </r>
    <r>
      <rPr>
        <sz val="8"/>
        <color theme="1"/>
        <rFont val="Calibri"/>
        <family val="2"/>
      </rPr>
      <t>Subministre i instal.lació de 	cable multipolar RZ1-K (AS), sent la seva tensió assignada de 0,6/1 kV, reacció al foc classe Cca-s1b,d1,a1 segons UNE-EN 50575, amb conductor de coure classe 5 (-K) de 5G4 mm² de secció, amb aïllament de polietilè reticulat (R) i coberta de compost termoplàstic a força de poliolefina lliure de halògens amb baixa emissió de fums i gasos corrosius (Z1). Segons UNE 21123-4</t>
    </r>
  </si>
  <si>
    <r>
      <rPr>
        <b/>
        <sz val="6"/>
        <color theme="1"/>
        <rFont val="Calibri"/>
        <family val="2"/>
      </rPr>
      <t xml:space="preserve">Conductor d'Alumini RH5Z1 18/30kV de 1x240mm² de secció    </t>
    </r>
    <r>
      <rPr>
        <b/>
        <sz val="8"/>
        <color theme="1"/>
        <rFont val="Calibri"/>
        <family val="2"/>
      </rPr>
      <t xml:space="preserve">                                                                                </t>
    </r>
    <r>
      <rPr>
        <sz val="8"/>
        <color theme="1"/>
        <rFont val="Calibri"/>
        <family val="2"/>
      </rPr>
      <t>Cable elèctric unipolar, Al Voltalene H Compact "PRYSMIAN"o similar, normalitzat per Endesa, procés de fabricació de l'aïllament mitjançant triple extrusió en línia catenària, amb reticulació de l'aïllament millorada i capa semiconductora externa extraïble en fred, tipus AL RH5Z1 18/30 kV, tensió nominal 18/30 kV, reacció al foc classe Fca, amb conductor format per corda rodona compacta de fils d'alumini, rígid (classe 2), de 1x240 mm² de secció, capa interna extrusionada de material semiconductor, aïllament de polietilè reticulat (XLPE), capa externa extrusionada de material semiconductor, separable en fred, amb barrera contra la propagació longitudinal de la humitat, pantalla de cinta longitudinal d'alumini termosoldada i adherida a la coberta, coberta de poliolefina termoplàstica d'altes prestacions, de tipus DMZ1 Vemex, de color vermell, i amb les següents característiques: lliure de halògens, reduïda emissió de gasos tòxics i nul·la emissió de gasos corrosius, resistència a l'absorció d'aigua, resistència al fred, resistència als rajos ultraviolat i resistència a l'abrasió.</t>
    </r>
  </si>
  <si>
    <r>
      <rPr>
        <b/>
        <sz val="6"/>
        <color theme="1"/>
        <rFont val="Calibri"/>
        <family val="2"/>
      </rPr>
      <t xml:space="preserve">Conductor de coure RZ1 0,6/1kV de 1x240mm² de secció    </t>
    </r>
    <r>
      <rPr>
        <b/>
        <sz val="8"/>
        <color theme="1"/>
        <rFont val="Calibri"/>
        <family val="2"/>
      </rPr>
      <t xml:space="preserve">                                                                                </t>
    </r>
    <r>
      <rPr>
        <sz val="8"/>
        <color theme="1"/>
        <rFont val="Calibri"/>
        <family val="2"/>
      </rPr>
      <t>Subministre i instal.lació de conductor de coure de 1x240 mm² de secció, designació RZ1 0,6/1 kV (UNE 21123‐4), lliure d'halògens, no propagador de l'incendi (UNE‐EN 50266), amb baixa emisió de gasos tòxics i corrosius (UNE‐EN 50267‐2‐1) i baixa opacitat de fums (UNE‐EN 50268‐1), amb part proporcional de terminals i accessoris. Completament Instal.lat. Marca/model: PRYSMIAN / AFUMEX 1000 V (AS) o equivalent. Completament col∙locat en canal, safata o tub i en correcte funcionament.</t>
    </r>
    <r>
      <rPr>
        <b/>
        <sz val="8"/>
        <color theme="1"/>
        <rFont val="Calibri"/>
        <family val="2"/>
      </rPr>
      <t xml:space="preserve">                                                           </t>
    </r>
    <r>
      <rPr>
        <i/>
        <sz val="6"/>
        <color theme="1"/>
        <rFont val="Calibri"/>
        <family val="2"/>
      </rPr>
      <t>Connexió quadre BT amb Trafo</t>
    </r>
  </si>
  <si>
    <r>
      <rPr>
        <b/>
        <sz val="6"/>
        <color theme="1"/>
        <rFont val="Calibri"/>
        <family val="2"/>
      </rPr>
      <t xml:space="preserve">Transformador  25/0,69kV i 2500KVA       </t>
    </r>
    <r>
      <rPr>
        <b/>
        <sz val="8"/>
        <color theme="1"/>
        <rFont val="Calibri"/>
        <family val="2"/>
      </rPr>
      <t xml:space="preserve">                                                                                                     </t>
    </r>
    <r>
      <rPr>
        <sz val="8"/>
        <color theme="1"/>
        <rFont val="Calibri"/>
        <family val="2"/>
      </rPr>
      <t>Subministrament i col·locació d'un transformador</t>
    </r>
    <r>
      <rPr>
        <b/>
        <sz val="8"/>
        <color theme="1"/>
        <rFont val="Calibri"/>
        <family val="2"/>
      </rPr>
      <t xml:space="preserve"> </t>
    </r>
    <r>
      <rPr>
        <sz val="8"/>
        <color theme="1"/>
        <rFont val="Calibri"/>
        <family val="2"/>
      </rPr>
      <t>Transformador integral (TIER-2), la potència aparent serà de 2500kVA. La tensió més elevada del material serà de 36kV. la relació de transformació 25 / 0,69 kV-K (ESTER) -AL/AL, Dyn11, tensió de curtcircuit (Ucc) del 6%, DGPT-2, Pantalla electrostàtica, bornes del primari endollables 36-400 A tipus B i bornes secundari 3150 A M48 Tipus 6.</t>
    </r>
  </si>
  <si>
    <r>
      <rPr>
        <b/>
        <sz val="6"/>
        <color theme="1"/>
        <rFont val="Calibri"/>
        <family val="2"/>
      </rPr>
      <t xml:space="preserve">Transformador de Serveis Auxiliars 800/400V - 5kVA    </t>
    </r>
    <r>
      <rPr>
        <b/>
        <sz val="8"/>
        <color theme="1"/>
        <rFont val="Calibri"/>
        <family val="2"/>
      </rPr>
      <t xml:space="preserve">                                                                                </t>
    </r>
    <r>
      <rPr>
        <sz val="8"/>
        <color theme="1"/>
        <rFont val="Calibri"/>
        <family val="2"/>
      </rPr>
      <t>Subministrament i muntatge d'un transformador per a serveis auxiliars (SSAA) de 690/400 V i 5kVA, encapsulat en evolvent metàl·lica IP23.</t>
    </r>
  </si>
  <si>
    <t>02.05.07</t>
  </si>
  <si>
    <r>
      <rPr>
        <b/>
        <sz val="6"/>
        <color theme="1"/>
        <rFont val="Calibri"/>
        <family val="2"/>
      </rPr>
      <t>Fussibles d'entrada 160A 690V gG</t>
    </r>
    <r>
      <rPr>
        <b/>
        <sz val="8"/>
        <color theme="1"/>
        <rFont val="Calibri"/>
        <family val="2"/>
      </rPr>
      <t xml:space="preserve">                                                                                           </t>
    </r>
    <r>
      <rPr>
        <sz val="8"/>
        <color theme="1"/>
        <rFont val="Calibri"/>
        <family val="2"/>
      </rPr>
      <t xml:space="preserve">Subministre i instal·lació dels fusibles d'entrada del quadre de BT marca SIBA NH00 o similar, de 690V gG.  </t>
    </r>
    <r>
      <rPr>
        <b/>
        <sz val="8"/>
        <color theme="1"/>
        <rFont val="Calibri"/>
        <family val="2"/>
      </rPr>
      <t xml:space="preserve">                                                                                                         </t>
    </r>
    <r>
      <rPr>
        <i/>
        <sz val="7"/>
        <color theme="1"/>
        <rFont val="Calibri"/>
        <family val="2"/>
      </rPr>
      <t>Quadre BT a col·locar al CT</t>
    </r>
  </si>
  <si>
    <t>TANCAT PERIMETRAL</t>
  </si>
  <si>
    <r>
      <rPr>
        <b/>
        <sz val="6"/>
        <color theme="1"/>
        <rFont val="Calibri"/>
        <family val="2"/>
      </rPr>
      <t xml:space="preserve">Tancat Cinegètic de 1,2 m d'alçada </t>
    </r>
    <r>
      <rPr>
        <sz val="6"/>
        <color theme="1"/>
        <rFont val="Calibri"/>
        <family val="2"/>
      </rPr>
      <t xml:space="preserve">                                                                                                                                          </t>
    </r>
    <r>
      <rPr>
        <sz val="8"/>
        <color theme="1"/>
        <rFont val="Calibri"/>
        <family val="2"/>
      </rPr>
      <t>Subministrament i muntatge de tanca amb malla cinegètica lleugera 122/9/30 de 1,2m d'alçada, col·locada deixant la tanca 15cm separada del terrenys
Postes de fusta* tractada per exterior de Ø10x200cm cada 4m ancorats amb formigó 50cm, alçada vista 135cm. Inclòs accessoris necessaris.
No queda inclòs el trencament del sòl mitjançant minigiratòria amb martell trencador.</t>
    </r>
  </si>
  <si>
    <r>
      <rPr>
        <b/>
        <sz val="6"/>
        <color theme="1"/>
        <rFont val="Calibri"/>
        <family val="2"/>
      </rPr>
      <t>Pas de Fauna 40x15 cm</t>
    </r>
    <r>
      <rPr>
        <b/>
        <sz val="8"/>
        <color theme="1"/>
        <rFont val="Calibri"/>
        <family val="2"/>
      </rPr>
      <t xml:space="preserve">                                                                                           </t>
    </r>
    <r>
      <rPr>
        <sz val="8"/>
        <color theme="1"/>
        <rFont val="Calibri"/>
        <family val="2"/>
      </rPr>
      <t>Subministrament i muntatge de pas de fauna 40x15cm, amb marc de fusta al voltant.</t>
    </r>
  </si>
  <si>
    <t>PRESSUPOST DE DESMANTELLAMENT</t>
  </si>
  <si>
    <t>PRESSUPOST DE DESMANTELLAMENT PSAV SANT ANTONI DE VILAMAJOR</t>
  </si>
  <si>
    <t>Desmuntatge de mòduls i paletitzat preparat per a ser trasportat</t>
  </si>
  <si>
    <t>Recuperació de cablejats i paletitzats al centre de reciclatge</t>
  </si>
  <si>
    <t>Desmuntatge d'estructures, paletitzat al centre de reciclatge</t>
  </si>
  <si>
    <t>Maquinària agricola i obra civil per readaptar la parcel·la i restituïr-la al seu estat inicial</t>
  </si>
  <si>
    <t>Desmuntatge d'inversors i altres equips elèctrics i Centre prefabricats</t>
  </si>
  <si>
    <t>TOTAL CAPITOL 01 PRESSUPOST DE DESMANTELLAMENT</t>
  </si>
  <si>
    <t>TOTAL SUBCAPITOL 01.01 PRESSUPOST DE DESMANTELLAMENT PSAV SANT ANTONI DE VILAMAJOR</t>
  </si>
  <si>
    <t>TOTAL SUBCAPITOL 01.01 CONSIDERACIONS D'ÍNDOLE GENERAL</t>
  </si>
  <si>
    <r>
      <rPr>
        <b/>
        <sz val="6"/>
        <color theme="1"/>
        <rFont val="Calibri"/>
        <family val="2"/>
      </rPr>
      <t>Estructura agrovoltaica fixa a 30º</t>
    </r>
    <r>
      <rPr>
        <b/>
        <sz val="8"/>
        <color theme="1"/>
        <rFont val="Calibri"/>
        <family val="2"/>
      </rPr>
      <t xml:space="preserve">                                                                            </t>
    </r>
    <r>
      <rPr>
        <sz val="8"/>
        <color theme="1"/>
        <rFont val="Calibri"/>
        <family val="2"/>
      </rPr>
      <t>Subministrament i muntatge</t>
    </r>
    <r>
      <rPr>
        <b/>
        <sz val="8"/>
        <color theme="1"/>
        <rFont val="Calibri"/>
        <family val="2"/>
      </rPr>
      <t xml:space="preserve"> </t>
    </r>
    <r>
      <rPr>
        <sz val="8"/>
        <color theme="1"/>
        <rFont val="Calibri"/>
        <family val="2"/>
      </rPr>
      <t xml:space="preserve">d'estructura agrovoltaica fixa per a instal·lar panells solars fotovoltaics a 30º.  L'estructura tindrà una alçada lliure de 4,2m i una alçada màxima contant la part més alta del mòdul de 5,3m. l'estructura serà fixa per a panell vertical. L'hincat de l'estructura serà de 2m com a mínim i si el pull out test ho indica serà superior. El preu inclou el pull out test. L'estructura haurà de complir amb les carregues de vent i neu de la zona. </t>
    </r>
  </si>
  <si>
    <r>
      <rPr>
        <b/>
        <sz val="6"/>
        <color theme="1"/>
        <rFont val="Calibri"/>
        <family val="2"/>
      </rPr>
      <t>Porta d'accés 7m</t>
    </r>
    <r>
      <rPr>
        <sz val="6"/>
        <color theme="1"/>
        <rFont val="Calibri"/>
        <family val="2"/>
      </rPr>
      <t xml:space="preserve">                                                                                                                                     </t>
    </r>
    <r>
      <rPr>
        <sz val="8"/>
        <color theme="1"/>
        <rFont val="Calibri"/>
        <family val="2"/>
      </rPr>
      <t xml:space="preserve">Subministrament i muntatge d'una porta d'accés amb dues fulles. La portrta tindrà una alçada de 1,20m i una llargada de 7m. </t>
    </r>
  </si>
  <si>
    <r>
      <t xml:space="preserve">Documentació As built
</t>
    </r>
    <r>
      <rPr>
        <sz val="8"/>
        <color theme="1"/>
        <rFont val="Calibri"/>
        <family val="2"/>
      </rPr>
      <t>Asbuilt. Realització de documentació AS BUILT a la finalització de
l'obra, que inclogui documentació gràfica amb l'execució exacta
de les instal∙lacions, així com les fitxes tècniques, manuals d'ús i
manteniment, i certificats d'homologació de tots els elements instal∙lats. Entrega de còpia en paper i en digital a la propietat.</t>
    </r>
  </si>
  <si>
    <r>
      <rPr>
        <b/>
        <sz val="6"/>
        <color theme="1"/>
        <rFont val="Calibri"/>
        <family val="2"/>
      </rPr>
      <t xml:space="preserve">Legalització instal.lació BT i MT  </t>
    </r>
    <r>
      <rPr>
        <b/>
        <sz val="8"/>
        <color theme="1"/>
        <rFont val="Calibri"/>
        <family val="2"/>
      </rPr>
      <t xml:space="preserve">                                                                                     </t>
    </r>
    <r>
      <rPr>
        <sz val="8"/>
        <color theme="1"/>
        <rFont val="Calibri"/>
        <family val="2"/>
      </rPr>
      <t>Legalització. Realització de les corresponents legalitzacions corresponents (ELEC) per tal de registrar a indústria la nova instal.lació. 
Tramitació i taxes incloses. Entrega de còpia en paper i en format
digital a la propietat. inclou RITSIC i  RIPRE.</t>
    </r>
  </si>
  <si>
    <r>
      <rPr>
        <b/>
        <sz val="6"/>
        <color theme="1"/>
        <rFont val="Calibri"/>
        <family val="2"/>
      </rPr>
      <t>Coordinació de Seguretat i Salut</t>
    </r>
    <r>
      <rPr>
        <b/>
        <sz val="8"/>
        <color theme="1"/>
        <rFont val="Calibri"/>
        <family val="2"/>
      </rPr>
      <t xml:space="preserve">                                                                                     </t>
    </r>
    <r>
      <rPr>
        <sz val="8"/>
        <color theme="1"/>
        <rFont val="Calibri"/>
        <family val="2"/>
      </rPr>
      <t xml:space="preserve">Designació d'un coordinacor de seguretat i salut a l'obra pel compliment del pla de seguretat i salut durant l'obra per part dels contractistes. </t>
    </r>
  </si>
  <si>
    <r>
      <rPr>
        <b/>
        <sz val="6"/>
        <color theme="1"/>
        <rFont val="Calibri"/>
        <family val="2"/>
      </rPr>
      <t xml:space="preserve">Direcció facultativa de l'obra                      </t>
    </r>
    <r>
      <rPr>
        <b/>
        <sz val="8"/>
        <color theme="1"/>
        <rFont val="Calibri"/>
        <family val="2"/>
      </rPr>
      <t xml:space="preserve">                                                                       </t>
    </r>
    <r>
      <rPr>
        <sz val="8"/>
        <color theme="1"/>
        <rFont val="Calibri"/>
        <family val="2"/>
      </rPr>
      <t xml:space="preserve">Nomenament d'un director tècnic que assumirà la direcció tècnica i facultativa de l'obra. </t>
    </r>
  </si>
  <si>
    <r>
      <rPr>
        <b/>
        <sz val="6"/>
        <color theme="1"/>
        <rFont val="Calibri"/>
        <family val="2"/>
      </rPr>
      <t>Control de qualitat i proves</t>
    </r>
    <r>
      <rPr>
        <b/>
        <sz val="8"/>
        <color theme="1"/>
        <rFont val="Calibri"/>
        <family val="2"/>
      </rPr>
      <t xml:space="preserve">
</t>
    </r>
    <r>
      <rPr>
        <sz val="8"/>
        <color theme="1"/>
        <rFont val="Calibri"/>
        <family val="2"/>
      </rPr>
      <t>Control de Qualitat i Proves de les instal.lacions de electricitat Infraestructures.</t>
    </r>
  </si>
  <si>
    <r>
      <rPr>
        <b/>
        <sz val="6"/>
        <color theme="1"/>
        <rFont val="Calibri"/>
        <family val="2"/>
      </rPr>
      <t xml:space="preserve">Piqueta d'acer i coure   </t>
    </r>
    <r>
      <rPr>
        <b/>
        <sz val="8"/>
        <color theme="1"/>
        <rFont val="Calibri"/>
        <family val="2"/>
      </rPr>
      <t xml:space="preserve">                                                                                                   </t>
    </r>
    <r>
      <rPr>
        <sz val="8"/>
        <color theme="1"/>
        <rFont val="Calibri"/>
        <family val="2"/>
      </rPr>
      <t>Subministrament i muntatge piqueta de d' Acer i Coure, L=2m, diametre de 14,2 o dimensions similars.</t>
    </r>
    <r>
      <rPr>
        <b/>
        <sz val="8"/>
        <color theme="1"/>
        <rFont val="Calibri"/>
        <family val="2"/>
      </rPr>
      <t xml:space="preserve"> </t>
    </r>
  </si>
  <si>
    <r>
      <rPr>
        <b/>
        <sz val="6"/>
        <color theme="1"/>
        <rFont val="Calibri"/>
        <family val="2"/>
      </rPr>
      <t xml:space="preserve">Cable Cu de 35mm2  </t>
    </r>
    <r>
      <rPr>
        <sz val="6"/>
        <color theme="1"/>
        <rFont val="Calibri"/>
        <family val="2"/>
      </rPr>
      <t xml:space="preserve">                                                                                                                                          </t>
    </r>
    <r>
      <rPr>
        <sz val="8"/>
        <color theme="1"/>
        <rFont val="Calibri"/>
        <family val="2"/>
      </rPr>
      <t>Subministrament i instal·lació de Cable despullat de Coure de 35mm2 enterrat com a mínim 0,5m i si va per rasa amb cables anirà a la part més al fons.</t>
    </r>
  </si>
  <si>
    <r>
      <rPr>
        <b/>
        <sz val="6"/>
        <color theme="1"/>
        <rFont val="Calibri"/>
        <family val="2"/>
      </rPr>
      <t>Caixa comprovadora terres</t>
    </r>
    <r>
      <rPr>
        <b/>
        <sz val="8"/>
        <color theme="1"/>
        <rFont val="Calibri"/>
        <family val="2"/>
      </rPr>
      <t xml:space="preserve">                                                                                                                     </t>
    </r>
    <r>
      <rPr>
        <sz val="8"/>
        <color theme="1"/>
        <rFont val="Calibri"/>
        <family val="2"/>
      </rPr>
      <t>Subministrament i instal·lació d'una caixa comprovadora de terres</t>
    </r>
  </si>
  <si>
    <t>05.01.04</t>
  </si>
  <si>
    <t>05.01.05</t>
  </si>
  <si>
    <t>05.01.06</t>
  </si>
  <si>
    <r>
      <rPr>
        <b/>
        <sz val="6"/>
        <color theme="1"/>
        <rFont val="Calibri"/>
        <family val="2"/>
      </rPr>
      <t>Seguiment Ambiental</t>
    </r>
    <r>
      <rPr>
        <b/>
        <sz val="8"/>
        <color theme="1"/>
        <rFont val="Calibri"/>
        <family val="2"/>
      </rPr>
      <t xml:space="preserve">                                                                                                        </t>
    </r>
    <r>
      <rPr>
        <sz val="8"/>
        <color theme="1"/>
        <rFont val="Calibri"/>
        <family val="2"/>
      </rPr>
      <t>Seguiment ambiental de les obres del projecte</t>
    </r>
  </si>
  <si>
    <r>
      <rPr>
        <b/>
        <sz val="6"/>
        <color theme="1"/>
        <rFont val="Calibri"/>
        <family val="2"/>
      </rPr>
      <t>Seguiment Arqueològic</t>
    </r>
    <r>
      <rPr>
        <b/>
        <sz val="8"/>
        <color theme="1"/>
        <rFont val="Calibri"/>
        <family val="2"/>
      </rPr>
      <t xml:space="preserve">                                                                                                      </t>
    </r>
    <r>
      <rPr>
        <sz val="8"/>
        <color theme="1"/>
        <rFont val="Calibri"/>
        <family val="2"/>
      </rPr>
      <t>Supervisió i seguiment arqueològic de les obres del projecte</t>
    </r>
  </si>
  <si>
    <t>SEGUIMENTS DURANT L'OBRA</t>
  </si>
  <si>
    <t>05.02.01</t>
  </si>
  <si>
    <t>05.02.02</t>
  </si>
  <si>
    <t>TOTAL SUBCAPITOL 05.02 SEGUIMENTS DURANT L'OBRA</t>
  </si>
  <si>
    <t>m2</t>
  </si>
  <si>
    <r>
      <rPr>
        <b/>
        <sz val="6"/>
        <color theme="1"/>
        <rFont val="Calibri"/>
        <family val="2"/>
      </rPr>
      <t xml:space="preserve">Solera de formigó                         </t>
    </r>
    <r>
      <rPr>
        <b/>
        <sz val="8"/>
        <color theme="1"/>
        <rFont val="Calibri"/>
        <family val="2"/>
      </rPr>
      <t xml:space="preserve">                                                                                      </t>
    </r>
    <r>
      <rPr>
        <sz val="8"/>
        <color theme="1"/>
        <rFont val="Calibri"/>
        <family val="2"/>
      </rPr>
      <t>Solera de Formigó per a paviment de consistència plàstica i grandaria màxima
del granulat de 20mm i de 15mm de gruix</t>
    </r>
  </si>
  <si>
    <r>
      <rPr>
        <b/>
        <sz val="6"/>
        <color theme="1"/>
        <rFont val="Calibri"/>
        <family val="2"/>
      </rPr>
      <t xml:space="preserve">Compactació i aplanar el terreny rasa              </t>
    </r>
    <r>
      <rPr>
        <b/>
        <sz val="8"/>
        <color theme="1"/>
        <rFont val="Calibri"/>
        <family val="2"/>
      </rPr>
      <t xml:space="preserve">                                                                                              </t>
    </r>
    <r>
      <rPr>
        <sz val="8"/>
        <color theme="1"/>
        <rFont val="Calibri"/>
        <family val="2"/>
      </rPr>
      <t>Col·locació d'una senyal identificativa i sorra, compactar i aplanar.</t>
    </r>
  </si>
  <si>
    <r>
      <rPr>
        <b/>
        <sz val="6"/>
        <color theme="1"/>
        <rFont val="Calibri"/>
        <family val="2"/>
      </rPr>
      <t xml:space="preserve">Excavació de rases i pous per a pas d'instal.lacions         </t>
    </r>
    <r>
      <rPr>
        <b/>
        <sz val="8"/>
        <color theme="1"/>
        <rFont val="Calibri"/>
        <family val="2"/>
      </rPr>
      <t xml:space="preserve">                                                                                                              </t>
    </r>
    <r>
      <rPr>
        <sz val="8"/>
        <color theme="1"/>
        <rFont val="Calibri"/>
        <family val="2"/>
      </rPr>
      <t xml:space="preserve">              Excavació de rasa per a pas d'instal.lacions fins a 2m de fondaria,
en terreny compacte, realitzada amb retroexcavadora i amb les
terres deixades a la vora. el preu no inclou el transport de les terres excavades.</t>
    </r>
  </si>
  <si>
    <r>
      <rPr>
        <b/>
        <sz val="6"/>
        <color theme="1"/>
        <rFont val="Calibri"/>
        <family val="2"/>
      </rPr>
      <t>Cel·la modular CML 36kV de línia</t>
    </r>
    <r>
      <rPr>
        <b/>
        <sz val="8"/>
        <color theme="1"/>
        <rFont val="Calibri"/>
        <family val="2"/>
      </rPr>
      <t xml:space="preserve">                                                                             </t>
    </r>
    <r>
      <rPr>
        <sz val="8"/>
        <color theme="1"/>
        <rFont val="Calibri"/>
        <family val="2"/>
      </rPr>
      <t xml:space="preserve">Subministrament i muntatge d'una cel·la modular de línia cabinel o similar CML-2 de 36kV i 630A i 20kA.comandament manual i amb dispositius de presencia de tensió. inclourà passatapes. Inclourà els transformadors de tensió i d'intensitat segons companyia i potència. Inclou la taxa de reciclatge segons RD 208/2005 sobre RAEE (BOE de 26/02/2005) </t>
    </r>
  </si>
  <si>
    <r>
      <rPr>
        <b/>
        <sz val="6"/>
        <color theme="1"/>
        <rFont val="Calibri"/>
        <family val="2"/>
      </rPr>
      <t xml:space="preserve">Cel·la modular de Línia SF6 36kV      </t>
    </r>
    <r>
      <rPr>
        <b/>
        <sz val="8"/>
        <color theme="1"/>
        <rFont val="Calibri"/>
        <family val="2"/>
      </rPr>
      <t xml:space="preserve">                                                                                            </t>
    </r>
    <r>
      <rPr>
        <sz val="8"/>
        <color theme="1"/>
        <rFont val="Calibri"/>
        <family val="2"/>
      </rPr>
      <t>Subministrament i muntatge d'una cel·la de linia marca Inael o similar amb aïllament i tall SF6. La tensió més elevada del material serà de 36kV, la intensitat nominal 630A i la intensitat màxima 20kA. ampliable per ambdós costats i comandament manual.</t>
    </r>
    <r>
      <rPr>
        <b/>
        <sz val="8"/>
        <color theme="1"/>
        <rFont val="Calibri"/>
        <family val="2"/>
      </rPr>
      <t xml:space="preserve">  </t>
    </r>
    <r>
      <rPr>
        <sz val="8"/>
        <color theme="1"/>
        <rFont val="Calibri"/>
        <family val="2"/>
      </rPr>
      <t>Inclou la taxa de reciclatge segons RD 208/2005 sobre RAEE (BOE de 26/02/2005)</t>
    </r>
  </si>
  <si>
    <r>
      <rPr>
        <b/>
        <sz val="6"/>
        <color theme="1"/>
        <rFont val="Calibri"/>
        <family val="2"/>
      </rPr>
      <t xml:space="preserve">Cel·la modular de protecció Automàtic  36kV      </t>
    </r>
    <r>
      <rPr>
        <b/>
        <sz val="8"/>
        <color theme="1"/>
        <rFont val="Calibri"/>
        <family val="2"/>
      </rPr>
      <t xml:space="preserve">                                                                                            </t>
    </r>
    <r>
      <rPr>
        <sz val="8"/>
        <color theme="1"/>
        <rFont val="Calibri"/>
        <family val="2"/>
      </rPr>
      <t xml:space="preserve">Subministrament i muntatge d'una cel·la de de protecció mitjançant interruptor automàtic. La tensió més elevada del material serà de 36kV, la intensitat nominal 630A i la intensitat màxima 20kA. ampliable per ambdós costats i comandament manual amb relé 50/51/50N/51N autoalimentat. Inclou la taxa de reciclatge segons RD 208/2005 sobre RAEE (BOE de 26/02/2005) </t>
    </r>
  </si>
  <si>
    <r>
      <rPr>
        <b/>
        <sz val="6"/>
        <color theme="1"/>
        <rFont val="Calibri"/>
        <family val="2"/>
      </rPr>
      <t xml:space="preserve">Cel·la CMPAS modular 36kV de protecció amb interruptor automàtic    </t>
    </r>
    <r>
      <rPr>
        <b/>
        <sz val="8"/>
        <color theme="1"/>
        <rFont val="Calibri"/>
        <family val="2"/>
      </rPr>
      <t xml:space="preserve">                                                                                       </t>
    </r>
    <r>
      <rPr>
        <sz val="8"/>
        <color theme="1"/>
        <rFont val="Calibri"/>
        <family val="2"/>
      </rPr>
      <t>Subministrament i muntatge d'una cel·la modular de 36kV-630A-20kA amb comandament motoritzat a 48Vcc. inclourà bobina de mínima tensió.</t>
    </r>
    <r>
      <rPr>
        <b/>
        <sz val="8"/>
        <color theme="1"/>
        <rFont val="Calibri"/>
        <family val="2"/>
      </rPr>
      <t xml:space="preserve"> </t>
    </r>
    <r>
      <rPr>
        <sz val="8"/>
        <color theme="1"/>
        <rFont val="Calibri"/>
        <family val="2"/>
      </rPr>
      <t>No inclourà el relé. Inclou la taxa de reciclatge segons RD 208/2005 sobre RAEE (BOE de 26/02/2005)</t>
    </r>
  </si>
  <si>
    <r>
      <rPr>
        <b/>
        <sz val="6"/>
        <color theme="1"/>
        <rFont val="Calibri"/>
        <family val="2"/>
      </rPr>
      <t xml:space="preserve">Obra civil per Centre de Mesura  </t>
    </r>
    <r>
      <rPr>
        <b/>
        <sz val="8"/>
        <color theme="1"/>
        <rFont val="Calibri"/>
        <family val="2"/>
      </rPr>
      <t xml:space="preserve">                                                                                </t>
    </r>
    <r>
      <rPr>
        <sz val="8"/>
        <color theme="1"/>
        <rFont val="Calibri"/>
        <family val="2"/>
      </rPr>
      <t>Excavació d'un rectangle de mides iguals a la base del centre amb 1 metres de base perimetral i mig metre de fondaria,  reomplir amb terra procedent de l'excavació a cota de terra,  un cop col·locat el centre.</t>
    </r>
  </si>
  <si>
    <r>
      <rPr>
        <b/>
        <sz val="6"/>
        <color theme="1"/>
        <rFont val="Calibri"/>
        <family val="2"/>
      </rPr>
      <t xml:space="preserve">Obra civil per Centre de Transformació  </t>
    </r>
    <r>
      <rPr>
        <b/>
        <sz val="8"/>
        <color theme="1"/>
        <rFont val="Calibri"/>
        <family val="2"/>
      </rPr>
      <t xml:space="preserve">                                                                               </t>
    </r>
    <r>
      <rPr>
        <sz val="8"/>
        <color theme="1"/>
        <rFont val="Calibri"/>
        <family val="2"/>
      </rPr>
      <t>Excavació d'un rectangle de mides iguals a la base del centre amb 1 metres de base perimetral i mig metre de fondaria,  reomplir amb terra procedent de l'excavació a cota de terra,  un cop col·locat el centre.</t>
    </r>
  </si>
  <si>
    <r>
      <rPr>
        <b/>
        <sz val="6"/>
        <color theme="1"/>
        <rFont val="Calibri"/>
        <family val="2"/>
      </rPr>
      <t>Enderrocament pou</t>
    </r>
    <r>
      <rPr>
        <b/>
        <sz val="8"/>
        <color theme="1"/>
        <rFont val="Calibri"/>
        <family val="2"/>
      </rPr>
      <t xml:space="preserve">                                                                                                                 </t>
    </r>
    <r>
      <rPr>
        <sz val="8"/>
        <color theme="1"/>
        <rFont val="Calibri"/>
        <family val="2"/>
      </rPr>
      <t>Enderroc de Pou i reconstrucció del mateix per deixar-lo al mateix nivell que el sòl amb reforç de metall per evitar danys amb el pas de vehicles</t>
    </r>
  </si>
  <si>
    <r>
      <rPr>
        <b/>
        <sz val="6"/>
        <color theme="1"/>
        <rFont val="Calibri"/>
        <family val="2"/>
      </rPr>
      <t>Posta en marxa</t>
    </r>
    <r>
      <rPr>
        <b/>
        <sz val="8"/>
        <color theme="1"/>
        <rFont val="Calibri"/>
        <family val="2"/>
      </rPr>
      <t xml:space="preserve">                                                                                                                               </t>
    </r>
    <r>
      <rPr>
        <sz val="8"/>
        <color theme="1"/>
        <rFont val="Calibri"/>
        <family val="2"/>
      </rPr>
      <t>Posta en marxa de la planta agrovoltaica</t>
    </r>
  </si>
  <si>
    <r>
      <rPr>
        <b/>
        <sz val="6"/>
        <color theme="1"/>
        <rFont val="Calibri"/>
        <family val="2"/>
      </rPr>
      <t>Talada d'arbre</t>
    </r>
    <r>
      <rPr>
        <b/>
        <sz val="8"/>
        <color theme="1"/>
        <rFont val="Calibri"/>
        <family val="2"/>
      </rPr>
      <t xml:space="preserve">                                                                                                                                     </t>
    </r>
    <r>
      <rPr>
        <sz val="8"/>
        <color theme="1"/>
        <rFont val="Calibri"/>
        <family val="2"/>
      </rPr>
      <t>Talat d'arbre d'entre 5 i 10 m d'altura, de 15 a 30 cm de diàmetre de tronc i copa poc frondosa, amb motoserra, amb extracció de la soca, i carga manual a camió. El preu no inclou el transport dels materials retirats.</t>
    </r>
  </si>
  <si>
    <r>
      <rPr>
        <b/>
        <sz val="6"/>
        <color theme="1"/>
        <rFont val="Calibri"/>
        <family val="2"/>
      </rPr>
      <t>Rebliment i compactació del terreny 95%</t>
    </r>
    <r>
      <rPr>
        <b/>
        <sz val="8"/>
        <color theme="1"/>
        <rFont val="Calibri"/>
        <family val="2"/>
      </rPr>
      <t xml:space="preserve">                                                                                              </t>
    </r>
    <r>
      <rPr>
        <sz val="8"/>
        <color theme="1"/>
        <rFont val="Calibri"/>
        <family val="2"/>
      </rPr>
      <t xml:space="preserve">Compactació del terreny fins al 95% amb l'aprofitament de la terra existent. No inclou la compactació del camí existent. </t>
    </r>
  </si>
  <si>
    <r>
      <t xml:space="preserve">Discs durs                                                                                                                                                                                    </t>
    </r>
    <r>
      <rPr>
        <sz val="8"/>
        <color theme="1"/>
        <rFont val="Calibri"/>
        <family val="2"/>
      </rPr>
      <t>Discs durs</t>
    </r>
  </si>
  <si>
    <r>
      <rPr>
        <b/>
        <sz val="6"/>
        <rFont val="Calibri"/>
        <family val="2"/>
      </rPr>
      <t xml:space="preserve">Tub coarrugat de 50mm           </t>
    </r>
    <r>
      <rPr>
        <b/>
        <sz val="6"/>
        <color rgb="FFFF0000"/>
        <rFont val="Calibri"/>
        <family val="2"/>
      </rPr>
      <t xml:space="preserve">     </t>
    </r>
    <r>
      <rPr>
        <b/>
        <sz val="6"/>
        <color theme="1"/>
        <rFont val="Calibri"/>
        <family val="2"/>
      </rPr>
      <t xml:space="preserve">                      </t>
    </r>
    <r>
      <rPr>
        <b/>
        <sz val="8"/>
        <color theme="1"/>
        <rFont val="Calibri"/>
        <family val="2"/>
      </rPr>
      <t xml:space="preserve">                                                                                </t>
    </r>
    <r>
      <rPr>
        <sz val="8"/>
        <color theme="1"/>
        <rFont val="Calibri"/>
        <family val="2"/>
      </rPr>
      <t>Canalització de tub corbable, subministrat en rotllo, de polietilè de doble paret (interior llisa i exterior corrugada), de color taronja, de 50 mm de diàmetre nominal, resistència a la compressió 450 N, col·locat sobre llit de sorra de 5 cm d'espessor, degudament compactada i anivellada amb picó vibrant de guiat manual, reblert lateral compactant fins als ronyons i posterior reblert amb la mateixa sorra fins a 10 cm per sobre de la generatriu superior de la canonada. Instal·lació soterrada. Inclús cinta de senyalització. El preu inclou els equips i la maquinària necessaris per al desplaçament i la disposició en obra dels elements, però no inclou l'excavació ni el reblert principal</t>
    </r>
  </si>
  <si>
    <r>
      <rPr>
        <b/>
        <sz val="6"/>
        <rFont val="Calibri"/>
        <family val="2"/>
      </rPr>
      <t xml:space="preserve">Tub coarrugat de 200mm    </t>
    </r>
    <r>
      <rPr>
        <b/>
        <sz val="6"/>
        <color rgb="FFFF0000"/>
        <rFont val="Calibri"/>
        <family val="2"/>
      </rPr>
      <t xml:space="preserve">    </t>
    </r>
    <r>
      <rPr>
        <b/>
        <sz val="8"/>
        <color theme="1"/>
        <rFont val="Calibri"/>
        <family val="2"/>
      </rPr>
      <t xml:space="preserve">                                                                                                     </t>
    </r>
    <r>
      <rPr>
        <sz val="8"/>
        <color theme="1"/>
        <rFont val="Calibri"/>
        <family val="2"/>
      </rPr>
      <t>Canalització de tub corbable, subministrat en rotllo, de polietilè de doble paret (interior llisa i exterior corrugada), de color taronja, de 200 mm de diàmetre nominal, resistència a la compressió 450 N, col·locat sobre llit de sorra de 5 cm d'espessor, degudament compactada i anivellada amb picó vibrant de guiat manual, reblert lateral compactant fins als ronyons i posterior reblert amb la mateixa sorra fins a 10 cm per sobre de la generatriu superior de la canonada. Instal·lació soterrada. Inclús cinta de senyalització. El preu inclou els equips i la maquinària necessaris per al desplaçament i la disposició en obra dels elements, però no inclou l'excavació ni el reblert principal.</t>
    </r>
  </si>
  <si>
    <r>
      <rPr>
        <b/>
        <sz val="6"/>
        <rFont val="Calibri"/>
        <family val="2"/>
      </rPr>
      <t xml:space="preserve">Tub coarrugat de 160mm    </t>
    </r>
    <r>
      <rPr>
        <b/>
        <sz val="6"/>
        <color rgb="FFFF0000"/>
        <rFont val="Calibri"/>
        <family val="2"/>
      </rPr>
      <t xml:space="preserve">    </t>
    </r>
    <r>
      <rPr>
        <b/>
        <sz val="8"/>
        <color theme="1"/>
        <rFont val="Calibri"/>
        <family val="2"/>
      </rPr>
      <t xml:space="preserve">                                                                                                     </t>
    </r>
    <r>
      <rPr>
        <sz val="8"/>
        <color theme="1"/>
        <rFont val="Calibri"/>
        <family val="2"/>
      </rPr>
      <t>Canalització de tub corbable, subministrat en rotllo, de polietilè de doble paret (interior llisa i exterior corrugada), de color taronja, de 160 mm de diàmetre nominal, resistència a la compressió 450 N, col·locat sobre llit de sorra de 5 cm d'espessor, degudament compactada i anivellada amb picó vibrant de guiat manual, reblert lateral compactant fins als ronyons i posterior reblert amb la mateixa sorra fins a 10 cm per sobre de la generatriu superior de la canonada. Instal·lació soterrada. Inclús cinta de senyalització. El preu inclou els equips i la maquinària necessaris per al desplaçament i la disposició en obra dels elements, però no inclou l'excavació ni el reblert principal.</t>
    </r>
  </si>
  <si>
    <r>
      <rPr>
        <b/>
        <sz val="6"/>
        <color theme="1"/>
        <rFont val="Calibri"/>
        <family val="2"/>
      </rPr>
      <t xml:space="preserve">Conductor d'Alumini RH5Z1 18/30kV de 1x150mm² de secció    </t>
    </r>
    <r>
      <rPr>
        <b/>
        <sz val="8"/>
        <color theme="1"/>
        <rFont val="Calibri"/>
        <family val="2"/>
      </rPr>
      <t xml:space="preserve">                                                                                </t>
    </r>
    <r>
      <rPr>
        <sz val="8"/>
        <color theme="1"/>
        <rFont val="Calibri"/>
        <family val="2"/>
      </rPr>
      <t xml:space="preserve">Cable elèctric unipolar, Al Voltalene H Compact "PRYSMIAN"o similar, normalitzat per Endesa, procés de fabricació de l'aïllament mitjançant triple extrusió en línia catenària, amb reticulació de l'aïllament millorada i capa semiconductora externa extraïble en fred, tipus AL RH5Z1 18/30 kV, tensió nominal 18/30 kV, reacció al foc classe Fca, amb conductor format per corda rodona compacta de fils d'alumini, rígid (classe 2), de 1x150 mm² de secció, capa interna extrusionada de material semiconductor, aïllament de polietilè reticulat (XLPE), capa externa extrusionada de material semiconductor, separable en fred, amb barrera contra la propagació longitudinal de la humitat, pantalla de cinta longitudinal d'alumini termosoldada i adherida a la coberta, coberta de poliolefina termoplàstica d'altes prestacions, de tipus DMZ1 Vemex, de color vermell, i amb les següents característiques: lliure de halògens, reduïda emissió de gasos tòxics i nul·la emissió de gasos corrosius, resistència a l'absorció d'aigua, resistència al fred, resistència als rajos ultraviolat i resistència a l'abrasió.                                                                                                         </t>
    </r>
    <r>
      <rPr>
        <i/>
        <sz val="6"/>
        <color theme="1"/>
        <rFont val="Calibri"/>
        <family val="2"/>
      </rPr>
      <t>Connexió  primari del trafo amb cel·la MT</t>
    </r>
  </si>
  <si>
    <r>
      <rPr>
        <b/>
        <sz val="6"/>
        <color theme="1"/>
        <rFont val="Calibri"/>
        <family val="2"/>
      </rPr>
      <t xml:space="preserve">Adequació camí d'accés provisional        </t>
    </r>
    <r>
      <rPr>
        <b/>
        <sz val="8"/>
        <color theme="1"/>
        <rFont val="Calibri"/>
        <family val="2"/>
      </rPr>
      <t xml:space="preserve">                                                                                             </t>
    </r>
    <r>
      <rPr>
        <sz val="8"/>
        <color theme="1"/>
        <rFont val="Calibri"/>
        <family val="2"/>
      </rPr>
      <t>Adequació del camí d'accés, anivellant la superfície amb retroexcavadora hidràulica sobre pneumàtics de 115kW</t>
    </r>
  </si>
  <si>
    <r>
      <rPr>
        <b/>
        <sz val="6"/>
        <color theme="1"/>
        <rFont val="Calibri"/>
        <family val="2"/>
      </rPr>
      <t xml:space="preserve">Formigonar rasa            </t>
    </r>
    <r>
      <rPr>
        <b/>
        <sz val="8"/>
        <color theme="1"/>
        <rFont val="Calibri"/>
        <family val="2"/>
      </rPr>
      <t xml:space="preserve">                                                                                                                    </t>
    </r>
    <r>
      <rPr>
        <sz val="8"/>
        <color theme="1"/>
        <rFont val="Calibri"/>
        <family val="2"/>
      </rPr>
      <t>Formigó HM-25/B/20/X0 fabricat en central i abocament des de camió a la rasa</t>
    </r>
  </si>
  <si>
    <r>
      <rPr>
        <b/>
        <sz val="6"/>
        <color theme="1"/>
        <rFont val="Calibri"/>
        <family val="2"/>
      </rPr>
      <t xml:space="preserve">Rebliments de rases per instal·lacions amb sorra       </t>
    </r>
    <r>
      <rPr>
        <b/>
        <sz val="8"/>
        <color theme="1"/>
        <rFont val="Calibri"/>
        <family val="2"/>
      </rPr>
      <t xml:space="preserve">                                                                                                                                     </t>
    </r>
    <r>
      <rPr>
        <sz val="8"/>
        <color theme="1"/>
        <rFont val="Calibri"/>
        <family val="2"/>
      </rPr>
      <t>Reblert envoltant de les instal·lacions en rases, amb sorra de 0 a 5 mm de diàmetre i compactació en tongades successives de 20 cm d'espessor màxim amb safata vibrant de guiat manual, fins a assolir una densitat seca no inferior al 90% de la màxima obtinguda en l'assaig Proctor Modificat, realitzat segons UNE 103501. El preu no inclou la realització de l'assaig Proctor Modificat.</t>
    </r>
  </si>
  <si>
    <r>
      <rPr>
        <b/>
        <sz val="6"/>
        <color theme="1"/>
        <rFont val="Calibri"/>
        <family val="2"/>
      </rPr>
      <t xml:space="preserve">Reblert de terra  de la instal·lació fins a cota 0  </t>
    </r>
    <r>
      <rPr>
        <b/>
        <sz val="8"/>
        <color theme="1"/>
        <rFont val="Calibri"/>
        <family val="2"/>
      </rPr>
      <t xml:space="preserve">                                                                                              </t>
    </r>
    <r>
      <rPr>
        <sz val="8"/>
        <color theme="1"/>
        <rFont val="Calibri"/>
        <family val="2"/>
      </rPr>
      <t>Reblert principal de rases per instal·lacions, amb terra seleccionada procedent de la pròpia excavació i compactació en tongades successives de 20 cm d'espessor màxim amb picó vibrant de guiat manual, fins a assolir una densitat seca no inferior al 95% de la màxima obtinguda en l'assaig Proctor Modificat, realitzat segons UNE 103501. Inclús cinta o distintiu indicador de la instal·lació. El preu no inclou la realització de l'assaig Proctor Modificat.</t>
    </r>
  </si>
  <si>
    <r>
      <rPr>
        <b/>
        <sz val="6"/>
        <color theme="1"/>
        <rFont val="Calibri"/>
        <family val="2"/>
      </rPr>
      <t xml:space="preserve">Moviment de terres     </t>
    </r>
    <r>
      <rPr>
        <b/>
        <sz val="8"/>
        <color theme="1"/>
        <rFont val="Calibri"/>
        <family val="2"/>
      </rPr>
      <t xml:space="preserve">                                                                                                  </t>
    </r>
    <r>
      <rPr>
        <sz val="8"/>
        <color theme="1"/>
        <rFont val="Calibri"/>
        <family val="2"/>
      </rPr>
      <t xml:space="preserve">Aprofitament de les terres sobrants durant el moviment de terres fet per les rases, obra civil del CT i CM i la col·locació de la valla per repartir-ho pel terreny de forma uniforme, quedant una cota no superioir a 0,2m respecte cota inicial.  </t>
    </r>
  </si>
  <si>
    <t>02.10.02</t>
  </si>
  <si>
    <t>02.10.03</t>
  </si>
  <si>
    <r>
      <rPr>
        <b/>
        <sz val="6"/>
        <color theme="1"/>
        <rFont val="Calibri"/>
        <family val="2"/>
      </rPr>
      <t>Quadre de baixa tensió amb agrupació de 16 entrades</t>
    </r>
    <r>
      <rPr>
        <b/>
        <sz val="8"/>
        <color theme="1"/>
        <rFont val="Calibri"/>
        <family val="2"/>
      </rPr>
      <t xml:space="preserve">                                                                             </t>
    </r>
    <r>
      <rPr>
        <sz val="8"/>
        <color theme="1"/>
        <rFont val="Calibri"/>
        <family val="2"/>
      </rPr>
      <t xml:space="preserve">Subministre i instal.lació de quadre de baixa tensió a col·locar al Centre de tranformació, el quadre serà de la marca PRONUTEC, mode LVCP 8H 2500 IA SC 16xBTVC-DT NH00  o similar més bornera per a SSAA i automàtic amb tall en aire de 2500A fins a 85kA i 16 sortides ( 15 com a mínim). L'automàtic tindrà un bloc diferencial que serà selectiu amb els diferencials aigues avall de la instal·lació. Sortides mitjançant les bases portafusibles NH-00. Inclou descarregador de sobretensions i proteccions per la sortida de SSAA. No inclou els fusibles. </t>
    </r>
    <r>
      <rPr>
        <b/>
        <sz val="8"/>
        <color theme="1"/>
        <rFont val="Calibri"/>
        <family val="2"/>
      </rPr>
      <t xml:space="preserve">                                                                                                                                                                                  </t>
    </r>
    <r>
      <rPr>
        <i/>
        <sz val="7"/>
        <color theme="1"/>
        <rFont val="Calibri"/>
        <family val="2"/>
      </rPr>
      <t>Quadre BT a col·locar al CT</t>
    </r>
  </si>
  <si>
    <r>
      <rPr>
        <b/>
        <sz val="6"/>
        <color theme="1"/>
        <rFont val="Calibri"/>
        <family val="2"/>
      </rPr>
      <t xml:space="preserve">Estructura fotovoltaica fixa a 30º i 1m d'alçada lliure     </t>
    </r>
    <r>
      <rPr>
        <b/>
        <sz val="8"/>
        <color theme="1"/>
        <rFont val="Calibri"/>
        <family val="2"/>
      </rPr>
      <t xml:space="preserve">                                                                                </t>
    </r>
    <r>
      <rPr>
        <sz val="8"/>
        <color theme="1"/>
        <rFont val="Calibri"/>
        <family val="2"/>
      </rPr>
      <t xml:space="preserve">Subministrament i muntatge d'estructura  monopost per a instal·lar panells solars fotovoltaics a 30º.  L'estructura tindrà una alçada lliure de 1m com a mínim i una alçada màxima  de 3,216m des de la punta més alta del panell. el tipus d'estructura serà en configuració 2V ( 2 panells verticals ). L'hincat de l'estructura serà de 1,7m com a mínim i si el pull out test ho indica serà superior. El preu inclou el pull out test. L'estructura haurà de complir amb les carregues de vent i neu de la zona. </t>
    </r>
  </si>
  <si>
    <r>
      <t>Puja el pressupost l'esmentada quantitat de DOS MILIONS CINC-CENTS  CATORZE MIL TRES-CENTS NORANTA-SIS</t>
    </r>
    <r>
      <rPr>
        <sz val="8"/>
        <color rgb="FFFF0000"/>
        <rFont val="Calibri"/>
        <family val="2"/>
      </rPr>
      <t xml:space="preserve"> </t>
    </r>
    <r>
      <rPr>
        <sz val="8"/>
        <rFont val="Calibri"/>
        <family val="2"/>
      </rPr>
      <t>amb DOS CÈNTIMS</t>
    </r>
  </si>
  <si>
    <t>Seguretat i Salut</t>
  </si>
  <si>
    <t>Peó ordinari construcció</t>
  </si>
  <si>
    <t>Oficial 1a Construcció</t>
  </si>
  <si>
    <t>Material auxiliar per a la posta en marxa</t>
  </si>
  <si>
    <t>Ajudant electricista</t>
  </si>
  <si>
    <t>Oficial electricista</t>
  </si>
  <si>
    <t>Camió cisterna, de 8 m³ de capacitat.</t>
  </si>
  <si>
    <t>Dúmper de descàrrega frontal de 2 t de càrrega útil.</t>
  </si>
  <si>
    <t>Sorra de 0 a 5 mm de diàmetre, neta.</t>
  </si>
  <si>
    <t>t</t>
  </si>
  <si>
    <t>Material auxiliar per a instal·lacions de connexió a terra.</t>
  </si>
  <si>
    <t>Conductor de coure nu, de 35 mm².</t>
  </si>
  <si>
    <t>Elèctrode per a xarxa de connexió a terra couratge amb 300 µm, fabricat en acer, de 15 mm de diàmetre i 2 m de longitud.</t>
  </si>
  <si>
    <t xml:space="preserve">Conductor vermell de coure H1Z2Z2-K 1,5/1,5kV (1,8kV) de 1x4 mm² de secció    </t>
  </si>
  <si>
    <t>Picó vibrant de guiat manual, de 80 kg, amb placa de 30x30 cm, tipus piconadora de granota.</t>
  </si>
  <si>
    <t>Cinta de senyalització de polietilè, de 150 mm d'amplada, color groc, amb l'inscripció "ATENCIÓ! A SOTA HI HA CABLES ELÈCTRICS" i triangle de risc elèctric.</t>
  </si>
  <si>
    <t>Sorra amb granulometria de 0 a 5 mm de diàmetre, neta</t>
  </si>
  <si>
    <t>Tub corbable, subministrat en rotllo, de polietilè de doble paret (interior llisa i exterior corrugada), de color taronja, de 200 mm de diàmetre nominal, per a canalització soterrada, resistència a la compressió 450 N, resistència a l'impacte 40 joules, amb grau de protecció IP549 segons UNE 20324, amb fil guia incorporat. Segons UNE-EN 61386-1, UNE-EN 61386-22 i UNE-EN 50086-2-4.</t>
  </si>
  <si>
    <t>Estructura d'alumini per a  mòduls Fotovoltaics coplanats</t>
  </si>
  <si>
    <t>Camió amb grua fins a 6 t</t>
  </si>
  <si>
    <t>MATERIAL</t>
  </si>
  <si>
    <t>Peó especialitzat construcció.</t>
  </si>
  <si>
    <t>Oficial 1a electricista</t>
  </si>
  <si>
    <t>MA D'OBRA</t>
  </si>
  <si>
    <t>Costos directes complementaris</t>
  </si>
  <si>
    <t>02.05.10</t>
  </si>
  <si>
    <t>02.05.09</t>
  </si>
  <si>
    <t>02.05.08</t>
  </si>
  <si>
    <t>02.03.03</t>
  </si>
  <si>
    <t>02.03.09</t>
  </si>
  <si>
    <t>02.03.08</t>
  </si>
  <si>
    <t>02.03.07</t>
  </si>
  <si>
    <t>02.03.06</t>
  </si>
  <si>
    <t>02.03.05</t>
  </si>
  <si>
    <t>02.03.04</t>
  </si>
  <si>
    <t>Oficial 1ª electricista</t>
  </si>
  <si>
    <t>Oficial 1ª construcció</t>
  </si>
  <si>
    <t>QUADRES, SUBQUADRES I PROTECCIONS</t>
  </si>
  <si>
    <t>02.01.04</t>
  </si>
  <si>
    <t>02.01.03</t>
  </si>
  <si>
    <t>02.01.02</t>
  </si>
  <si>
    <t>02.01.01</t>
  </si>
  <si>
    <t>El contractista es revisarà el present projecte executiu, comprenent
memòria, estat d’amidaments i plànols, i realitzarà les visites
necessàries a l’obra per tal de comprovar les descripcions de les
diferents partides i els seus amidaments. Una vegada realitzada
aquesta revisió assumirà com a correcte l’estat d’amidaments, de
forma que si hi hagués un increment de medició respecte la de
projecte aquesta l’assumirà l’adjudicatari. Si per contra hi hagués
un decrement de medició, es certificarà la real executada.</t>
  </si>
  <si>
    <t>TOTAL SUBCAPITOL 02.01 INSTAL·LACIONS FOTOVOLTAIQUES</t>
  </si>
  <si>
    <t>TOTAL SUBCAPITOL 02.02 QUADRES, SUBQUADRES I PROTECCIONS CC</t>
  </si>
  <si>
    <t>02.03.10</t>
  </si>
  <si>
    <t>02.03.11</t>
  </si>
  <si>
    <t>02.03.12</t>
  </si>
  <si>
    <t>02.03.13</t>
  </si>
  <si>
    <t>02.03.14</t>
  </si>
  <si>
    <t>02.03.15</t>
  </si>
  <si>
    <t>02.03.16</t>
  </si>
  <si>
    <t>02.03.17</t>
  </si>
  <si>
    <t>02.03.18</t>
  </si>
  <si>
    <t>02.03.19</t>
  </si>
  <si>
    <t>02.03.20</t>
  </si>
  <si>
    <t>02.03.21</t>
  </si>
  <si>
    <t>02.03.22</t>
  </si>
  <si>
    <t>02.03.23</t>
  </si>
  <si>
    <t>02.03.24</t>
  </si>
  <si>
    <t>02.03.25</t>
  </si>
  <si>
    <t xml:space="preserve">Inversor / Ondulador trifàsic per a una potència nominal 150kW  </t>
  </si>
  <si>
    <t>Mòdul Solar Fotovoltaic de 505Wp</t>
  </si>
  <si>
    <t>TOTAL SUBCAPITOL 02.04 CENTRE DE TRANSFORMACIÓ</t>
  </si>
  <si>
    <t>02.05.11</t>
  </si>
  <si>
    <t>02.05.12</t>
  </si>
  <si>
    <t>TOTAL SUBCAPITOL 02.05 CENTRE DE MESURA</t>
  </si>
  <si>
    <t>TOTAL SUBCAPITOL 02.06 OBRA CIVIL</t>
  </si>
  <si>
    <t>TOTAL SUBCAPITOL 02.07 VIDEOVIGILÀNCIA</t>
  </si>
  <si>
    <t>TOTAL SUBCAPITOL 02.08 XARXA DE TERRES</t>
  </si>
  <si>
    <t>TOTAL SUBCAPITOL 02.09 TANCAT PERIMETRAL</t>
  </si>
  <si>
    <t>TOTAL SUBCAPITOL 02.10 ENGINYERIA, ESTUDIS I LEGALITZACIÓ DE LA PLANTA</t>
  </si>
  <si>
    <t>02.11.04</t>
  </si>
  <si>
    <t>02.11.05</t>
  </si>
  <si>
    <t>TOTAL SUBCAPITOL 02.11 ALTRES</t>
  </si>
  <si>
    <r>
      <t xml:space="preserve">Seguretat i Salut
</t>
    </r>
    <r>
      <rPr>
        <sz val="8"/>
        <color theme="1"/>
        <rFont val="Calibri"/>
        <family val="2"/>
      </rPr>
      <t>Conjunt d'equips de protecció individual i col.lectiu, necessaris per el cumpliment de la normativa vigent, en materia de seguretat i salut en el treball</t>
    </r>
  </si>
  <si>
    <t>Edifici prefabricat tipus "EPH-R-6410-2P"</t>
  </si>
  <si>
    <t xml:space="preserve">Connector CA per Mitja Tensió de 36kV i 630A       </t>
  </si>
  <si>
    <t xml:space="preserve">Connectors CC, string 1500V per secció de 185mm2        </t>
  </si>
  <si>
    <t xml:space="preserve">Connectors CC, string 1500V per secció de 150mm2        </t>
  </si>
  <si>
    <t xml:space="preserve">Connectors CC, string 1500V per secció de 120mm2        </t>
  </si>
  <si>
    <t xml:space="preserve">Connectors CC, string 1500V per secció de 95mm2        </t>
  </si>
  <si>
    <t xml:space="preserve">Connectors CC, string 1500V per secció de 70mm2     </t>
  </si>
  <si>
    <t xml:space="preserve">Connectors CC, string 1500V per secció de 6mm2       </t>
  </si>
  <si>
    <t xml:space="preserve">Connectors CC, string 1500V per secció de 4mm2        </t>
  </si>
  <si>
    <t xml:space="preserve">Conductor de coure RZ1 0,6/1kV de 5x4mm² de secció per a serveis auxiliars </t>
  </si>
  <si>
    <t xml:space="preserve">Conductor d'Alumini RH5Z1 18/30kV de 1x240mm² de secció            </t>
  </si>
  <si>
    <t xml:space="preserve">Conductor d'Alumini RH5Z1 18/30kV de 1x150mm² de secció   </t>
  </si>
  <si>
    <t xml:space="preserve">Conductor de coure RZ1 0,6/1kV de 1x240mm² de secció            </t>
  </si>
  <si>
    <t xml:space="preserve">Conductor de coure RZ1 0,6/1kV de 1x185mm² de secció          </t>
  </si>
  <si>
    <t xml:space="preserve">Conductor de coure RZ1 0,6/1kV de 1x150mm² de secció      </t>
  </si>
  <si>
    <t xml:space="preserve">Conductor de coure RZ1 0,6/1kV de 1x120mm² de secció    </t>
  </si>
  <si>
    <t xml:space="preserve">Conductor de coure RZ1 0,6/1kV de 1x95mm² de secció       </t>
  </si>
  <si>
    <t xml:space="preserve">Conductor vermell de coure H1Z2Z2-K 1,5/1,5kV (1,8kV) de 1x70 mm² de secció    </t>
  </si>
  <si>
    <t xml:space="preserve">Conductor negre de coure H1Z2Z2-K 1,5/1,5kV (1,8kV) de 1x70 mm² de secció   </t>
  </si>
  <si>
    <t xml:space="preserve">Conductor vermell de coure H1Z2Z2-K 1,5/1,5kV (1,8kV) de 1x6 mm² de secció    </t>
  </si>
  <si>
    <t xml:space="preserve">Conductor negre de coure H1Z2Z2-K 1,5/1,5kV (1,8kV) de 1x6 mm² de secció    </t>
  </si>
  <si>
    <t xml:space="preserve">Conductor negre de coure H1Z2Z2-K 1,5/1,5kV (1,8kV) de 1x4 mm² de secció    </t>
  </si>
  <si>
    <r>
      <rPr>
        <b/>
        <sz val="6"/>
        <color theme="1"/>
        <rFont val="Calibri"/>
        <family val="2"/>
      </rPr>
      <t xml:space="preserve">Quadre de proteccions CC per 14 strings  </t>
    </r>
    <r>
      <rPr>
        <b/>
        <sz val="8"/>
        <color theme="1"/>
        <rFont val="Calibri"/>
        <family val="2"/>
      </rPr>
      <t xml:space="preserve">                                                 </t>
    </r>
    <r>
      <rPr>
        <sz val="8"/>
        <color theme="1"/>
        <rFont val="Calibri"/>
        <family val="2"/>
      </rPr>
      <t xml:space="preserve">                                                            Subministrament i muntatge quadre SOLVER o similar de protecció d'strings per instal·lacions fotovoltaiques de tensions fins a 1500Vcc. Entrades de strings independents i sortida única agrupada. Protecció de 13 strings amb bases portafusibles de 10x38 20A gpV. Inclou protector de sobretensions transitòries de 1500Vcc a la sortida i interruptor de tall. Muntat en armari de polièster de dimensions 800x600x300 amb porta opaca i grau de protecció
IP65 i muntatge al poste de l'estructura dels mòduls. Entrades i sortides amb premsaestopes M16. complet, muntat, cablejat i retolat.  També s'incorporarà una protecció d'automàtic tipus NSX160+bloc diferencial a la sortida de l'inversor.</t>
    </r>
  </si>
  <si>
    <t>Edifici prefabricat tipus "EPH-1T-5900-2P</t>
  </si>
  <si>
    <r>
      <rPr>
        <b/>
        <sz val="6"/>
        <color theme="1"/>
        <rFont val="Calibri"/>
        <family val="2"/>
      </rPr>
      <t xml:space="preserve">Obra civil per Centre de Mesura  </t>
    </r>
    <r>
      <rPr>
        <b/>
        <sz val="8"/>
        <color theme="1"/>
        <rFont val="Calibri"/>
        <family val="2"/>
      </rPr>
      <t xml:space="preserve">                                                                                                </t>
    </r>
    <r>
      <rPr>
        <sz val="8"/>
        <color theme="1"/>
        <rFont val="Calibri"/>
        <family val="2"/>
      </rPr>
      <t>Excavació d'un rectangle de mides iguals a la base del centre amb 1 metres de base perimetral i mig metre de fondaria,  reomplir amb terra procedent de l'excavació a cota de terra,  un cop col·locat el centre.</t>
    </r>
  </si>
  <si>
    <r>
      <rPr>
        <b/>
        <sz val="6"/>
        <color theme="1"/>
        <rFont val="Calibri"/>
        <family val="2"/>
      </rPr>
      <t xml:space="preserve">Controlador Ondulador trifàsic             </t>
    </r>
    <r>
      <rPr>
        <b/>
        <sz val="8"/>
        <color theme="1"/>
        <rFont val="Calibri"/>
        <family val="2"/>
      </rPr>
      <t xml:space="preserve">                                                              </t>
    </r>
    <r>
      <rPr>
        <sz val="8"/>
        <color theme="1"/>
        <rFont val="Calibri"/>
        <family val="2"/>
      </rPr>
      <t>Subministrament i instal·lació d'un controlador i gestió d'ondulador trifàsic per a comunicar un mínim de 15 inversors. Haurà de ser capaç de gestionar una planta de 2,5MVA. les connexions es faran amb cable RS485. incorporarà una entrada USB per actualitzacions del producte i un punt d'accés WLAN per a la seva posta en marxa i accés a la interface de l'usuari.  la tensió d'entrada (Vcc) oscil·lara entre 10 i 30 V. tindrà classe 3K7 limitat segons IEC60721-3-3. el rabg de temperatures de treball serà de -20ºC a 60º. el rang d'humitat serà entre 5% i 95%. podrà treballar fins a 3000m d'alçada i tindrà un grau de protecció IP20. l'equip tindrà 161,1 mm( ample) x 89,7 mm (alt) x 67,2 mm ( fons). l'equip pesarà 220g i es podrà muntar en carril DIN o montatge mural. la comunicació es realitzarà mitjançant un protocol Modbus/TCP.</t>
    </r>
  </si>
  <si>
    <t>Gestió de Residus</t>
  </si>
  <si>
    <r>
      <t xml:space="preserve">Gestió de Residus
</t>
    </r>
    <r>
      <rPr>
        <sz val="8"/>
        <color theme="1"/>
        <rFont val="Calibri"/>
        <family val="2"/>
      </rPr>
      <t>Gestió de Residus</t>
    </r>
  </si>
  <si>
    <t>sense descomposició</t>
  </si>
  <si>
    <t>Camió cisterna, de 8 m3 de capacitat</t>
  </si>
  <si>
    <t>Compactador monocilíndric vibrant autopropulsat, de 129 kW, de 16,2 t, amplada de treball 213,4 cm.</t>
  </si>
  <si>
    <t>Motoanivelladora de 141 kW.</t>
  </si>
  <si>
    <t>Camió basculant de 10 t de càrrega, de 147 kW.</t>
  </si>
  <si>
    <t>Pala carregadora sobre pneumàtics de 120 kW/1,9 m³.</t>
  </si>
  <si>
    <t>Camió basculant de 12 t de càrrega de 162kW</t>
  </si>
  <si>
    <t>Safata vibrant de guiat manual, de 300kg, amplada de treball 70cm, reversible</t>
  </si>
  <si>
    <t>Cinta plastificada</t>
  </si>
  <si>
    <t>Formigó en massa HM-15/B/20/X0, fabricat en central.</t>
  </si>
  <si>
    <t>Peó ordinari construcció.</t>
  </si>
  <si>
    <t>Retroexcavadora hidràulica sobre pneumàtics, de 115 kW</t>
  </si>
  <si>
    <t>Terres sobrants</t>
  </si>
  <si>
    <r>
      <rPr>
        <b/>
        <sz val="6"/>
        <color theme="1"/>
        <rFont val="Calibri"/>
        <family val="2"/>
      </rPr>
      <t xml:space="preserve">Moviment de terres     </t>
    </r>
    <r>
      <rPr>
        <b/>
        <sz val="8"/>
        <color theme="1"/>
        <rFont val="Calibri"/>
        <family val="2"/>
      </rPr>
      <t xml:space="preserve">                                                                                                  </t>
    </r>
    <r>
      <rPr>
        <sz val="8"/>
        <color theme="1"/>
        <rFont val="Calibri"/>
        <family val="2"/>
      </rPr>
      <t xml:space="preserve">Aprofitament de les terres sobrants durant el moviment de terres fet per les rases, obra civil del CT i CM i la col·locació de la valla per repartir-ho pel terreny de forma uniforme, quedant una cota no superior a 0,2m respecte cota inicial.  </t>
    </r>
  </si>
  <si>
    <t>Ajudant construcció</t>
  </si>
  <si>
    <t>Oficial 1ª construcció.</t>
  </si>
  <si>
    <t>Equip per a tall de juntes en soleres de formigó.</t>
  </si>
  <si>
    <t>Arremolinadora mecànica de formigó.</t>
  </si>
  <si>
    <t>Regla vibrant de 3 m</t>
  </si>
  <si>
    <t xml:space="preserve">Panell rígid de poliestirè expandit, segons UNE-EN 13163, mecanitzat lateral recte, de 30 mm d'espessor, resistència tèrmica 0,8 m²K/W, conductivitat tèrmica 0,036 W/(mK), per junta de dilatació.
</t>
  </si>
  <si>
    <t>Formigó HM-35/B/20/X0, fabricat en central</t>
  </si>
  <si>
    <t>Malla electrosoldada ME 20x20 Ø 5-5 B 500 T 6x2,20 UNE-EN 10080</t>
  </si>
  <si>
    <t>Separador homologat per malla electrosoldada superior</t>
  </si>
  <si>
    <t>maquinaria obra civil</t>
  </si>
  <si>
    <t xml:space="preserve">Cel·la modular CML 36kV de línia       </t>
  </si>
  <si>
    <t xml:space="preserve">Cel·la modular CMM 36kV de mesura       </t>
  </si>
  <si>
    <t xml:space="preserve">Enllaç entre cel·la mesura i cel·la automàtic          </t>
  </si>
  <si>
    <t xml:space="preserve">Relé per la cel·la d'interruptor automàtic          </t>
  </si>
  <si>
    <t xml:space="preserve">Cel·la CMPAS modular 36kV de protecció amb interruptor automàtic   </t>
  </si>
  <si>
    <t xml:space="preserve">Cel·la CMR modular 36kV remunta cables                      </t>
  </si>
  <si>
    <t xml:space="preserve">Enllaç companyia amb abonat   </t>
  </si>
  <si>
    <t xml:space="preserve">Bateries per SSAA           </t>
  </si>
  <si>
    <t xml:space="preserve">Cel·la CMP modular 36kV de serveis auxilliars Endesa               </t>
  </si>
  <si>
    <t xml:space="preserve">Detector RGDAT          </t>
  </si>
  <si>
    <t xml:space="preserve">Cel·la CML modular de Línia SF6 36kV (Motor)            </t>
  </si>
  <si>
    <t xml:space="preserve">Transformador de Serveis Auxiliars 800/400V - 5kVA  </t>
  </si>
  <si>
    <t xml:space="preserve">Cel·la modular de protecció Automàtic  36kV      </t>
  </si>
  <si>
    <t xml:space="preserve">Cel·la modular de Línia SF6 36kV      </t>
  </si>
  <si>
    <t xml:space="preserve">Transformador  25/0,69kV i 2500KVA             </t>
  </si>
  <si>
    <t xml:space="preserve">Fussibles d'entrada 160A 690V gG    </t>
  </si>
  <si>
    <t xml:space="preserve">Quadre de baixa tensió amb agrupació de 16 entrades     </t>
  </si>
  <si>
    <t>Tub corbable, subministrat en rotllo, de polietilè de doble paret (interior llisa i exterior corrugada), de color taronja, de 160 mm de diàmetre nominal, per a canalització soterrada, resistència a la compressió 450 N, resistència a l'impacte 40 joules, amb grau de protecció IP549 segons UNE 20324, amb fil guia incorporat. Segons UNE-EN 61386-1, UNE-EN 61386-22 i UNE-EN 50086-2-4.</t>
  </si>
  <si>
    <t>Tub corbable, subministrat en rotllo, de polietilè de doble paret (interior llisa i exterior corrugada), de color taronja, de 50 mm de diàmetre nominal, per a canalització soterrada, resistència a la compressió 450 N, resistència a l'impacte 40 joules, amb grau de protecció IP549 segons UNE 20324, amb fil guia incorporat. Segons UNE-EN 61386-1, UNE-EN 61386-22 i UNE-EN 50086-2-4.</t>
  </si>
  <si>
    <t>Interruptor seccionador</t>
  </si>
  <si>
    <t>Protector sobretensions tipus II</t>
  </si>
  <si>
    <t>Fusibles 15A amb base portafusibles</t>
  </si>
  <si>
    <t>Quadre Solver 8000x600x300 IP65</t>
  </si>
  <si>
    <t>protecció automàtic amb bloc diferencial</t>
  </si>
  <si>
    <r>
      <rPr>
        <b/>
        <sz val="6"/>
        <color theme="1"/>
        <rFont val="Calibri"/>
        <family val="2"/>
      </rPr>
      <t>Quadre de proteccions CC per 13 strings</t>
    </r>
    <r>
      <rPr>
        <b/>
        <sz val="8"/>
        <color theme="1"/>
        <rFont val="Calibri"/>
        <family val="2"/>
      </rPr>
      <t xml:space="preserve">                                               </t>
    </r>
    <r>
      <rPr>
        <sz val="8"/>
        <color theme="1"/>
        <rFont val="Calibri"/>
        <family val="2"/>
      </rPr>
      <t xml:space="preserve">                                                            Subministrament i muntatge quadre SOLVER o similar de protecció d'strings per instal·lacions fotovoltaiques de tensions fins a 1500Vcc. Entrades de strings independents i sortida única agrupada. Protecció de 13 strings amb bases portafusibles de 10x38 20A gpV. Inclou protector de sobretensions transitòries de 1500Vcc a la sortida i interruptor de tall. Muntat en armari de polièster de dimensions 800x600x300 amb porta opaca i grau de protecció
IP65 i muntatge al poste de l'estructura dels mòduls. Entrades i sortides amb premsaestopes M16. complet, muntat, cablejat i retolat. També s'incorporarà una protecció d'automàtic tipus NSX160+bloc diferencial a la sortida de l'inversor.</t>
    </r>
  </si>
  <si>
    <t>Pull-out test estructura classe II</t>
  </si>
  <si>
    <t>maquinària l auxiliar para instal·lar estructura classe II</t>
  </si>
  <si>
    <t xml:space="preserve">Estructura fotovoltaica fixa a 30º i 1m d'alçada lliure  </t>
  </si>
  <si>
    <t>Pull-out test estructura classe I</t>
  </si>
  <si>
    <t>maquinària l auxiliar para instal·lar estructura agrovoltaica a 30º</t>
  </si>
  <si>
    <t>Compressor portàtil dièsel mitja pressió 10 m³/min.</t>
  </si>
  <si>
    <t>Martell pneumàtic.</t>
  </si>
  <si>
    <t>Ajudant jardiner.</t>
  </si>
  <si>
    <t>Oficial 1ª jardiner.</t>
  </si>
  <si>
    <t>Retroexcavadora hidràulica sobre pneumàtics, de 105 kW.</t>
  </si>
  <si>
    <t>Serra de cadena a benzina, de 50 cm d'espasa i 2 kW de potència.</t>
  </si>
  <si>
    <t>Oficial 1ª electricista.</t>
  </si>
  <si>
    <t xml:space="preserve">Caixa comprovadora terres       </t>
  </si>
  <si>
    <r>
      <rPr>
        <b/>
        <sz val="6"/>
        <color theme="1"/>
        <rFont val="Calibri"/>
        <family val="2"/>
      </rPr>
      <t xml:space="preserve">Quadre de proteccions CC per 13 strings + quadre CA  </t>
    </r>
    <r>
      <rPr>
        <b/>
        <sz val="8"/>
        <color theme="1"/>
        <rFont val="Calibri"/>
        <family val="2"/>
      </rPr>
      <t xml:space="preserve">                                                 </t>
    </r>
    <r>
      <rPr>
        <sz val="8"/>
        <color theme="1"/>
        <rFont val="Calibri"/>
        <family val="2"/>
      </rPr>
      <t xml:space="preserve">                                                            Subministrament i muntatge quadre SOLVER o similar de protecció d'strings per instal·lacions fotovoltaiques de tensions fins a 1500Vcc. Entrades de strings independents i sortida única agrupada. Protecció de 13 strings amb bases portafusibles de 10x38 20A gpV. Inclou protector de sobretensions transitòries de 1500Vcc a la sortida i interruptor de tall. Muntat en armari de polièster de dimensions 800x600x300 amb porta opaca i grau de protecció
IP65 i muntatge al poste de l'estructura dels mòduls. Entrades i sortides amb premsaestopes M16. complet, muntat, cablejat i retolat. També s'incorporarà una protecció d'automàtic tipus NSX160+bloc diferencial a la sortida de l'inversor.</t>
    </r>
  </si>
  <si>
    <r>
      <rPr>
        <b/>
        <sz val="6"/>
        <color theme="1"/>
        <rFont val="Calibri"/>
        <family val="2"/>
      </rPr>
      <t>Casc de seguretat</t>
    </r>
    <r>
      <rPr>
        <b/>
        <sz val="8"/>
        <color theme="1"/>
        <rFont val="Calibri"/>
        <family val="2"/>
      </rPr>
      <t xml:space="preserve">
</t>
    </r>
    <r>
      <rPr>
        <sz val="8"/>
        <color theme="1"/>
        <rFont val="Calibri"/>
        <family val="2"/>
      </rPr>
      <t>Casc de Seguretat</t>
    </r>
  </si>
  <si>
    <r>
      <rPr>
        <b/>
        <sz val="6"/>
        <color theme="1"/>
        <rFont val="Calibri"/>
        <family val="2"/>
      </rPr>
      <t xml:space="preserve">Ulleres antipols i antimpactes         </t>
    </r>
    <r>
      <rPr>
        <b/>
        <sz val="8"/>
        <color theme="1"/>
        <rFont val="Calibri"/>
        <family val="2"/>
      </rPr>
      <t xml:space="preserve">                                                                                                                     </t>
    </r>
    <r>
      <rPr>
        <sz val="8"/>
        <color theme="1"/>
        <rFont val="Calibri"/>
        <family val="2"/>
      </rPr>
      <t>Ulleres antipols i antimpactes</t>
    </r>
  </si>
  <si>
    <r>
      <rPr>
        <b/>
        <sz val="6"/>
        <color theme="1"/>
        <rFont val="Calibri"/>
        <family val="2"/>
      </rPr>
      <t xml:space="preserve">Ulleres bufador       </t>
    </r>
    <r>
      <rPr>
        <b/>
        <sz val="8"/>
        <color theme="1"/>
        <rFont val="Calibri"/>
        <family val="2"/>
      </rPr>
      <t xml:space="preserve">                                                                                                                                                              </t>
    </r>
    <r>
      <rPr>
        <sz val="8"/>
        <color theme="1"/>
        <rFont val="Calibri"/>
        <family val="2"/>
      </rPr>
      <t>Ulleres bufador</t>
    </r>
  </si>
  <si>
    <r>
      <rPr>
        <b/>
        <sz val="6"/>
        <color theme="1"/>
        <rFont val="Calibri"/>
        <family val="2"/>
      </rPr>
      <t xml:space="preserve">Pantalla de soldador      </t>
    </r>
    <r>
      <rPr>
        <b/>
        <sz val="8"/>
        <color theme="1"/>
        <rFont val="Calibri"/>
        <family val="2"/>
      </rPr>
      <t xml:space="preserve">                                                                                                                                                     </t>
    </r>
    <r>
      <rPr>
        <sz val="8"/>
        <color theme="1"/>
        <rFont val="Calibri"/>
        <family val="2"/>
      </rPr>
      <t>Pantalla de soldador</t>
    </r>
  </si>
  <si>
    <r>
      <rPr>
        <b/>
        <sz val="6"/>
        <color theme="1"/>
        <rFont val="Calibri"/>
        <family val="2"/>
      </rPr>
      <t xml:space="preserve">Vidre pantalla de soldador       </t>
    </r>
    <r>
      <rPr>
        <b/>
        <sz val="8"/>
        <color theme="1"/>
        <rFont val="Calibri"/>
        <family val="2"/>
      </rPr>
      <t xml:space="preserve">                                                                                                                                 </t>
    </r>
    <r>
      <rPr>
        <sz val="8"/>
        <color theme="1"/>
        <rFont val="Calibri"/>
        <family val="2"/>
      </rPr>
      <t>Vidre pantalla de soldador</t>
    </r>
  </si>
  <si>
    <r>
      <rPr>
        <b/>
        <sz val="6"/>
        <color theme="1"/>
        <rFont val="Calibri"/>
        <family val="2"/>
      </rPr>
      <t xml:space="preserve">Pantalla facial                </t>
    </r>
    <r>
      <rPr>
        <b/>
        <sz val="8"/>
        <color theme="1"/>
        <rFont val="Calibri"/>
        <family val="2"/>
      </rPr>
      <t xml:space="preserve">                                                                                                                                              </t>
    </r>
    <r>
      <rPr>
        <sz val="8"/>
        <color theme="1"/>
        <rFont val="Calibri"/>
        <family val="2"/>
      </rPr>
      <t>Pantalla facial</t>
    </r>
  </si>
  <si>
    <r>
      <rPr>
        <b/>
        <sz val="6"/>
        <color theme="1"/>
        <rFont val="Calibri"/>
        <family val="2"/>
      </rPr>
      <t xml:space="preserve">Mascareta antipols                </t>
    </r>
    <r>
      <rPr>
        <b/>
        <sz val="8"/>
        <color theme="1"/>
        <rFont val="Calibri"/>
        <family val="2"/>
      </rPr>
      <t xml:space="preserve">                                                                                                                            </t>
    </r>
    <r>
      <rPr>
        <sz val="8"/>
        <color theme="1"/>
        <rFont val="Calibri"/>
        <family val="2"/>
      </rPr>
      <t>Mascareta antipols</t>
    </r>
  </si>
  <si>
    <r>
      <rPr>
        <b/>
        <sz val="6"/>
        <color theme="1"/>
        <rFont val="Calibri"/>
        <family val="2"/>
      </rPr>
      <t xml:space="preserve">Protector auditiu (tap)          </t>
    </r>
    <r>
      <rPr>
        <b/>
        <sz val="8"/>
        <color theme="1"/>
        <rFont val="Calibri"/>
        <family val="2"/>
      </rPr>
      <t xml:space="preserve">                                                                                                                            </t>
    </r>
    <r>
      <rPr>
        <sz val="8"/>
        <color theme="1"/>
        <rFont val="Calibri"/>
        <family val="2"/>
      </rPr>
      <t>Protector auditiu (tap)</t>
    </r>
  </si>
  <si>
    <r>
      <rPr>
        <b/>
        <sz val="6"/>
        <color theme="1"/>
        <rFont val="Calibri"/>
        <family val="2"/>
      </rPr>
      <t xml:space="preserve">Protector auditiu (casc)              </t>
    </r>
    <r>
      <rPr>
        <b/>
        <sz val="8"/>
        <color theme="1"/>
        <rFont val="Calibri"/>
        <family val="2"/>
      </rPr>
      <t xml:space="preserve">                                                                                                                         </t>
    </r>
    <r>
      <rPr>
        <sz val="8"/>
        <color theme="1"/>
        <rFont val="Calibri"/>
        <family val="2"/>
      </rPr>
      <t>Protector auditiu (casc)</t>
    </r>
  </si>
  <si>
    <r>
      <rPr>
        <b/>
        <sz val="6"/>
        <color theme="1"/>
        <rFont val="Calibri"/>
        <family val="2"/>
      </rPr>
      <t xml:space="preserve">Cinturó de seguretat                   </t>
    </r>
    <r>
      <rPr>
        <b/>
        <sz val="8"/>
        <color theme="1"/>
        <rFont val="Calibri"/>
        <family val="2"/>
      </rPr>
      <t xml:space="preserve">                                                                                                                              </t>
    </r>
    <r>
      <rPr>
        <sz val="8"/>
        <color theme="1"/>
        <rFont val="Calibri"/>
        <family val="2"/>
      </rPr>
      <t>Cinturó de seguretat</t>
    </r>
  </si>
  <si>
    <r>
      <rPr>
        <b/>
        <sz val="6"/>
        <color theme="1"/>
        <rFont val="Calibri"/>
        <family val="2"/>
      </rPr>
      <t xml:space="preserve">Cinturó porta eines                  </t>
    </r>
    <r>
      <rPr>
        <b/>
        <sz val="8"/>
        <color theme="1"/>
        <rFont val="Calibri"/>
        <family val="2"/>
      </rPr>
      <t xml:space="preserve">                                                                                                                                  </t>
    </r>
    <r>
      <rPr>
        <sz val="8"/>
        <color theme="1"/>
        <rFont val="Calibri"/>
        <family val="2"/>
      </rPr>
      <t>Cinturó porta eines</t>
    </r>
  </si>
  <si>
    <r>
      <rPr>
        <b/>
        <sz val="6"/>
        <color theme="1"/>
        <rFont val="Calibri"/>
        <family val="2"/>
      </rPr>
      <t xml:space="preserve">Cinturó antivibracions         </t>
    </r>
    <r>
      <rPr>
        <b/>
        <sz val="8"/>
        <color theme="1"/>
        <rFont val="Calibri"/>
        <family val="2"/>
      </rPr>
      <t xml:space="preserve">                                                                                                                                    </t>
    </r>
    <r>
      <rPr>
        <sz val="8"/>
        <color theme="1"/>
        <rFont val="Calibri"/>
        <family val="2"/>
      </rPr>
      <t>Cinturó antivibracions</t>
    </r>
  </si>
  <si>
    <r>
      <rPr>
        <b/>
        <sz val="6"/>
        <color theme="1"/>
        <rFont val="Calibri"/>
        <family val="2"/>
      </rPr>
      <t>Arnés per a treballs en altura amb dispositiu d'anticaiguda mòbil i línia de vida</t>
    </r>
    <r>
      <rPr>
        <b/>
        <sz val="8"/>
        <color theme="1"/>
        <rFont val="Calibri"/>
        <family val="2"/>
      </rPr>
      <t xml:space="preserve">                                       </t>
    </r>
    <r>
      <rPr>
        <sz val="8"/>
        <color theme="1"/>
        <rFont val="Calibri"/>
        <family val="2"/>
      </rPr>
      <t>Arnés per a treballs en altura amb dispositiu d'anticaiguda mòbil i línia de vida</t>
    </r>
  </si>
  <si>
    <r>
      <rPr>
        <b/>
        <sz val="6"/>
        <color theme="1"/>
        <rFont val="Calibri"/>
        <family val="2"/>
      </rPr>
      <t xml:space="preserve">Faixa protecció sobreesfoços                                        </t>
    </r>
    <r>
      <rPr>
        <b/>
        <sz val="8"/>
        <color theme="1"/>
        <rFont val="Calibri"/>
        <family val="2"/>
      </rPr>
      <t xml:space="preserve">                                                                                                  </t>
    </r>
    <r>
      <rPr>
        <sz val="8"/>
        <color theme="1"/>
        <rFont val="Calibri"/>
        <family val="2"/>
      </rPr>
      <t>Faixa protecció sobreesfoços</t>
    </r>
  </si>
  <si>
    <r>
      <rPr>
        <b/>
        <sz val="6"/>
        <color theme="1"/>
        <rFont val="Calibri"/>
        <family val="2"/>
      </rPr>
      <t xml:space="preserve">Granota de treball                   </t>
    </r>
    <r>
      <rPr>
        <b/>
        <sz val="8"/>
        <color theme="1"/>
        <rFont val="Calibri"/>
        <family val="2"/>
      </rPr>
      <t xml:space="preserve">                                                                                                                                 </t>
    </r>
    <r>
      <rPr>
        <sz val="8"/>
        <color theme="1"/>
        <rFont val="Calibri"/>
        <family val="2"/>
      </rPr>
      <t>Granota de treball</t>
    </r>
  </si>
  <si>
    <r>
      <rPr>
        <b/>
        <sz val="6"/>
        <color theme="1"/>
        <rFont val="Calibri"/>
        <family val="2"/>
      </rPr>
      <t xml:space="preserve">Impermeable                     </t>
    </r>
    <r>
      <rPr>
        <b/>
        <sz val="8"/>
        <color theme="1"/>
        <rFont val="Calibri"/>
        <family val="2"/>
      </rPr>
      <t xml:space="preserve">                                                                                                                                </t>
    </r>
    <r>
      <rPr>
        <sz val="8"/>
        <color theme="1"/>
        <rFont val="Calibri"/>
        <family val="2"/>
      </rPr>
      <t>Impermeable</t>
    </r>
  </si>
  <si>
    <r>
      <rPr>
        <b/>
        <sz val="6"/>
        <color theme="1"/>
        <rFont val="Calibri"/>
        <family val="2"/>
      </rPr>
      <t xml:space="preserve">Guants dielèctrics                   </t>
    </r>
    <r>
      <rPr>
        <b/>
        <sz val="8"/>
        <color theme="1"/>
        <rFont val="Calibri"/>
        <family val="2"/>
      </rPr>
      <t xml:space="preserve">                                                                                                                                     </t>
    </r>
    <r>
      <rPr>
        <sz val="8"/>
        <color theme="1"/>
        <rFont val="Calibri"/>
        <family val="2"/>
      </rPr>
      <t>Guants dielèctrics</t>
    </r>
  </si>
  <si>
    <r>
      <rPr>
        <b/>
        <sz val="6"/>
        <color theme="1"/>
        <rFont val="Calibri"/>
        <family val="2"/>
      </rPr>
      <t xml:space="preserve">Guants d'ús general                               </t>
    </r>
    <r>
      <rPr>
        <b/>
        <sz val="8"/>
        <color theme="1"/>
        <rFont val="Calibri"/>
        <family val="2"/>
      </rPr>
      <t xml:space="preserve">                                                                                                                            </t>
    </r>
    <r>
      <rPr>
        <sz val="8"/>
        <color theme="1"/>
        <rFont val="Calibri"/>
        <family val="2"/>
      </rPr>
      <t>Guants d'ús general</t>
    </r>
  </si>
  <si>
    <r>
      <rPr>
        <b/>
        <sz val="6"/>
        <color theme="1"/>
        <rFont val="Calibri"/>
        <family val="2"/>
      </rPr>
      <t xml:space="preserve">Guants de cuir              </t>
    </r>
    <r>
      <rPr>
        <b/>
        <sz val="8"/>
        <color theme="1"/>
        <rFont val="Calibri"/>
        <family val="2"/>
      </rPr>
      <t xml:space="preserve">                                                                                                                                               </t>
    </r>
    <r>
      <rPr>
        <sz val="8"/>
        <color theme="1"/>
        <rFont val="Calibri"/>
        <family val="2"/>
      </rPr>
      <t>Guants de cuir</t>
    </r>
  </si>
  <si>
    <r>
      <rPr>
        <b/>
        <sz val="6"/>
        <color theme="1"/>
        <rFont val="Calibri"/>
        <family val="2"/>
      </rPr>
      <t xml:space="preserve">Botes impermeables a l'aigua i a la humitat                                     </t>
    </r>
    <r>
      <rPr>
        <b/>
        <sz val="8"/>
        <color theme="1"/>
        <rFont val="Calibri"/>
        <family val="2"/>
      </rPr>
      <t xml:space="preserve">                                                                          </t>
    </r>
    <r>
      <rPr>
        <sz val="8"/>
        <color theme="1"/>
        <rFont val="Calibri"/>
        <family val="2"/>
      </rPr>
      <t>Botes impermeables a l'aigua i a la humitat</t>
    </r>
  </si>
  <si>
    <r>
      <rPr>
        <b/>
        <sz val="6"/>
        <color theme="1"/>
        <rFont val="Calibri"/>
        <family val="2"/>
      </rPr>
      <t xml:space="preserve">Botes de seguretat de cuir                                 </t>
    </r>
    <r>
      <rPr>
        <b/>
        <sz val="8"/>
        <color theme="1"/>
        <rFont val="Calibri"/>
        <family val="2"/>
      </rPr>
      <t xml:space="preserve">                                                                                                              </t>
    </r>
    <r>
      <rPr>
        <sz val="8"/>
        <color theme="1"/>
        <rFont val="Calibri"/>
        <family val="2"/>
      </rPr>
      <t>Botes de seguretat de cuir</t>
    </r>
  </si>
  <si>
    <r>
      <rPr>
        <b/>
        <sz val="6"/>
        <color theme="1"/>
        <rFont val="Calibri"/>
        <family val="2"/>
      </rPr>
      <t xml:space="preserve">Botes dielèctriques           </t>
    </r>
    <r>
      <rPr>
        <b/>
        <sz val="8"/>
        <color theme="1"/>
        <rFont val="Calibri"/>
        <family val="2"/>
      </rPr>
      <t xml:space="preserve">                                                                                                                                            </t>
    </r>
    <r>
      <rPr>
        <sz val="8"/>
        <color theme="1"/>
        <rFont val="Calibri"/>
        <family val="2"/>
      </rPr>
      <t>Botes dielèctriques</t>
    </r>
  </si>
  <si>
    <r>
      <rPr>
        <b/>
        <sz val="6"/>
        <color theme="1"/>
        <rFont val="Calibri"/>
        <family val="2"/>
      </rPr>
      <t xml:space="preserve">Davantal soldador                        </t>
    </r>
    <r>
      <rPr>
        <b/>
        <sz val="8"/>
        <color theme="1"/>
        <rFont val="Calibri"/>
        <family val="2"/>
      </rPr>
      <t xml:space="preserve">                                                                                                                             </t>
    </r>
    <r>
      <rPr>
        <sz val="8"/>
        <color theme="1"/>
        <rFont val="Calibri"/>
        <family val="2"/>
      </rPr>
      <t>Davantal soldador</t>
    </r>
  </si>
  <si>
    <r>
      <rPr>
        <b/>
        <sz val="6"/>
        <color theme="1"/>
        <rFont val="Calibri"/>
        <family val="2"/>
      </rPr>
      <t xml:space="preserve">Maniguets soldador                      </t>
    </r>
    <r>
      <rPr>
        <b/>
        <sz val="8"/>
        <color theme="1"/>
        <rFont val="Calibri"/>
        <family val="2"/>
      </rPr>
      <t xml:space="preserve">                                                                                                                          </t>
    </r>
    <r>
      <rPr>
        <sz val="8"/>
        <color theme="1"/>
        <rFont val="Calibri"/>
        <family val="2"/>
      </rPr>
      <t>Maniguets soldador</t>
    </r>
  </si>
  <si>
    <r>
      <rPr>
        <b/>
        <sz val="6"/>
        <color theme="1"/>
        <rFont val="Calibri"/>
        <family val="2"/>
      </rPr>
      <t xml:space="preserve">Polaines soldador                    </t>
    </r>
    <r>
      <rPr>
        <b/>
        <sz val="8"/>
        <color theme="1"/>
        <rFont val="Calibri"/>
        <family val="2"/>
      </rPr>
      <t xml:space="preserve">                                                                                                                                 </t>
    </r>
    <r>
      <rPr>
        <sz val="8"/>
        <color theme="1"/>
        <rFont val="Calibri"/>
        <family val="2"/>
      </rPr>
      <t>Polaines soldador</t>
    </r>
  </si>
  <si>
    <r>
      <rPr>
        <b/>
        <sz val="6"/>
        <color theme="1"/>
        <rFont val="Calibri"/>
        <family val="2"/>
      </rPr>
      <t xml:space="preserve">Armilla reflectant                    </t>
    </r>
    <r>
      <rPr>
        <b/>
        <sz val="8"/>
        <color theme="1"/>
        <rFont val="Calibri"/>
        <family val="2"/>
      </rPr>
      <t xml:space="preserve">                                                                                                                                          </t>
    </r>
    <r>
      <rPr>
        <sz val="8"/>
        <color theme="1"/>
        <rFont val="Calibri"/>
        <family val="2"/>
      </rPr>
      <t>Armilla reflectant</t>
    </r>
  </si>
  <si>
    <r>
      <rPr>
        <b/>
        <sz val="6"/>
        <color theme="1"/>
        <rFont val="Calibri"/>
        <family val="2"/>
      </rPr>
      <t xml:space="preserve">Banqueta aïllant AT                     </t>
    </r>
    <r>
      <rPr>
        <b/>
        <sz val="8"/>
        <color theme="1"/>
        <rFont val="Calibri"/>
        <family val="2"/>
      </rPr>
      <t xml:space="preserve">                                                                                                                              </t>
    </r>
    <r>
      <rPr>
        <sz val="8"/>
        <color theme="1"/>
        <rFont val="Calibri"/>
        <family val="2"/>
      </rPr>
      <t>Banqueta aïllant AT</t>
    </r>
  </si>
  <si>
    <r>
      <rPr>
        <b/>
        <sz val="6"/>
        <color theme="1"/>
        <rFont val="Calibri"/>
        <family val="2"/>
      </rPr>
      <t xml:space="preserve">Senyal normalitzada de tràfic amb suport metàl·lic, inclosa la col·locació    </t>
    </r>
    <r>
      <rPr>
        <b/>
        <sz val="8"/>
        <color theme="1"/>
        <rFont val="Calibri"/>
        <family val="2"/>
      </rPr>
      <t xml:space="preserve">                                      </t>
    </r>
    <r>
      <rPr>
        <sz val="8"/>
        <color theme="1"/>
        <rFont val="Calibri"/>
        <family val="2"/>
      </rPr>
      <t>Senyal normalitzada de tràfic amb suport metàl·lic, inclosa la col·locació</t>
    </r>
  </si>
  <si>
    <r>
      <rPr>
        <b/>
        <sz val="6"/>
        <color theme="1"/>
        <rFont val="Calibri"/>
        <family val="2"/>
      </rPr>
      <t xml:space="preserve">Cartell indicatiu de risc amb suport metàl·lic, inclòs la col·locació              </t>
    </r>
    <r>
      <rPr>
        <b/>
        <sz val="8"/>
        <color theme="1"/>
        <rFont val="Calibri"/>
        <family val="2"/>
      </rPr>
      <t xml:space="preserve">                                               </t>
    </r>
    <r>
      <rPr>
        <sz val="8"/>
        <color theme="1"/>
        <rFont val="Calibri"/>
        <family val="2"/>
      </rPr>
      <t>Cartell indicatiu de risc amb suport metàl·lic, inclòs la col·locació</t>
    </r>
  </si>
  <si>
    <r>
      <rPr>
        <b/>
        <sz val="6"/>
        <color theme="1"/>
        <rFont val="Calibri"/>
        <family val="2"/>
      </rPr>
      <t xml:space="preserve">Cartell indicatiu de risc sense suport metàl·lic, inclosa la col·locació           </t>
    </r>
    <r>
      <rPr>
        <b/>
        <sz val="8"/>
        <color theme="1"/>
        <rFont val="Calibri"/>
        <family val="2"/>
      </rPr>
      <t xml:space="preserve">                                           </t>
    </r>
    <r>
      <rPr>
        <sz val="8"/>
        <color theme="1"/>
        <rFont val="Calibri"/>
        <family val="2"/>
      </rPr>
      <t>Cartell indicatiu de risc sense suport metàl·lic, inclosa la col·locació</t>
    </r>
  </si>
  <si>
    <r>
      <rPr>
        <b/>
        <sz val="6"/>
        <color theme="1"/>
        <rFont val="Calibri"/>
        <family val="2"/>
      </rPr>
      <t>Cordó de balisament reflectant, inclosos suports, col·locació i desmuntatge</t>
    </r>
    <r>
      <rPr>
        <b/>
        <sz val="8"/>
        <color theme="1"/>
        <rFont val="Calibri"/>
        <family val="2"/>
      </rPr>
      <t xml:space="preserve">                                            </t>
    </r>
    <r>
      <rPr>
        <sz val="8"/>
        <color theme="1"/>
        <rFont val="Calibri"/>
        <family val="2"/>
      </rPr>
      <t>Cordó de balisament reflectant, inclosos suports, col·locació i desmuntatge</t>
    </r>
  </si>
  <si>
    <r>
      <rPr>
        <b/>
        <sz val="6"/>
        <color theme="1"/>
        <rFont val="Calibri"/>
        <family val="2"/>
      </rPr>
      <t xml:space="preserve">Cinta plàstica de balisament en colors blanc i vermell              </t>
    </r>
    <r>
      <rPr>
        <b/>
        <sz val="8"/>
        <color theme="1"/>
        <rFont val="Calibri"/>
        <family val="2"/>
      </rPr>
      <t xml:space="preserve">                                                                           </t>
    </r>
    <r>
      <rPr>
        <sz val="8"/>
        <color theme="1"/>
        <rFont val="Calibri"/>
        <family val="2"/>
      </rPr>
      <t>Cinta plàstica de balisament en colors blanc i vermell</t>
    </r>
  </si>
  <si>
    <r>
      <rPr>
        <b/>
        <sz val="6"/>
        <color theme="1"/>
        <rFont val="Calibri"/>
        <family val="2"/>
      </rPr>
      <t xml:space="preserve">Tanca autònoma metàl·lica de contenció de vianants                       </t>
    </r>
    <r>
      <rPr>
        <b/>
        <sz val="8"/>
        <color theme="1"/>
        <rFont val="Calibri"/>
        <family val="2"/>
      </rPr>
      <t xml:space="preserve">                                                                     </t>
    </r>
    <r>
      <rPr>
        <sz val="8"/>
        <color theme="1"/>
        <rFont val="Calibri"/>
        <family val="2"/>
      </rPr>
      <t>Tanca autònoma metàl·lica de contenció de vianants</t>
    </r>
  </si>
  <si>
    <r>
      <rPr>
        <b/>
        <sz val="6"/>
        <color theme="1"/>
        <rFont val="Calibri"/>
        <family val="2"/>
      </rPr>
      <t xml:space="preserve">Jaló de senyalització, inclosa la col·locació     </t>
    </r>
    <r>
      <rPr>
        <b/>
        <sz val="8"/>
        <color theme="1"/>
        <rFont val="Calibri"/>
        <family val="2"/>
      </rPr>
      <t xml:space="preserve">                                                                                                         </t>
    </r>
    <r>
      <rPr>
        <sz val="8"/>
        <color theme="1"/>
        <rFont val="Calibri"/>
        <family val="2"/>
      </rPr>
      <t>Jaló de senyalització, inclosa la col·locació</t>
    </r>
  </si>
  <si>
    <r>
      <rPr>
        <b/>
        <sz val="6"/>
        <color theme="1"/>
        <rFont val="Calibri"/>
        <family val="2"/>
      </rPr>
      <t xml:space="preserve">Senyalització de protecció de rases amb xapes en encreuaments i camins  </t>
    </r>
    <r>
      <rPr>
        <b/>
        <sz val="8"/>
        <color theme="1"/>
        <rFont val="Calibri"/>
        <family val="2"/>
      </rPr>
      <t xml:space="preserve">                               </t>
    </r>
    <r>
      <rPr>
        <sz val="8"/>
        <color theme="1"/>
        <rFont val="Calibri"/>
        <family val="2"/>
      </rPr>
      <t>Senyalització de protecció de rases amb xapes en encreuaments i camins</t>
    </r>
  </si>
  <si>
    <r>
      <rPr>
        <b/>
        <sz val="6"/>
        <color theme="1"/>
        <rFont val="Calibri"/>
        <family val="2"/>
      </rPr>
      <t xml:space="preserve">Mampara antiprojeccions                                                                           </t>
    </r>
    <r>
      <rPr>
        <b/>
        <sz val="8"/>
        <color theme="1"/>
        <rFont val="Calibri"/>
        <family val="2"/>
      </rPr>
      <t xml:space="preserve">                                                                     </t>
    </r>
    <r>
      <rPr>
        <sz val="8"/>
        <color theme="1"/>
        <rFont val="Calibri"/>
        <family val="2"/>
      </rPr>
      <t>Mampara antiprojeccions</t>
    </r>
  </si>
  <si>
    <r>
      <rPr>
        <b/>
        <sz val="6"/>
        <color theme="1"/>
        <rFont val="Calibri"/>
        <family val="2"/>
      </rPr>
      <t xml:space="preserve">Mà d'obra de senyalització        </t>
    </r>
    <r>
      <rPr>
        <b/>
        <sz val="8"/>
        <color theme="1"/>
        <rFont val="Calibri"/>
        <family val="2"/>
      </rPr>
      <t xml:space="preserve">                                                                                                                                       </t>
    </r>
    <r>
      <rPr>
        <sz val="8"/>
        <color theme="1"/>
        <rFont val="Calibri"/>
        <family val="2"/>
      </rPr>
      <t>Mà d'obra de senyalització</t>
    </r>
  </si>
  <si>
    <r>
      <rPr>
        <b/>
        <sz val="6"/>
        <color theme="1"/>
        <rFont val="Calibri"/>
        <family val="2"/>
      </rPr>
      <t xml:space="preserve">Mà d'obra de brigada de seguretat utilitzada en el manteniment i reposició de proteccions                             </t>
    </r>
    <r>
      <rPr>
        <b/>
        <sz val="8"/>
        <color theme="1"/>
        <rFont val="Calibri"/>
        <family val="2"/>
      </rPr>
      <t xml:space="preserve">                                                                                                                          </t>
    </r>
    <r>
      <rPr>
        <sz val="8"/>
        <color theme="1"/>
        <rFont val="Calibri"/>
        <family val="2"/>
      </rPr>
      <t>Mà d'obra de brigada de seguretat utilitzada en el manteniment i reposició de proteccions</t>
    </r>
  </si>
  <si>
    <r>
      <rPr>
        <b/>
        <sz val="6"/>
        <color theme="1"/>
        <rFont val="Calibri"/>
        <family val="2"/>
      </rPr>
      <t xml:space="preserve">Telèfon mòbil disponible en l'obra, inclosa connexió i utlilització        </t>
    </r>
    <r>
      <rPr>
        <b/>
        <sz val="8"/>
        <color theme="1"/>
        <rFont val="Calibri"/>
        <family val="2"/>
      </rPr>
      <t xml:space="preserve">                                                      </t>
    </r>
    <r>
      <rPr>
        <sz val="8"/>
        <color theme="1"/>
        <rFont val="Calibri"/>
        <family val="2"/>
      </rPr>
      <t>Telèfon mòbil disponible en l'obra, inclosa connexió i utlilització</t>
    </r>
  </si>
  <si>
    <r>
      <rPr>
        <b/>
        <sz val="6"/>
        <color theme="1"/>
        <rFont val="Calibri"/>
        <family val="2"/>
      </rPr>
      <t xml:space="preserve">Extintor de pols polivalent, inclòs el suport        </t>
    </r>
    <r>
      <rPr>
        <b/>
        <sz val="8"/>
        <color theme="1"/>
        <rFont val="Calibri"/>
        <family val="2"/>
      </rPr>
      <t xml:space="preserve">                                                                                                </t>
    </r>
    <r>
      <rPr>
        <sz val="8"/>
        <color theme="1"/>
        <rFont val="Calibri"/>
        <family val="2"/>
      </rPr>
      <t>Extintor de pols polivalent, inclòs el suport</t>
    </r>
  </si>
  <si>
    <r>
      <rPr>
        <b/>
        <sz val="6"/>
        <color theme="1"/>
        <rFont val="Calibri"/>
        <family val="2"/>
      </rPr>
      <t xml:space="preserve">Passarela de pas sobre rases        </t>
    </r>
    <r>
      <rPr>
        <b/>
        <sz val="8"/>
        <color theme="1"/>
        <rFont val="Calibri"/>
        <family val="2"/>
      </rPr>
      <t xml:space="preserve">                                                                                                                      </t>
    </r>
    <r>
      <rPr>
        <sz val="8"/>
        <color theme="1"/>
        <rFont val="Calibri"/>
        <family val="2"/>
      </rPr>
      <t>Passarela de pas sobre rases</t>
    </r>
  </si>
  <si>
    <r>
      <rPr>
        <b/>
        <sz val="6"/>
        <color theme="1"/>
        <rFont val="Calibri"/>
        <family val="2"/>
      </rPr>
      <t xml:space="preserve">Malla de polietilè alta densitat amb tractament antiultravioleta, color taronja d'1 m. d'alçada, peus drets de sustentació, ancoratges, col·locació i desmuntatge                 </t>
    </r>
    <r>
      <rPr>
        <b/>
        <sz val="8"/>
        <color theme="1"/>
        <rFont val="Calibri"/>
        <family val="2"/>
      </rPr>
      <t xml:space="preserve">                                                                                                                                        </t>
    </r>
    <r>
      <rPr>
        <sz val="8"/>
        <color theme="1"/>
        <rFont val="Calibri"/>
        <family val="2"/>
      </rPr>
      <t>Malla de polietilè alta densitat amb tractament antiultravioleta, color taronja d'1 m. d'alçada, peus drets de sustentació, ancoratges, col·locació i desmuntatge</t>
    </r>
  </si>
  <si>
    <r>
      <rPr>
        <b/>
        <sz val="6"/>
        <color theme="1"/>
        <rFont val="Calibri"/>
        <family val="2"/>
      </rPr>
      <t xml:space="preserve">Cons i balises lluminoses per senyals de tràfic provisionals     </t>
    </r>
    <r>
      <rPr>
        <b/>
        <sz val="8"/>
        <color theme="1"/>
        <rFont val="Calibri"/>
        <family val="2"/>
      </rPr>
      <t xml:space="preserve">                                                                       </t>
    </r>
    <r>
      <rPr>
        <sz val="8"/>
        <color theme="1"/>
        <rFont val="Calibri"/>
        <family val="2"/>
      </rPr>
      <t>Cons i balises lluminoses per senyals de tràfic provisionals</t>
    </r>
  </si>
  <si>
    <r>
      <rPr>
        <b/>
        <sz val="6"/>
        <color theme="1"/>
        <rFont val="Calibri"/>
        <family val="2"/>
      </rPr>
      <t xml:space="preserve">Reconeixement mèdic obligatori   </t>
    </r>
    <r>
      <rPr>
        <b/>
        <sz val="8"/>
        <color theme="1"/>
        <rFont val="Calibri"/>
        <family val="2"/>
      </rPr>
      <t xml:space="preserve">                                                                                                         </t>
    </r>
    <r>
      <rPr>
        <sz val="8"/>
        <color theme="1"/>
        <rFont val="Calibri"/>
        <family val="2"/>
      </rPr>
      <t>Reconeixement mèdic obligatori</t>
    </r>
  </si>
  <si>
    <r>
      <rPr>
        <b/>
        <sz val="6"/>
        <color theme="1"/>
        <rFont val="Calibri"/>
        <family val="2"/>
      </rPr>
      <t xml:space="preserve">Reunió mensual del Comité de Seguretat i Higiene en el Treball                   </t>
    </r>
    <r>
      <rPr>
        <b/>
        <sz val="8"/>
        <color theme="1"/>
        <rFont val="Calibri"/>
        <family val="2"/>
      </rPr>
      <t xml:space="preserve">                                          </t>
    </r>
    <r>
      <rPr>
        <sz val="8"/>
        <color theme="1"/>
        <rFont val="Calibri"/>
        <family val="2"/>
      </rPr>
      <t>Reunió mensual del Comité de Seguretat i Higiene en el Treball (solament en el cas que el Conveni Col·lectiu Provincial així ho disposi per aquest número de treballadors)</t>
    </r>
  </si>
  <si>
    <r>
      <rPr>
        <b/>
        <sz val="6"/>
        <color theme="1"/>
        <rFont val="Calibri"/>
        <family val="2"/>
      </rPr>
      <t xml:space="preserve">Formació de Seguretat i Higiene en el treball                                   </t>
    </r>
    <r>
      <rPr>
        <b/>
        <sz val="8"/>
        <color theme="1"/>
        <rFont val="Calibri"/>
        <family val="2"/>
      </rPr>
      <t xml:space="preserve">                                                                                   </t>
    </r>
    <r>
      <rPr>
        <sz val="8"/>
        <color theme="1"/>
        <rFont val="Calibri"/>
        <family val="2"/>
      </rPr>
      <t>Formació de Seguretat i Higiene en el treball</t>
    </r>
  </si>
  <si>
    <r>
      <rPr>
        <b/>
        <sz val="6"/>
        <color theme="1"/>
        <rFont val="Calibri"/>
        <family val="2"/>
      </rPr>
      <t xml:space="preserve">Control i assessorament de seguretat (visites tècniques)                 </t>
    </r>
    <r>
      <rPr>
        <b/>
        <sz val="8"/>
        <color theme="1"/>
        <rFont val="Calibri"/>
        <family val="2"/>
      </rPr>
      <t xml:space="preserve">                                                                        </t>
    </r>
    <r>
      <rPr>
        <sz val="8"/>
        <color theme="1"/>
        <rFont val="Calibri"/>
        <family val="2"/>
      </rPr>
      <t xml:space="preserve">   Control i assessorament de seguretat (visites tècniques)</t>
    </r>
  </si>
  <si>
    <r>
      <rPr>
        <b/>
        <sz val="6"/>
        <color theme="1"/>
        <rFont val="Calibri"/>
        <family val="2"/>
      </rPr>
      <t xml:space="preserve">Farmaciola d'urgencia en obra      </t>
    </r>
    <r>
      <rPr>
        <b/>
        <sz val="8"/>
        <color theme="1"/>
        <rFont val="Calibri"/>
        <family val="2"/>
      </rPr>
      <t xml:space="preserve">                                                                                                                 </t>
    </r>
    <r>
      <rPr>
        <sz val="8"/>
        <color theme="1"/>
        <rFont val="Calibri"/>
        <family val="2"/>
      </rPr>
      <t>Farmaciola d'urgencia en obra</t>
    </r>
  </si>
  <si>
    <r>
      <rPr>
        <b/>
        <sz val="6"/>
        <color theme="1"/>
        <rFont val="Calibri"/>
        <family val="2"/>
      </rPr>
      <t xml:space="preserve">Reposició farmaciola                </t>
    </r>
    <r>
      <rPr>
        <b/>
        <sz val="8"/>
        <color theme="1"/>
        <rFont val="Calibri"/>
        <family val="2"/>
      </rPr>
      <t xml:space="preserve">                                                    </t>
    </r>
    <r>
      <rPr>
        <sz val="8"/>
        <color theme="1"/>
        <rFont val="Calibri"/>
        <family val="2"/>
      </rPr>
      <t xml:space="preserve">                                                                        Reposició farmaciola</t>
    </r>
  </si>
  <si>
    <r>
      <rPr>
        <b/>
        <sz val="6"/>
        <color theme="1"/>
        <rFont val="Calibri"/>
        <family val="2"/>
      </rPr>
      <t xml:space="preserve">Reconeixament medic                         </t>
    </r>
    <r>
      <rPr>
        <b/>
        <sz val="8"/>
        <color theme="1"/>
        <rFont val="Calibri"/>
        <family val="2"/>
      </rPr>
      <t xml:space="preserve">                                                                                                 </t>
    </r>
    <r>
      <rPr>
        <sz val="8"/>
        <color theme="1"/>
        <rFont val="Calibri"/>
        <family val="2"/>
      </rPr>
      <t xml:space="preserve">Reconeixament medic </t>
    </r>
  </si>
  <si>
    <r>
      <rPr>
        <b/>
        <sz val="6"/>
        <color theme="1"/>
        <rFont val="Calibri"/>
        <family val="2"/>
      </rPr>
      <t xml:space="preserve">Recipient per a recollida d'escombraries                 </t>
    </r>
    <r>
      <rPr>
        <b/>
        <sz val="8"/>
        <color theme="1"/>
        <rFont val="Calibri"/>
        <family val="2"/>
      </rPr>
      <t xml:space="preserve">                                                                                                  </t>
    </r>
    <r>
      <rPr>
        <sz val="8"/>
        <color theme="1"/>
        <rFont val="Calibri"/>
        <family val="2"/>
      </rPr>
      <t>Recipient per a recollida d'escombraries</t>
    </r>
  </si>
  <si>
    <r>
      <rPr>
        <b/>
        <sz val="6"/>
        <color theme="1"/>
        <rFont val="Calibri"/>
        <family val="2"/>
      </rPr>
      <t xml:space="preserve">Lloguer de barracot per a vestuaris                       </t>
    </r>
    <r>
      <rPr>
        <b/>
        <sz val="8"/>
        <color theme="1"/>
        <rFont val="Calibri"/>
        <family val="2"/>
      </rPr>
      <t xml:space="preserve">                                                                                                                 </t>
    </r>
    <r>
      <rPr>
        <sz val="8"/>
        <color theme="1"/>
        <rFont val="Calibri"/>
        <family val="2"/>
      </rPr>
      <t>Lloguer de barracot per a vestuaris</t>
    </r>
  </si>
  <si>
    <r>
      <rPr>
        <b/>
        <sz val="6"/>
        <color theme="1"/>
        <rFont val="Calibri"/>
        <family val="2"/>
      </rPr>
      <t xml:space="preserve">Lloguer de barracot per a menjador                  </t>
    </r>
    <r>
      <rPr>
        <b/>
        <sz val="8"/>
        <color theme="1"/>
        <rFont val="Calibri"/>
        <family val="2"/>
      </rPr>
      <t xml:space="preserve">                                                                                                        </t>
    </r>
    <r>
      <rPr>
        <sz val="8"/>
        <color theme="1"/>
        <rFont val="Calibri"/>
        <family val="2"/>
      </rPr>
      <t xml:space="preserve"> Lloguer de barracot per a menjador</t>
    </r>
  </si>
  <si>
    <r>
      <rPr>
        <b/>
        <sz val="6"/>
        <color theme="1"/>
        <rFont val="Calibri"/>
        <family val="2"/>
      </rPr>
      <t xml:space="preserve">Taquilla metàl·lica individual amb clau                </t>
    </r>
    <r>
      <rPr>
        <b/>
        <sz val="8"/>
        <color theme="1"/>
        <rFont val="Calibri"/>
        <family val="2"/>
      </rPr>
      <t xml:space="preserve">                                                                                                </t>
    </r>
    <r>
      <rPr>
        <sz val="8"/>
        <color theme="1"/>
        <rFont val="Calibri"/>
        <family val="2"/>
      </rPr>
      <t>Taquilla metàl·lica individual amb clau</t>
    </r>
  </si>
  <si>
    <r>
      <rPr>
        <b/>
        <sz val="6"/>
        <color theme="1"/>
        <rFont val="Calibri"/>
        <family val="2"/>
      </rPr>
      <t xml:space="preserve">Banc de fusta capacitat 5 persones           </t>
    </r>
    <r>
      <rPr>
        <b/>
        <sz val="8"/>
        <color theme="1"/>
        <rFont val="Calibri"/>
        <family val="2"/>
      </rPr>
      <t xml:space="preserve">                                                                                                         </t>
    </r>
    <r>
      <rPr>
        <sz val="8"/>
        <color theme="1"/>
        <rFont val="Calibri"/>
        <family val="2"/>
      </rPr>
      <t>Banc de fusta capacitat 5 persones</t>
    </r>
  </si>
  <si>
    <r>
      <rPr>
        <b/>
        <sz val="6"/>
        <color theme="1"/>
        <rFont val="Calibri"/>
        <family val="2"/>
      </rPr>
      <t xml:space="preserve">Radiador d'infrarojos       </t>
    </r>
    <r>
      <rPr>
        <b/>
        <sz val="8"/>
        <color theme="1"/>
        <rFont val="Calibri"/>
        <family val="2"/>
      </rPr>
      <t xml:space="preserve">                                                                                                                                        </t>
    </r>
    <r>
      <rPr>
        <sz val="8"/>
        <color theme="1"/>
        <rFont val="Calibri"/>
        <family val="2"/>
      </rPr>
      <t>Radiador d'infrarojos</t>
    </r>
  </si>
  <si>
    <r>
      <rPr>
        <b/>
        <sz val="6"/>
        <color theme="1"/>
        <rFont val="Calibri"/>
        <family val="2"/>
      </rPr>
      <t xml:space="preserve">Lloguer de barracot per a serveis amb dues dutxes, dos lavabos i un WC  </t>
    </r>
    <r>
      <rPr>
        <b/>
        <sz val="8"/>
        <color theme="1"/>
        <rFont val="Calibri"/>
        <family val="2"/>
      </rPr>
      <t xml:space="preserve">                                              </t>
    </r>
    <r>
      <rPr>
        <sz val="8"/>
        <color theme="1"/>
        <rFont val="Calibri"/>
        <family val="2"/>
      </rPr>
      <t>Lloguer de barracot per a serveis amb dues dutxes, dos lavabos i un WC</t>
    </r>
  </si>
  <si>
    <r>
      <rPr>
        <b/>
        <sz val="6"/>
        <color theme="1"/>
        <rFont val="Calibri"/>
        <family val="2"/>
      </rPr>
      <t xml:space="preserve">Fossa sèptica                     </t>
    </r>
    <r>
      <rPr>
        <b/>
        <sz val="8"/>
        <color theme="1"/>
        <rFont val="Calibri"/>
        <family val="2"/>
      </rPr>
      <t xml:space="preserve">                                                                                                                                                           </t>
    </r>
    <r>
      <rPr>
        <sz val="8"/>
        <color theme="1"/>
        <rFont val="Calibri"/>
        <family val="2"/>
      </rPr>
      <t>Fossa sèptica reglamentària</t>
    </r>
  </si>
  <si>
    <r>
      <rPr>
        <b/>
        <sz val="6"/>
        <color theme="1"/>
        <rFont val="Calibri"/>
        <family val="2"/>
      </rPr>
      <t xml:space="preserve">Mà d'obra utilitzada en neteja i conservació d'instal·lacions de personal     </t>
    </r>
    <r>
      <rPr>
        <b/>
        <sz val="8"/>
        <color theme="1"/>
        <rFont val="Calibri"/>
        <family val="2"/>
      </rPr>
      <t xml:space="preserve">                                                                           </t>
    </r>
    <r>
      <rPr>
        <sz val="8"/>
        <color theme="1"/>
        <rFont val="Calibri"/>
        <family val="2"/>
      </rPr>
      <t>Mà d'obra utilitzada en neteja i conservació d'instal·lacions de personal</t>
    </r>
  </si>
  <si>
    <r>
      <rPr>
        <b/>
        <sz val="6"/>
        <color theme="1"/>
        <rFont val="Calibri"/>
        <family val="2"/>
      </rPr>
      <t xml:space="preserve">Subministrament d'aigua per a lavabos i energia elèctrica per a vestuaris i serveis totalment acabats                      </t>
    </r>
    <r>
      <rPr>
        <b/>
        <sz val="8"/>
        <color theme="1"/>
        <rFont val="Calibri"/>
        <family val="2"/>
      </rPr>
      <t xml:space="preserve">                                                                                                                               </t>
    </r>
    <r>
      <rPr>
        <sz val="8"/>
        <color theme="1"/>
        <rFont val="Calibri"/>
        <family val="2"/>
      </rPr>
      <t>Subministrament d'aigua per a lavabos i energia elèctrica per a vestuaris i serveis totalment acabats</t>
    </r>
  </si>
  <si>
    <r>
      <rPr>
        <b/>
        <sz val="6"/>
        <color theme="1"/>
        <rFont val="Calibri"/>
        <family val="2"/>
      </rPr>
      <t xml:space="preserve">Cartell  Ambiental     </t>
    </r>
    <r>
      <rPr>
        <b/>
        <sz val="8"/>
        <color theme="1"/>
        <rFont val="Calibri"/>
        <family val="2"/>
      </rPr>
      <t xml:space="preserve">                                                                                                                                                                         </t>
    </r>
    <r>
      <rPr>
        <sz val="8"/>
        <color theme="1"/>
        <rFont val="Calibri"/>
        <family val="2"/>
      </rPr>
      <t>Cartell interpretació ambiental a l’exterior del parc solar</t>
    </r>
  </si>
  <si>
    <r>
      <rPr>
        <b/>
        <sz val="6"/>
        <color theme="1"/>
        <rFont val="Calibri"/>
        <family val="2"/>
      </rPr>
      <t xml:space="preserve">Punt de neteja de formigoneres                </t>
    </r>
    <r>
      <rPr>
        <b/>
        <sz val="8"/>
        <color theme="1"/>
        <rFont val="Calibri"/>
        <family val="2"/>
      </rPr>
      <t xml:space="preserve">                                                    </t>
    </r>
    <r>
      <rPr>
        <sz val="8"/>
        <color theme="1"/>
        <rFont val="Calibri"/>
        <family val="2"/>
      </rPr>
      <t xml:space="preserve">                                                                        Punt de neteja de formigoneres</t>
    </r>
  </si>
  <si>
    <r>
      <rPr>
        <b/>
        <sz val="6"/>
        <color theme="1"/>
        <rFont val="Calibri"/>
        <family val="2"/>
      </rPr>
      <t xml:space="preserve">Delimitació zones sensibles                         </t>
    </r>
    <r>
      <rPr>
        <b/>
        <sz val="8"/>
        <color theme="1"/>
        <rFont val="Calibri"/>
        <family val="2"/>
      </rPr>
      <t xml:space="preserve">                                                                                                 </t>
    </r>
    <r>
      <rPr>
        <sz val="8"/>
        <color theme="1"/>
        <rFont val="Calibri"/>
        <family val="2"/>
      </rPr>
      <t>Delimitació zones sensibles: per tal de restringir l’àrea d’ocupació per part de la maquinària i el personal de l’obra i no afectar superfície de sòl en excés.</t>
    </r>
  </si>
  <si>
    <r>
      <rPr>
        <b/>
        <sz val="6"/>
        <color theme="1"/>
        <rFont val="Calibri"/>
        <family val="2"/>
      </rPr>
      <t xml:space="preserve">Planta per valla verda                        </t>
    </r>
    <r>
      <rPr>
        <b/>
        <sz val="8"/>
        <color theme="1"/>
        <rFont val="Calibri"/>
        <family val="2"/>
      </rPr>
      <t xml:space="preserve">                                                                                                                                                 </t>
    </r>
    <r>
      <rPr>
        <sz val="8"/>
        <color theme="1"/>
        <rFont val="Calibri"/>
        <family val="2"/>
      </rPr>
      <t>Planta per valla verda</t>
    </r>
  </si>
  <si>
    <r>
      <rPr>
        <b/>
        <sz val="6"/>
        <color theme="1"/>
        <rFont val="Calibri"/>
        <family val="2"/>
      </rPr>
      <t xml:space="preserve">Sots manuals 30cm profunditat i 40x40             </t>
    </r>
    <r>
      <rPr>
        <b/>
        <sz val="8"/>
        <color theme="1"/>
        <rFont val="Calibri"/>
        <family val="2"/>
      </rPr>
      <t xml:space="preserve">                                                                                                                </t>
    </r>
    <r>
      <rPr>
        <sz val="8"/>
        <color theme="1"/>
        <rFont val="Calibri"/>
        <family val="2"/>
      </rPr>
      <t>Sots manuals de 30 cm de profunditat de 40x40 en superfície i 20x20 a la base (mu)</t>
    </r>
  </si>
  <si>
    <r>
      <rPr>
        <b/>
        <sz val="6"/>
        <color theme="1"/>
        <rFont val="Calibri"/>
        <family val="2"/>
      </rPr>
      <t xml:space="preserve">Plantació de plantes arrel nua                         </t>
    </r>
    <r>
      <rPr>
        <b/>
        <sz val="8"/>
        <color theme="1"/>
        <rFont val="Calibri"/>
        <family val="2"/>
      </rPr>
      <t xml:space="preserve">                                                                                               </t>
    </r>
    <r>
      <rPr>
        <sz val="8"/>
        <color theme="1"/>
        <rFont val="Calibri"/>
        <family val="2"/>
      </rPr>
      <t>Plantació de plantes arrel nua en sots preparats manualment (mu)</t>
    </r>
  </si>
  <si>
    <r>
      <rPr>
        <b/>
        <sz val="6"/>
        <color theme="1"/>
        <rFont val="Calibri"/>
        <family val="2"/>
      </rPr>
      <t xml:space="preserve">Muntatge hotel d'insectes                  </t>
    </r>
    <r>
      <rPr>
        <b/>
        <sz val="8"/>
        <color theme="1"/>
        <rFont val="Calibri"/>
        <family val="2"/>
      </rPr>
      <t xml:space="preserve">                                                                                                                                 </t>
    </r>
    <r>
      <rPr>
        <sz val="8"/>
        <color theme="1"/>
        <rFont val="Calibri"/>
        <family val="2"/>
      </rPr>
      <t>Muntatge hotel d'insectes</t>
    </r>
  </si>
  <si>
    <r>
      <rPr>
        <b/>
        <sz val="6"/>
        <color theme="1"/>
        <rFont val="Calibri"/>
        <family val="2"/>
      </rPr>
      <t xml:space="preserve">Muntatge caixa niu                 </t>
    </r>
    <r>
      <rPr>
        <b/>
        <sz val="8"/>
        <color theme="1"/>
        <rFont val="Calibri"/>
        <family val="2"/>
      </rPr>
      <t xml:space="preserve">                                                                                                                                                     </t>
    </r>
    <r>
      <rPr>
        <sz val="8"/>
        <color theme="1"/>
        <rFont val="Calibri"/>
        <family val="2"/>
      </rPr>
      <t>Muntatge caixa niu</t>
    </r>
  </si>
  <si>
    <r>
      <rPr>
        <b/>
        <sz val="6"/>
        <color theme="1"/>
        <rFont val="Calibri"/>
        <family val="2"/>
      </rPr>
      <t xml:space="preserve">Muntatge caixa niu ratpenats                              </t>
    </r>
    <r>
      <rPr>
        <b/>
        <sz val="8"/>
        <color theme="1"/>
        <rFont val="Calibri"/>
        <family val="2"/>
      </rPr>
      <t xml:space="preserve">                                                                                          </t>
    </r>
    <r>
      <rPr>
        <sz val="8"/>
        <color theme="1"/>
        <rFont val="Calibri"/>
        <family val="2"/>
      </rPr>
      <t>Muntatge caixa niu ratpenats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</si>
</sst>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000"/>
  </numFmts>
  <fonts count="30" x14ac:knownFonts="1">
    <font>
      <sz val="11"/>
      <color theme="1"/>
      <name val="Aptos Narrow"/>
      <family val="2"/>
      <scheme val="minor"/>
    </font>
    <font>
      <sz val="8"/>
      <name val="Aptos Narrow"/>
      <family val="2"/>
      <scheme val="minor"/>
    </font>
    <font>
      <b/>
      <sz val="11"/>
      <color theme="1"/>
      <name val="Calibri"/>
      <family val="2"/>
    </font>
    <font>
      <sz val="11"/>
      <color theme="1"/>
      <name val="Calibri"/>
      <family val="2"/>
    </font>
    <font>
      <sz val="8"/>
      <name val="Calibri"/>
      <family val="2"/>
    </font>
    <font>
      <sz val="8"/>
      <color theme="1"/>
      <name val="Calibri"/>
      <family val="2"/>
    </font>
    <font>
      <b/>
      <sz val="8"/>
      <color theme="1"/>
      <name val="Calibri"/>
      <family val="2"/>
    </font>
    <font>
      <b/>
      <sz val="8"/>
      <name val="Calibri"/>
      <family val="2"/>
    </font>
    <font>
      <b/>
      <sz val="9"/>
      <color theme="1"/>
      <name val="Calibri"/>
      <family val="2"/>
    </font>
    <font>
      <b/>
      <sz val="9"/>
      <name val="Calibri"/>
      <family val="2"/>
    </font>
    <font>
      <b/>
      <sz val="6"/>
      <color theme="1"/>
      <name val="Calibri"/>
      <family val="2"/>
    </font>
    <font>
      <i/>
      <sz val="7"/>
      <color theme="1"/>
      <name val="Calibri"/>
      <family val="2"/>
    </font>
    <font>
      <sz val="8"/>
      <color rgb="FFFF0000"/>
      <name val="Calibri"/>
      <family val="2"/>
    </font>
    <font>
      <b/>
      <sz val="6"/>
      <color rgb="FFFF0000"/>
      <name val="Calibri"/>
      <family val="2"/>
    </font>
    <font>
      <sz val="11"/>
      <color theme="1"/>
      <name val="Aptos Narrow"/>
      <family val="2"/>
      <scheme val="minor"/>
    </font>
    <font>
      <b/>
      <sz val="6"/>
      <name val="Calibri"/>
      <family val="2"/>
    </font>
    <font>
      <sz val="8"/>
      <color theme="1"/>
      <name val="Aptos Narrow"/>
      <family val="2"/>
      <scheme val="minor"/>
    </font>
    <font>
      <b/>
      <sz val="8"/>
      <color theme="1"/>
      <name val="Aptos Narrow"/>
      <family val="2"/>
      <scheme val="minor"/>
    </font>
    <font>
      <b/>
      <sz val="6"/>
      <color theme="1"/>
      <name val="Aptos Narrow"/>
      <family val="2"/>
      <scheme val="minor"/>
    </font>
    <font>
      <sz val="6"/>
      <color theme="1"/>
      <name val="Calibri"/>
      <family val="2"/>
    </font>
    <font>
      <i/>
      <sz val="6"/>
      <color theme="1"/>
      <name val="Calibri"/>
      <family val="2"/>
    </font>
    <font>
      <b/>
      <sz val="11"/>
      <color theme="1"/>
      <name val="Aptos Narrow"/>
      <family val="2"/>
      <scheme val="minor"/>
    </font>
    <font>
      <b/>
      <sz val="8"/>
      <name val="Aptos Narrow"/>
      <family val="2"/>
      <scheme val="minor"/>
    </font>
    <font>
      <sz val="6"/>
      <name val="Calibri"/>
      <family val="2"/>
    </font>
    <font>
      <sz val="6"/>
      <color theme="1"/>
      <name val="Aptos Narrow"/>
      <family val="2"/>
      <scheme val="minor"/>
    </font>
    <font>
      <sz val="11"/>
      <name val="Aptos Narrow"/>
      <family val="2"/>
      <scheme val="minor"/>
    </font>
    <font>
      <b/>
      <sz val="6"/>
      <name val="Aptos Narrow"/>
      <family val="2"/>
      <scheme val="minor"/>
    </font>
    <font>
      <sz val="6"/>
      <name val="Aptos Narrow"/>
      <family val="2"/>
      <scheme val="minor"/>
    </font>
    <font>
      <sz val="6"/>
      <color rgb="FF000000"/>
      <name val="Calibri"/>
      <family val="2"/>
    </font>
    <font>
      <sz val="8"/>
      <color rgb="FF000000"/>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5">
    <border>
      <left/>
      <right/>
      <top/>
      <bottom/>
      <diagonal/>
    </border>
    <border>
      <left/>
      <right/>
      <top/>
      <bottom style="dotted">
        <color indexed="64"/>
      </bottom>
      <diagonal/>
    </border>
    <border>
      <left/>
      <right/>
      <top/>
      <bottom style="thin">
        <color indexed="64"/>
      </bottom>
      <diagonal/>
    </border>
    <border>
      <left/>
      <right/>
      <top style="thin">
        <color indexed="64"/>
      </top>
      <bottom/>
      <diagonal/>
    </border>
    <border>
      <left/>
      <right/>
      <top/>
      <bottom style="medium">
        <color indexed="64"/>
      </bottom>
      <diagonal/>
    </border>
  </borders>
  <cellStyleXfs count="2">
    <xf numFmtId="0" fontId="0" fillId="0" borderId="0"/>
    <xf numFmtId="9" fontId="14" fillId="0" borderId="0" applyFont="0" applyFill="0" applyBorder="0" applyAlignment="0" applyProtection="0"/>
  </cellStyleXfs>
  <cellXfs count="154">
    <xf numFmtId="0" fontId="0" fillId="0" borderId="0" xfId="0"/>
    <xf numFmtId="0" fontId="2"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left" vertical="center" wrapText="1"/>
    </xf>
    <xf numFmtId="0" fontId="3" fillId="0" borderId="0" xfId="0" applyFont="1"/>
    <xf numFmtId="0" fontId="6" fillId="0" borderId="0" xfId="0" applyFont="1" applyAlignment="1">
      <alignment horizontal="left" vertical="center"/>
    </xf>
    <xf numFmtId="164" fontId="6" fillId="0" borderId="0" xfId="0" applyNumberFormat="1" applyFont="1" applyAlignment="1">
      <alignment horizontal="center" vertical="center"/>
    </xf>
    <xf numFmtId="0" fontId="6" fillId="0" borderId="0" xfId="0" applyFont="1" applyAlignment="1">
      <alignment horizontal="left" vertical="center" wrapText="1"/>
    </xf>
    <xf numFmtId="0" fontId="5" fillId="0" borderId="0" xfId="0" applyFont="1" applyAlignment="1">
      <alignment horizontal="left" vertical="center" wrapText="1"/>
    </xf>
    <xf numFmtId="0" fontId="6" fillId="2" borderId="0" xfId="0" applyFont="1" applyFill="1" applyAlignment="1">
      <alignment horizontal="center" vertical="center"/>
    </xf>
    <xf numFmtId="0" fontId="6" fillId="2" borderId="0" xfId="0" applyFont="1" applyFill="1" applyAlignment="1">
      <alignment horizontal="left" vertical="center" wrapText="1"/>
    </xf>
    <xf numFmtId="0" fontId="6" fillId="0" borderId="0" xfId="0" applyFont="1" applyAlignment="1">
      <alignment horizontal="center" vertical="top" wrapText="1"/>
    </xf>
    <xf numFmtId="0" fontId="5" fillId="0" borderId="0" xfId="0" applyFont="1" applyAlignment="1">
      <alignment horizontal="left" vertical="top" wrapText="1"/>
    </xf>
    <xf numFmtId="0" fontId="3" fillId="0" borderId="0" xfId="0" applyFont="1" applyAlignment="1">
      <alignment wrapText="1"/>
    </xf>
    <xf numFmtId="0" fontId="8" fillId="0" borderId="0" xfId="0" applyFont="1" applyAlignment="1">
      <alignment horizontal="right" vertical="center"/>
    </xf>
    <xf numFmtId="4" fontId="9" fillId="0" borderId="1" xfId="0" applyNumberFormat="1" applyFont="1" applyBorder="1" applyAlignment="1">
      <alignment vertical="center" wrapText="1"/>
    </xf>
    <xf numFmtId="4" fontId="8" fillId="0" borderId="0" xfId="0" applyNumberFormat="1" applyFont="1" applyAlignment="1">
      <alignment horizontal="center"/>
    </xf>
    <xf numFmtId="4" fontId="4" fillId="0" borderId="0" xfId="0" applyNumberFormat="1" applyFont="1" applyAlignment="1">
      <alignment horizontal="center"/>
    </xf>
    <xf numFmtId="0" fontId="5" fillId="0" borderId="0" xfId="0" applyFont="1" applyAlignment="1">
      <alignment horizontal="left"/>
    </xf>
    <xf numFmtId="0" fontId="5" fillId="0" borderId="0" xfId="0" applyFont="1" applyAlignment="1">
      <alignment horizontal="center"/>
    </xf>
    <xf numFmtId="4" fontId="7" fillId="2" borderId="0" xfId="0" applyNumberFormat="1" applyFont="1" applyFill="1" applyAlignment="1">
      <alignment horizontal="center"/>
    </xf>
    <xf numFmtId="0" fontId="6" fillId="2" borderId="0" xfId="0" applyFont="1" applyFill="1" applyAlignment="1">
      <alignment horizontal="center"/>
    </xf>
    <xf numFmtId="4" fontId="4" fillId="0" borderId="0" xfId="0" applyNumberFormat="1" applyFont="1" applyAlignment="1">
      <alignment horizontal="center" wrapText="1"/>
    </xf>
    <xf numFmtId="4" fontId="5" fillId="0" borderId="0" xfId="0" applyNumberFormat="1" applyFont="1" applyAlignment="1">
      <alignment horizontal="center" wrapText="1"/>
    </xf>
    <xf numFmtId="0" fontId="5" fillId="0" borderId="0" xfId="0" applyFont="1" applyAlignment="1">
      <alignment horizontal="center" wrapText="1"/>
    </xf>
    <xf numFmtId="4" fontId="9" fillId="0" borderId="0" xfId="0" applyNumberFormat="1" applyFont="1" applyAlignment="1">
      <alignment vertical="center" wrapText="1"/>
    </xf>
    <xf numFmtId="0" fontId="8" fillId="0" borderId="0" xfId="0" applyFont="1" applyAlignment="1">
      <alignment horizontal="center"/>
    </xf>
    <xf numFmtId="0" fontId="3" fillId="0" borderId="0" xfId="0" applyFont="1" applyAlignment="1">
      <alignment horizontal="center"/>
    </xf>
    <xf numFmtId="0" fontId="3" fillId="0" borderId="2" xfId="0" applyFont="1" applyBorder="1" applyAlignment="1">
      <alignment wrapText="1"/>
    </xf>
    <xf numFmtId="0" fontId="8" fillId="0" borderId="2" xfId="0" applyFont="1" applyBorder="1" applyAlignment="1">
      <alignment horizontal="left" vertical="center"/>
    </xf>
    <xf numFmtId="0" fontId="6" fillId="0" borderId="2" xfId="0" applyFont="1" applyBorder="1" applyAlignment="1">
      <alignment horizontal="center" vertical="center"/>
    </xf>
    <xf numFmtId="0" fontId="5" fillId="0" borderId="2" xfId="0" applyFont="1" applyBorder="1" applyAlignment="1">
      <alignment horizontal="left" vertical="center" wrapText="1"/>
    </xf>
    <xf numFmtId="4" fontId="4" fillId="0" borderId="2" xfId="0" applyNumberFormat="1" applyFont="1" applyBorder="1" applyAlignment="1">
      <alignment horizontal="center"/>
    </xf>
    <xf numFmtId="4" fontId="5" fillId="0" borderId="2" xfId="0" applyNumberFormat="1" applyFont="1" applyBorder="1" applyAlignment="1">
      <alignment horizontal="left"/>
    </xf>
    <xf numFmtId="0" fontId="5" fillId="0" borderId="2" xfId="0" applyFont="1" applyBorder="1" applyAlignment="1">
      <alignment horizontal="center"/>
    </xf>
    <xf numFmtId="0" fontId="6" fillId="0" borderId="0" xfId="0" applyFont="1" applyAlignment="1">
      <alignment horizontal="left" vertical="top" wrapText="1"/>
    </xf>
    <xf numFmtId="0" fontId="3" fillId="0" borderId="2" xfId="0" applyFont="1" applyBorder="1" applyAlignment="1">
      <alignment horizontal="center" wrapText="1"/>
    </xf>
    <xf numFmtId="0" fontId="8" fillId="0" borderId="0" xfId="0" applyFont="1" applyAlignment="1">
      <alignment horizontal="center" vertical="center"/>
    </xf>
    <xf numFmtId="0" fontId="5" fillId="0" borderId="0" xfId="0" applyFont="1"/>
    <xf numFmtId="0" fontId="5" fillId="0" borderId="0" xfId="0" applyFont="1" applyAlignment="1">
      <alignment wrapText="1"/>
    </xf>
    <xf numFmtId="0" fontId="10" fillId="0" borderId="0" xfId="0" applyFont="1" applyAlignment="1">
      <alignment horizontal="left" vertical="top" wrapText="1"/>
    </xf>
    <xf numFmtId="0" fontId="8" fillId="0" borderId="0" xfId="0" applyFont="1" applyAlignment="1">
      <alignment horizontal="right" vertical="center" wrapText="1"/>
    </xf>
    <xf numFmtId="0" fontId="7" fillId="0" borderId="0" xfId="0" applyFont="1" applyAlignment="1">
      <alignment horizontal="left" vertical="top" wrapText="1"/>
    </xf>
    <xf numFmtId="0" fontId="16" fillId="0" borderId="0" xfId="0" applyFont="1" applyAlignment="1">
      <alignment horizontal="left" vertical="top" wrapText="1"/>
    </xf>
    <xf numFmtId="0" fontId="19" fillId="0" borderId="0" xfId="0" applyFont="1" applyAlignment="1">
      <alignment horizontal="left" vertical="top" wrapText="1"/>
    </xf>
    <xf numFmtId="0" fontId="17" fillId="0" borderId="0" xfId="0" applyFont="1" applyAlignment="1">
      <alignment horizontal="left" vertical="top" wrapText="1"/>
    </xf>
    <xf numFmtId="0" fontId="16" fillId="0" borderId="0" xfId="0" applyFont="1" applyAlignment="1">
      <alignment horizontal="left" vertical="center" wrapText="1"/>
    </xf>
    <xf numFmtId="0" fontId="17" fillId="0" borderId="0" xfId="0" applyFont="1" applyAlignment="1">
      <alignment horizontal="center" vertical="top" wrapText="1"/>
    </xf>
    <xf numFmtId="0" fontId="18" fillId="0" borderId="0" xfId="0" applyFont="1" applyAlignment="1">
      <alignment horizontal="left" vertical="top" wrapText="1"/>
    </xf>
    <xf numFmtId="0" fontId="3" fillId="0" borderId="0" xfId="0" applyFont="1" applyAlignment="1">
      <alignment horizontal="center" vertical="center" wrapText="1"/>
    </xf>
    <xf numFmtId="0" fontId="8" fillId="0" borderId="0" xfId="0" applyFont="1" applyAlignment="1">
      <alignment horizontal="left"/>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4" fontId="7" fillId="0" borderId="4" xfId="0" applyNumberFormat="1" applyFont="1" applyBorder="1" applyAlignment="1">
      <alignment horizontal="center" vertical="center"/>
    </xf>
    <xf numFmtId="4" fontId="7" fillId="0" borderId="4" xfId="0" applyNumberFormat="1" applyFont="1" applyBorder="1" applyAlignment="1">
      <alignment horizontal="center"/>
    </xf>
    <xf numFmtId="4" fontId="8" fillId="0" borderId="4" xfId="0" applyNumberFormat="1"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4" fontId="5" fillId="0" borderId="0" xfId="0" applyNumberFormat="1" applyFont="1" applyAlignment="1">
      <alignment horizontal="center"/>
    </xf>
    <xf numFmtId="2" fontId="5" fillId="0" borderId="0" xfId="1" applyNumberFormat="1" applyFont="1" applyFill="1" applyBorder="1" applyAlignment="1">
      <alignment horizontal="center"/>
    </xf>
    <xf numFmtId="4" fontId="7" fillId="0" borderId="0" xfId="0" applyNumberFormat="1" applyFont="1" applyAlignment="1">
      <alignment horizontal="left" wrapText="1"/>
    </xf>
    <xf numFmtId="4" fontId="4" fillId="0" borderId="4" xfId="0" applyNumberFormat="1" applyFont="1" applyBorder="1" applyAlignment="1">
      <alignment horizontal="center"/>
    </xf>
    <xf numFmtId="4" fontId="5" fillId="0" borderId="4" xfId="0" applyNumberFormat="1" applyFont="1" applyBorder="1" applyAlignment="1">
      <alignment horizontal="center"/>
    </xf>
    <xf numFmtId="2" fontId="5" fillId="0" borderId="0" xfId="1" applyNumberFormat="1" applyFont="1" applyFill="1" applyBorder="1" applyAlignment="1">
      <alignment horizontal="left"/>
    </xf>
    <xf numFmtId="0" fontId="6" fillId="0" borderId="0" xfId="0" applyFont="1" applyAlignment="1">
      <alignment horizontal="right" vertical="center"/>
    </xf>
    <xf numFmtId="4" fontId="6" fillId="0" borderId="0" xfId="0" applyNumberFormat="1" applyFont="1" applyAlignment="1">
      <alignment horizontal="center"/>
    </xf>
    <xf numFmtId="0" fontId="6" fillId="0" borderId="0" xfId="0" applyFont="1" applyAlignment="1">
      <alignment horizontal="left"/>
    </xf>
    <xf numFmtId="9" fontId="5" fillId="0" borderId="0" xfId="1" applyFont="1" applyAlignment="1">
      <alignment horizontal="right" vertical="center" wrapText="1"/>
    </xf>
    <xf numFmtId="0" fontId="5" fillId="0" borderId="0" xfId="0" applyFont="1" applyAlignment="1">
      <alignment horizontal="center" vertical="center" wrapText="1"/>
    </xf>
    <xf numFmtId="4" fontId="6" fillId="0" borderId="4" xfId="0" applyNumberFormat="1" applyFont="1" applyBorder="1" applyAlignment="1">
      <alignment horizontal="center"/>
    </xf>
    <xf numFmtId="0" fontId="6" fillId="0" borderId="0" xfId="0" applyFont="1" applyAlignment="1">
      <alignment horizontal="right" vertical="center" wrapText="1"/>
    </xf>
    <xf numFmtId="4" fontId="7" fillId="0" borderId="0" xfId="0" applyNumberFormat="1" applyFont="1" applyAlignment="1">
      <alignment horizontal="center"/>
    </xf>
    <xf numFmtId="0" fontId="6" fillId="0" borderId="0" xfId="0" applyFont="1" applyAlignment="1">
      <alignment horizontal="center"/>
    </xf>
    <xf numFmtId="0" fontId="3" fillId="0" borderId="0" xfId="0" applyFont="1" applyAlignment="1">
      <alignment horizontal="center" wrapText="1"/>
    </xf>
    <xf numFmtId="0" fontId="8" fillId="0" borderId="0" xfId="0" applyFont="1" applyAlignment="1">
      <alignment horizontal="left" vertical="center"/>
    </xf>
    <xf numFmtId="4" fontId="5" fillId="0" borderId="0" xfId="0" applyNumberFormat="1" applyFont="1" applyAlignment="1">
      <alignment horizontal="left"/>
    </xf>
    <xf numFmtId="0" fontId="6" fillId="0" borderId="0" xfId="0" applyFont="1" applyAlignment="1">
      <alignment horizontal="center" vertical="center" wrapText="1"/>
    </xf>
    <xf numFmtId="4" fontId="7" fillId="0" borderId="0" xfId="0" applyNumberFormat="1" applyFont="1" applyAlignment="1">
      <alignment horizontal="center" vertical="center"/>
    </xf>
    <xf numFmtId="4" fontId="8" fillId="0" borderId="0" xfId="0" applyNumberFormat="1" applyFont="1" applyAlignment="1">
      <alignment horizontal="center" vertical="center"/>
    </xf>
    <xf numFmtId="9" fontId="5" fillId="0" borderId="0" xfId="1" applyFont="1" applyFill="1" applyBorder="1" applyAlignment="1">
      <alignment horizontal="right" vertical="center" wrapText="1"/>
    </xf>
    <xf numFmtId="0" fontId="16" fillId="0" borderId="0" xfId="0" applyFont="1" applyAlignment="1">
      <alignment horizontal="left"/>
    </xf>
    <xf numFmtId="0" fontId="16" fillId="0" borderId="0" xfId="0" applyFont="1" applyAlignment="1">
      <alignment horizontal="left" vertical="center"/>
    </xf>
    <xf numFmtId="4" fontId="1" fillId="0" borderId="0" xfId="0" applyNumberFormat="1" applyFont="1" applyAlignment="1">
      <alignment horizontal="center"/>
    </xf>
    <xf numFmtId="0" fontId="0" fillId="0" borderId="0" xfId="0" applyAlignment="1">
      <alignment horizontal="left" vertical="center"/>
    </xf>
    <xf numFmtId="0" fontId="21" fillId="0" borderId="0" xfId="0" applyFont="1" applyAlignment="1">
      <alignment horizontal="center" vertical="center"/>
    </xf>
    <xf numFmtId="0" fontId="21" fillId="0" borderId="0" xfId="0" applyFont="1" applyAlignment="1">
      <alignment horizontal="left" vertical="center"/>
    </xf>
    <xf numFmtId="0" fontId="5" fillId="0" borderId="0" xfId="0" applyFont="1" applyAlignment="1">
      <alignment horizontal="center" vertical="top" wrapText="1"/>
    </xf>
    <xf numFmtId="0" fontId="17" fillId="0" borderId="0" xfId="0" applyFont="1" applyAlignment="1">
      <alignment horizontal="center"/>
    </xf>
    <xf numFmtId="4" fontId="22" fillId="2" borderId="0" xfId="0" applyNumberFormat="1" applyFont="1" applyFill="1" applyAlignment="1">
      <alignment horizontal="center" vertical="center"/>
    </xf>
    <xf numFmtId="4" fontId="22" fillId="2" borderId="0" xfId="0" applyNumberFormat="1" applyFont="1" applyFill="1" applyAlignment="1">
      <alignment horizontal="center"/>
    </xf>
    <xf numFmtId="0" fontId="17" fillId="2" borderId="0" xfId="0" applyFont="1" applyFill="1" applyAlignment="1">
      <alignment horizontal="left" vertical="center" wrapText="1"/>
    </xf>
    <xf numFmtId="0" fontId="17" fillId="2" borderId="0" xfId="0" applyFont="1" applyFill="1" applyAlignment="1">
      <alignment horizontal="center" vertical="center"/>
    </xf>
    <xf numFmtId="164" fontId="17" fillId="0" borderId="0" xfId="0" applyNumberFormat="1" applyFont="1" applyAlignment="1">
      <alignment horizontal="center" vertical="center"/>
    </xf>
    <xf numFmtId="0" fontId="17" fillId="0" borderId="0" xfId="0" applyFont="1" applyAlignment="1">
      <alignment horizontal="left" vertical="center"/>
    </xf>
    <xf numFmtId="4" fontId="16" fillId="0" borderId="0" xfId="0" applyNumberFormat="1" applyFont="1" applyAlignment="1">
      <alignment horizontal="center" vertical="center" wrapText="1"/>
    </xf>
    <xf numFmtId="4" fontId="1" fillId="0" borderId="0" xfId="0" applyNumberFormat="1" applyFont="1" applyAlignment="1">
      <alignment horizontal="center" wrapText="1"/>
    </xf>
    <xf numFmtId="0" fontId="16" fillId="0" borderId="0" xfId="0" applyFont="1" applyAlignment="1">
      <alignment horizontal="center" vertical="top" wrapText="1"/>
    </xf>
    <xf numFmtId="0" fontId="1" fillId="0" borderId="0" xfId="0" applyFont="1" applyAlignment="1">
      <alignment horizontal="left" vertical="top" wrapText="1"/>
    </xf>
    <xf numFmtId="0" fontId="17" fillId="0" borderId="0" xfId="0" applyFont="1" applyAlignment="1">
      <alignment horizontal="center" vertical="center"/>
    </xf>
    <xf numFmtId="0" fontId="3" fillId="0" borderId="0" xfId="0" applyFont="1" applyAlignment="1">
      <alignment horizontal="left" vertical="center"/>
    </xf>
    <xf numFmtId="0" fontId="10" fillId="0" borderId="0" xfId="0" applyFont="1" applyAlignment="1">
      <alignment horizontal="left" wrapText="1"/>
    </xf>
    <xf numFmtId="4" fontId="10" fillId="0" borderId="3" xfId="0" applyNumberFormat="1" applyFont="1" applyBorder="1" applyAlignment="1">
      <alignment horizontal="center" wrapText="1"/>
    </xf>
    <xf numFmtId="4" fontId="4" fillId="0" borderId="3" xfId="0" applyNumberFormat="1" applyFont="1" applyBorder="1" applyAlignment="1">
      <alignment horizontal="center" wrapText="1"/>
    </xf>
    <xf numFmtId="165" fontId="4" fillId="0" borderId="3" xfId="0" applyNumberFormat="1" applyFont="1" applyBorder="1" applyAlignment="1">
      <alignment horizontal="center" wrapText="1"/>
    </xf>
    <xf numFmtId="0" fontId="19" fillId="0" borderId="0" xfId="0" applyFont="1" applyAlignment="1">
      <alignment horizontal="left" wrapText="1"/>
    </xf>
    <xf numFmtId="4" fontId="19" fillId="0" borderId="0" xfId="0" applyNumberFormat="1" applyFont="1" applyAlignment="1">
      <alignment horizontal="center" vertical="center" wrapText="1"/>
    </xf>
    <xf numFmtId="4" fontId="23" fillId="0" borderId="0" xfId="0" applyNumberFormat="1" applyFont="1" applyAlignment="1">
      <alignment horizontal="center" vertical="center" wrapText="1"/>
    </xf>
    <xf numFmtId="165" fontId="23" fillId="0" borderId="0" xfId="0" applyNumberFormat="1" applyFont="1" applyAlignment="1">
      <alignment horizontal="center" vertical="center" wrapText="1"/>
    </xf>
    <xf numFmtId="0" fontId="19" fillId="0" borderId="0" xfId="0" applyFont="1" applyAlignment="1">
      <alignment horizontal="center" vertical="top" wrapText="1"/>
    </xf>
    <xf numFmtId="4" fontId="19" fillId="0" borderId="0" xfId="0" applyNumberFormat="1" applyFont="1" applyAlignment="1">
      <alignment horizontal="center" wrapText="1"/>
    </xf>
    <xf numFmtId="0" fontId="10" fillId="0" borderId="0" xfId="0" applyFont="1"/>
    <xf numFmtId="0" fontId="6" fillId="2" borderId="0" xfId="0" applyFont="1" applyFill="1" applyAlignment="1">
      <alignment horizontal="left" vertical="center"/>
    </xf>
    <xf numFmtId="0" fontId="19" fillId="0" borderId="0" xfId="0" applyFont="1" applyAlignment="1">
      <alignment horizontal="left"/>
    </xf>
    <xf numFmtId="0" fontId="5" fillId="0" borderId="0" xfId="0" applyFont="1" applyAlignment="1">
      <alignment horizontal="left" vertical="center"/>
    </xf>
    <xf numFmtId="0" fontId="5" fillId="0" borderId="0" xfId="0" applyFont="1" applyAlignment="1">
      <alignment horizontal="left" wrapText="1"/>
    </xf>
    <xf numFmtId="0" fontId="23" fillId="0" borderId="0" xfId="0" applyFont="1" applyAlignment="1">
      <alignment horizontal="left" vertical="top" wrapText="1"/>
    </xf>
    <xf numFmtId="4" fontId="10" fillId="0" borderId="0" xfId="0" applyNumberFormat="1" applyFont="1" applyAlignment="1">
      <alignment horizontal="center" wrapText="1"/>
    </xf>
    <xf numFmtId="165" fontId="4" fillId="0" borderId="0" xfId="0" applyNumberFormat="1" applyFont="1" applyAlignment="1">
      <alignment horizontal="center" wrapText="1"/>
    </xf>
    <xf numFmtId="0" fontId="25" fillId="0" borderId="0" xfId="0" applyFont="1"/>
    <xf numFmtId="0" fontId="26" fillId="0" borderId="0" xfId="0" applyFont="1" applyAlignment="1">
      <alignment horizontal="left" wrapText="1"/>
    </xf>
    <xf numFmtId="4" fontId="26" fillId="0" borderId="3" xfId="0" applyNumberFormat="1" applyFont="1" applyBorder="1" applyAlignment="1">
      <alignment horizontal="center" wrapText="1"/>
    </xf>
    <xf numFmtId="4" fontId="1" fillId="0" borderId="3" xfId="0" applyNumberFormat="1" applyFont="1" applyBorder="1" applyAlignment="1">
      <alignment horizontal="center" wrapText="1"/>
    </xf>
    <xf numFmtId="165" fontId="1" fillId="0" borderId="3" xfId="0" applyNumberFormat="1" applyFont="1" applyBorder="1" applyAlignment="1">
      <alignment horizontal="center" wrapText="1"/>
    </xf>
    <xf numFmtId="0" fontId="22" fillId="0" borderId="0" xfId="0" applyFont="1" applyAlignment="1">
      <alignment horizontal="left" vertical="top" wrapText="1"/>
    </xf>
    <xf numFmtId="0" fontId="22" fillId="0" borderId="0" xfId="0" applyFont="1" applyAlignment="1">
      <alignment horizontal="center" vertical="top" wrapText="1"/>
    </xf>
    <xf numFmtId="0" fontId="27" fillId="0" borderId="0" xfId="0" applyFont="1" applyAlignment="1">
      <alignment horizontal="left" wrapText="1"/>
    </xf>
    <xf numFmtId="4" fontId="27" fillId="0" borderId="0" xfId="0" applyNumberFormat="1" applyFont="1" applyAlignment="1">
      <alignment horizontal="center" vertical="center" wrapText="1"/>
    </xf>
    <xf numFmtId="165" fontId="27" fillId="0" borderId="0" xfId="0" applyNumberFormat="1" applyFont="1" applyAlignment="1">
      <alignment horizontal="center" vertical="center" wrapText="1"/>
    </xf>
    <xf numFmtId="0" fontId="27" fillId="0" borderId="0" xfId="0" applyFont="1" applyAlignment="1">
      <alignment horizontal="left" vertical="top" wrapText="1"/>
    </xf>
    <xf numFmtId="0" fontId="27" fillId="0" borderId="0" xfId="0" applyFont="1" applyAlignment="1">
      <alignment horizontal="center" vertical="top" wrapText="1"/>
    </xf>
    <xf numFmtId="4" fontId="24" fillId="0" borderId="0" xfId="0" applyNumberFormat="1" applyFont="1" applyAlignment="1">
      <alignment horizontal="center" vertical="center" wrapText="1"/>
    </xf>
    <xf numFmtId="0" fontId="27" fillId="0" borderId="0" xfId="0" applyFont="1" applyAlignment="1">
      <alignment horizontal="center" vertical="center" wrapText="1"/>
    </xf>
    <xf numFmtId="0" fontId="19" fillId="0" borderId="0" xfId="0" applyFont="1" applyAlignment="1">
      <alignment horizontal="left" vertical="center" wrapText="1"/>
    </xf>
    <xf numFmtId="0" fontId="10" fillId="0" borderId="0" xfId="0" applyFont="1" applyAlignment="1">
      <alignment horizontal="center" vertical="top" wrapText="1"/>
    </xf>
    <xf numFmtId="0" fontId="28" fillId="0" borderId="0" xfId="0" applyFont="1"/>
    <xf numFmtId="0" fontId="24" fillId="0" borderId="0" xfId="0" applyFont="1" applyAlignment="1">
      <alignment horizontal="left" vertical="top" wrapText="1"/>
    </xf>
    <xf numFmtId="0" fontId="24" fillId="0" borderId="0" xfId="0" applyFont="1" applyAlignment="1">
      <alignment horizontal="center" vertical="top" wrapText="1"/>
    </xf>
    <xf numFmtId="0" fontId="29" fillId="0" borderId="0" xfId="0" applyFont="1" applyAlignment="1">
      <alignment vertical="center"/>
    </xf>
    <xf numFmtId="0" fontId="4" fillId="0" borderId="0" xfId="0" applyFont="1" applyAlignment="1">
      <alignment horizontal="left" vertical="center" wrapText="1"/>
    </xf>
    <xf numFmtId="4" fontId="16" fillId="0" borderId="0" xfId="0" applyNumberFormat="1" applyFont="1" applyAlignment="1">
      <alignment horizontal="right" vertical="center" wrapText="1"/>
    </xf>
    <xf numFmtId="0" fontId="1" fillId="0" borderId="0" xfId="0" applyFont="1" applyAlignment="1">
      <alignment horizontal="center" vertical="top" wrapText="1"/>
    </xf>
    <xf numFmtId="0" fontId="1" fillId="0" borderId="0" xfId="0" applyFont="1" applyAlignment="1">
      <alignment horizontal="center" vertical="center" wrapText="1"/>
    </xf>
    <xf numFmtId="0" fontId="1" fillId="0" borderId="0" xfId="0" applyFont="1"/>
    <xf numFmtId="4" fontId="16" fillId="0" borderId="0" xfId="0" applyNumberFormat="1" applyFont="1" applyAlignment="1">
      <alignment horizontal="left" vertical="center"/>
    </xf>
    <xf numFmtId="4" fontId="5" fillId="0" borderId="0" xfId="0" applyNumberFormat="1" applyFont="1" applyAlignment="1">
      <alignment vertical="center"/>
    </xf>
    <xf numFmtId="4" fontId="1" fillId="0" borderId="0" xfId="0" applyNumberFormat="1" applyFont="1" applyAlignment="1">
      <alignment vertical="center"/>
    </xf>
    <xf numFmtId="0" fontId="8" fillId="0" borderId="0" xfId="0" applyFont="1" applyAlignment="1">
      <alignment horizontal="right" vertical="center"/>
    </xf>
    <xf numFmtId="0" fontId="8" fillId="0" borderId="0" xfId="0" applyFont="1" applyAlignment="1">
      <alignment horizontal="right" vertical="center" wrapText="1"/>
    </xf>
    <xf numFmtId="0" fontId="6" fillId="0" borderId="0" xfId="0" applyFont="1" applyAlignment="1">
      <alignment horizontal="center" vertical="top" wrapText="1"/>
    </xf>
    <xf numFmtId="0" fontId="8" fillId="0" borderId="3" xfId="0" applyFont="1" applyBorder="1" applyAlignment="1">
      <alignment horizontal="right" vertical="center"/>
    </xf>
    <xf numFmtId="0" fontId="5" fillId="0" borderId="0" xfId="0" applyFont="1" applyAlignment="1">
      <alignment horizontal="right" vertical="center"/>
    </xf>
    <xf numFmtId="0" fontId="6" fillId="0" borderId="0" xfId="0" applyFont="1" applyAlignment="1">
      <alignment horizontal="right" vertical="center"/>
    </xf>
    <xf numFmtId="0" fontId="4" fillId="0" borderId="0" xfId="0" applyFont="1" applyAlignment="1">
      <alignment horizontal="left" vertical="center"/>
    </xf>
    <xf numFmtId="0" fontId="4" fillId="3" borderId="0" xfId="0" applyFont="1" applyFill="1" applyAlignment="1">
      <alignment horizontal="left"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D74A5-95FA-46FB-A95F-1F5E9F95B9DC}">
  <sheetPr>
    <tabColor rgb="FF92D050"/>
  </sheetPr>
  <dimension ref="A1:G512"/>
  <sheetViews>
    <sheetView showGridLines="0" showRowColHeaders="0" tabSelected="1" showRuler="0" topLeftCell="A9" zoomScale="85" zoomScaleNormal="85" zoomScaleSheetLayoutView="160" workbookViewId="0">
      <selection activeCell="H494" sqref="H494"/>
      <extLst>
        <ext xmlns:xlsdti="http://schemas.microsoft.com/office/spreadsheetml/2023/showDataTypeIcons" uri="{77bfe23e-c014-4d31-8a63-9c772dbf06b6}">
          <xlsdti:showDataTypeIcons visible="0"/>
        </ext>
      </extLst>
    </sheetView>
  </sheetViews>
  <sheetFormatPr baseColWidth="10" defaultColWidth="11.54296875" defaultRowHeight="14.5" x14ac:dyDescent="0.35"/>
  <cols>
    <col min="1" max="1" width="8.36328125" style="4" customWidth="1"/>
    <col min="2" max="2" width="3.36328125" style="4" customWidth="1"/>
    <col min="3" max="3" width="47.08984375" style="4" customWidth="1"/>
    <col min="4" max="4" width="11.7265625" style="4" customWidth="1"/>
    <col min="5" max="5" width="11.54296875" style="4"/>
    <col min="6" max="6" width="10.6328125" style="4" customWidth="1"/>
    <col min="7" max="7" width="5" style="27" customWidth="1"/>
    <col min="8" max="16384" width="11.54296875" style="4"/>
  </cols>
  <sheetData>
    <row r="1" spans="1:7" x14ac:dyDescent="0.35">
      <c r="A1" s="1"/>
      <c r="B1" s="2"/>
      <c r="C1" s="3"/>
      <c r="D1" s="17"/>
      <c r="E1" s="17"/>
      <c r="F1" s="18"/>
      <c r="G1" s="19"/>
    </row>
    <row r="2" spans="1:7" x14ac:dyDescent="0.35">
      <c r="A2" s="5" t="s">
        <v>0</v>
      </c>
      <c r="B2" s="6">
        <v>1</v>
      </c>
      <c r="C2" s="7" t="s">
        <v>1</v>
      </c>
      <c r="D2" s="17"/>
      <c r="E2" s="17"/>
      <c r="F2" s="18"/>
      <c r="G2" s="19"/>
    </row>
    <row r="3" spans="1:7" x14ac:dyDescent="0.35">
      <c r="A3" s="5" t="s">
        <v>2</v>
      </c>
      <c r="B3" s="6">
        <v>1</v>
      </c>
      <c r="C3" s="8" t="s">
        <v>1</v>
      </c>
      <c r="D3" s="17"/>
      <c r="E3" s="17"/>
      <c r="F3" s="18"/>
      <c r="G3" s="19"/>
    </row>
    <row r="4" spans="1:7" ht="14.4" customHeight="1" x14ac:dyDescent="0.35">
      <c r="A4" s="9" t="s">
        <v>3</v>
      </c>
      <c r="B4" s="9" t="s">
        <v>4</v>
      </c>
      <c r="C4" s="10" t="s">
        <v>5</v>
      </c>
      <c r="D4" s="20" t="s">
        <v>6</v>
      </c>
      <c r="E4" s="20" t="s">
        <v>7</v>
      </c>
      <c r="F4" s="21" t="s">
        <v>8</v>
      </c>
      <c r="G4" s="21"/>
    </row>
    <row r="5" spans="1:7" s="13" customFormat="1" ht="36.65" customHeight="1" x14ac:dyDescent="0.35">
      <c r="A5" s="148" t="s">
        <v>9</v>
      </c>
      <c r="B5" s="11" t="s">
        <v>10</v>
      </c>
      <c r="C5" s="12" t="s">
        <v>11</v>
      </c>
      <c r="D5" s="28"/>
      <c r="E5" s="28"/>
      <c r="F5" s="28"/>
      <c r="G5" s="36"/>
    </row>
    <row r="6" spans="1:7" s="13" customFormat="1" ht="14" customHeight="1" x14ac:dyDescent="0.35">
      <c r="A6" s="148"/>
      <c r="B6" s="11"/>
      <c r="C6" s="12"/>
      <c r="D6" s="22">
        <v>1</v>
      </c>
      <c r="E6" s="22">
        <v>0</v>
      </c>
      <c r="F6" s="23">
        <f>D6*E6</f>
        <v>0</v>
      </c>
      <c r="G6" s="24" t="s">
        <v>12</v>
      </c>
    </row>
    <row r="7" spans="1:7" s="13" customFormat="1" ht="81" customHeight="1" x14ac:dyDescent="0.35">
      <c r="A7" s="148" t="s">
        <v>13</v>
      </c>
      <c r="B7" s="11" t="s">
        <v>10</v>
      </c>
      <c r="C7" s="12" t="s">
        <v>14</v>
      </c>
      <c r="D7" s="28"/>
      <c r="E7" s="28"/>
      <c r="F7" s="28"/>
      <c r="G7" s="36"/>
    </row>
    <row r="8" spans="1:7" s="13" customFormat="1" ht="14" customHeight="1" x14ac:dyDescent="0.35">
      <c r="A8" s="148"/>
      <c r="B8" s="11"/>
      <c r="C8" s="12"/>
      <c r="D8" s="22">
        <v>1</v>
      </c>
      <c r="E8" s="22">
        <v>0</v>
      </c>
      <c r="F8" s="23">
        <f>D8*E8</f>
        <v>0</v>
      </c>
      <c r="G8" s="24" t="s">
        <v>12</v>
      </c>
    </row>
    <row r="9" spans="1:7" s="13" customFormat="1" ht="38" customHeight="1" x14ac:dyDescent="0.35">
      <c r="A9" s="148" t="s">
        <v>15</v>
      </c>
      <c r="B9" s="11" t="s">
        <v>10</v>
      </c>
      <c r="C9" s="12" t="s">
        <v>16</v>
      </c>
      <c r="D9" s="28"/>
      <c r="E9" s="28"/>
      <c r="F9" s="28"/>
      <c r="G9" s="36"/>
    </row>
    <row r="10" spans="1:7" s="13" customFormat="1" ht="14" customHeight="1" x14ac:dyDescent="0.35">
      <c r="A10" s="148"/>
      <c r="B10" s="11"/>
      <c r="C10" s="12"/>
      <c r="D10" s="22">
        <v>1</v>
      </c>
      <c r="E10" s="22">
        <v>0</v>
      </c>
      <c r="F10" s="23">
        <f>D10*E10</f>
        <v>0</v>
      </c>
      <c r="G10" s="24" t="s">
        <v>12</v>
      </c>
    </row>
    <row r="11" spans="1:7" s="13" customFormat="1" ht="87.65" customHeight="1" x14ac:dyDescent="0.35">
      <c r="A11" s="148" t="s">
        <v>17</v>
      </c>
      <c r="B11" s="11" t="s">
        <v>10</v>
      </c>
      <c r="C11" s="12" t="s">
        <v>18</v>
      </c>
      <c r="D11" s="28"/>
      <c r="E11" s="28"/>
      <c r="F11" s="28"/>
      <c r="G11" s="36"/>
    </row>
    <row r="12" spans="1:7" s="13" customFormat="1" ht="13.25" customHeight="1" x14ac:dyDescent="0.35">
      <c r="A12" s="148"/>
      <c r="B12" s="11"/>
      <c r="C12" s="12"/>
      <c r="D12" s="22">
        <v>1</v>
      </c>
      <c r="E12" s="22">
        <v>0</v>
      </c>
      <c r="F12" s="23">
        <f>D12*E12</f>
        <v>0</v>
      </c>
      <c r="G12" s="24" t="s">
        <v>12</v>
      </c>
    </row>
    <row r="13" spans="1:7" s="13" customFormat="1" ht="28.25" customHeight="1" x14ac:dyDescent="0.35">
      <c r="A13" s="148" t="s">
        <v>19</v>
      </c>
      <c r="B13" s="11" t="s">
        <v>10</v>
      </c>
      <c r="C13" s="12" t="s">
        <v>20</v>
      </c>
      <c r="D13" s="28"/>
      <c r="E13" s="28"/>
      <c r="F13" s="28"/>
      <c r="G13" s="36"/>
    </row>
    <row r="14" spans="1:7" s="13" customFormat="1" ht="14" customHeight="1" x14ac:dyDescent="0.35">
      <c r="A14" s="148"/>
      <c r="B14" s="11"/>
      <c r="C14" s="12"/>
      <c r="D14" s="22">
        <v>1</v>
      </c>
      <c r="E14" s="22">
        <v>0</v>
      </c>
      <c r="F14" s="23">
        <f>D14*E14</f>
        <v>0</v>
      </c>
      <c r="G14" s="24" t="s">
        <v>12</v>
      </c>
    </row>
    <row r="15" spans="1:7" s="13" customFormat="1" ht="91.25" customHeight="1" x14ac:dyDescent="0.35">
      <c r="A15" s="148" t="s">
        <v>21</v>
      </c>
      <c r="B15" s="11" t="s">
        <v>10</v>
      </c>
      <c r="C15" s="12" t="s">
        <v>66</v>
      </c>
      <c r="D15" s="28"/>
      <c r="E15" s="28"/>
      <c r="F15" s="28"/>
      <c r="G15" s="36"/>
    </row>
    <row r="16" spans="1:7" s="13" customFormat="1" ht="14" customHeight="1" x14ac:dyDescent="0.35">
      <c r="A16" s="148"/>
      <c r="B16" s="11"/>
      <c r="C16" s="12"/>
      <c r="D16" s="22">
        <v>1</v>
      </c>
      <c r="E16" s="22">
        <v>0</v>
      </c>
      <c r="F16" s="23">
        <f>D16*E16</f>
        <v>0</v>
      </c>
      <c r="G16" s="24" t="s">
        <v>12</v>
      </c>
    </row>
    <row r="17" spans="1:7" s="13" customFormat="1" ht="14" customHeight="1" x14ac:dyDescent="0.35">
      <c r="A17" s="11"/>
      <c r="B17" s="11"/>
      <c r="C17" s="12"/>
      <c r="D17" s="22"/>
      <c r="E17" s="22"/>
      <c r="F17" s="23"/>
      <c r="G17" s="24"/>
    </row>
    <row r="18" spans="1:7" ht="15" customHeight="1" x14ac:dyDescent="0.35">
      <c r="A18" s="29"/>
      <c r="B18" s="30"/>
      <c r="C18" s="31"/>
      <c r="D18" s="32"/>
      <c r="E18" s="32"/>
      <c r="F18" s="33"/>
      <c r="G18" s="34"/>
    </row>
    <row r="19" spans="1:7" x14ac:dyDescent="0.35">
      <c r="A19" s="146" t="s">
        <v>263</v>
      </c>
      <c r="B19" s="146"/>
      <c r="C19" s="146"/>
      <c r="D19" s="146"/>
      <c r="E19" s="25"/>
      <c r="F19" s="16">
        <f>SUM(F5:F18)</f>
        <v>0</v>
      </c>
      <c r="G19" s="26" t="s">
        <v>12</v>
      </c>
    </row>
    <row r="20" spans="1:7" ht="14.4" customHeight="1" x14ac:dyDescent="0.35">
      <c r="A20" s="147" t="s">
        <v>24</v>
      </c>
      <c r="B20" s="147"/>
      <c r="C20" s="147"/>
      <c r="D20" s="25"/>
      <c r="E20" s="25"/>
      <c r="F20" s="16">
        <f>F19</f>
        <v>0</v>
      </c>
      <c r="G20" s="26" t="s">
        <v>12</v>
      </c>
    </row>
    <row r="30" spans="1:7" x14ac:dyDescent="0.35">
      <c r="A30" s="5" t="s">
        <v>0</v>
      </c>
      <c r="B30" s="6">
        <v>2</v>
      </c>
      <c r="C30" s="7" t="s">
        <v>22</v>
      </c>
      <c r="D30" s="17"/>
      <c r="E30" s="17"/>
      <c r="F30" s="18"/>
      <c r="G30" s="19"/>
    </row>
    <row r="31" spans="1:7" x14ac:dyDescent="0.35">
      <c r="A31" s="5" t="s">
        <v>2</v>
      </c>
      <c r="B31" s="6">
        <v>1</v>
      </c>
      <c r="C31" s="8" t="s">
        <v>23</v>
      </c>
      <c r="D31" s="17"/>
      <c r="E31" s="17"/>
      <c r="F31" s="18"/>
      <c r="G31" s="19"/>
    </row>
    <row r="32" spans="1:7" x14ac:dyDescent="0.35">
      <c r="A32" s="9" t="s">
        <v>3</v>
      </c>
      <c r="B32" s="9" t="s">
        <v>4</v>
      </c>
      <c r="C32" s="10" t="s">
        <v>5</v>
      </c>
      <c r="D32" s="20" t="s">
        <v>6</v>
      </c>
      <c r="E32" s="20" t="s">
        <v>7</v>
      </c>
      <c r="F32" s="21" t="s">
        <v>8</v>
      </c>
      <c r="G32" s="21"/>
    </row>
    <row r="33" spans="1:7" ht="117.65" customHeight="1" x14ac:dyDescent="0.35">
      <c r="A33" s="148" t="s">
        <v>353</v>
      </c>
      <c r="B33" s="11" t="s">
        <v>10</v>
      </c>
      <c r="C33" s="35" t="s">
        <v>58</v>
      </c>
      <c r="D33" s="28"/>
      <c r="E33" s="28"/>
      <c r="F33" s="28"/>
      <c r="G33" s="36"/>
    </row>
    <row r="34" spans="1:7" x14ac:dyDescent="0.35">
      <c r="A34" s="148"/>
      <c r="B34" s="11"/>
      <c r="C34" s="12"/>
      <c r="D34" s="22">
        <v>4920</v>
      </c>
      <c r="E34" s="22"/>
      <c r="F34" s="23"/>
      <c r="G34" s="24" t="s">
        <v>12</v>
      </c>
    </row>
    <row r="35" spans="1:7" ht="137" customHeight="1" x14ac:dyDescent="0.35">
      <c r="A35" s="148" t="s">
        <v>352</v>
      </c>
      <c r="B35" s="11" t="s">
        <v>10</v>
      </c>
      <c r="C35" s="35" t="s">
        <v>59</v>
      </c>
      <c r="D35" s="28"/>
      <c r="E35" s="28"/>
      <c r="F35" s="28"/>
      <c r="G35" s="36"/>
    </row>
    <row r="36" spans="1:7" x14ac:dyDescent="0.35">
      <c r="A36" s="148"/>
      <c r="B36" s="11"/>
      <c r="C36" s="35"/>
      <c r="D36" s="22">
        <v>15</v>
      </c>
      <c r="E36" s="22"/>
      <c r="F36" s="23"/>
      <c r="G36" s="24" t="s">
        <v>12</v>
      </c>
    </row>
    <row r="37" spans="1:7" ht="128" customHeight="1" x14ac:dyDescent="0.35">
      <c r="A37" s="148"/>
      <c r="B37" s="11" t="s">
        <v>10</v>
      </c>
      <c r="C37" s="35" t="s">
        <v>413</v>
      </c>
      <c r="D37" s="28"/>
      <c r="E37" s="28"/>
      <c r="F37" s="28"/>
      <c r="G37" s="36"/>
    </row>
    <row r="38" spans="1:7" x14ac:dyDescent="0.35">
      <c r="A38" s="148"/>
      <c r="B38" s="11"/>
      <c r="C38" s="12"/>
      <c r="D38" s="22">
        <v>1</v>
      </c>
      <c r="E38" s="22"/>
      <c r="F38" s="23"/>
      <c r="G38" s="24" t="s">
        <v>12</v>
      </c>
    </row>
    <row r="39" spans="1:7" ht="84" x14ac:dyDescent="0.35">
      <c r="A39" s="148" t="s">
        <v>351</v>
      </c>
      <c r="B39" s="11" t="s">
        <v>60</v>
      </c>
      <c r="C39" s="35" t="s">
        <v>264</v>
      </c>
      <c r="D39" s="28"/>
      <c r="E39" s="28"/>
      <c r="F39" s="28"/>
      <c r="G39" s="36"/>
    </row>
    <row r="40" spans="1:7" x14ac:dyDescent="0.35">
      <c r="A40" s="148"/>
      <c r="B40" s="11"/>
      <c r="C40" s="12"/>
      <c r="D40" s="22">
        <f>552*0.505</f>
        <v>278.76</v>
      </c>
      <c r="E40" s="22"/>
      <c r="F40" s="23"/>
      <c r="G40" s="24" t="s">
        <v>12</v>
      </c>
    </row>
    <row r="41" spans="1:7" ht="84" x14ac:dyDescent="0.35">
      <c r="A41" s="148" t="s">
        <v>350</v>
      </c>
      <c r="B41" s="11" t="s">
        <v>60</v>
      </c>
      <c r="C41" s="35" t="s">
        <v>310</v>
      </c>
      <c r="D41" s="28"/>
      <c r="E41" s="28"/>
      <c r="F41" s="28"/>
      <c r="G41" s="36"/>
    </row>
    <row r="42" spans="1:7" x14ac:dyDescent="0.35">
      <c r="A42" s="148"/>
      <c r="B42" s="11"/>
      <c r="C42" s="12"/>
      <c r="D42" s="22">
        <f>4368*0.505</f>
        <v>2205.84</v>
      </c>
      <c r="E42" s="22"/>
      <c r="F42" s="23"/>
      <c r="G42" s="24" t="s">
        <v>12</v>
      </c>
    </row>
    <row r="43" spans="1:7" ht="6.65" customHeight="1" x14ac:dyDescent="0.35">
      <c r="A43" s="11"/>
      <c r="B43" s="11"/>
      <c r="C43" s="12"/>
      <c r="D43" s="22"/>
      <c r="E43" s="22"/>
      <c r="F43" s="23"/>
      <c r="G43" s="24"/>
    </row>
    <row r="44" spans="1:7" ht="6.65" customHeight="1" x14ac:dyDescent="0.35">
      <c r="A44" s="29"/>
      <c r="B44" s="30"/>
      <c r="C44" s="31"/>
      <c r="D44" s="32"/>
      <c r="E44" s="32"/>
      <c r="F44" s="33"/>
      <c r="G44" s="34"/>
    </row>
    <row r="45" spans="1:7" x14ac:dyDescent="0.35">
      <c r="A45" s="146" t="s">
        <v>355</v>
      </c>
      <c r="B45" s="146"/>
      <c r="C45" s="146"/>
      <c r="D45" s="146"/>
      <c r="E45" s="25"/>
      <c r="F45" s="16"/>
      <c r="G45" s="26" t="s">
        <v>12</v>
      </c>
    </row>
    <row r="46" spans="1:7" x14ac:dyDescent="0.35">
      <c r="A46" s="14"/>
      <c r="B46" s="14"/>
      <c r="C46" s="14"/>
      <c r="D46" s="14"/>
      <c r="E46" s="25"/>
      <c r="F46" s="16"/>
      <c r="G46" s="26"/>
    </row>
    <row r="47" spans="1:7" x14ac:dyDescent="0.35">
      <c r="A47" s="14"/>
      <c r="B47" s="14"/>
      <c r="C47" s="14"/>
      <c r="D47" s="14"/>
      <c r="E47" s="25"/>
      <c r="F47" s="16"/>
      <c r="G47" s="26"/>
    </row>
    <row r="48" spans="1:7" x14ac:dyDescent="0.35">
      <c r="A48" s="5" t="s">
        <v>0</v>
      </c>
      <c r="B48" s="6">
        <v>2</v>
      </c>
      <c r="C48" s="7" t="s">
        <v>22</v>
      </c>
      <c r="D48" s="17"/>
      <c r="E48" s="17"/>
      <c r="F48" s="18"/>
      <c r="G48" s="19"/>
    </row>
    <row r="49" spans="1:7" x14ac:dyDescent="0.35">
      <c r="A49" s="5" t="s">
        <v>2</v>
      </c>
      <c r="B49" s="6">
        <v>2</v>
      </c>
      <c r="C49" s="8" t="s">
        <v>98</v>
      </c>
      <c r="D49" s="17"/>
      <c r="E49" s="17"/>
      <c r="F49" s="18"/>
      <c r="G49" s="19"/>
    </row>
    <row r="50" spans="1:7" x14ac:dyDescent="0.35">
      <c r="A50" s="9" t="s">
        <v>3</v>
      </c>
      <c r="B50" s="9" t="s">
        <v>4</v>
      </c>
      <c r="C50" s="10" t="s">
        <v>5</v>
      </c>
      <c r="D50" s="20" t="s">
        <v>6</v>
      </c>
      <c r="E50" s="20" t="s">
        <v>7</v>
      </c>
      <c r="F50" s="21" t="s">
        <v>8</v>
      </c>
      <c r="G50" s="21"/>
    </row>
    <row r="51" spans="1:7" ht="115.5" x14ac:dyDescent="0.35">
      <c r="A51" s="148" t="s">
        <v>25</v>
      </c>
      <c r="B51" s="11" t="s">
        <v>10</v>
      </c>
      <c r="C51" s="12" t="s">
        <v>478</v>
      </c>
      <c r="D51" s="28"/>
      <c r="E51" s="28"/>
      <c r="F51" s="28"/>
      <c r="G51" s="36"/>
    </row>
    <row r="52" spans="1:7" x14ac:dyDescent="0.35">
      <c r="A52" s="148"/>
      <c r="B52" s="11"/>
      <c r="C52" s="12"/>
      <c r="D52" s="22">
        <v>10</v>
      </c>
      <c r="E52" s="22"/>
      <c r="F52" s="23"/>
      <c r="G52" s="24" t="s">
        <v>12</v>
      </c>
    </row>
    <row r="53" spans="1:7" ht="115.5" x14ac:dyDescent="0.35">
      <c r="A53" s="148" t="s">
        <v>26</v>
      </c>
      <c r="B53" s="11" t="s">
        <v>10</v>
      </c>
      <c r="C53" s="12" t="s">
        <v>410</v>
      </c>
      <c r="D53" s="28"/>
      <c r="E53" s="28"/>
      <c r="F53" s="28"/>
      <c r="G53" s="36"/>
    </row>
    <row r="54" spans="1:7" x14ac:dyDescent="0.35">
      <c r="A54" s="148"/>
      <c r="B54" s="11"/>
      <c r="C54" s="12"/>
      <c r="D54" s="22">
        <v>5</v>
      </c>
      <c r="E54" s="22"/>
      <c r="F54" s="23"/>
      <c r="G54" s="24" t="s">
        <v>12</v>
      </c>
    </row>
    <row r="55" spans="1:7" x14ac:dyDescent="0.35">
      <c r="A55" s="11"/>
      <c r="B55" s="11"/>
      <c r="C55" s="12"/>
      <c r="D55" s="22"/>
      <c r="E55" s="22"/>
      <c r="F55" s="23"/>
      <c r="G55" s="24"/>
    </row>
    <row r="56" spans="1:7" x14ac:dyDescent="0.35">
      <c r="A56" s="29"/>
      <c r="B56" s="30"/>
      <c r="C56" s="31"/>
      <c r="D56" s="32"/>
      <c r="E56" s="32"/>
      <c r="F56" s="33"/>
      <c r="G56" s="34"/>
    </row>
    <row r="57" spans="1:7" x14ac:dyDescent="0.35">
      <c r="A57" s="146" t="s">
        <v>356</v>
      </c>
      <c r="B57" s="146"/>
      <c r="C57" s="146"/>
      <c r="D57" s="146"/>
      <c r="E57" s="25"/>
      <c r="F57" s="16">
        <f>SUM(F51:F56)</f>
        <v>0</v>
      </c>
      <c r="G57" s="26" t="s">
        <v>12</v>
      </c>
    </row>
    <row r="60" spans="1:7" x14ac:dyDescent="0.35">
      <c r="A60" s="5" t="s">
        <v>0</v>
      </c>
      <c r="B60" s="6">
        <v>2</v>
      </c>
      <c r="C60" s="7" t="s">
        <v>22</v>
      </c>
      <c r="D60" s="17"/>
      <c r="E60" s="17"/>
      <c r="F60" s="18"/>
      <c r="G60" s="19"/>
    </row>
    <row r="61" spans="1:7" x14ac:dyDescent="0.35">
      <c r="A61" s="5" t="s">
        <v>2</v>
      </c>
      <c r="B61" s="6">
        <v>3</v>
      </c>
      <c r="C61" s="8" t="s">
        <v>28</v>
      </c>
      <c r="D61" s="17"/>
      <c r="E61" s="17"/>
      <c r="F61" s="18"/>
      <c r="G61" s="19"/>
    </row>
    <row r="62" spans="1:7" x14ac:dyDescent="0.35">
      <c r="A62" s="9" t="s">
        <v>3</v>
      </c>
      <c r="B62" s="9" t="s">
        <v>4</v>
      </c>
      <c r="C62" s="10" t="s">
        <v>5</v>
      </c>
      <c r="D62" s="20" t="s">
        <v>6</v>
      </c>
      <c r="E62" s="20" t="s">
        <v>7</v>
      </c>
      <c r="F62" s="21" t="s">
        <v>8</v>
      </c>
      <c r="G62" s="21"/>
    </row>
    <row r="63" spans="1:7" ht="115.5" x14ac:dyDescent="0.35">
      <c r="A63" s="148" t="s">
        <v>27</v>
      </c>
      <c r="B63" s="11" t="s">
        <v>103</v>
      </c>
      <c r="C63" s="35" t="s">
        <v>298</v>
      </c>
      <c r="D63" s="28"/>
      <c r="E63" s="28"/>
      <c r="F63" s="28"/>
      <c r="G63" s="36"/>
    </row>
    <row r="64" spans="1:7" x14ac:dyDescent="0.35">
      <c r="A64" s="148"/>
      <c r="B64" s="11"/>
      <c r="C64" s="12"/>
      <c r="D64" s="22">
        <v>838</v>
      </c>
      <c r="E64" s="22"/>
      <c r="F64" s="23"/>
      <c r="G64" s="24" t="s">
        <v>12</v>
      </c>
    </row>
    <row r="65" spans="1:7" ht="115.5" x14ac:dyDescent="0.35">
      <c r="A65" s="148" t="s">
        <v>97</v>
      </c>
      <c r="B65" s="11" t="s">
        <v>103</v>
      </c>
      <c r="C65" s="35" t="s">
        <v>300</v>
      </c>
      <c r="D65" s="28"/>
      <c r="E65" s="28"/>
      <c r="F65" s="28"/>
      <c r="G65" s="36"/>
    </row>
    <row r="66" spans="1:7" x14ac:dyDescent="0.35">
      <c r="A66" s="148"/>
      <c r="B66" s="11"/>
      <c r="C66" s="12"/>
      <c r="D66" s="22">
        <v>470</v>
      </c>
      <c r="E66" s="22"/>
      <c r="F66" s="23"/>
      <c r="G66" s="24" t="s">
        <v>12</v>
      </c>
    </row>
    <row r="67" spans="1:7" ht="115.5" x14ac:dyDescent="0.35">
      <c r="A67" s="148" t="s">
        <v>340</v>
      </c>
      <c r="B67" s="11" t="s">
        <v>103</v>
      </c>
      <c r="C67" s="35" t="s">
        <v>299</v>
      </c>
      <c r="D67" s="28"/>
      <c r="E67" s="28"/>
      <c r="F67" s="28"/>
      <c r="G67" s="36"/>
    </row>
    <row r="68" spans="1:7" x14ac:dyDescent="0.35">
      <c r="A68" s="148"/>
      <c r="B68" s="11"/>
      <c r="C68" s="12"/>
      <c r="D68" s="22">
        <v>15</v>
      </c>
      <c r="E68" s="22"/>
      <c r="F68" s="23"/>
      <c r="G68" s="24" t="s">
        <v>12</v>
      </c>
    </row>
    <row r="69" spans="1:7" ht="119" customHeight="1" x14ac:dyDescent="0.35">
      <c r="A69" s="148" t="s">
        <v>346</v>
      </c>
      <c r="B69" s="11" t="s">
        <v>103</v>
      </c>
      <c r="C69" s="35" t="s">
        <v>61</v>
      </c>
      <c r="D69" s="28"/>
      <c r="E69" s="28"/>
      <c r="F69" s="28"/>
      <c r="G69" s="36"/>
    </row>
    <row r="70" spans="1:7" x14ac:dyDescent="0.35">
      <c r="A70" s="148"/>
      <c r="B70" s="11"/>
      <c r="C70" s="12"/>
      <c r="D70" s="22">
        <v>11462.79</v>
      </c>
      <c r="E70" s="22"/>
      <c r="F70" s="23"/>
      <c r="G70" s="24" t="s">
        <v>12</v>
      </c>
    </row>
    <row r="71" spans="1:7" ht="119.4" customHeight="1" x14ac:dyDescent="0.35">
      <c r="A71" s="148" t="s">
        <v>345</v>
      </c>
      <c r="B71" s="11" t="s">
        <v>103</v>
      </c>
      <c r="C71" s="35" t="s">
        <v>62</v>
      </c>
      <c r="D71" s="28"/>
      <c r="E71" s="28"/>
      <c r="F71" s="28"/>
      <c r="G71" s="36"/>
    </row>
    <row r="72" spans="1:7" x14ac:dyDescent="0.35">
      <c r="A72" s="148"/>
      <c r="B72" s="11"/>
      <c r="C72" s="12"/>
      <c r="D72" s="22">
        <v>11131.29</v>
      </c>
      <c r="E72" s="22"/>
      <c r="F72" s="23"/>
      <c r="G72" s="24" t="s">
        <v>12</v>
      </c>
    </row>
    <row r="73" spans="1:7" ht="119.4" customHeight="1" x14ac:dyDescent="0.35">
      <c r="A73" s="148" t="s">
        <v>344</v>
      </c>
      <c r="B73" s="11" t="s">
        <v>103</v>
      </c>
      <c r="C73" s="35" t="s">
        <v>63</v>
      </c>
      <c r="D73" s="28"/>
      <c r="E73" s="28"/>
      <c r="F73" s="28"/>
      <c r="G73" s="36"/>
    </row>
    <row r="74" spans="1:7" x14ac:dyDescent="0.35">
      <c r="A74" s="148"/>
      <c r="B74" s="11"/>
      <c r="C74" s="12"/>
      <c r="D74" s="22">
        <v>4019.3</v>
      </c>
      <c r="E74" s="22"/>
      <c r="F74" s="23"/>
      <c r="G74" s="24" t="s">
        <v>12</v>
      </c>
    </row>
    <row r="75" spans="1:7" ht="130.25" customHeight="1" x14ac:dyDescent="0.35">
      <c r="A75" s="148" t="s">
        <v>343</v>
      </c>
      <c r="B75" s="11" t="s">
        <v>103</v>
      </c>
      <c r="C75" s="35" t="s">
        <v>64</v>
      </c>
      <c r="D75" s="28"/>
      <c r="E75" s="28"/>
      <c r="F75" s="28"/>
      <c r="G75" s="36"/>
    </row>
    <row r="76" spans="1:7" x14ac:dyDescent="0.35">
      <c r="A76" s="148"/>
      <c r="B76" s="11"/>
      <c r="C76" s="12"/>
      <c r="D76" s="22">
        <v>4019.3</v>
      </c>
      <c r="E76" s="22"/>
      <c r="F76" s="23"/>
      <c r="G76" s="24" t="s">
        <v>12</v>
      </c>
    </row>
    <row r="77" spans="1:7" ht="126.65" customHeight="1" x14ac:dyDescent="0.35">
      <c r="A77" s="148" t="s">
        <v>342</v>
      </c>
      <c r="B77" s="11" t="s">
        <v>103</v>
      </c>
      <c r="C77" s="35" t="s">
        <v>80</v>
      </c>
      <c r="D77" s="28"/>
      <c r="E77" s="28"/>
      <c r="F77" s="28"/>
      <c r="G77" s="36"/>
    </row>
    <row r="78" spans="1:7" x14ac:dyDescent="0.35">
      <c r="A78" s="148"/>
      <c r="B78" s="11"/>
      <c r="C78" s="12"/>
      <c r="D78" s="22">
        <v>45</v>
      </c>
      <c r="E78" s="22"/>
      <c r="F78" s="23"/>
      <c r="G78" s="24" t="s">
        <v>12</v>
      </c>
    </row>
    <row r="79" spans="1:7" ht="115.5" x14ac:dyDescent="0.35">
      <c r="A79" s="148" t="s">
        <v>341</v>
      </c>
      <c r="B79" s="11" t="s">
        <v>103</v>
      </c>
      <c r="C79" s="35" t="s">
        <v>79</v>
      </c>
      <c r="D79" s="28"/>
      <c r="E79" s="28"/>
      <c r="F79" s="28"/>
      <c r="G79" s="36"/>
    </row>
    <row r="80" spans="1:7" x14ac:dyDescent="0.35">
      <c r="A80" s="148"/>
      <c r="B80" s="11"/>
      <c r="C80" s="12"/>
      <c r="D80" s="22">
        <v>45</v>
      </c>
      <c r="E80" s="22"/>
      <c r="F80" s="23"/>
      <c r="G80" s="24" t="s">
        <v>12</v>
      </c>
    </row>
    <row r="81" spans="1:7" ht="84" x14ac:dyDescent="0.35">
      <c r="A81" s="148" t="s">
        <v>357</v>
      </c>
      <c r="B81" s="11" t="s">
        <v>103</v>
      </c>
      <c r="C81" s="42" t="s">
        <v>81</v>
      </c>
      <c r="D81" s="28"/>
      <c r="E81" s="28"/>
      <c r="F81" s="28"/>
      <c r="G81" s="36"/>
    </row>
    <row r="82" spans="1:7" x14ac:dyDescent="0.35">
      <c r="A82" s="148"/>
      <c r="B82" s="11"/>
      <c r="C82" s="12"/>
      <c r="D82" s="22">
        <v>492</v>
      </c>
      <c r="E82" s="22"/>
      <c r="F82" s="23"/>
      <c r="G82" s="24" t="s">
        <v>12</v>
      </c>
    </row>
    <row r="83" spans="1:7" ht="84" x14ac:dyDescent="0.35">
      <c r="A83" s="148" t="s">
        <v>358</v>
      </c>
      <c r="B83" s="11" t="s">
        <v>103</v>
      </c>
      <c r="C83" s="35" t="s">
        <v>82</v>
      </c>
      <c r="D83" s="28"/>
      <c r="E83" s="28"/>
      <c r="F83" s="28"/>
      <c r="G83" s="36"/>
    </row>
    <row r="84" spans="1:7" x14ac:dyDescent="0.35">
      <c r="A84" s="148"/>
      <c r="B84" s="11"/>
      <c r="C84" s="12"/>
      <c r="D84" s="22">
        <v>1692</v>
      </c>
      <c r="E84" s="22"/>
      <c r="F84" s="23"/>
      <c r="G84" s="24" t="s">
        <v>12</v>
      </c>
    </row>
    <row r="85" spans="1:7" ht="84" x14ac:dyDescent="0.35">
      <c r="A85" s="148" t="s">
        <v>359</v>
      </c>
      <c r="B85" s="11" t="s">
        <v>103</v>
      </c>
      <c r="C85" s="35" t="s">
        <v>83</v>
      </c>
      <c r="D85" s="28"/>
      <c r="E85" s="28"/>
      <c r="F85" s="28"/>
      <c r="G85" s="36"/>
    </row>
    <row r="86" spans="1:7" x14ac:dyDescent="0.35">
      <c r="A86" s="148"/>
      <c r="B86" s="11"/>
      <c r="C86" s="12"/>
      <c r="D86" s="22">
        <v>1665</v>
      </c>
      <c r="E86" s="22"/>
      <c r="F86" s="23"/>
      <c r="G86" s="24" t="s">
        <v>12</v>
      </c>
    </row>
    <row r="87" spans="1:7" ht="84" x14ac:dyDescent="0.35">
      <c r="A87" s="148" t="s">
        <v>360</v>
      </c>
      <c r="B87" s="11" t="s">
        <v>103</v>
      </c>
      <c r="C87" s="35" t="s">
        <v>84</v>
      </c>
      <c r="D87" s="28"/>
      <c r="E87" s="28"/>
      <c r="F87" s="28"/>
      <c r="G87" s="36"/>
    </row>
    <row r="88" spans="1:7" x14ac:dyDescent="0.35">
      <c r="A88" s="148"/>
      <c r="B88" s="11"/>
      <c r="C88" s="12"/>
      <c r="D88" s="22">
        <v>4878</v>
      </c>
      <c r="E88" s="22"/>
      <c r="F88" s="23"/>
      <c r="G88" s="24" t="s">
        <v>12</v>
      </c>
    </row>
    <row r="89" spans="1:7" ht="90" customHeight="1" x14ac:dyDescent="0.35">
      <c r="A89" s="148" t="s">
        <v>361</v>
      </c>
      <c r="B89" s="11" t="s">
        <v>103</v>
      </c>
      <c r="C89" s="35" t="s">
        <v>246</v>
      </c>
      <c r="D89" s="28"/>
      <c r="E89" s="28"/>
      <c r="F89" s="28"/>
      <c r="G89" s="36"/>
    </row>
    <row r="90" spans="1:7" x14ac:dyDescent="0.35">
      <c r="A90" s="148"/>
      <c r="B90" s="11"/>
      <c r="C90" s="12"/>
      <c r="D90" s="22">
        <v>40</v>
      </c>
      <c r="E90" s="22"/>
      <c r="F90" s="23"/>
      <c r="G90" s="24" t="s">
        <v>12</v>
      </c>
    </row>
    <row r="91" spans="1:7" ht="173" customHeight="1" x14ac:dyDescent="0.35">
      <c r="A91" s="148" t="s">
        <v>362</v>
      </c>
      <c r="B91" s="11" t="s">
        <v>103</v>
      </c>
      <c r="C91" s="35" t="s">
        <v>301</v>
      </c>
      <c r="D91" s="28"/>
      <c r="E91" s="28"/>
      <c r="F91" s="28"/>
      <c r="G91" s="36"/>
    </row>
    <row r="92" spans="1:7" x14ac:dyDescent="0.35">
      <c r="A92" s="148"/>
      <c r="B92" s="11"/>
      <c r="C92" s="12"/>
      <c r="D92" s="22">
        <f>490*3</f>
        <v>1470</v>
      </c>
      <c r="E92" s="22"/>
      <c r="F92" s="23"/>
      <c r="G92" s="24" t="s">
        <v>12</v>
      </c>
    </row>
    <row r="93" spans="1:7" ht="164" customHeight="1" x14ac:dyDescent="0.35">
      <c r="A93" s="148" t="s">
        <v>363</v>
      </c>
      <c r="B93" s="11" t="s">
        <v>103</v>
      </c>
      <c r="C93" s="35" t="s">
        <v>245</v>
      </c>
      <c r="D93" s="28"/>
      <c r="E93" s="28"/>
      <c r="F93" s="28"/>
      <c r="G93" s="36"/>
    </row>
    <row r="94" spans="1:7" x14ac:dyDescent="0.35">
      <c r="A94" s="148"/>
      <c r="B94" s="11"/>
      <c r="C94" s="12"/>
      <c r="D94" s="22">
        <f>35*3</f>
        <v>105</v>
      </c>
      <c r="E94" s="22"/>
      <c r="F94" s="23"/>
      <c r="G94" s="24" t="s">
        <v>12</v>
      </c>
    </row>
    <row r="95" spans="1:7" ht="73.5" x14ac:dyDescent="0.35">
      <c r="A95" s="148" t="s">
        <v>364</v>
      </c>
      <c r="B95" s="11" t="s">
        <v>103</v>
      </c>
      <c r="C95" s="35" t="s">
        <v>244</v>
      </c>
      <c r="D95" s="28"/>
      <c r="E95" s="28"/>
      <c r="F95" s="28"/>
      <c r="G95" s="36"/>
    </row>
    <row r="96" spans="1:7" x14ac:dyDescent="0.35">
      <c r="A96" s="148"/>
      <c r="B96" s="11"/>
      <c r="C96" s="12"/>
      <c r="D96" s="22">
        <v>465</v>
      </c>
      <c r="E96" s="22"/>
      <c r="F96" s="23"/>
      <c r="G96" s="24" t="s">
        <v>12</v>
      </c>
    </row>
    <row r="97" spans="1:7" ht="31.5" x14ac:dyDescent="0.35">
      <c r="A97" s="148" t="s">
        <v>365</v>
      </c>
      <c r="B97" s="11" t="s">
        <v>10</v>
      </c>
      <c r="C97" s="35" t="s">
        <v>65</v>
      </c>
      <c r="D97" s="28"/>
      <c r="E97" s="28"/>
      <c r="F97" s="28"/>
      <c r="G97" s="36"/>
    </row>
    <row r="98" spans="1:7" x14ac:dyDescent="0.35">
      <c r="A98" s="148"/>
      <c r="B98" s="11"/>
      <c r="C98" s="12"/>
      <c r="D98" s="22">
        <v>185</v>
      </c>
      <c r="E98" s="22"/>
      <c r="F98" s="23"/>
      <c r="G98" s="24" t="s">
        <v>12</v>
      </c>
    </row>
    <row r="99" spans="1:7" ht="31.5" x14ac:dyDescent="0.35">
      <c r="A99" s="148" t="s">
        <v>366</v>
      </c>
      <c r="B99" s="11" t="s">
        <v>10</v>
      </c>
      <c r="C99" s="35" t="s">
        <v>90</v>
      </c>
      <c r="D99" s="28"/>
      <c r="E99" s="28"/>
      <c r="F99" s="28"/>
      <c r="G99" s="36"/>
    </row>
    <row r="100" spans="1:7" x14ac:dyDescent="0.35">
      <c r="A100" s="148"/>
      <c r="B100" s="11"/>
      <c r="C100" s="12"/>
      <c r="D100" s="22">
        <v>24</v>
      </c>
      <c r="E100" s="22"/>
      <c r="F100" s="23"/>
      <c r="G100" s="24" t="s">
        <v>12</v>
      </c>
    </row>
    <row r="101" spans="1:7" ht="31.5" x14ac:dyDescent="0.35">
      <c r="A101" s="148" t="s">
        <v>367</v>
      </c>
      <c r="B101" s="11" t="s">
        <v>10</v>
      </c>
      <c r="C101" s="35" t="s">
        <v>89</v>
      </c>
      <c r="D101" s="28"/>
      <c r="E101" s="28"/>
      <c r="F101" s="28"/>
      <c r="G101" s="36"/>
    </row>
    <row r="102" spans="1:7" x14ac:dyDescent="0.35">
      <c r="A102" s="148"/>
      <c r="B102" s="11"/>
      <c r="C102" s="12"/>
      <c r="D102" s="22">
        <v>60</v>
      </c>
      <c r="E102" s="22"/>
      <c r="F102" s="23"/>
      <c r="G102" s="24" t="s">
        <v>12</v>
      </c>
    </row>
    <row r="103" spans="1:7" ht="31.5" x14ac:dyDescent="0.35">
      <c r="A103" s="148" t="s">
        <v>368</v>
      </c>
      <c r="B103" s="11" t="s">
        <v>10</v>
      </c>
      <c r="C103" s="35" t="s">
        <v>88</v>
      </c>
      <c r="D103" s="28"/>
      <c r="E103" s="28"/>
      <c r="F103" s="28"/>
      <c r="G103" s="36"/>
    </row>
    <row r="104" spans="1:7" x14ac:dyDescent="0.35">
      <c r="A104" s="148"/>
      <c r="B104" s="11"/>
      <c r="C104" s="12"/>
      <c r="D104" s="22">
        <v>12</v>
      </c>
      <c r="E104" s="22"/>
      <c r="F104" s="23"/>
      <c r="G104" s="24" t="s">
        <v>12</v>
      </c>
    </row>
    <row r="105" spans="1:7" ht="31.5" x14ac:dyDescent="0.35">
      <c r="A105" s="148" t="s">
        <v>369</v>
      </c>
      <c r="B105" s="11" t="s">
        <v>10</v>
      </c>
      <c r="C105" s="35" t="s">
        <v>87</v>
      </c>
      <c r="D105" s="28"/>
      <c r="E105" s="28"/>
      <c r="F105" s="28"/>
      <c r="G105" s="36"/>
    </row>
    <row r="106" spans="1:7" x14ac:dyDescent="0.35">
      <c r="A106" s="148"/>
      <c r="B106" s="11"/>
      <c r="C106" s="12"/>
      <c r="D106" s="22">
        <v>24</v>
      </c>
      <c r="E106" s="22"/>
      <c r="F106" s="23"/>
      <c r="G106" s="24" t="s">
        <v>12</v>
      </c>
    </row>
    <row r="107" spans="1:7" ht="31.5" x14ac:dyDescent="0.35">
      <c r="A107" s="148" t="s">
        <v>370</v>
      </c>
      <c r="B107" s="11" t="s">
        <v>10</v>
      </c>
      <c r="C107" s="35" t="s">
        <v>86</v>
      </c>
      <c r="D107" s="28"/>
      <c r="E107" s="28"/>
      <c r="F107" s="28"/>
      <c r="G107" s="36"/>
    </row>
    <row r="108" spans="1:7" x14ac:dyDescent="0.35">
      <c r="A108" s="148"/>
      <c r="B108" s="11"/>
      <c r="C108" s="12"/>
      <c r="D108" s="22">
        <v>18</v>
      </c>
      <c r="E108" s="22"/>
      <c r="F108" s="23"/>
      <c r="G108" s="24" t="s">
        <v>12</v>
      </c>
    </row>
    <row r="109" spans="1:7" ht="31.5" x14ac:dyDescent="0.35">
      <c r="A109" s="148" t="s">
        <v>371</v>
      </c>
      <c r="B109" s="11" t="s">
        <v>10</v>
      </c>
      <c r="C109" s="35" t="s">
        <v>85</v>
      </c>
      <c r="D109" s="28"/>
      <c r="E109" s="28"/>
      <c r="F109" s="28"/>
      <c r="G109" s="36"/>
    </row>
    <row r="110" spans="1:7" x14ac:dyDescent="0.35">
      <c r="A110" s="148"/>
      <c r="B110" s="11"/>
      <c r="C110" s="12"/>
      <c r="D110" s="22">
        <v>36</v>
      </c>
      <c r="E110" s="22"/>
      <c r="F110" s="23"/>
      <c r="G110" s="24" t="s">
        <v>12</v>
      </c>
    </row>
    <row r="111" spans="1:7" ht="105" x14ac:dyDescent="0.35">
      <c r="A111" s="148" t="s">
        <v>372</v>
      </c>
      <c r="B111" s="11" t="s">
        <v>10</v>
      </c>
      <c r="C111" s="35" t="s">
        <v>241</v>
      </c>
      <c r="D111" s="28"/>
      <c r="E111" s="28"/>
      <c r="F111" s="28"/>
      <c r="G111" s="36"/>
    </row>
    <row r="112" spans="1:7" x14ac:dyDescent="0.35">
      <c r="A112" s="148"/>
      <c r="B112" s="11"/>
      <c r="C112" s="12"/>
      <c r="D112" s="22">
        <v>12</v>
      </c>
      <c r="E112" s="22"/>
      <c r="F112" s="23"/>
      <c r="G112" s="24" t="s">
        <v>12</v>
      </c>
    </row>
    <row r="113" spans="1:7" x14ac:dyDescent="0.35">
      <c r="A113" s="11"/>
      <c r="B113" s="11"/>
      <c r="C113" s="12"/>
      <c r="D113" s="22"/>
      <c r="E113" s="22"/>
      <c r="F113" s="23"/>
      <c r="G113" s="24"/>
    </row>
    <row r="114" spans="1:7" x14ac:dyDescent="0.35">
      <c r="A114" s="29"/>
      <c r="B114" s="30"/>
      <c r="C114" s="31"/>
      <c r="D114" s="32"/>
      <c r="E114" s="32"/>
      <c r="F114" s="33"/>
      <c r="G114" s="34"/>
    </row>
    <row r="115" spans="1:7" x14ac:dyDescent="0.35">
      <c r="A115" s="146" t="s">
        <v>29</v>
      </c>
      <c r="B115" s="146"/>
      <c r="C115" s="146"/>
      <c r="D115" s="146"/>
      <c r="E115" s="25"/>
      <c r="F115" s="16"/>
      <c r="G115" s="26" t="s">
        <v>12</v>
      </c>
    </row>
    <row r="118" spans="1:7" x14ac:dyDescent="0.35">
      <c r="A118" s="5" t="s">
        <v>0</v>
      </c>
      <c r="B118" s="6">
        <v>2</v>
      </c>
      <c r="C118" s="7" t="s">
        <v>22</v>
      </c>
      <c r="D118" s="17"/>
      <c r="E118" s="17"/>
      <c r="F118" s="18"/>
      <c r="G118" s="19"/>
    </row>
    <row r="119" spans="1:7" x14ac:dyDescent="0.35">
      <c r="A119" s="5" t="s">
        <v>2</v>
      </c>
      <c r="B119" s="6">
        <v>4</v>
      </c>
      <c r="C119" s="8" t="s">
        <v>36</v>
      </c>
      <c r="D119" s="17"/>
      <c r="E119" s="17"/>
      <c r="F119" s="18"/>
      <c r="G119" s="19"/>
    </row>
    <row r="120" spans="1:7" x14ac:dyDescent="0.35">
      <c r="A120" s="9" t="s">
        <v>3</v>
      </c>
      <c r="B120" s="9" t="s">
        <v>4</v>
      </c>
      <c r="C120" s="10" t="s">
        <v>5</v>
      </c>
      <c r="D120" s="20" t="s">
        <v>6</v>
      </c>
      <c r="E120" s="20" t="s">
        <v>7</v>
      </c>
      <c r="F120" s="21" t="s">
        <v>8</v>
      </c>
      <c r="G120" s="21"/>
    </row>
    <row r="121" spans="1:7" ht="63" x14ac:dyDescent="0.35">
      <c r="A121" s="148" t="s">
        <v>31</v>
      </c>
      <c r="B121" s="11" t="s">
        <v>10</v>
      </c>
      <c r="C121" s="35" t="s">
        <v>68</v>
      </c>
      <c r="D121" s="28"/>
      <c r="E121" s="28"/>
      <c r="F121" s="28"/>
      <c r="G121" s="36"/>
    </row>
    <row r="122" spans="1:7" x14ac:dyDescent="0.35">
      <c r="A122" s="148"/>
      <c r="B122" s="11"/>
      <c r="C122" s="12"/>
      <c r="D122" s="22">
        <v>1</v>
      </c>
      <c r="E122" s="22"/>
      <c r="F122" s="23"/>
      <c r="G122" s="24" t="s">
        <v>12</v>
      </c>
    </row>
    <row r="123" spans="1:7" ht="104" x14ac:dyDescent="0.35">
      <c r="A123" s="148" t="s">
        <v>32</v>
      </c>
      <c r="B123" s="11" t="s">
        <v>10</v>
      </c>
      <c r="C123" s="35" t="s">
        <v>309</v>
      </c>
      <c r="D123" s="28"/>
      <c r="E123" s="28"/>
      <c r="F123" s="28"/>
      <c r="G123" s="36"/>
    </row>
    <row r="124" spans="1:7" x14ac:dyDescent="0.35">
      <c r="A124" s="148"/>
      <c r="B124" s="11"/>
      <c r="C124" s="12"/>
      <c r="D124" s="22">
        <v>1</v>
      </c>
      <c r="E124" s="22"/>
      <c r="F124" s="23"/>
      <c r="G124" s="24" t="s">
        <v>12</v>
      </c>
    </row>
    <row r="125" spans="1:7" ht="41" x14ac:dyDescent="0.35">
      <c r="A125" s="148" t="s">
        <v>33</v>
      </c>
      <c r="B125" s="11" t="s">
        <v>10</v>
      </c>
      <c r="C125" s="35" t="s">
        <v>250</v>
      </c>
      <c r="D125" s="28"/>
      <c r="E125" s="28"/>
      <c r="F125" s="28"/>
      <c r="G125" s="36"/>
    </row>
    <row r="126" spans="1:7" x14ac:dyDescent="0.35">
      <c r="A126" s="148"/>
      <c r="B126" s="11"/>
      <c r="C126" s="12"/>
      <c r="D126" s="22">
        <v>45</v>
      </c>
      <c r="E126" s="22"/>
      <c r="F126" s="23"/>
      <c r="G126" s="24" t="s">
        <v>12</v>
      </c>
    </row>
    <row r="127" spans="1:7" ht="73.5" x14ac:dyDescent="0.35">
      <c r="A127" s="148" t="s">
        <v>34</v>
      </c>
      <c r="B127" s="11" t="s">
        <v>10</v>
      </c>
      <c r="C127" s="35" t="s">
        <v>247</v>
      </c>
      <c r="D127" s="28"/>
      <c r="E127" s="28"/>
      <c r="F127" s="28"/>
      <c r="G127" s="36"/>
    </row>
    <row r="128" spans="1:7" x14ac:dyDescent="0.35">
      <c r="A128" s="148"/>
      <c r="B128" s="11"/>
      <c r="D128" s="22">
        <v>1</v>
      </c>
      <c r="E128" s="22"/>
      <c r="F128" s="23"/>
      <c r="G128" s="24" t="s">
        <v>12</v>
      </c>
    </row>
    <row r="129" spans="1:7" ht="63" x14ac:dyDescent="0.35">
      <c r="A129" s="148" t="s">
        <v>35</v>
      </c>
      <c r="B129" s="11" t="s">
        <v>10</v>
      </c>
      <c r="C129" s="35" t="s">
        <v>288</v>
      </c>
      <c r="D129" s="28"/>
      <c r="E129" s="28"/>
      <c r="F129" s="28"/>
      <c r="G129" s="36"/>
    </row>
    <row r="130" spans="1:7" x14ac:dyDescent="0.35">
      <c r="A130" s="148"/>
      <c r="B130" s="11"/>
      <c r="C130" s="12"/>
      <c r="D130" s="22">
        <v>1</v>
      </c>
      <c r="E130" s="22"/>
      <c r="F130" s="23"/>
      <c r="G130" s="24" t="s">
        <v>12</v>
      </c>
    </row>
    <row r="131" spans="1:7" ht="73.5" x14ac:dyDescent="0.35">
      <c r="A131" s="148" t="s">
        <v>242</v>
      </c>
      <c r="B131" s="11" t="s">
        <v>10</v>
      </c>
      <c r="C131" s="35" t="s">
        <v>289</v>
      </c>
      <c r="D131" s="28"/>
      <c r="E131" s="28"/>
      <c r="F131" s="28"/>
      <c r="G131" s="36"/>
    </row>
    <row r="132" spans="1:7" x14ac:dyDescent="0.35">
      <c r="A132" s="148"/>
      <c r="B132" s="11"/>
      <c r="C132" s="12"/>
      <c r="D132" s="22">
        <v>1</v>
      </c>
      <c r="E132" s="22"/>
      <c r="F132" s="23"/>
      <c r="G132" s="24" t="s">
        <v>12</v>
      </c>
    </row>
    <row r="133" spans="1:7" ht="31.5" x14ac:dyDescent="0.35">
      <c r="A133" s="148" t="s">
        <v>243</v>
      </c>
      <c r="B133" s="11" t="s">
        <v>10</v>
      </c>
      <c r="C133" s="35" t="s">
        <v>248</v>
      </c>
      <c r="D133" s="28"/>
      <c r="E133" s="28"/>
      <c r="F133" s="28"/>
      <c r="G133" s="36"/>
    </row>
    <row r="134" spans="1:7" x14ac:dyDescent="0.35">
      <c r="A134" s="148"/>
      <c r="B134" s="11"/>
      <c r="C134" s="12"/>
      <c r="D134" s="22">
        <v>1</v>
      </c>
      <c r="E134" s="22"/>
      <c r="F134" s="23"/>
      <c r="G134" s="24" t="s">
        <v>12</v>
      </c>
    </row>
    <row r="135" spans="1:7" x14ac:dyDescent="0.35">
      <c r="A135" s="11"/>
      <c r="B135" s="11"/>
      <c r="C135" s="12"/>
      <c r="D135" s="22"/>
      <c r="F135" s="23"/>
      <c r="G135" s="24"/>
    </row>
    <row r="136" spans="1:7" x14ac:dyDescent="0.35">
      <c r="A136" s="29"/>
      <c r="B136" s="30"/>
      <c r="C136" s="31"/>
      <c r="D136" s="32"/>
      <c r="E136" s="32"/>
      <c r="F136" s="33"/>
      <c r="G136" s="34"/>
    </row>
    <row r="137" spans="1:7" x14ac:dyDescent="0.35">
      <c r="A137" s="146" t="s">
        <v>375</v>
      </c>
      <c r="B137" s="146"/>
      <c r="C137" s="146"/>
      <c r="D137" s="146"/>
      <c r="E137" s="25"/>
      <c r="F137" s="16"/>
      <c r="G137" s="26" t="s">
        <v>12</v>
      </c>
    </row>
    <row r="140" spans="1:7" x14ac:dyDescent="0.35">
      <c r="A140" s="5" t="s">
        <v>0</v>
      </c>
      <c r="B140" s="6">
        <v>2</v>
      </c>
      <c r="C140" s="7" t="s">
        <v>22</v>
      </c>
      <c r="D140" s="17"/>
      <c r="E140" s="17"/>
      <c r="F140" s="18"/>
      <c r="G140" s="19"/>
    </row>
    <row r="141" spans="1:7" x14ac:dyDescent="0.35">
      <c r="A141" s="5" t="s">
        <v>2</v>
      </c>
      <c r="B141" s="6">
        <v>5</v>
      </c>
      <c r="C141" s="8" t="s">
        <v>42</v>
      </c>
      <c r="D141" s="17"/>
      <c r="E141" s="17"/>
      <c r="F141" s="18"/>
      <c r="G141" s="19"/>
    </row>
    <row r="142" spans="1:7" x14ac:dyDescent="0.35">
      <c r="A142" s="9" t="s">
        <v>3</v>
      </c>
      <c r="B142" s="9" t="s">
        <v>4</v>
      </c>
      <c r="C142" s="10" t="s">
        <v>5</v>
      </c>
      <c r="D142" s="20" t="s">
        <v>6</v>
      </c>
      <c r="E142" s="20" t="s">
        <v>7</v>
      </c>
      <c r="F142" s="21" t="s">
        <v>8</v>
      </c>
      <c r="G142" s="21"/>
    </row>
    <row r="143" spans="1:7" ht="52.5" x14ac:dyDescent="0.35">
      <c r="A143" s="148" t="s">
        <v>37</v>
      </c>
      <c r="B143" s="11" t="s">
        <v>10</v>
      </c>
      <c r="C143" s="35" t="s">
        <v>69</v>
      </c>
      <c r="D143" s="28"/>
      <c r="E143" s="28"/>
      <c r="F143" s="28"/>
      <c r="G143" s="36"/>
    </row>
    <row r="144" spans="1:7" x14ac:dyDescent="0.35">
      <c r="A144" s="148"/>
      <c r="B144" s="11"/>
      <c r="C144" s="12"/>
      <c r="D144" s="22">
        <v>1</v>
      </c>
      <c r="E144" s="22"/>
      <c r="F144" s="23"/>
      <c r="G144" s="24" t="s">
        <v>12</v>
      </c>
    </row>
    <row r="145" spans="1:7" ht="60.5" x14ac:dyDescent="0.35">
      <c r="A145" s="148" t="s">
        <v>38</v>
      </c>
      <c r="B145" s="11" t="s">
        <v>10</v>
      </c>
      <c r="C145" s="40" t="s">
        <v>78</v>
      </c>
      <c r="D145" s="28"/>
      <c r="E145" s="28"/>
      <c r="F145" s="28"/>
      <c r="G145" s="36"/>
    </row>
    <row r="146" spans="1:7" x14ac:dyDescent="0.35">
      <c r="A146" s="148"/>
      <c r="B146" s="11"/>
      <c r="C146" s="12"/>
      <c r="D146" s="22">
        <v>2</v>
      </c>
      <c r="E146" s="22"/>
      <c r="F146" s="23"/>
      <c r="G146" s="24" t="s">
        <v>12</v>
      </c>
    </row>
    <row r="147" spans="1:7" ht="42" x14ac:dyDescent="0.35">
      <c r="A147" s="148" t="s">
        <v>39</v>
      </c>
      <c r="B147" s="11" t="s">
        <v>10</v>
      </c>
      <c r="C147" s="35" t="s">
        <v>70</v>
      </c>
      <c r="D147" s="28"/>
      <c r="E147" s="28"/>
      <c r="F147" s="28"/>
      <c r="G147" s="36"/>
    </row>
    <row r="148" spans="1:7" x14ac:dyDescent="0.35">
      <c r="A148" s="148"/>
      <c r="B148" s="11"/>
      <c r="C148" s="12"/>
      <c r="D148" s="22">
        <v>1</v>
      </c>
      <c r="E148" s="22"/>
      <c r="F148" s="23"/>
      <c r="G148" s="24" t="s">
        <v>12</v>
      </c>
    </row>
    <row r="149" spans="1:7" ht="63" x14ac:dyDescent="0.35">
      <c r="A149" s="148" t="s">
        <v>40</v>
      </c>
      <c r="B149" s="11" t="s">
        <v>10</v>
      </c>
      <c r="C149" s="35" t="s">
        <v>77</v>
      </c>
      <c r="D149" s="28"/>
      <c r="E149" s="28"/>
      <c r="F149" s="28"/>
      <c r="G149" s="36"/>
    </row>
    <row r="150" spans="1:7" x14ac:dyDescent="0.35">
      <c r="A150" s="148"/>
      <c r="B150" s="11"/>
      <c r="C150" s="12"/>
      <c r="D150" s="22">
        <v>1</v>
      </c>
      <c r="E150" s="22"/>
      <c r="F150" s="23"/>
      <c r="G150" s="24" t="s">
        <v>12</v>
      </c>
    </row>
    <row r="151" spans="1:7" ht="42" x14ac:dyDescent="0.35">
      <c r="A151" s="148" t="s">
        <v>41</v>
      </c>
      <c r="B151" s="11" t="s">
        <v>10</v>
      </c>
      <c r="C151" s="35" t="s">
        <v>71</v>
      </c>
      <c r="D151" s="28"/>
      <c r="E151" s="28"/>
      <c r="F151" s="28"/>
      <c r="G151" s="36"/>
    </row>
    <row r="152" spans="1:7" x14ac:dyDescent="0.35">
      <c r="A152" s="148"/>
      <c r="B152" s="11"/>
      <c r="C152" s="12"/>
      <c r="D152" s="22">
        <v>1</v>
      </c>
      <c r="E152" s="22"/>
      <c r="F152" s="23"/>
      <c r="G152" s="24" t="s">
        <v>12</v>
      </c>
    </row>
    <row r="153" spans="1:7" ht="31.5" x14ac:dyDescent="0.35">
      <c r="A153" s="148" t="s">
        <v>67</v>
      </c>
      <c r="B153" s="11" t="s">
        <v>10</v>
      </c>
      <c r="C153" s="35" t="s">
        <v>72</v>
      </c>
      <c r="D153" s="28"/>
      <c r="E153" s="28"/>
      <c r="F153" s="28"/>
      <c r="G153" s="36"/>
    </row>
    <row r="154" spans="1:7" x14ac:dyDescent="0.35">
      <c r="A154" s="148"/>
      <c r="B154" s="11"/>
      <c r="C154" s="12"/>
      <c r="D154" s="22">
        <v>1</v>
      </c>
      <c r="E154" s="22"/>
      <c r="F154" s="23"/>
      <c r="G154" s="24" t="s">
        <v>12</v>
      </c>
    </row>
    <row r="155" spans="1:7" ht="31.5" x14ac:dyDescent="0.35">
      <c r="A155" s="148" t="s">
        <v>249</v>
      </c>
      <c r="B155" s="11" t="s">
        <v>10</v>
      </c>
      <c r="C155" s="35" t="s">
        <v>76</v>
      </c>
      <c r="D155" s="28"/>
      <c r="E155" s="28"/>
      <c r="F155" s="28"/>
      <c r="G155" s="36"/>
    </row>
    <row r="156" spans="1:7" x14ac:dyDescent="0.35">
      <c r="A156" s="148"/>
      <c r="B156" s="11"/>
      <c r="C156" s="12"/>
      <c r="D156" s="22">
        <v>1</v>
      </c>
      <c r="E156" s="22"/>
      <c r="F156" s="23"/>
      <c r="G156" s="24" t="s">
        <v>12</v>
      </c>
    </row>
    <row r="157" spans="1:7" ht="52.5" x14ac:dyDescent="0.35">
      <c r="A157" s="148" t="s">
        <v>339</v>
      </c>
      <c r="B157" s="11" t="s">
        <v>10</v>
      </c>
      <c r="C157" s="35" t="s">
        <v>290</v>
      </c>
      <c r="D157" s="28"/>
      <c r="E157" s="28"/>
      <c r="F157" s="28"/>
      <c r="G157" s="36"/>
    </row>
    <row r="158" spans="1:7" x14ac:dyDescent="0.35">
      <c r="A158" s="148"/>
      <c r="B158" s="11"/>
      <c r="C158" s="12"/>
      <c r="D158" s="22">
        <v>1</v>
      </c>
      <c r="E158" s="22"/>
      <c r="F158" s="23"/>
      <c r="G158" s="24" t="s">
        <v>12</v>
      </c>
    </row>
    <row r="159" spans="1:7" ht="105" x14ac:dyDescent="0.35">
      <c r="A159" s="148" t="s">
        <v>338</v>
      </c>
      <c r="B159" s="11" t="s">
        <v>10</v>
      </c>
      <c r="C159" s="35" t="s">
        <v>73</v>
      </c>
      <c r="D159" s="28"/>
      <c r="E159" s="28"/>
      <c r="F159" s="28"/>
      <c r="G159" s="36"/>
    </row>
    <row r="160" spans="1:7" x14ac:dyDescent="0.35">
      <c r="A160" s="148"/>
      <c r="B160" s="11"/>
      <c r="C160" s="12"/>
      <c r="D160" s="22">
        <v>1</v>
      </c>
      <c r="E160" s="22"/>
      <c r="F160" s="23"/>
      <c r="G160" s="24" t="s">
        <v>12</v>
      </c>
    </row>
    <row r="161" spans="1:7" ht="29" x14ac:dyDescent="0.35">
      <c r="A161" s="148" t="s">
        <v>337</v>
      </c>
      <c r="B161" s="11" t="s">
        <v>10</v>
      </c>
      <c r="C161" s="35" t="s">
        <v>74</v>
      </c>
      <c r="D161" s="28"/>
      <c r="E161" s="28"/>
      <c r="F161" s="28"/>
      <c r="G161" s="36"/>
    </row>
    <row r="162" spans="1:7" x14ac:dyDescent="0.35">
      <c r="A162" s="148"/>
      <c r="B162" s="11"/>
      <c r="C162" s="12"/>
      <c r="D162" s="22">
        <v>1</v>
      </c>
      <c r="E162" s="22"/>
      <c r="F162" s="23"/>
      <c r="G162" s="24" t="s">
        <v>12</v>
      </c>
    </row>
    <row r="163" spans="1:7" ht="42" x14ac:dyDescent="0.35">
      <c r="A163" s="148" t="s">
        <v>376</v>
      </c>
      <c r="B163" s="11" t="s">
        <v>10</v>
      </c>
      <c r="C163" s="35" t="s">
        <v>75</v>
      </c>
      <c r="D163" s="28"/>
      <c r="E163" s="28"/>
      <c r="F163" s="28"/>
      <c r="G163" s="36"/>
    </row>
    <row r="164" spans="1:7" x14ac:dyDescent="0.35">
      <c r="A164" s="148"/>
      <c r="B164" s="11"/>
      <c r="C164" s="12"/>
      <c r="D164" s="22">
        <v>1</v>
      </c>
      <c r="E164" s="22"/>
      <c r="F164" s="23"/>
      <c r="G164" s="24" t="s">
        <v>12</v>
      </c>
    </row>
    <row r="165" spans="1:7" ht="71.400000000000006" customHeight="1" x14ac:dyDescent="0.35">
      <c r="A165" s="148" t="s">
        <v>377</v>
      </c>
      <c r="B165" s="11" t="s">
        <v>10</v>
      </c>
      <c r="C165" s="35" t="s">
        <v>287</v>
      </c>
      <c r="D165" s="28"/>
      <c r="E165" s="28"/>
      <c r="F165" s="28"/>
      <c r="G165" s="36"/>
    </row>
    <row r="166" spans="1:7" x14ac:dyDescent="0.35">
      <c r="A166" s="148"/>
      <c r="B166" s="11"/>
      <c r="C166" s="12"/>
      <c r="D166" s="22">
        <v>1</v>
      </c>
      <c r="E166" s="22"/>
      <c r="F166" s="23"/>
      <c r="G166" s="24" t="s">
        <v>12</v>
      </c>
    </row>
    <row r="167" spans="1:7" x14ac:dyDescent="0.35">
      <c r="A167" s="11"/>
      <c r="B167" s="11"/>
      <c r="C167" s="12"/>
      <c r="D167" s="22"/>
      <c r="E167" s="22"/>
      <c r="F167" s="23"/>
      <c r="G167" s="24"/>
    </row>
    <row r="168" spans="1:7" x14ac:dyDescent="0.35">
      <c r="A168" s="29"/>
      <c r="B168" s="30"/>
      <c r="C168" s="31"/>
      <c r="D168" s="32"/>
      <c r="E168" s="32"/>
      <c r="F168" s="33"/>
      <c r="G168" s="34"/>
    </row>
    <row r="169" spans="1:7" x14ac:dyDescent="0.35">
      <c r="A169" s="146" t="s">
        <v>378</v>
      </c>
      <c r="B169" s="146"/>
      <c r="C169" s="146"/>
      <c r="D169" s="146"/>
      <c r="E169" s="25"/>
      <c r="F169" s="16"/>
      <c r="G169" s="26" t="s">
        <v>12</v>
      </c>
    </row>
    <row r="172" spans="1:7" x14ac:dyDescent="0.35">
      <c r="A172" s="5" t="s">
        <v>0</v>
      </c>
      <c r="B172" s="6">
        <v>2</v>
      </c>
      <c r="C172" s="7" t="s">
        <v>22</v>
      </c>
      <c r="D172" s="17"/>
      <c r="E172" s="17"/>
      <c r="F172" s="18"/>
      <c r="G172" s="19"/>
    </row>
    <row r="173" spans="1:7" x14ac:dyDescent="0.35">
      <c r="A173" s="5" t="s">
        <v>2</v>
      </c>
      <c r="B173" s="6">
        <v>6</v>
      </c>
      <c r="C173" s="8" t="s">
        <v>30</v>
      </c>
      <c r="D173" s="17"/>
      <c r="E173" s="17"/>
      <c r="F173" s="18"/>
      <c r="G173" s="19"/>
    </row>
    <row r="174" spans="1:7" x14ac:dyDescent="0.35">
      <c r="A174" s="9" t="s">
        <v>3</v>
      </c>
      <c r="B174" s="9" t="s">
        <v>4</v>
      </c>
      <c r="C174" s="10" t="s">
        <v>5</v>
      </c>
      <c r="D174" s="20" t="s">
        <v>6</v>
      </c>
      <c r="E174" s="20" t="s">
        <v>7</v>
      </c>
      <c r="F174" s="21" t="s">
        <v>8</v>
      </c>
      <c r="G174" s="21"/>
    </row>
    <row r="175" spans="1:7" ht="42" x14ac:dyDescent="0.35">
      <c r="A175" s="148" t="s">
        <v>43</v>
      </c>
      <c r="B175" s="11" t="s">
        <v>202</v>
      </c>
      <c r="C175" s="35" t="s">
        <v>292</v>
      </c>
      <c r="D175" s="28"/>
      <c r="E175" s="28"/>
      <c r="F175" s="28"/>
      <c r="G175" s="36"/>
    </row>
    <row r="176" spans="1:7" x14ac:dyDescent="0.35">
      <c r="A176" s="148"/>
      <c r="B176" s="11"/>
      <c r="C176" s="12"/>
      <c r="D176" s="22">
        <v>15.61</v>
      </c>
      <c r="E176" s="22"/>
      <c r="F176" s="23"/>
      <c r="G176" s="24" t="s">
        <v>12</v>
      </c>
    </row>
    <row r="177" spans="1:7" ht="42" x14ac:dyDescent="0.35">
      <c r="A177" s="148" t="s">
        <v>44</v>
      </c>
      <c r="B177" s="11" t="s">
        <v>10</v>
      </c>
      <c r="C177" s="35" t="s">
        <v>412</v>
      </c>
      <c r="D177" s="28"/>
      <c r="E177" s="28"/>
      <c r="F177" s="28"/>
      <c r="G177" s="36"/>
    </row>
    <row r="178" spans="1:7" x14ac:dyDescent="0.35">
      <c r="A178" s="148"/>
      <c r="B178" s="11"/>
      <c r="C178" s="12"/>
      <c r="D178" s="22">
        <v>19.170000000000002</v>
      </c>
      <c r="E178" s="22"/>
      <c r="F178" s="23"/>
      <c r="G178" s="24" t="s">
        <v>12</v>
      </c>
    </row>
    <row r="179" spans="1:7" ht="42" x14ac:dyDescent="0.35">
      <c r="A179" s="148" t="s">
        <v>45</v>
      </c>
      <c r="B179" s="11" t="s">
        <v>283</v>
      </c>
      <c r="C179" s="35" t="s">
        <v>284</v>
      </c>
      <c r="D179" s="28"/>
      <c r="E179" s="28"/>
      <c r="F179" s="28"/>
      <c r="G179" s="36"/>
    </row>
    <row r="180" spans="1:7" x14ac:dyDescent="0.35">
      <c r="A180" s="148"/>
      <c r="B180" s="11"/>
      <c r="C180" s="12"/>
      <c r="D180" s="22">
        <f>(0.2*6.1*2.4)</f>
        <v>2.9279999999999999</v>
      </c>
      <c r="E180" s="22"/>
      <c r="F180" s="23"/>
      <c r="G180" s="24" t="s">
        <v>12</v>
      </c>
    </row>
    <row r="181" spans="1:7" ht="52.5" x14ac:dyDescent="0.35">
      <c r="A181" s="148" t="s">
        <v>46</v>
      </c>
      <c r="B181" s="11" t="s">
        <v>283</v>
      </c>
      <c r="C181" s="35" t="s">
        <v>306</v>
      </c>
      <c r="D181" s="28"/>
      <c r="E181" s="28"/>
      <c r="F181" s="28"/>
      <c r="G181" s="36"/>
    </row>
    <row r="182" spans="1:7" x14ac:dyDescent="0.35">
      <c r="A182" s="148"/>
      <c r="B182" s="11"/>
      <c r="C182" s="12"/>
      <c r="D182" s="22">
        <v>276.94</v>
      </c>
      <c r="E182" s="22"/>
      <c r="F182" s="23"/>
      <c r="G182" s="24" t="s">
        <v>12</v>
      </c>
    </row>
    <row r="183" spans="1:7" ht="31.5" x14ac:dyDescent="0.35">
      <c r="A183" s="148" t="s">
        <v>47</v>
      </c>
      <c r="B183" s="11" t="s">
        <v>202</v>
      </c>
      <c r="C183" s="35" t="s">
        <v>296</v>
      </c>
      <c r="D183" s="28"/>
      <c r="E183" s="28"/>
      <c r="F183" s="28"/>
      <c r="G183" s="36"/>
    </row>
    <row r="184" spans="1:7" x14ac:dyDescent="0.35">
      <c r="A184" s="148"/>
      <c r="B184" s="11"/>
      <c r="C184" s="12"/>
      <c r="D184" s="22">
        <f>4*(2008-243)*0.1</f>
        <v>706</v>
      </c>
      <c r="E184" s="22"/>
      <c r="F184" s="23"/>
      <c r="G184" s="24" t="s">
        <v>12</v>
      </c>
    </row>
    <row r="185" spans="1:7" ht="52.5" x14ac:dyDescent="0.35">
      <c r="A185" s="148" t="s">
        <v>91</v>
      </c>
      <c r="B185" s="11" t="s">
        <v>202</v>
      </c>
      <c r="C185" s="35" t="s">
        <v>286</v>
      </c>
      <c r="D185" s="28"/>
      <c r="E185" s="28"/>
      <c r="F185" s="28"/>
      <c r="G185" s="36"/>
    </row>
    <row r="186" spans="1:7" x14ac:dyDescent="0.35">
      <c r="A186" s="148"/>
      <c r="B186" s="11"/>
      <c r="C186" s="12"/>
      <c r="D186" s="22">
        <v>521.14</v>
      </c>
      <c r="E186" s="22"/>
      <c r="F186" s="23"/>
      <c r="G186" s="24" t="s">
        <v>12</v>
      </c>
    </row>
    <row r="187" spans="1:7" ht="31.5" x14ac:dyDescent="0.35">
      <c r="A187" s="148" t="s">
        <v>92</v>
      </c>
      <c r="B187" s="11" t="s">
        <v>202</v>
      </c>
      <c r="C187" s="35" t="s">
        <v>303</v>
      </c>
      <c r="D187" s="28"/>
      <c r="E187" s="28"/>
      <c r="F187" s="28"/>
      <c r="G187" s="36"/>
    </row>
    <row r="188" spans="1:7" x14ac:dyDescent="0.35">
      <c r="A188" s="148"/>
      <c r="B188" s="11"/>
      <c r="C188" s="12"/>
      <c r="D188" s="22">
        <v>77.58</v>
      </c>
      <c r="E188" s="22"/>
      <c r="F188" s="23"/>
      <c r="G188" s="24" t="s">
        <v>12</v>
      </c>
    </row>
    <row r="189" spans="1:7" ht="65.400000000000006" customHeight="1" x14ac:dyDescent="0.35">
      <c r="A189" s="148" t="s">
        <v>93</v>
      </c>
      <c r="B189" s="11" t="s">
        <v>202</v>
      </c>
      <c r="C189" s="35" t="s">
        <v>304</v>
      </c>
      <c r="D189" s="28"/>
      <c r="E189" s="28"/>
      <c r="F189" s="28"/>
      <c r="G189" s="36"/>
    </row>
    <row r="190" spans="1:7" x14ac:dyDescent="0.35">
      <c r="A190" s="148"/>
      <c r="B190" s="11"/>
      <c r="C190" s="12"/>
      <c r="D190" s="22">
        <v>104.97</v>
      </c>
      <c r="E190" s="22"/>
      <c r="F190" s="23"/>
      <c r="G190" s="24" t="s">
        <v>12</v>
      </c>
    </row>
    <row r="191" spans="1:7" ht="21" x14ac:dyDescent="0.35">
      <c r="A191" s="148" t="s">
        <v>94</v>
      </c>
      <c r="B191" s="11" t="s">
        <v>103</v>
      </c>
      <c r="C191" s="35" t="s">
        <v>285</v>
      </c>
      <c r="D191" s="28"/>
      <c r="E191" s="28"/>
      <c r="F191" s="28"/>
      <c r="G191" s="36"/>
    </row>
    <row r="192" spans="1:7" x14ac:dyDescent="0.35">
      <c r="A192" s="148"/>
      <c r="B192" s="11"/>
      <c r="C192" s="12"/>
      <c r="D192" s="22">
        <v>1807.33</v>
      </c>
      <c r="E192" s="22"/>
      <c r="F192" s="23"/>
      <c r="G192" s="24" t="s">
        <v>12</v>
      </c>
    </row>
    <row r="193" spans="1:7" ht="73.5" x14ac:dyDescent="0.35">
      <c r="A193" s="148" t="s">
        <v>95</v>
      </c>
      <c r="B193" s="11" t="s">
        <v>202</v>
      </c>
      <c r="C193" s="35" t="s">
        <v>305</v>
      </c>
      <c r="D193" s="28"/>
      <c r="E193" s="28"/>
      <c r="F193" s="28"/>
      <c r="G193" s="36"/>
    </row>
    <row r="194" spans="1:7" x14ac:dyDescent="0.35">
      <c r="A194" s="148"/>
      <c r="B194" s="11"/>
      <c r="C194" s="12"/>
      <c r="D194" s="22">
        <v>305.01</v>
      </c>
      <c r="E194" s="22"/>
      <c r="F194" s="23"/>
      <c r="G194" s="24" t="s">
        <v>12</v>
      </c>
    </row>
    <row r="195" spans="1:7" ht="31.5" x14ac:dyDescent="0.35">
      <c r="A195" s="148" t="s">
        <v>96</v>
      </c>
      <c r="B195" s="11" t="s">
        <v>182</v>
      </c>
      <c r="C195" s="35" t="s">
        <v>302</v>
      </c>
      <c r="D195" s="28"/>
      <c r="E195" s="28"/>
      <c r="F195" s="28"/>
      <c r="G195" s="36"/>
    </row>
    <row r="196" spans="1:7" x14ac:dyDescent="0.35">
      <c r="A196" s="148"/>
      <c r="B196" s="11"/>
      <c r="C196" s="12"/>
      <c r="D196" s="22">
        <v>1.5</v>
      </c>
      <c r="E196" s="22"/>
      <c r="F196" s="23"/>
      <c r="G196" s="24" t="s">
        <v>12</v>
      </c>
    </row>
    <row r="197" spans="1:7" x14ac:dyDescent="0.35">
      <c r="A197" s="11"/>
      <c r="B197" s="11"/>
      <c r="C197" s="12"/>
      <c r="D197" s="22"/>
      <c r="E197" s="22"/>
      <c r="F197" s="23"/>
      <c r="G197" s="24"/>
    </row>
    <row r="198" spans="1:7" x14ac:dyDescent="0.35">
      <c r="A198" s="29"/>
      <c r="B198" s="30"/>
      <c r="C198" s="31"/>
      <c r="D198" s="32"/>
      <c r="E198" s="32"/>
      <c r="F198" s="33"/>
      <c r="G198" s="34"/>
    </row>
    <row r="199" spans="1:7" x14ac:dyDescent="0.35">
      <c r="A199" s="146" t="s">
        <v>379</v>
      </c>
      <c r="B199" s="146"/>
      <c r="C199" s="146"/>
      <c r="D199" s="146"/>
      <c r="E199" s="25"/>
      <c r="F199" s="16"/>
      <c r="G199" s="26" t="s">
        <v>12</v>
      </c>
    </row>
    <row r="204" spans="1:7" x14ac:dyDescent="0.35">
      <c r="A204" s="5" t="s">
        <v>0</v>
      </c>
      <c r="B204" s="6">
        <v>2</v>
      </c>
      <c r="C204" s="7" t="s">
        <v>22</v>
      </c>
      <c r="D204" s="17"/>
      <c r="E204" s="17"/>
      <c r="F204" s="18"/>
      <c r="G204" s="19"/>
    </row>
    <row r="205" spans="1:7" x14ac:dyDescent="0.35">
      <c r="A205" s="5" t="s">
        <v>2</v>
      </c>
      <c r="B205" s="6">
        <v>7</v>
      </c>
      <c r="C205" s="8" t="s">
        <v>53</v>
      </c>
      <c r="D205" s="17"/>
      <c r="E205" s="17"/>
      <c r="F205" s="18"/>
      <c r="G205" s="19"/>
    </row>
    <row r="206" spans="1:7" x14ac:dyDescent="0.35">
      <c r="A206" s="9" t="s">
        <v>3</v>
      </c>
      <c r="B206" s="9" t="s">
        <v>4</v>
      </c>
      <c r="C206" s="10" t="s">
        <v>5</v>
      </c>
      <c r="D206" s="20" t="s">
        <v>6</v>
      </c>
      <c r="E206" s="20" t="s">
        <v>7</v>
      </c>
      <c r="F206" s="21" t="s">
        <v>8</v>
      </c>
      <c r="G206" s="21"/>
    </row>
    <row r="207" spans="1:7" ht="47.5" customHeight="1" x14ac:dyDescent="0.35">
      <c r="A207" s="148" t="s">
        <v>48</v>
      </c>
      <c r="B207" s="11" t="s">
        <v>10</v>
      </c>
      <c r="C207" s="44" t="s">
        <v>224</v>
      </c>
      <c r="D207" s="28"/>
      <c r="E207" s="28"/>
      <c r="F207" s="28"/>
      <c r="G207" s="36"/>
    </row>
    <row r="208" spans="1:7" x14ac:dyDescent="0.35">
      <c r="A208" s="148"/>
      <c r="B208" s="11"/>
      <c r="C208" s="12"/>
      <c r="D208" s="22">
        <v>35</v>
      </c>
      <c r="E208" s="22"/>
      <c r="F208" s="23"/>
      <c r="G208" s="24" t="s">
        <v>12</v>
      </c>
    </row>
    <row r="209" spans="1:7" ht="21" x14ac:dyDescent="0.35">
      <c r="A209" s="148" t="s">
        <v>49</v>
      </c>
      <c r="B209" s="11" t="s">
        <v>103</v>
      </c>
      <c r="C209" s="35" t="s">
        <v>99</v>
      </c>
      <c r="D209" s="28"/>
      <c r="E209" s="28"/>
      <c r="F209" s="28"/>
      <c r="G209" s="36"/>
    </row>
    <row r="210" spans="1:7" x14ac:dyDescent="0.35">
      <c r="A210" s="148"/>
      <c r="B210" s="11"/>
      <c r="C210" s="12"/>
      <c r="D210" s="22">
        <v>1800</v>
      </c>
      <c r="E210" s="22"/>
      <c r="F210" s="23"/>
      <c r="G210" s="24" t="s">
        <v>12</v>
      </c>
    </row>
    <row r="211" spans="1:7" ht="18.5" x14ac:dyDescent="0.35">
      <c r="A211" s="148" t="s">
        <v>50</v>
      </c>
      <c r="B211" s="11" t="s">
        <v>10</v>
      </c>
      <c r="C211" s="40" t="s">
        <v>297</v>
      </c>
      <c r="D211" s="28"/>
      <c r="E211" s="28"/>
      <c r="F211" s="28"/>
      <c r="G211" s="36"/>
    </row>
    <row r="212" spans="1:7" x14ac:dyDescent="0.35">
      <c r="A212" s="148"/>
      <c r="B212" s="11"/>
      <c r="D212" s="22">
        <v>4</v>
      </c>
      <c r="E212" s="22"/>
      <c r="F212" s="23"/>
      <c r="G212" s="24" t="s">
        <v>12</v>
      </c>
    </row>
    <row r="213" spans="1:7" ht="42" x14ac:dyDescent="0.35">
      <c r="A213" s="148" t="s">
        <v>51</v>
      </c>
      <c r="B213" s="11" t="s">
        <v>10</v>
      </c>
      <c r="C213" s="35" t="s">
        <v>100</v>
      </c>
      <c r="D213" s="28"/>
      <c r="E213" s="28"/>
      <c r="F213" s="28"/>
      <c r="G213" s="36"/>
    </row>
    <row r="214" spans="1:7" x14ac:dyDescent="0.35">
      <c r="A214" s="148"/>
      <c r="B214" s="11"/>
      <c r="C214" s="12"/>
      <c r="D214" s="22">
        <v>1</v>
      </c>
      <c r="E214" s="22"/>
      <c r="F214" s="23"/>
      <c r="G214" s="24" t="s">
        <v>12</v>
      </c>
    </row>
    <row r="215" spans="1:7" x14ac:dyDescent="0.35">
      <c r="A215" s="11"/>
      <c r="B215" s="11"/>
      <c r="C215" s="12"/>
      <c r="D215" s="22"/>
      <c r="E215" s="22"/>
      <c r="F215" s="23"/>
      <c r="G215" s="24"/>
    </row>
    <row r="216" spans="1:7" x14ac:dyDescent="0.35">
      <c r="A216" s="29"/>
      <c r="B216" s="30"/>
      <c r="C216" s="31"/>
      <c r="D216" s="32"/>
      <c r="E216" s="32"/>
      <c r="F216" s="33"/>
      <c r="G216" s="34"/>
    </row>
    <row r="217" spans="1:7" x14ac:dyDescent="0.35">
      <c r="A217" s="146" t="s">
        <v>380</v>
      </c>
      <c r="B217" s="146"/>
      <c r="C217" s="146"/>
      <c r="D217" s="146"/>
      <c r="E217" s="25"/>
      <c r="F217" s="16"/>
      <c r="G217" s="26" t="s">
        <v>12</v>
      </c>
    </row>
    <row r="219" spans="1:7" x14ac:dyDescent="0.35">
      <c r="A219" s="5" t="s">
        <v>0</v>
      </c>
      <c r="B219" s="6">
        <v>2</v>
      </c>
      <c r="C219" s="7" t="s">
        <v>22</v>
      </c>
      <c r="D219" s="17"/>
      <c r="E219" s="17"/>
      <c r="F219" s="18"/>
      <c r="G219" s="19"/>
    </row>
    <row r="220" spans="1:7" x14ac:dyDescent="0.35">
      <c r="A220" s="5" t="s">
        <v>2</v>
      </c>
      <c r="B220" s="6">
        <v>8</v>
      </c>
      <c r="C220" s="8" t="s">
        <v>223</v>
      </c>
      <c r="D220" s="17"/>
      <c r="E220" s="17"/>
      <c r="F220" s="18"/>
      <c r="G220" s="19"/>
    </row>
    <row r="221" spans="1:7" x14ac:dyDescent="0.35">
      <c r="A221" s="9" t="s">
        <v>3</v>
      </c>
      <c r="B221" s="9" t="s">
        <v>4</v>
      </c>
      <c r="C221" s="10" t="s">
        <v>5</v>
      </c>
      <c r="D221" s="20" t="s">
        <v>6</v>
      </c>
      <c r="E221" s="20" t="s">
        <v>7</v>
      </c>
      <c r="F221" s="21" t="s">
        <v>8</v>
      </c>
      <c r="G221" s="21"/>
    </row>
    <row r="222" spans="1:7" ht="47" customHeight="1" x14ac:dyDescent="0.35">
      <c r="A222" s="148" t="s">
        <v>52</v>
      </c>
      <c r="B222" s="11" t="s">
        <v>103</v>
      </c>
      <c r="C222" s="44" t="s">
        <v>272</v>
      </c>
      <c r="D222" s="28"/>
      <c r="E222" s="28"/>
      <c r="F222" s="28"/>
      <c r="G222" s="36"/>
    </row>
    <row r="223" spans="1:7" x14ac:dyDescent="0.35">
      <c r="A223" s="148"/>
      <c r="B223" s="11"/>
      <c r="C223" s="12"/>
      <c r="D223" s="22">
        <f>155+79+56+157+40+20+20+20</f>
        <v>547</v>
      </c>
      <c r="E223" s="22"/>
      <c r="F223" s="23"/>
      <c r="G223" s="24" t="s">
        <v>12</v>
      </c>
    </row>
    <row r="224" spans="1:7" ht="31.5" x14ac:dyDescent="0.35">
      <c r="A224" s="148" t="s">
        <v>101</v>
      </c>
      <c r="B224" s="11" t="s">
        <v>10</v>
      </c>
      <c r="C224" s="35" t="s">
        <v>271</v>
      </c>
      <c r="D224" s="28"/>
      <c r="E224" s="28"/>
      <c r="F224" s="28"/>
      <c r="G224" s="36"/>
    </row>
    <row r="225" spans="1:7" x14ac:dyDescent="0.35">
      <c r="A225" s="148"/>
      <c r="B225" s="11"/>
      <c r="C225" s="12"/>
      <c r="D225" s="22">
        <v>52</v>
      </c>
      <c r="E225" s="22"/>
      <c r="F225" s="23"/>
      <c r="G225" s="24" t="s">
        <v>12</v>
      </c>
    </row>
    <row r="226" spans="1:7" ht="21" x14ac:dyDescent="0.35">
      <c r="A226" s="148" t="s">
        <v>102</v>
      </c>
      <c r="B226" s="11" t="s">
        <v>10</v>
      </c>
      <c r="C226" s="35" t="s">
        <v>273</v>
      </c>
      <c r="D226" s="28"/>
      <c r="E226" s="28"/>
      <c r="F226" s="28"/>
      <c r="G226" s="36"/>
    </row>
    <row r="227" spans="1:7" x14ac:dyDescent="0.35">
      <c r="A227" s="148"/>
      <c r="B227" s="11"/>
      <c r="C227" s="12"/>
      <c r="D227" s="22">
        <v>5</v>
      </c>
      <c r="E227" s="22"/>
      <c r="F227" s="23"/>
      <c r="G227" s="24" t="s">
        <v>12</v>
      </c>
    </row>
    <row r="228" spans="1:7" x14ac:dyDescent="0.35">
      <c r="A228" s="11"/>
      <c r="B228" s="11"/>
      <c r="C228" s="12"/>
      <c r="D228" s="22"/>
      <c r="E228" s="22"/>
      <c r="F228" s="23"/>
      <c r="G228" s="24"/>
    </row>
    <row r="229" spans="1:7" x14ac:dyDescent="0.35">
      <c r="A229" s="29"/>
      <c r="B229" s="30"/>
      <c r="C229" s="31"/>
      <c r="D229" s="32"/>
      <c r="E229" s="32"/>
      <c r="F229" s="33"/>
      <c r="G229" s="34"/>
    </row>
    <row r="230" spans="1:7" x14ac:dyDescent="0.35">
      <c r="A230" s="146" t="s">
        <v>381</v>
      </c>
      <c r="B230" s="146"/>
      <c r="C230" s="146"/>
      <c r="D230" s="146"/>
      <c r="E230" s="25"/>
      <c r="F230" s="16"/>
      <c r="G230" s="26" t="s">
        <v>12</v>
      </c>
    </row>
    <row r="231" spans="1:7" x14ac:dyDescent="0.35">
      <c r="A231" s="14"/>
      <c r="B231" s="14"/>
      <c r="C231" s="14"/>
      <c r="D231" s="14"/>
      <c r="E231" s="25"/>
      <c r="F231" s="16"/>
      <c r="G231" s="26"/>
    </row>
    <row r="232" spans="1:7" x14ac:dyDescent="0.35">
      <c r="A232" s="5" t="s">
        <v>0</v>
      </c>
      <c r="B232" s="6">
        <v>2</v>
      </c>
      <c r="C232" s="7" t="s">
        <v>22</v>
      </c>
      <c r="D232" s="17"/>
      <c r="E232" s="17"/>
      <c r="F232" s="18"/>
      <c r="G232" s="19"/>
    </row>
    <row r="233" spans="1:7" x14ac:dyDescent="0.35">
      <c r="A233" s="5" t="s">
        <v>2</v>
      </c>
      <c r="B233" s="6">
        <v>9</v>
      </c>
      <c r="C233" s="8" t="s">
        <v>251</v>
      </c>
      <c r="D233" s="17"/>
      <c r="E233" s="17"/>
      <c r="F233" s="18"/>
      <c r="G233" s="19"/>
    </row>
    <row r="234" spans="1:7" x14ac:dyDescent="0.35">
      <c r="A234" s="9" t="s">
        <v>3</v>
      </c>
      <c r="B234" s="9" t="s">
        <v>4</v>
      </c>
      <c r="C234" s="10" t="s">
        <v>5</v>
      </c>
      <c r="D234" s="20" t="s">
        <v>6</v>
      </c>
      <c r="E234" s="20" t="s">
        <v>7</v>
      </c>
      <c r="F234" s="21" t="s">
        <v>8</v>
      </c>
      <c r="G234" s="21"/>
    </row>
    <row r="235" spans="1:7" ht="81.5" x14ac:dyDescent="0.35">
      <c r="A235" s="148" t="s">
        <v>225</v>
      </c>
      <c r="B235" s="11" t="s">
        <v>103</v>
      </c>
      <c r="C235" s="44" t="s">
        <v>252</v>
      </c>
      <c r="D235" s="28"/>
      <c r="E235" s="28"/>
      <c r="F235" s="28"/>
      <c r="G235" s="36"/>
    </row>
    <row r="236" spans="1:7" x14ac:dyDescent="0.35">
      <c r="A236" s="148"/>
      <c r="B236" s="11"/>
      <c r="C236" s="12"/>
      <c r="D236" s="22">
        <v>1311</v>
      </c>
      <c r="E236" s="22"/>
      <c r="F236" s="23"/>
      <c r="G236" s="24" t="s">
        <v>12</v>
      </c>
    </row>
    <row r="237" spans="1:7" ht="31.5" x14ac:dyDescent="0.35">
      <c r="A237" s="148" t="s">
        <v>226</v>
      </c>
      <c r="B237" s="11" t="s">
        <v>10</v>
      </c>
      <c r="C237" s="35" t="s">
        <v>253</v>
      </c>
      <c r="D237" s="28"/>
      <c r="E237" s="28"/>
      <c r="F237" s="28"/>
      <c r="G237" s="36"/>
    </row>
    <row r="238" spans="1:7" x14ac:dyDescent="0.35">
      <c r="A238" s="148"/>
      <c r="B238" s="11"/>
      <c r="C238" s="12"/>
      <c r="D238" s="22">
        <v>6</v>
      </c>
      <c r="E238" s="22"/>
      <c r="F238" s="23"/>
      <c r="G238" s="24" t="s">
        <v>12</v>
      </c>
    </row>
    <row r="239" spans="1:7" ht="29" x14ac:dyDescent="0.35">
      <c r="A239" s="148" t="s">
        <v>227</v>
      </c>
      <c r="B239" s="11" t="s">
        <v>103</v>
      </c>
      <c r="C239" s="44" t="s">
        <v>265</v>
      </c>
      <c r="D239" s="28"/>
      <c r="E239" s="28"/>
      <c r="F239" s="28"/>
      <c r="G239" s="36"/>
    </row>
    <row r="240" spans="1:7" x14ac:dyDescent="0.35">
      <c r="A240" s="148"/>
      <c r="B240" s="11"/>
      <c r="C240" s="12"/>
      <c r="D240" s="22">
        <v>1</v>
      </c>
      <c r="E240" s="22"/>
      <c r="F240" s="23"/>
      <c r="G240" s="24" t="s">
        <v>12</v>
      </c>
    </row>
    <row r="241" spans="1:7" x14ac:dyDescent="0.35">
      <c r="A241" s="11"/>
      <c r="B241" s="11"/>
      <c r="C241" s="12"/>
      <c r="D241" s="22"/>
      <c r="E241" s="22"/>
      <c r="F241" s="23"/>
      <c r="G241" s="24"/>
    </row>
    <row r="242" spans="1:7" x14ac:dyDescent="0.35">
      <c r="A242" s="29"/>
      <c r="B242" s="30"/>
      <c r="C242" s="31"/>
      <c r="D242" s="32"/>
      <c r="E242" s="32"/>
      <c r="F242" s="33"/>
      <c r="G242" s="34"/>
    </row>
    <row r="243" spans="1:7" x14ac:dyDescent="0.35">
      <c r="A243" s="146" t="s">
        <v>382</v>
      </c>
      <c r="B243" s="146"/>
      <c r="C243" s="146"/>
      <c r="D243" s="146"/>
      <c r="E243" s="25"/>
      <c r="F243" s="16"/>
      <c r="G243" s="26" t="s">
        <v>12</v>
      </c>
    </row>
    <row r="245" spans="1:7" x14ac:dyDescent="0.35">
      <c r="A245" s="5" t="s">
        <v>0</v>
      </c>
      <c r="B245" s="6">
        <v>2</v>
      </c>
      <c r="C245" s="7" t="s">
        <v>22</v>
      </c>
      <c r="D245" s="17"/>
      <c r="E245" s="17"/>
      <c r="F245" s="18"/>
      <c r="G245" s="19"/>
    </row>
    <row r="246" spans="1:7" x14ac:dyDescent="0.35">
      <c r="A246" s="5" t="s">
        <v>2</v>
      </c>
      <c r="B246" s="6">
        <v>10</v>
      </c>
      <c r="C246" s="8" t="s">
        <v>57</v>
      </c>
      <c r="D246" s="17"/>
      <c r="E246" s="17"/>
      <c r="F246" s="18"/>
      <c r="G246" s="19"/>
    </row>
    <row r="247" spans="1:7" x14ac:dyDescent="0.35">
      <c r="A247" s="9" t="s">
        <v>3</v>
      </c>
      <c r="B247" s="9" t="s">
        <v>4</v>
      </c>
      <c r="C247" s="10" t="s">
        <v>5</v>
      </c>
      <c r="D247" s="20" t="s">
        <v>6</v>
      </c>
      <c r="E247" s="20" t="s">
        <v>7</v>
      </c>
      <c r="F247" s="21" t="s">
        <v>8</v>
      </c>
      <c r="G247" s="21"/>
    </row>
    <row r="248" spans="1:7" ht="52.5" x14ac:dyDescent="0.35">
      <c r="A248" s="148" t="s">
        <v>54</v>
      </c>
      <c r="B248" s="11" t="s">
        <v>10</v>
      </c>
      <c r="C248" s="35" t="s">
        <v>267</v>
      </c>
      <c r="D248" s="28"/>
      <c r="E248" s="28"/>
      <c r="F248" s="28"/>
      <c r="G248" s="36"/>
    </row>
    <row r="249" spans="1:7" x14ac:dyDescent="0.35">
      <c r="A249" s="148"/>
      <c r="B249" s="11"/>
      <c r="C249" s="12"/>
      <c r="D249" s="22">
        <v>1</v>
      </c>
      <c r="E249" s="22"/>
      <c r="F249" s="23"/>
      <c r="G249" s="24" t="s">
        <v>12</v>
      </c>
    </row>
    <row r="250" spans="1:7" ht="31.5" x14ac:dyDescent="0.35">
      <c r="A250" s="148" t="s">
        <v>307</v>
      </c>
      <c r="B250" s="11" t="s">
        <v>10</v>
      </c>
      <c r="C250" s="35" t="s">
        <v>268</v>
      </c>
      <c r="D250" s="28"/>
      <c r="E250" s="28"/>
      <c r="F250" s="28"/>
      <c r="G250" s="36"/>
    </row>
    <row r="251" spans="1:7" x14ac:dyDescent="0.35">
      <c r="A251" s="148"/>
      <c r="B251" s="11"/>
      <c r="C251" s="12"/>
      <c r="D251" s="22">
        <v>1</v>
      </c>
      <c r="E251" s="22"/>
      <c r="F251" s="23"/>
      <c r="G251" s="24" t="s">
        <v>12</v>
      </c>
    </row>
    <row r="252" spans="1:7" ht="31.5" x14ac:dyDescent="0.35">
      <c r="A252" s="148" t="s">
        <v>308</v>
      </c>
      <c r="B252" s="11" t="s">
        <v>10</v>
      </c>
      <c r="C252" s="35" t="s">
        <v>269</v>
      </c>
      <c r="D252" s="28"/>
      <c r="E252" s="28"/>
      <c r="F252" s="28"/>
      <c r="G252" s="36"/>
    </row>
    <row r="253" spans="1:7" x14ac:dyDescent="0.35">
      <c r="A253" s="148"/>
      <c r="B253" s="11"/>
      <c r="C253" s="12"/>
      <c r="D253" s="22">
        <v>1</v>
      </c>
      <c r="E253" s="22"/>
      <c r="F253" s="23"/>
      <c r="G253" s="24" t="s">
        <v>12</v>
      </c>
    </row>
    <row r="254" spans="1:7" x14ac:dyDescent="0.35">
      <c r="A254" s="11"/>
      <c r="B254" s="11"/>
      <c r="C254" s="12"/>
      <c r="D254" s="22"/>
      <c r="E254" s="22"/>
      <c r="F254" s="23"/>
      <c r="G254" s="24"/>
    </row>
    <row r="255" spans="1:7" x14ac:dyDescent="0.35">
      <c r="A255" s="29"/>
      <c r="B255" s="30"/>
      <c r="C255" s="31"/>
      <c r="D255" s="32"/>
      <c r="E255" s="32"/>
      <c r="F255" s="33"/>
      <c r="G255" s="34"/>
    </row>
    <row r="256" spans="1:7" x14ac:dyDescent="0.35">
      <c r="A256" s="146" t="s">
        <v>383</v>
      </c>
      <c r="B256" s="146"/>
      <c r="C256" s="146"/>
      <c r="D256" s="146"/>
      <c r="E256" s="25"/>
      <c r="F256" s="16"/>
      <c r="G256" s="26" t="s">
        <v>12</v>
      </c>
    </row>
    <row r="258" spans="1:7" x14ac:dyDescent="0.35">
      <c r="A258" s="5" t="s">
        <v>0</v>
      </c>
      <c r="B258" s="6">
        <v>2</v>
      </c>
      <c r="C258" s="7" t="s">
        <v>22</v>
      </c>
      <c r="D258" s="17"/>
      <c r="E258" s="17"/>
      <c r="F258" s="18"/>
      <c r="G258" s="19"/>
    </row>
    <row r="259" spans="1:7" x14ac:dyDescent="0.35">
      <c r="A259" s="5" t="s">
        <v>2</v>
      </c>
      <c r="B259" s="6">
        <v>11</v>
      </c>
      <c r="C259" s="8" t="s">
        <v>55</v>
      </c>
      <c r="D259" s="17"/>
      <c r="E259" s="17"/>
      <c r="F259" s="18"/>
      <c r="G259" s="19"/>
    </row>
    <row r="260" spans="1:7" x14ac:dyDescent="0.35">
      <c r="A260" s="9" t="s">
        <v>3</v>
      </c>
      <c r="B260" s="9" t="s">
        <v>4</v>
      </c>
      <c r="C260" s="10" t="s">
        <v>5</v>
      </c>
      <c r="D260" s="20" t="s">
        <v>6</v>
      </c>
      <c r="E260" s="20" t="s">
        <v>7</v>
      </c>
      <c r="F260" s="21" t="s">
        <v>8</v>
      </c>
      <c r="G260" s="21"/>
    </row>
    <row r="261" spans="1:7" ht="60.5" x14ac:dyDescent="0.35">
      <c r="A261" s="148" t="s">
        <v>228</v>
      </c>
      <c r="B261" s="11" t="s">
        <v>10</v>
      </c>
      <c r="C261" s="40" t="s">
        <v>266</v>
      </c>
      <c r="D261" s="28"/>
      <c r="E261" s="28"/>
      <c r="F261" s="28"/>
      <c r="G261" s="36"/>
    </row>
    <row r="262" spans="1:7" x14ac:dyDescent="0.35">
      <c r="A262" s="148"/>
      <c r="B262" s="11"/>
      <c r="C262" s="12"/>
      <c r="D262" s="22">
        <v>1</v>
      </c>
      <c r="E262" s="22"/>
      <c r="F262" s="23"/>
      <c r="G262" s="24" t="s">
        <v>12</v>
      </c>
    </row>
    <row r="263" spans="1:7" ht="31.5" x14ac:dyDescent="0.35">
      <c r="A263" s="148" t="s">
        <v>238</v>
      </c>
      <c r="B263" s="11" t="s">
        <v>10</v>
      </c>
      <c r="C263" s="35" t="s">
        <v>270</v>
      </c>
      <c r="D263" s="28"/>
      <c r="E263" s="28"/>
      <c r="F263" s="28"/>
      <c r="G263" s="36"/>
    </row>
    <row r="264" spans="1:7" x14ac:dyDescent="0.35">
      <c r="A264" s="148"/>
      <c r="B264" s="11"/>
      <c r="C264" s="12"/>
      <c r="D264" s="22">
        <v>1</v>
      </c>
      <c r="E264" s="22"/>
      <c r="F264" s="23"/>
      <c r="G264" s="24" t="s">
        <v>12</v>
      </c>
    </row>
    <row r="265" spans="1:7" ht="21" x14ac:dyDescent="0.35">
      <c r="A265" s="148" t="s">
        <v>239</v>
      </c>
      <c r="B265" s="11" t="s">
        <v>10</v>
      </c>
      <c r="C265" s="35" t="s">
        <v>294</v>
      </c>
      <c r="D265" s="28"/>
      <c r="E265" s="28"/>
      <c r="F265" s="28"/>
      <c r="G265" s="36"/>
    </row>
    <row r="266" spans="1:7" x14ac:dyDescent="0.35">
      <c r="A266" s="148"/>
      <c r="B266" s="11"/>
      <c r="C266" s="12"/>
      <c r="D266" s="22">
        <v>1</v>
      </c>
      <c r="E266" s="22"/>
      <c r="F266" s="23"/>
      <c r="G266" s="24" t="s">
        <v>12</v>
      </c>
    </row>
    <row r="267" spans="1:7" ht="42" x14ac:dyDescent="0.35">
      <c r="A267" s="148" t="s">
        <v>384</v>
      </c>
      <c r="B267" s="11" t="s">
        <v>10</v>
      </c>
      <c r="C267" s="35" t="s">
        <v>295</v>
      </c>
      <c r="D267" s="28"/>
      <c r="E267" s="28"/>
      <c r="F267" s="28"/>
      <c r="G267" s="36"/>
    </row>
    <row r="268" spans="1:7" x14ac:dyDescent="0.35">
      <c r="A268" s="148"/>
      <c r="B268" s="11"/>
      <c r="C268" s="12"/>
      <c r="D268" s="22">
        <v>1</v>
      </c>
      <c r="E268" s="22"/>
      <c r="F268" s="23"/>
      <c r="G268" s="24" t="s">
        <v>12</v>
      </c>
    </row>
    <row r="269" spans="1:7" ht="31.5" x14ac:dyDescent="0.35">
      <c r="A269" s="148" t="s">
        <v>385</v>
      </c>
      <c r="B269" s="11" t="s">
        <v>182</v>
      </c>
      <c r="C269" s="35" t="s">
        <v>293</v>
      </c>
      <c r="D269" s="28"/>
      <c r="E269" s="28"/>
      <c r="F269" s="28"/>
      <c r="G269" s="36"/>
    </row>
    <row r="270" spans="1:7" x14ac:dyDescent="0.35">
      <c r="A270" s="148"/>
      <c r="B270" s="11"/>
      <c r="C270" s="12"/>
      <c r="D270" s="22">
        <f>3*8</f>
        <v>24</v>
      </c>
      <c r="E270" s="22"/>
      <c r="F270" s="23"/>
      <c r="G270" s="24" t="s">
        <v>12</v>
      </c>
    </row>
    <row r="271" spans="1:7" x14ac:dyDescent="0.35">
      <c r="A271" s="11"/>
      <c r="B271" s="11"/>
      <c r="C271" s="12"/>
      <c r="D271" s="22"/>
      <c r="E271" s="22"/>
      <c r="F271" s="23"/>
      <c r="G271" s="24"/>
    </row>
    <row r="272" spans="1:7" x14ac:dyDescent="0.35">
      <c r="A272" s="29"/>
      <c r="B272" s="30"/>
      <c r="C272" s="31"/>
      <c r="D272" s="32"/>
      <c r="E272" s="32"/>
      <c r="F272" s="33"/>
      <c r="G272" s="34"/>
    </row>
    <row r="273" spans="1:7" x14ac:dyDescent="0.35">
      <c r="A273" s="146" t="s">
        <v>386</v>
      </c>
      <c r="B273" s="146"/>
      <c r="C273" s="146"/>
      <c r="D273" s="146"/>
      <c r="E273" s="25"/>
      <c r="F273" s="16"/>
      <c r="G273" s="26" t="s">
        <v>12</v>
      </c>
    </row>
    <row r="274" spans="1:7" x14ac:dyDescent="0.35">
      <c r="A274" s="147" t="s">
        <v>56</v>
      </c>
      <c r="B274" s="147"/>
      <c r="C274" s="147"/>
      <c r="D274" s="15"/>
      <c r="E274" s="15"/>
      <c r="F274" s="16"/>
      <c r="G274" s="37" t="s">
        <v>12</v>
      </c>
    </row>
    <row r="275" spans="1:7" x14ac:dyDescent="0.35">
      <c r="A275" s="41"/>
      <c r="B275" s="41"/>
      <c r="C275" s="41"/>
      <c r="D275" s="25"/>
      <c r="E275" s="25"/>
      <c r="F275" s="16"/>
      <c r="G275" s="37"/>
    </row>
    <row r="276" spans="1:7" x14ac:dyDescent="0.35">
      <c r="A276" s="41"/>
      <c r="B276" s="41"/>
      <c r="C276" s="41"/>
      <c r="D276" s="25"/>
      <c r="E276" s="25"/>
      <c r="F276" s="16"/>
      <c r="G276" s="37"/>
    </row>
    <row r="277" spans="1:7" x14ac:dyDescent="0.35">
      <c r="A277" s="5" t="s">
        <v>0</v>
      </c>
      <c r="B277" s="6">
        <v>3</v>
      </c>
      <c r="C277" s="7" t="s">
        <v>104</v>
      </c>
      <c r="D277" s="17"/>
      <c r="E277" s="17"/>
      <c r="F277" s="18"/>
      <c r="G277" s="19"/>
    </row>
    <row r="278" spans="1:7" x14ac:dyDescent="0.35">
      <c r="A278" s="5" t="s">
        <v>2</v>
      </c>
      <c r="B278" s="6">
        <v>1</v>
      </c>
      <c r="C278" s="8" t="s">
        <v>112</v>
      </c>
      <c r="D278" s="17"/>
      <c r="E278" s="17"/>
      <c r="F278" s="18"/>
      <c r="G278" s="19"/>
    </row>
    <row r="279" spans="1:7" x14ac:dyDescent="0.35">
      <c r="A279" s="9" t="s">
        <v>3</v>
      </c>
      <c r="B279" s="9" t="s">
        <v>4</v>
      </c>
      <c r="C279" s="10" t="s">
        <v>5</v>
      </c>
      <c r="D279" s="20" t="s">
        <v>6</v>
      </c>
      <c r="E279" s="20" t="s">
        <v>7</v>
      </c>
      <c r="F279" s="21" t="s">
        <v>8</v>
      </c>
      <c r="G279" s="21"/>
    </row>
    <row r="280" spans="1:7" ht="21" x14ac:dyDescent="0.35">
      <c r="A280" s="148" t="s">
        <v>108</v>
      </c>
      <c r="B280" s="11" t="s">
        <v>10</v>
      </c>
      <c r="C280" s="35" t="s">
        <v>479</v>
      </c>
      <c r="D280" s="28"/>
      <c r="E280" s="28"/>
      <c r="F280" s="28"/>
      <c r="G280" s="36"/>
    </row>
    <row r="281" spans="1:7" x14ac:dyDescent="0.35">
      <c r="A281" s="148"/>
      <c r="B281" s="11"/>
      <c r="C281" s="12"/>
      <c r="D281" s="22">
        <v>20</v>
      </c>
      <c r="E281" s="22"/>
      <c r="F281" s="23"/>
      <c r="G281" s="24" t="s">
        <v>12</v>
      </c>
    </row>
    <row r="282" spans="1:7" ht="21" x14ac:dyDescent="0.35">
      <c r="A282" s="148" t="s">
        <v>109</v>
      </c>
      <c r="B282" s="11" t="s">
        <v>10</v>
      </c>
      <c r="C282" s="35" t="s">
        <v>480</v>
      </c>
      <c r="D282" s="28"/>
      <c r="E282" s="28"/>
      <c r="F282" s="28"/>
      <c r="G282" s="36"/>
    </row>
    <row r="283" spans="1:7" x14ac:dyDescent="0.35">
      <c r="A283" s="148"/>
      <c r="B283" s="11"/>
      <c r="C283" s="12"/>
      <c r="D283" s="22">
        <v>25</v>
      </c>
      <c r="E283" s="22"/>
      <c r="F283" s="23"/>
      <c r="G283" s="24" t="s">
        <v>12</v>
      </c>
    </row>
    <row r="284" spans="1:7" ht="21" x14ac:dyDescent="0.35">
      <c r="A284" s="148" t="s">
        <v>110</v>
      </c>
      <c r="B284" s="11" t="s">
        <v>10</v>
      </c>
      <c r="C284" s="35" t="s">
        <v>481</v>
      </c>
      <c r="D284" s="28"/>
      <c r="E284" s="28"/>
      <c r="F284" s="28"/>
      <c r="G284" s="36"/>
    </row>
    <row r="285" spans="1:7" x14ac:dyDescent="0.35">
      <c r="A285" s="148"/>
      <c r="B285" s="11"/>
      <c r="C285" s="12"/>
      <c r="D285" s="22">
        <v>3</v>
      </c>
      <c r="E285" s="22"/>
      <c r="F285" s="23"/>
      <c r="G285" s="24" t="s">
        <v>12</v>
      </c>
    </row>
    <row r="286" spans="1:7" ht="21" x14ac:dyDescent="0.35">
      <c r="A286" s="148" t="s">
        <v>116</v>
      </c>
      <c r="B286" s="11" t="s">
        <v>10</v>
      </c>
      <c r="C286" s="35" t="s">
        <v>482</v>
      </c>
      <c r="D286" s="28"/>
      <c r="E286" s="28"/>
      <c r="F286" s="28"/>
      <c r="G286" s="36"/>
    </row>
    <row r="287" spans="1:7" x14ac:dyDescent="0.35">
      <c r="A287" s="148"/>
      <c r="B287" s="11"/>
      <c r="C287" s="12"/>
      <c r="D287" s="22">
        <v>3</v>
      </c>
      <c r="E287" s="22"/>
      <c r="F287" s="23"/>
      <c r="G287" s="24" t="s">
        <v>12</v>
      </c>
    </row>
    <row r="288" spans="1:7" ht="21" x14ac:dyDescent="0.35">
      <c r="A288" s="148" t="s">
        <v>117</v>
      </c>
      <c r="B288" s="11" t="s">
        <v>10</v>
      </c>
      <c r="C288" s="35" t="s">
        <v>483</v>
      </c>
      <c r="D288" s="28"/>
      <c r="E288" s="28"/>
      <c r="F288" s="28"/>
      <c r="G288" s="36"/>
    </row>
    <row r="289" spans="1:7" x14ac:dyDescent="0.35">
      <c r="A289" s="148"/>
      <c r="B289" s="11"/>
      <c r="C289" s="12"/>
      <c r="D289" s="22">
        <v>6</v>
      </c>
      <c r="E289" s="22"/>
      <c r="F289" s="23"/>
      <c r="G289" s="24" t="s">
        <v>12</v>
      </c>
    </row>
    <row r="290" spans="1:7" ht="21" x14ac:dyDescent="0.35">
      <c r="A290" s="148" t="s">
        <v>118</v>
      </c>
      <c r="B290" s="11" t="s">
        <v>10</v>
      </c>
      <c r="C290" s="35" t="s">
        <v>484</v>
      </c>
      <c r="D290" s="28"/>
      <c r="E290" s="28"/>
      <c r="F290" s="28"/>
      <c r="G290" s="36"/>
    </row>
    <row r="291" spans="1:7" x14ac:dyDescent="0.35">
      <c r="A291" s="148"/>
      <c r="B291" s="11"/>
      <c r="C291" s="12"/>
      <c r="D291" s="22">
        <v>10</v>
      </c>
      <c r="E291" s="22"/>
      <c r="F291" s="23"/>
      <c r="G291" s="24" t="s">
        <v>12</v>
      </c>
    </row>
    <row r="292" spans="1:7" ht="21" x14ac:dyDescent="0.35">
      <c r="A292" s="148" t="s">
        <v>119</v>
      </c>
      <c r="B292" s="11" t="s">
        <v>10</v>
      </c>
      <c r="C292" s="35" t="s">
        <v>485</v>
      </c>
      <c r="D292" s="28"/>
      <c r="E292" s="28"/>
      <c r="F292" s="28"/>
      <c r="G292" s="36"/>
    </row>
    <row r="293" spans="1:7" x14ac:dyDescent="0.35">
      <c r="A293" s="148"/>
      <c r="B293" s="11"/>
      <c r="C293" s="12"/>
      <c r="D293" s="22">
        <v>60</v>
      </c>
      <c r="E293" s="22"/>
      <c r="F293" s="23"/>
      <c r="G293" s="24" t="s">
        <v>12</v>
      </c>
    </row>
    <row r="294" spans="1:7" ht="21" x14ac:dyDescent="0.35">
      <c r="A294" s="148" t="s">
        <v>120</v>
      </c>
      <c r="B294" s="11" t="s">
        <v>10</v>
      </c>
      <c r="C294" s="35" t="s">
        <v>486</v>
      </c>
      <c r="D294" s="28"/>
      <c r="E294" s="28"/>
      <c r="F294" s="28"/>
      <c r="G294" s="36"/>
    </row>
    <row r="295" spans="1:7" x14ac:dyDescent="0.35">
      <c r="A295" s="148"/>
      <c r="B295" s="11"/>
      <c r="C295" s="12"/>
      <c r="D295" s="22">
        <v>45</v>
      </c>
      <c r="E295" s="22"/>
      <c r="F295" s="23"/>
      <c r="G295" s="24" t="s">
        <v>12</v>
      </c>
    </row>
    <row r="296" spans="1:7" ht="21" x14ac:dyDescent="0.35">
      <c r="A296" s="148" t="s">
        <v>121</v>
      </c>
      <c r="B296" s="11" t="s">
        <v>10</v>
      </c>
      <c r="C296" s="35" t="s">
        <v>487</v>
      </c>
      <c r="D296" s="28"/>
      <c r="E296" s="28"/>
      <c r="F296" s="28"/>
      <c r="G296" s="36"/>
    </row>
    <row r="297" spans="1:7" x14ac:dyDescent="0.35">
      <c r="A297" s="148"/>
      <c r="B297" s="11"/>
      <c r="C297" s="12"/>
      <c r="D297" s="22">
        <v>15</v>
      </c>
      <c r="E297" s="22"/>
      <c r="F297" s="23"/>
      <c r="G297" s="24" t="s">
        <v>12</v>
      </c>
    </row>
    <row r="298" spans="1:7" ht="21" x14ac:dyDescent="0.35">
      <c r="A298" s="148" t="s">
        <v>122</v>
      </c>
      <c r="B298" s="11" t="s">
        <v>10</v>
      </c>
      <c r="C298" s="35" t="s">
        <v>488</v>
      </c>
      <c r="D298" s="28"/>
      <c r="E298" s="28"/>
      <c r="F298" s="28"/>
      <c r="G298" s="36"/>
    </row>
    <row r="299" spans="1:7" x14ac:dyDescent="0.35">
      <c r="A299" s="148"/>
      <c r="B299" s="11"/>
      <c r="C299" s="12"/>
      <c r="D299" s="22">
        <v>5</v>
      </c>
      <c r="E299" s="22"/>
      <c r="F299" s="23"/>
      <c r="G299" s="24" t="s">
        <v>12</v>
      </c>
    </row>
    <row r="300" spans="1:7" ht="21" x14ac:dyDescent="0.35">
      <c r="A300" s="148" t="s">
        <v>123</v>
      </c>
      <c r="B300" s="11" t="s">
        <v>10</v>
      </c>
      <c r="C300" s="35" t="s">
        <v>489</v>
      </c>
      <c r="D300" s="28"/>
      <c r="E300" s="28"/>
      <c r="F300" s="28"/>
      <c r="G300" s="36"/>
    </row>
    <row r="301" spans="1:7" x14ac:dyDescent="0.35">
      <c r="A301" s="148"/>
      <c r="B301" s="11"/>
      <c r="C301" s="12"/>
      <c r="D301" s="22">
        <v>15</v>
      </c>
      <c r="E301" s="22"/>
      <c r="F301" s="23"/>
      <c r="G301" s="24" t="s">
        <v>12</v>
      </c>
    </row>
    <row r="302" spans="1:7" ht="21" x14ac:dyDescent="0.35">
      <c r="A302" s="148" t="s">
        <v>124</v>
      </c>
      <c r="B302" s="11" t="s">
        <v>10</v>
      </c>
      <c r="C302" s="35" t="s">
        <v>490</v>
      </c>
      <c r="D302" s="28"/>
      <c r="E302" s="28"/>
      <c r="F302" s="28"/>
      <c r="G302" s="36"/>
    </row>
    <row r="303" spans="1:7" x14ac:dyDescent="0.35">
      <c r="A303" s="148"/>
      <c r="B303" s="11"/>
      <c r="C303" s="12"/>
      <c r="D303" s="22">
        <v>3</v>
      </c>
      <c r="E303" s="22"/>
      <c r="F303" s="23"/>
      <c r="G303" s="24" t="s">
        <v>12</v>
      </c>
    </row>
    <row r="304" spans="1:7" ht="31.5" x14ac:dyDescent="0.35">
      <c r="A304" s="148" t="s">
        <v>125</v>
      </c>
      <c r="B304" s="11" t="s">
        <v>10</v>
      </c>
      <c r="C304" s="35" t="s">
        <v>491</v>
      </c>
      <c r="D304" s="28"/>
      <c r="E304" s="28"/>
      <c r="F304" s="28"/>
      <c r="G304" s="36"/>
    </row>
    <row r="305" spans="1:7" x14ac:dyDescent="0.35">
      <c r="A305" s="148"/>
      <c r="B305" s="11"/>
      <c r="C305" s="12"/>
      <c r="D305" s="22">
        <v>2</v>
      </c>
      <c r="E305" s="22"/>
      <c r="F305" s="23"/>
      <c r="G305" s="24" t="s">
        <v>12</v>
      </c>
    </row>
    <row r="306" spans="1:7" ht="21" x14ac:dyDescent="0.35">
      <c r="A306" s="148" t="s">
        <v>126</v>
      </c>
      <c r="B306" s="11" t="s">
        <v>10</v>
      </c>
      <c r="C306" s="35" t="s">
        <v>492</v>
      </c>
      <c r="D306" s="28"/>
      <c r="E306" s="28"/>
      <c r="F306" s="28"/>
      <c r="G306" s="36"/>
    </row>
    <row r="307" spans="1:7" x14ac:dyDescent="0.35">
      <c r="A307" s="148"/>
      <c r="B307" s="11"/>
      <c r="C307" s="12"/>
      <c r="D307" s="22">
        <v>15</v>
      </c>
      <c r="E307" s="22"/>
      <c r="F307" s="23"/>
      <c r="G307" s="24" t="s">
        <v>12</v>
      </c>
    </row>
    <row r="308" spans="1:7" ht="21" x14ac:dyDescent="0.35">
      <c r="A308" s="148" t="s">
        <v>127</v>
      </c>
      <c r="B308" s="11" t="s">
        <v>10</v>
      </c>
      <c r="C308" s="35" t="s">
        <v>493</v>
      </c>
      <c r="D308" s="28"/>
      <c r="E308" s="28"/>
      <c r="F308" s="28"/>
      <c r="G308" s="36"/>
    </row>
    <row r="309" spans="1:7" x14ac:dyDescent="0.35">
      <c r="A309" s="148"/>
      <c r="B309" s="11"/>
      <c r="C309" s="12"/>
      <c r="D309" s="22">
        <v>20</v>
      </c>
      <c r="E309" s="22"/>
      <c r="F309" s="23"/>
      <c r="G309" s="24" t="s">
        <v>12</v>
      </c>
    </row>
    <row r="310" spans="1:7" ht="21.65" customHeight="1" x14ac:dyDescent="0.35">
      <c r="A310" s="148" t="s">
        <v>128</v>
      </c>
      <c r="B310" s="11" t="s">
        <v>10</v>
      </c>
      <c r="C310" s="35" t="s">
        <v>494</v>
      </c>
      <c r="D310" s="28"/>
      <c r="E310" s="28"/>
      <c r="F310" s="28"/>
      <c r="G310" s="36"/>
    </row>
    <row r="311" spans="1:7" x14ac:dyDescent="0.35">
      <c r="A311" s="148"/>
      <c r="B311" s="11"/>
      <c r="C311" s="12"/>
      <c r="D311" s="22">
        <v>20</v>
      </c>
      <c r="E311" s="22"/>
      <c r="F311" s="23"/>
      <c r="G311" s="24" t="s">
        <v>12</v>
      </c>
    </row>
    <row r="312" spans="1:7" ht="21" x14ac:dyDescent="0.35">
      <c r="A312" s="148" t="s">
        <v>129</v>
      </c>
      <c r="B312" s="11" t="s">
        <v>10</v>
      </c>
      <c r="C312" s="35" t="s">
        <v>495</v>
      </c>
      <c r="D312" s="28"/>
      <c r="E312" s="28"/>
      <c r="F312" s="28"/>
      <c r="G312" s="36"/>
    </row>
    <row r="313" spans="1:7" x14ac:dyDescent="0.35">
      <c r="A313" s="148"/>
      <c r="B313" s="11"/>
      <c r="C313" s="12"/>
      <c r="D313" s="22">
        <v>20</v>
      </c>
      <c r="E313" s="22"/>
      <c r="F313" s="23"/>
      <c r="G313" s="24" t="s">
        <v>12</v>
      </c>
    </row>
    <row r="314" spans="1:7" ht="21" x14ac:dyDescent="0.35">
      <c r="A314" s="148" t="s">
        <v>130</v>
      </c>
      <c r="B314" s="11" t="s">
        <v>10</v>
      </c>
      <c r="C314" s="35" t="s">
        <v>496</v>
      </c>
      <c r="D314" s="28"/>
      <c r="E314" s="28"/>
      <c r="F314" s="28"/>
      <c r="G314" s="36"/>
    </row>
    <row r="315" spans="1:7" x14ac:dyDescent="0.35">
      <c r="A315" s="148"/>
      <c r="B315" s="11"/>
      <c r="C315" s="12"/>
      <c r="D315" s="22">
        <v>30</v>
      </c>
      <c r="E315" s="22"/>
      <c r="F315" s="23"/>
      <c r="G315" s="24" t="s">
        <v>12</v>
      </c>
    </row>
    <row r="316" spans="1:7" ht="21" x14ac:dyDescent="0.35">
      <c r="A316" s="148" t="s">
        <v>131</v>
      </c>
      <c r="B316" s="11" t="s">
        <v>10</v>
      </c>
      <c r="C316" s="35" t="s">
        <v>497</v>
      </c>
      <c r="D316" s="28"/>
      <c r="E316" s="28"/>
      <c r="F316" s="28"/>
      <c r="G316" s="36"/>
    </row>
    <row r="317" spans="1:7" x14ac:dyDescent="0.35">
      <c r="A317" s="148"/>
      <c r="B317" s="11"/>
      <c r="C317" s="12"/>
      <c r="D317" s="22">
        <v>30</v>
      </c>
      <c r="E317" s="22"/>
      <c r="F317" s="23"/>
      <c r="G317" s="24" t="s">
        <v>12</v>
      </c>
    </row>
    <row r="318" spans="1:7" ht="21" x14ac:dyDescent="0.35">
      <c r="A318" s="148" t="s">
        <v>132</v>
      </c>
      <c r="B318" s="11" t="s">
        <v>10</v>
      </c>
      <c r="C318" s="35" t="s">
        <v>498</v>
      </c>
      <c r="D318" s="28"/>
      <c r="E318" s="28"/>
      <c r="F318" s="28"/>
      <c r="G318" s="36"/>
    </row>
    <row r="319" spans="1:7" x14ac:dyDescent="0.35">
      <c r="A319" s="148"/>
      <c r="B319" s="11"/>
      <c r="C319" s="12"/>
      <c r="D319" s="22">
        <v>15</v>
      </c>
      <c r="E319" s="22"/>
      <c r="F319" s="23"/>
      <c r="G319" s="24" t="s">
        <v>12</v>
      </c>
    </row>
    <row r="320" spans="1:7" ht="21" x14ac:dyDescent="0.35">
      <c r="A320" s="148" t="s">
        <v>133</v>
      </c>
      <c r="B320" s="11" t="s">
        <v>10</v>
      </c>
      <c r="C320" s="35" t="s">
        <v>499</v>
      </c>
      <c r="D320" s="28"/>
      <c r="E320" s="28"/>
      <c r="F320" s="28"/>
      <c r="G320" s="36"/>
    </row>
    <row r="321" spans="1:7" x14ac:dyDescent="0.35">
      <c r="A321" s="148"/>
      <c r="B321" s="11"/>
      <c r="C321" s="12"/>
      <c r="D321" s="22">
        <v>15</v>
      </c>
      <c r="E321" s="22"/>
      <c r="F321" s="23"/>
      <c r="G321" s="24" t="s">
        <v>12</v>
      </c>
    </row>
    <row r="322" spans="1:7" ht="21" x14ac:dyDescent="0.35">
      <c r="A322" s="148" t="s">
        <v>134</v>
      </c>
      <c r="B322" s="11" t="s">
        <v>10</v>
      </c>
      <c r="C322" s="35" t="s">
        <v>500</v>
      </c>
      <c r="D322" s="28"/>
      <c r="E322" s="28"/>
      <c r="F322" s="28"/>
      <c r="G322" s="36"/>
    </row>
    <row r="323" spans="1:7" x14ac:dyDescent="0.35">
      <c r="A323" s="148"/>
      <c r="B323" s="11"/>
      <c r="C323" s="12"/>
      <c r="D323" s="22">
        <v>10</v>
      </c>
      <c r="E323" s="22"/>
      <c r="F323" s="23"/>
      <c r="G323" s="24" t="s">
        <v>12</v>
      </c>
    </row>
    <row r="324" spans="1:7" ht="21" x14ac:dyDescent="0.35">
      <c r="A324" s="148" t="s">
        <v>135</v>
      </c>
      <c r="B324" s="11" t="s">
        <v>10</v>
      </c>
      <c r="C324" s="35" t="s">
        <v>501</v>
      </c>
      <c r="D324" s="28"/>
      <c r="E324" s="28"/>
      <c r="F324" s="28"/>
      <c r="G324" s="36"/>
    </row>
    <row r="325" spans="1:7" x14ac:dyDescent="0.35">
      <c r="A325" s="148"/>
      <c r="B325" s="11"/>
      <c r="C325" s="12"/>
      <c r="D325" s="22">
        <v>3</v>
      </c>
      <c r="E325" s="22"/>
      <c r="F325" s="23"/>
      <c r="G325" s="24" t="s">
        <v>12</v>
      </c>
    </row>
    <row r="326" spans="1:7" ht="21" x14ac:dyDescent="0.35">
      <c r="A326" s="148" t="s">
        <v>136</v>
      </c>
      <c r="B326" s="11" t="s">
        <v>10</v>
      </c>
      <c r="C326" s="35" t="s">
        <v>502</v>
      </c>
      <c r="D326" s="28"/>
      <c r="E326" s="28"/>
      <c r="F326" s="28"/>
      <c r="G326" s="36"/>
    </row>
    <row r="327" spans="1:7" x14ac:dyDescent="0.35">
      <c r="A327" s="148"/>
      <c r="B327" s="11"/>
      <c r="C327" s="12"/>
      <c r="D327" s="22">
        <v>3</v>
      </c>
      <c r="E327" s="22"/>
      <c r="F327" s="23"/>
      <c r="G327" s="24" t="s">
        <v>12</v>
      </c>
    </row>
    <row r="328" spans="1:7" ht="21" x14ac:dyDescent="0.35">
      <c r="A328" s="148" t="s">
        <v>137</v>
      </c>
      <c r="B328" s="11" t="s">
        <v>10</v>
      </c>
      <c r="C328" s="35" t="s">
        <v>503</v>
      </c>
      <c r="D328" s="28"/>
      <c r="E328" s="28"/>
      <c r="F328" s="28"/>
      <c r="G328" s="36"/>
    </row>
    <row r="329" spans="1:7" x14ac:dyDescent="0.35">
      <c r="A329" s="148"/>
      <c r="B329" s="11"/>
      <c r="C329" s="12"/>
      <c r="D329" s="22">
        <v>3</v>
      </c>
      <c r="E329" s="22"/>
      <c r="F329" s="23"/>
      <c r="G329" s="24" t="s">
        <v>12</v>
      </c>
    </row>
    <row r="330" spans="1:7" ht="21" x14ac:dyDescent="0.35">
      <c r="A330" s="148" t="s">
        <v>138</v>
      </c>
      <c r="B330" s="11" t="s">
        <v>10</v>
      </c>
      <c r="C330" s="35" t="s">
        <v>504</v>
      </c>
      <c r="D330" s="28"/>
      <c r="E330" s="28"/>
      <c r="F330" s="28"/>
      <c r="G330" s="36"/>
    </row>
    <row r="331" spans="1:7" x14ac:dyDescent="0.35">
      <c r="A331" s="148"/>
      <c r="B331" s="11"/>
      <c r="C331" s="12"/>
      <c r="D331" s="22">
        <v>20</v>
      </c>
      <c r="E331" s="22"/>
      <c r="F331" s="23"/>
      <c r="G331" s="24" t="s">
        <v>12</v>
      </c>
    </row>
    <row r="332" spans="1:7" ht="21" x14ac:dyDescent="0.35">
      <c r="A332" s="148" t="s">
        <v>139</v>
      </c>
      <c r="B332" s="11" t="s">
        <v>10</v>
      </c>
      <c r="C332" s="35" t="s">
        <v>505</v>
      </c>
      <c r="D332" s="28"/>
      <c r="E332" s="28"/>
      <c r="F332" s="28"/>
      <c r="G332" s="36"/>
    </row>
    <row r="333" spans="1:7" x14ac:dyDescent="0.35">
      <c r="A333" s="148"/>
      <c r="B333" s="11"/>
      <c r="C333" s="12"/>
      <c r="D333" s="22">
        <v>2</v>
      </c>
      <c r="E333" s="22"/>
      <c r="F333" s="23"/>
      <c r="G333" s="24" t="s">
        <v>12</v>
      </c>
    </row>
    <row r="334" spans="1:7" x14ac:dyDescent="0.35">
      <c r="A334" s="11"/>
      <c r="B334" s="11"/>
      <c r="C334" s="12"/>
      <c r="D334" s="22"/>
      <c r="E334" s="22"/>
      <c r="F334" s="23"/>
      <c r="G334" s="24"/>
    </row>
    <row r="335" spans="1:7" x14ac:dyDescent="0.35">
      <c r="A335" s="29"/>
      <c r="B335" s="30"/>
      <c r="C335" s="31"/>
      <c r="D335" s="32"/>
      <c r="E335" s="32"/>
      <c r="F335" s="33"/>
      <c r="G335" s="34"/>
    </row>
    <row r="336" spans="1:7" x14ac:dyDescent="0.35">
      <c r="A336" s="149" t="s">
        <v>140</v>
      </c>
      <c r="B336" s="149"/>
      <c r="C336" s="149"/>
      <c r="D336" s="149"/>
      <c r="E336" s="25"/>
      <c r="F336" s="16"/>
      <c r="G336" s="26" t="s">
        <v>12</v>
      </c>
    </row>
    <row r="337" spans="1:7" x14ac:dyDescent="0.35">
      <c r="A337" s="41"/>
      <c r="B337" s="41"/>
      <c r="C337" s="41"/>
      <c r="D337" s="25"/>
      <c r="E337" s="25"/>
      <c r="F337" s="16"/>
      <c r="G337" s="37"/>
    </row>
    <row r="338" spans="1:7" x14ac:dyDescent="0.35">
      <c r="A338" s="41"/>
      <c r="B338" s="41"/>
      <c r="C338" s="41"/>
      <c r="D338" s="25"/>
      <c r="E338" s="25"/>
      <c r="F338" s="16"/>
      <c r="G338" s="37"/>
    </row>
    <row r="339" spans="1:7" x14ac:dyDescent="0.35">
      <c r="A339" s="5" t="s">
        <v>0</v>
      </c>
      <c r="B339" s="6">
        <v>3</v>
      </c>
      <c r="C339" s="7" t="s">
        <v>104</v>
      </c>
      <c r="D339" s="17"/>
      <c r="E339" s="17"/>
      <c r="F339" s="18"/>
      <c r="G339" s="19"/>
    </row>
    <row r="340" spans="1:7" x14ac:dyDescent="0.35">
      <c r="A340" s="5" t="s">
        <v>2</v>
      </c>
      <c r="B340" s="6">
        <v>2</v>
      </c>
      <c r="C340" s="8" t="s">
        <v>141</v>
      </c>
      <c r="D340" s="17"/>
      <c r="E340" s="17"/>
      <c r="F340" s="18"/>
      <c r="G340" s="19"/>
    </row>
    <row r="341" spans="1:7" x14ac:dyDescent="0.35">
      <c r="A341" s="9" t="s">
        <v>3</v>
      </c>
      <c r="B341" s="9" t="s">
        <v>4</v>
      </c>
      <c r="C341" s="10" t="s">
        <v>5</v>
      </c>
      <c r="D341" s="20" t="s">
        <v>6</v>
      </c>
      <c r="E341" s="20" t="s">
        <v>7</v>
      </c>
      <c r="F341" s="21" t="s">
        <v>8</v>
      </c>
      <c r="G341" s="21"/>
    </row>
    <row r="342" spans="1:7" ht="21" x14ac:dyDescent="0.35">
      <c r="A342" s="148" t="s">
        <v>143</v>
      </c>
      <c r="B342" s="11" t="s">
        <v>10</v>
      </c>
      <c r="C342" s="35" t="s">
        <v>506</v>
      </c>
      <c r="D342" s="28"/>
      <c r="E342" s="28"/>
      <c r="F342" s="28"/>
      <c r="G342" s="36"/>
    </row>
    <row r="343" spans="1:7" x14ac:dyDescent="0.35">
      <c r="A343" s="148"/>
      <c r="B343" s="11"/>
      <c r="C343" s="12"/>
      <c r="D343" s="22">
        <v>3</v>
      </c>
      <c r="E343" s="22"/>
      <c r="F343" s="23"/>
      <c r="G343" s="24" t="s">
        <v>12</v>
      </c>
    </row>
    <row r="344" spans="1:7" ht="21" x14ac:dyDescent="0.35">
      <c r="A344" s="148" t="s">
        <v>144</v>
      </c>
      <c r="B344" s="11" t="s">
        <v>10</v>
      </c>
      <c r="C344" s="35" t="s">
        <v>507</v>
      </c>
      <c r="D344" s="28"/>
      <c r="E344" s="28"/>
      <c r="F344" s="28"/>
      <c r="G344" s="36"/>
    </row>
    <row r="345" spans="1:7" x14ac:dyDescent="0.35">
      <c r="A345" s="148"/>
      <c r="B345" s="11"/>
      <c r="C345" s="12"/>
      <c r="D345" s="22">
        <v>4</v>
      </c>
      <c r="E345" s="22"/>
      <c r="F345" s="23"/>
      <c r="G345" s="24" t="s">
        <v>12</v>
      </c>
    </row>
    <row r="346" spans="1:7" ht="21" x14ac:dyDescent="0.35">
      <c r="A346" s="148" t="s">
        <v>145</v>
      </c>
      <c r="B346" s="11" t="s">
        <v>10</v>
      </c>
      <c r="C346" s="35" t="s">
        <v>508</v>
      </c>
      <c r="D346" s="28"/>
      <c r="E346" s="28"/>
      <c r="F346" s="28"/>
      <c r="G346" s="36"/>
    </row>
    <row r="347" spans="1:7" x14ac:dyDescent="0.35">
      <c r="A347" s="148"/>
      <c r="B347" s="11"/>
      <c r="C347" s="12"/>
      <c r="D347" s="22">
        <v>5</v>
      </c>
      <c r="E347" s="22"/>
      <c r="F347" s="23"/>
      <c r="G347" s="24" t="s">
        <v>12</v>
      </c>
    </row>
    <row r="348" spans="1:7" ht="21" x14ac:dyDescent="0.35">
      <c r="A348" s="148" t="s">
        <v>146</v>
      </c>
      <c r="B348" s="11" t="s">
        <v>10</v>
      </c>
      <c r="C348" s="35" t="s">
        <v>509</v>
      </c>
      <c r="D348" s="28"/>
      <c r="E348" s="28"/>
      <c r="F348" s="28"/>
      <c r="G348" s="36"/>
    </row>
    <row r="349" spans="1:7" x14ac:dyDescent="0.35">
      <c r="A349" s="148"/>
      <c r="B349" s="11"/>
      <c r="C349" s="12"/>
      <c r="D349" s="22">
        <v>1500</v>
      </c>
      <c r="E349" s="22"/>
      <c r="F349" s="23"/>
      <c r="G349" s="24" t="s">
        <v>12</v>
      </c>
    </row>
    <row r="350" spans="1:7" ht="21" x14ac:dyDescent="0.35">
      <c r="A350" s="148" t="s">
        <v>147</v>
      </c>
      <c r="B350" s="11" t="s">
        <v>10</v>
      </c>
      <c r="C350" s="35" t="s">
        <v>510</v>
      </c>
      <c r="D350" s="28"/>
      <c r="E350" s="28"/>
      <c r="F350" s="28"/>
      <c r="G350" s="36"/>
    </row>
    <row r="351" spans="1:7" x14ac:dyDescent="0.35">
      <c r="A351" s="148"/>
      <c r="B351" s="11"/>
      <c r="C351" s="12"/>
      <c r="D351" s="22">
        <v>2000</v>
      </c>
      <c r="E351" s="22"/>
      <c r="F351" s="23"/>
      <c r="G351" s="24" t="s">
        <v>12</v>
      </c>
    </row>
    <row r="352" spans="1:7" ht="21" x14ac:dyDescent="0.35">
      <c r="A352" s="148" t="s">
        <v>148</v>
      </c>
      <c r="B352" s="11" t="s">
        <v>10</v>
      </c>
      <c r="C352" s="35" t="s">
        <v>511</v>
      </c>
      <c r="D352" s="28"/>
      <c r="E352" s="28"/>
      <c r="F352" s="28"/>
      <c r="G352" s="36"/>
    </row>
    <row r="353" spans="1:7" x14ac:dyDescent="0.35">
      <c r="A353" s="148"/>
      <c r="B353" s="11"/>
      <c r="C353" s="12"/>
      <c r="D353" s="22">
        <v>50</v>
      </c>
      <c r="E353" s="22"/>
      <c r="F353" s="23"/>
      <c r="G353" s="24" t="s">
        <v>12</v>
      </c>
    </row>
    <row r="354" spans="1:7" ht="21" x14ac:dyDescent="0.35">
      <c r="A354" s="148" t="s">
        <v>149</v>
      </c>
      <c r="B354" s="11" t="s">
        <v>10</v>
      </c>
      <c r="C354" s="35" t="s">
        <v>512</v>
      </c>
      <c r="D354" s="28"/>
      <c r="E354" s="28"/>
      <c r="F354" s="28"/>
      <c r="G354" s="36"/>
    </row>
    <row r="355" spans="1:7" x14ac:dyDescent="0.35">
      <c r="A355" s="148"/>
      <c r="B355" s="11"/>
      <c r="C355" s="12"/>
      <c r="D355" s="22">
        <v>150</v>
      </c>
      <c r="E355" s="22"/>
      <c r="F355" s="23"/>
      <c r="G355" s="24" t="s">
        <v>12</v>
      </c>
    </row>
    <row r="356" spans="1:7" ht="21" x14ac:dyDescent="0.35">
      <c r="A356" s="148" t="s">
        <v>150</v>
      </c>
      <c r="B356" s="11" t="s">
        <v>10</v>
      </c>
      <c r="C356" s="35" t="s">
        <v>513</v>
      </c>
      <c r="D356" s="28"/>
      <c r="E356" s="28"/>
      <c r="F356" s="28"/>
      <c r="G356" s="36"/>
    </row>
    <row r="357" spans="1:7" x14ac:dyDescent="0.35">
      <c r="A357" s="148"/>
      <c r="B357" s="11"/>
      <c r="C357" s="12"/>
      <c r="D357" s="22">
        <v>10</v>
      </c>
      <c r="E357" s="22"/>
      <c r="F357" s="23"/>
      <c r="G357" s="24" t="s">
        <v>12</v>
      </c>
    </row>
    <row r="358" spans="1:7" ht="21" x14ac:dyDescent="0.35">
      <c r="A358" s="148" t="s">
        <v>151</v>
      </c>
      <c r="B358" s="11" t="s">
        <v>10</v>
      </c>
      <c r="C358" s="35" t="s">
        <v>514</v>
      </c>
      <c r="D358" s="28"/>
      <c r="E358" s="28"/>
      <c r="F358" s="28"/>
      <c r="G358" s="36"/>
    </row>
    <row r="359" spans="1:7" x14ac:dyDescent="0.35">
      <c r="A359" s="148"/>
      <c r="B359" s="11"/>
      <c r="C359" s="12"/>
      <c r="D359" s="22">
        <v>2</v>
      </c>
      <c r="E359" s="22"/>
      <c r="F359" s="23"/>
      <c r="G359" s="24" t="s">
        <v>12</v>
      </c>
    </row>
    <row r="360" spans="1:7" ht="21" x14ac:dyDescent="0.35">
      <c r="A360" s="148" t="s">
        <v>152</v>
      </c>
      <c r="B360" s="11" t="s">
        <v>10</v>
      </c>
      <c r="C360" s="35" t="s">
        <v>515</v>
      </c>
      <c r="D360" s="28"/>
      <c r="E360" s="28"/>
      <c r="F360" s="28"/>
      <c r="G360" s="36"/>
    </row>
    <row r="361" spans="1:7" x14ac:dyDescent="0.35">
      <c r="A361" s="148"/>
      <c r="B361" s="11"/>
      <c r="C361" s="12"/>
      <c r="D361" s="22">
        <v>30</v>
      </c>
      <c r="E361" s="22"/>
      <c r="F361" s="23"/>
      <c r="G361" s="24" t="s">
        <v>12</v>
      </c>
    </row>
    <row r="362" spans="1:7" ht="31.5" x14ac:dyDescent="0.35">
      <c r="A362" s="148" t="s">
        <v>153</v>
      </c>
      <c r="B362" s="11" t="s">
        <v>10</v>
      </c>
      <c r="C362" s="35" t="s">
        <v>516</v>
      </c>
      <c r="D362" s="28"/>
      <c r="E362" s="28"/>
      <c r="F362" s="28"/>
      <c r="G362" s="36"/>
    </row>
    <row r="363" spans="1:7" x14ac:dyDescent="0.35">
      <c r="A363" s="148"/>
      <c r="B363" s="11"/>
      <c r="C363" s="12"/>
      <c r="D363" s="22">
        <v>20</v>
      </c>
      <c r="E363" s="22"/>
      <c r="F363" s="23"/>
      <c r="G363" s="24" t="s">
        <v>12</v>
      </c>
    </row>
    <row r="364" spans="1:7" ht="21" x14ac:dyDescent="0.35">
      <c r="A364" s="148" t="s">
        <v>154</v>
      </c>
      <c r="B364" s="11" t="s">
        <v>10</v>
      </c>
      <c r="C364" s="35" t="s">
        <v>517</v>
      </c>
      <c r="D364" s="28"/>
      <c r="E364" s="28"/>
      <c r="F364" s="28"/>
      <c r="G364" s="36"/>
    </row>
    <row r="365" spans="1:7" x14ac:dyDescent="0.35">
      <c r="A365" s="148"/>
      <c r="B365" s="11"/>
      <c r="C365" s="12"/>
      <c r="D365" s="22">
        <v>1</v>
      </c>
      <c r="E365" s="22"/>
      <c r="F365" s="23"/>
      <c r="G365" s="24" t="s">
        <v>12</v>
      </c>
    </row>
    <row r="366" spans="1:7" ht="21" x14ac:dyDescent="0.35">
      <c r="A366" s="148" t="s">
        <v>155</v>
      </c>
      <c r="B366" s="11" t="s">
        <v>10</v>
      </c>
      <c r="C366" s="35" t="s">
        <v>518</v>
      </c>
      <c r="D366" s="28"/>
      <c r="E366" s="28"/>
      <c r="F366" s="28"/>
      <c r="G366" s="36"/>
    </row>
    <row r="367" spans="1:7" x14ac:dyDescent="0.35">
      <c r="A367" s="148"/>
      <c r="B367" s="11"/>
      <c r="C367" s="12"/>
      <c r="D367" s="22">
        <v>5</v>
      </c>
      <c r="E367" s="22"/>
      <c r="F367" s="23"/>
      <c r="G367" s="24" t="s">
        <v>12</v>
      </c>
    </row>
    <row r="368" spans="1:7" ht="21" x14ac:dyDescent="0.35">
      <c r="A368" s="148" t="s">
        <v>156</v>
      </c>
      <c r="B368" s="11" t="s">
        <v>10</v>
      </c>
      <c r="C368" s="35" t="s">
        <v>519</v>
      </c>
      <c r="D368" s="28"/>
      <c r="E368" s="28"/>
      <c r="F368" s="28"/>
      <c r="G368" s="36"/>
    </row>
    <row r="369" spans="1:7" x14ac:dyDescent="0.35">
      <c r="A369" s="148"/>
      <c r="B369" s="11"/>
      <c r="C369" s="12"/>
      <c r="D369" s="22">
        <v>25</v>
      </c>
      <c r="E369" s="22"/>
      <c r="F369" s="23"/>
      <c r="G369" s="24" t="s">
        <v>12</v>
      </c>
    </row>
    <row r="370" spans="1:7" ht="57" customHeight="1" x14ac:dyDescent="0.35">
      <c r="A370" s="148" t="s">
        <v>157</v>
      </c>
      <c r="B370" s="11" t="s">
        <v>10</v>
      </c>
      <c r="C370" s="35" t="s">
        <v>520</v>
      </c>
      <c r="D370" s="28"/>
      <c r="E370" s="28"/>
      <c r="F370" s="28"/>
      <c r="G370" s="36"/>
    </row>
    <row r="371" spans="1:7" x14ac:dyDescent="0.35">
      <c r="A371" s="148"/>
      <c r="B371" s="11"/>
      <c r="C371" s="12"/>
      <c r="D371" s="22">
        <v>250</v>
      </c>
      <c r="E371" s="22"/>
      <c r="F371" s="23"/>
      <c r="G371" s="24" t="s">
        <v>12</v>
      </c>
    </row>
    <row r="372" spans="1:7" ht="21" x14ac:dyDescent="0.35">
      <c r="A372" s="148" t="s">
        <v>158</v>
      </c>
      <c r="B372" s="11" t="s">
        <v>10</v>
      </c>
      <c r="C372" s="35" t="s">
        <v>521</v>
      </c>
      <c r="D372" s="28"/>
      <c r="E372" s="28"/>
      <c r="F372" s="28"/>
      <c r="G372" s="36"/>
    </row>
    <row r="373" spans="1:7" x14ac:dyDescent="0.35">
      <c r="A373" s="148"/>
      <c r="B373" s="11"/>
      <c r="C373" s="12"/>
      <c r="D373" s="22">
        <v>10</v>
      </c>
      <c r="E373" s="22"/>
      <c r="F373" s="23"/>
      <c r="G373" s="24" t="s">
        <v>12</v>
      </c>
    </row>
    <row r="374" spans="1:7" x14ac:dyDescent="0.35">
      <c r="A374" s="11"/>
      <c r="B374" s="11"/>
      <c r="C374" s="12"/>
      <c r="D374" s="22"/>
      <c r="E374" s="22"/>
      <c r="F374" s="23"/>
      <c r="G374" s="24"/>
    </row>
    <row r="375" spans="1:7" x14ac:dyDescent="0.35">
      <c r="A375" s="29"/>
      <c r="B375" s="30"/>
      <c r="C375" s="31"/>
      <c r="D375" s="32"/>
      <c r="E375" s="32"/>
      <c r="F375" s="33"/>
      <c r="G375" s="34"/>
    </row>
    <row r="376" spans="1:7" x14ac:dyDescent="0.35">
      <c r="A376" s="149" t="s">
        <v>142</v>
      </c>
      <c r="B376" s="149"/>
      <c r="C376" s="149"/>
      <c r="D376" s="149"/>
      <c r="E376" s="25"/>
      <c r="F376" s="16"/>
      <c r="G376" s="26" t="s">
        <v>12</v>
      </c>
    </row>
    <row r="377" spans="1:7" x14ac:dyDescent="0.35">
      <c r="A377" s="41"/>
      <c r="B377" s="41"/>
      <c r="C377" s="41"/>
      <c r="D377" s="25"/>
      <c r="E377" s="25"/>
      <c r="F377" s="16"/>
      <c r="G377" s="37"/>
    </row>
    <row r="379" spans="1:7" x14ac:dyDescent="0.35">
      <c r="A379" s="5" t="s">
        <v>0</v>
      </c>
      <c r="B379" s="6">
        <v>3</v>
      </c>
      <c r="C379" s="7" t="s">
        <v>104</v>
      </c>
      <c r="D379" s="17"/>
      <c r="E379" s="17"/>
      <c r="F379" s="18"/>
      <c r="G379" s="19"/>
    </row>
    <row r="380" spans="1:7" x14ac:dyDescent="0.35">
      <c r="A380" s="5" t="s">
        <v>2</v>
      </c>
      <c r="B380" s="6">
        <v>3</v>
      </c>
      <c r="C380" s="8" t="s">
        <v>105</v>
      </c>
      <c r="D380" s="17"/>
      <c r="E380" s="17"/>
      <c r="F380" s="18"/>
      <c r="G380" s="19"/>
    </row>
    <row r="381" spans="1:7" x14ac:dyDescent="0.35">
      <c r="A381" s="9" t="s">
        <v>3</v>
      </c>
      <c r="B381" s="9" t="s">
        <v>4</v>
      </c>
      <c r="C381" s="10" t="s">
        <v>5</v>
      </c>
      <c r="D381" s="20" t="s">
        <v>6</v>
      </c>
      <c r="E381" s="20" t="s">
        <v>7</v>
      </c>
      <c r="F381" s="21" t="s">
        <v>8</v>
      </c>
      <c r="G381" s="21"/>
    </row>
    <row r="382" spans="1:7" ht="21" x14ac:dyDescent="0.35">
      <c r="A382" s="148" t="s">
        <v>113</v>
      </c>
      <c r="B382" s="11" t="s">
        <v>10</v>
      </c>
      <c r="C382" s="35" t="s">
        <v>106</v>
      </c>
      <c r="D382" s="28"/>
      <c r="E382" s="28"/>
      <c r="F382" s="28"/>
      <c r="G382" s="36"/>
    </row>
    <row r="383" spans="1:7" x14ac:dyDescent="0.35">
      <c r="A383" s="148"/>
      <c r="B383" s="11"/>
      <c r="C383" s="12"/>
      <c r="D383" s="22">
        <v>2</v>
      </c>
      <c r="E383" s="22"/>
      <c r="F383" s="23"/>
      <c r="G383" s="24" t="s">
        <v>12</v>
      </c>
    </row>
    <row r="384" spans="1:7" ht="21" x14ac:dyDescent="0.35">
      <c r="A384" s="148" t="s">
        <v>114</v>
      </c>
      <c r="B384" s="11" t="s">
        <v>10</v>
      </c>
      <c r="C384" s="35" t="s">
        <v>107</v>
      </c>
      <c r="D384" s="28"/>
      <c r="E384" s="28"/>
      <c r="F384" s="28"/>
      <c r="G384" s="36"/>
    </row>
    <row r="385" spans="1:7" x14ac:dyDescent="0.35">
      <c r="A385" s="148"/>
      <c r="B385" s="11"/>
      <c r="C385" s="12"/>
      <c r="D385" s="22">
        <v>23</v>
      </c>
      <c r="E385" s="22"/>
      <c r="F385" s="23"/>
      <c r="G385" s="24" t="s">
        <v>12</v>
      </c>
    </row>
    <row r="386" spans="1:7" ht="21" x14ac:dyDescent="0.35">
      <c r="A386" s="148" t="s">
        <v>115</v>
      </c>
      <c r="B386" s="11" t="s">
        <v>10</v>
      </c>
      <c r="C386" s="35" t="s">
        <v>522</v>
      </c>
      <c r="D386" s="28"/>
      <c r="E386" s="28"/>
      <c r="F386" s="28"/>
      <c r="G386" s="36"/>
    </row>
    <row r="387" spans="1:7" x14ac:dyDescent="0.35">
      <c r="A387" s="148"/>
      <c r="B387" s="11"/>
      <c r="C387" s="12"/>
      <c r="D387" s="22">
        <v>15</v>
      </c>
      <c r="E387" s="22"/>
      <c r="F387" s="23"/>
      <c r="G387" s="24" t="s">
        <v>12</v>
      </c>
    </row>
    <row r="388" spans="1:7" x14ac:dyDescent="0.35">
      <c r="A388" s="11"/>
      <c r="B388" s="11"/>
      <c r="C388" s="12"/>
      <c r="D388" s="22"/>
      <c r="E388" s="22"/>
      <c r="F388" s="23"/>
      <c r="G388" s="24"/>
    </row>
    <row r="389" spans="1:7" x14ac:dyDescent="0.35">
      <c r="A389" s="29"/>
      <c r="B389" s="30"/>
      <c r="C389" s="31"/>
      <c r="D389" s="32"/>
      <c r="E389" s="32"/>
      <c r="F389" s="33"/>
      <c r="G389" s="34"/>
    </row>
    <row r="390" spans="1:7" x14ac:dyDescent="0.35">
      <c r="A390" s="146" t="s">
        <v>111</v>
      </c>
      <c r="B390" s="146"/>
      <c r="C390" s="146"/>
      <c r="D390" s="146"/>
      <c r="E390" s="25"/>
      <c r="F390" s="16"/>
      <c r="G390" s="26" t="s">
        <v>12</v>
      </c>
    </row>
    <row r="393" spans="1:7" x14ac:dyDescent="0.35">
      <c r="A393" s="5" t="s">
        <v>0</v>
      </c>
      <c r="B393" s="6">
        <v>3</v>
      </c>
      <c r="C393" s="7" t="s">
        <v>104</v>
      </c>
      <c r="D393" s="17"/>
      <c r="E393" s="17"/>
      <c r="F393" s="18"/>
      <c r="G393" s="19"/>
    </row>
    <row r="394" spans="1:7" x14ac:dyDescent="0.35">
      <c r="A394" s="5" t="s">
        <v>2</v>
      </c>
      <c r="B394" s="6">
        <v>4</v>
      </c>
      <c r="C394" s="8" t="s">
        <v>159</v>
      </c>
      <c r="D394" s="17"/>
      <c r="E394" s="17"/>
      <c r="F394" s="18"/>
      <c r="G394" s="19"/>
    </row>
    <row r="395" spans="1:7" x14ac:dyDescent="0.35">
      <c r="A395" s="9" t="s">
        <v>3</v>
      </c>
      <c r="B395" s="9" t="s">
        <v>4</v>
      </c>
      <c r="C395" s="10" t="s">
        <v>5</v>
      </c>
      <c r="D395" s="20" t="s">
        <v>6</v>
      </c>
      <c r="E395" s="20" t="s">
        <v>7</v>
      </c>
      <c r="F395" s="21" t="s">
        <v>8</v>
      </c>
      <c r="G395" s="21"/>
    </row>
    <row r="396" spans="1:7" ht="42" x14ac:dyDescent="0.35">
      <c r="A396" s="148" t="s">
        <v>161</v>
      </c>
      <c r="B396" s="11" t="s">
        <v>10</v>
      </c>
      <c r="C396" s="35" t="s">
        <v>523</v>
      </c>
      <c r="D396" s="28"/>
      <c r="E396" s="28"/>
      <c r="F396" s="28"/>
      <c r="G396" s="36"/>
    </row>
    <row r="397" spans="1:7" x14ac:dyDescent="0.35">
      <c r="A397" s="148"/>
      <c r="B397" s="11"/>
      <c r="C397" s="12"/>
      <c r="D397" s="22">
        <v>3</v>
      </c>
      <c r="E397" s="22"/>
      <c r="F397" s="23"/>
      <c r="G397" s="24" t="s">
        <v>12</v>
      </c>
    </row>
    <row r="398" spans="1:7" ht="21" x14ac:dyDescent="0.35">
      <c r="A398" s="148" t="s">
        <v>162</v>
      </c>
      <c r="B398" s="11" t="s">
        <v>10</v>
      </c>
      <c r="C398" s="35" t="s">
        <v>524</v>
      </c>
      <c r="D398" s="28"/>
      <c r="E398" s="28"/>
      <c r="F398" s="28"/>
      <c r="G398" s="36"/>
    </row>
    <row r="399" spans="1:7" x14ac:dyDescent="0.35">
      <c r="A399" s="148"/>
      <c r="B399" s="11"/>
      <c r="C399" s="12"/>
      <c r="D399" s="22">
        <v>15</v>
      </c>
      <c r="E399" s="22"/>
      <c r="F399" s="23"/>
      <c r="G399" s="24" t="s">
        <v>12</v>
      </c>
    </row>
    <row r="400" spans="1:7" ht="21" x14ac:dyDescent="0.35">
      <c r="A400" s="148" t="s">
        <v>163</v>
      </c>
      <c r="B400" s="11" t="s">
        <v>10</v>
      </c>
      <c r="C400" s="35" t="s">
        <v>525</v>
      </c>
      <c r="D400" s="28"/>
      <c r="E400" s="28"/>
      <c r="F400" s="28"/>
      <c r="G400" s="36"/>
    </row>
    <row r="401" spans="1:7" x14ac:dyDescent="0.35">
      <c r="A401" s="148"/>
      <c r="B401" s="11"/>
      <c r="C401" s="12"/>
      <c r="D401" s="22">
        <v>3</v>
      </c>
      <c r="E401" s="22"/>
      <c r="F401" s="23"/>
      <c r="G401" s="24" t="s">
        <v>12</v>
      </c>
    </row>
    <row r="402" spans="1:7" x14ac:dyDescent="0.35">
      <c r="A402" s="11"/>
      <c r="B402" s="11"/>
      <c r="C402" s="12"/>
      <c r="D402" s="22"/>
      <c r="E402" s="22"/>
      <c r="F402" s="23"/>
      <c r="G402" s="24"/>
    </row>
    <row r="403" spans="1:7" x14ac:dyDescent="0.35">
      <c r="A403" s="29"/>
      <c r="B403" s="30"/>
      <c r="C403" s="31"/>
      <c r="D403" s="32"/>
      <c r="E403" s="32"/>
      <c r="F403" s="33"/>
      <c r="G403" s="34"/>
    </row>
    <row r="404" spans="1:7" x14ac:dyDescent="0.35">
      <c r="A404" s="146" t="s">
        <v>160</v>
      </c>
      <c r="B404" s="146"/>
      <c r="C404" s="146"/>
      <c r="D404" s="146"/>
      <c r="E404" s="25"/>
      <c r="F404" s="16"/>
      <c r="G404" s="26" t="s">
        <v>12</v>
      </c>
    </row>
    <row r="407" spans="1:7" x14ac:dyDescent="0.35">
      <c r="A407" s="5" t="s">
        <v>0</v>
      </c>
      <c r="B407" s="6">
        <v>3</v>
      </c>
      <c r="C407" s="7" t="s">
        <v>104</v>
      </c>
      <c r="D407" s="17"/>
      <c r="E407" s="17"/>
      <c r="F407" s="18"/>
      <c r="G407" s="19"/>
    </row>
    <row r="408" spans="1:7" x14ac:dyDescent="0.35">
      <c r="A408" s="5" t="s">
        <v>2</v>
      </c>
      <c r="B408" s="6">
        <v>5</v>
      </c>
      <c r="C408" s="8" t="s">
        <v>164</v>
      </c>
      <c r="D408" s="17"/>
      <c r="E408" s="17"/>
      <c r="F408" s="18"/>
      <c r="G408" s="19"/>
    </row>
    <row r="409" spans="1:7" x14ac:dyDescent="0.35">
      <c r="A409" s="9" t="s">
        <v>3</v>
      </c>
      <c r="B409" s="9" t="s">
        <v>4</v>
      </c>
      <c r="C409" s="10" t="s">
        <v>5</v>
      </c>
      <c r="D409" s="20" t="s">
        <v>6</v>
      </c>
      <c r="E409" s="20" t="s">
        <v>7</v>
      </c>
      <c r="F409" s="21" t="s">
        <v>8</v>
      </c>
      <c r="G409" s="21"/>
    </row>
    <row r="410" spans="1:7" ht="21" x14ac:dyDescent="0.35">
      <c r="A410" s="148" t="s">
        <v>167</v>
      </c>
      <c r="B410" s="11" t="s">
        <v>10</v>
      </c>
      <c r="C410" s="35" t="s">
        <v>526</v>
      </c>
      <c r="D410" s="28"/>
      <c r="E410" s="28"/>
      <c r="F410" s="28"/>
      <c r="G410" s="36"/>
    </row>
    <row r="411" spans="1:7" x14ac:dyDescent="0.35">
      <c r="A411" s="148"/>
      <c r="B411" s="11"/>
      <c r="C411" s="12"/>
      <c r="D411" s="22">
        <v>2</v>
      </c>
      <c r="E411" s="22"/>
      <c r="F411" s="23"/>
      <c r="G411" s="24" t="s">
        <v>12</v>
      </c>
    </row>
    <row r="412" spans="1:7" ht="21" x14ac:dyDescent="0.35">
      <c r="A412" s="148" t="s">
        <v>168</v>
      </c>
      <c r="B412" s="11" t="s">
        <v>10</v>
      </c>
      <c r="C412" s="35" t="s">
        <v>527</v>
      </c>
      <c r="D412" s="28"/>
      <c r="E412" s="28"/>
      <c r="F412" s="28"/>
      <c r="G412" s="36"/>
    </row>
    <row r="413" spans="1:7" x14ac:dyDescent="0.35">
      <c r="A413" s="148"/>
      <c r="B413" s="11"/>
      <c r="C413" s="12"/>
      <c r="D413" s="22">
        <v>5</v>
      </c>
      <c r="E413" s="22"/>
      <c r="F413" s="23"/>
      <c r="G413" s="24" t="s">
        <v>12</v>
      </c>
    </row>
    <row r="414" spans="1:7" ht="21" x14ac:dyDescent="0.35">
      <c r="A414" s="148" t="s">
        <v>169</v>
      </c>
      <c r="B414" s="11" t="s">
        <v>10</v>
      </c>
      <c r="C414" s="35" t="s">
        <v>528</v>
      </c>
      <c r="D414" s="28"/>
      <c r="E414" s="28"/>
      <c r="F414" s="28"/>
      <c r="G414" s="36"/>
    </row>
    <row r="415" spans="1:7" x14ac:dyDescent="0.35">
      <c r="A415" s="148"/>
      <c r="B415" s="11"/>
      <c r="C415" s="12"/>
      <c r="D415" s="22">
        <v>15</v>
      </c>
      <c r="E415" s="22"/>
      <c r="F415" s="23"/>
      <c r="G415" s="24" t="s">
        <v>12</v>
      </c>
    </row>
    <row r="416" spans="1:7" x14ac:dyDescent="0.35">
      <c r="A416" s="11"/>
      <c r="B416" s="11"/>
      <c r="C416" s="12"/>
      <c r="D416" s="22"/>
      <c r="E416" s="22"/>
      <c r="F416" s="23"/>
      <c r="G416" s="24"/>
    </row>
    <row r="417" spans="1:7" x14ac:dyDescent="0.35">
      <c r="A417" s="29"/>
      <c r="B417" s="30"/>
      <c r="C417" s="31"/>
      <c r="D417" s="32"/>
      <c r="E417" s="32"/>
      <c r="F417" s="33"/>
      <c r="G417" s="34"/>
    </row>
    <row r="418" spans="1:7" x14ac:dyDescent="0.35">
      <c r="A418" s="146" t="s">
        <v>165</v>
      </c>
      <c r="B418" s="146"/>
      <c r="C418" s="146"/>
      <c r="D418" s="146"/>
      <c r="E418" s="25"/>
      <c r="F418" s="16"/>
      <c r="G418" s="26" t="s">
        <v>12</v>
      </c>
    </row>
    <row r="421" spans="1:7" x14ac:dyDescent="0.35">
      <c r="A421" s="5" t="s">
        <v>0</v>
      </c>
      <c r="B421" s="6">
        <v>3</v>
      </c>
      <c r="C421" s="7" t="s">
        <v>104</v>
      </c>
      <c r="D421" s="17"/>
      <c r="E421" s="17"/>
      <c r="F421" s="18"/>
      <c r="G421" s="19"/>
    </row>
    <row r="422" spans="1:7" x14ac:dyDescent="0.35">
      <c r="A422" s="5" t="s">
        <v>2</v>
      </c>
      <c r="B422" s="6">
        <v>6</v>
      </c>
      <c r="C422" s="8" t="s">
        <v>166</v>
      </c>
      <c r="D422" s="17"/>
      <c r="E422" s="17"/>
      <c r="F422" s="18"/>
      <c r="G422" s="19"/>
    </row>
    <row r="423" spans="1:7" x14ac:dyDescent="0.35">
      <c r="A423" s="9" t="s">
        <v>3</v>
      </c>
      <c r="B423" s="9" t="s">
        <v>4</v>
      </c>
      <c r="C423" s="10" t="s">
        <v>5</v>
      </c>
      <c r="D423" s="20" t="s">
        <v>6</v>
      </c>
      <c r="E423" s="20" t="s">
        <v>7</v>
      </c>
      <c r="F423" s="21" t="s">
        <v>8</v>
      </c>
      <c r="G423" s="21"/>
    </row>
    <row r="424" spans="1:7" ht="21" x14ac:dyDescent="0.35">
      <c r="A424" s="148" t="s">
        <v>170</v>
      </c>
      <c r="B424" s="11" t="s">
        <v>10</v>
      </c>
      <c r="C424" s="35" t="s">
        <v>529</v>
      </c>
      <c r="D424" s="28"/>
      <c r="E424" s="28"/>
      <c r="F424" s="28"/>
      <c r="G424" s="36"/>
    </row>
    <row r="425" spans="1:7" x14ac:dyDescent="0.35">
      <c r="A425" s="148"/>
      <c r="B425" s="11"/>
      <c r="C425" s="12"/>
      <c r="D425" s="22">
        <v>4</v>
      </c>
      <c r="E425" s="22"/>
      <c r="F425" s="23"/>
      <c r="G425" s="24" t="s">
        <v>12</v>
      </c>
    </row>
    <row r="426" spans="1:7" ht="21" x14ac:dyDescent="0.35">
      <c r="A426" s="148" t="s">
        <v>171</v>
      </c>
      <c r="B426" s="11" t="s">
        <v>181</v>
      </c>
      <c r="C426" s="35" t="s">
        <v>530</v>
      </c>
      <c r="D426" s="28"/>
      <c r="E426" s="28"/>
      <c r="F426" s="28"/>
      <c r="G426" s="36"/>
    </row>
    <row r="427" spans="1:7" x14ac:dyDescent="0.35">
      <c r="A427" s="148"/>
      <c r="B427" s="11"/>
      <c r="C427" s="12"/>
      <c r="D427" s="22">
        <v>4</v>
      </c>
      <c r="E427" s="22"/>
      <c r="F427" s="23"/>
      <c r="G427" s="24" t="s">
        <v>12</v>
      </c>
    </row>
    <row r="428" spans="1:7" ht="21" x14ac:dyDescent="0.35">
      <c r="A428" s="148" t="s">
        <v>172</v>
      </c>
      <c r="B428" s="11" t="s">
        <v>181</v>
      </c>
      <c r="C428" s="35" t="s">
        <v>531</v>
      </c>
      <c r="D428" s="28"/>
      <c r="E428" s="28"/>
      <c r="F428" s="28"/>
      <c r="G428" s="36"/>
    </row>
    <row r="429" spans="1:7" x14ac:dyDescent="0.35">
      <c r="A429" s="148"/>
      <c r="B429" s="11"/>
      <c r="C429" s="12"/>
      <c r="D429" s="22">
        <v>4</v>
      </c>
      <c r="E429" s="22"/>
      <c r="F429" s="23"/>
      <c r="G429" s="24" t="s">
        <v>12</v>
      </c>
    </row>
    <row r="430" spans="1:7" ht="21" x14ac:dyDescent="0.35">
      <c r="A430" s="148" t="s">
        <v>174</v>
      </c>
      <c r="B430" s="11" t="s">
        <v>10</v>
      </c>
      <c r="C430" s="35" t="s">
        <v>532</v>
      </c>
      <c r="D430" s="28"/>
      <c r="E430" s="28"/>
      <c r="F430" s="28"/>
      <c r="G430" s="36"/>
    </row>
    <row r="431" spans="1:7" x14ac:dyDescent="0.35">
      <c r="A431" s="148"/>
      <c r="B431" s="11"/>
      <c r="C431" s="12"/>
      <c r="D431" s="22">
        <v>15</v>
      </c>
      <c r="E431" s="22"/>
      <c r="F431" s="23"/>
      <c r="G431" s="24" t="s">
        <v>12</v>
      </c>
    </row>
    <row r="432" spans="1:7" ht="21" x14ac:dyDescent="0.35">
      <c r="A432" s="148" t="s">
        <v>175</v>
      </c>
      <c r="B432" s="11" t="s">
        <v>10</v>
      </c>
      <c r="C432" s="35" t="s">
        <v>533</v>
      </c>
      <c r="D432" s="28"/>
      <c r="E432" s="28"/>
      <c r="F432" s="28"/>
      <c r="G432" s="36"/>
    </row>
    <row r="433" spans="1:7" x14ac:dyDescent="0.35">
      <c r="A433" s="148"/>
      <c r="B433" s="11"/>
      <c r="C433" s="12"/>
      <c r="D433" s="22">
        <v>3</v>
      </c>
      <c r="E433" s="22"/>
      <c r="F433" s="23"/>
      <c r="G433" s="24" t="s">
        <v>12</v>
      </c>
    </row>
    <row r="434" spans="1:7" ht="21" x14ac:dyDescent="0.35">
      <c r="A434" s="148" t="s">
        <v>176</v>
      </c>
      <c r="B434" s="11" t="s">
        <v>10</v>
      </c>
      <c r="C434" s="35" t="s">
        <v>534</v>
      </c>
      <c r="D434" s="28"/>
      <c r="E434" s="28"/>
      <c r="F434" s="28"/>
      <c r="G434" s="36"/>
    </row>
    <row r="435" spans="1:7" x14ac:dyDescent="0.35">
      <c r="A435" s="148"/>
      <c r="B435" s="11"/>
      <c r="C435" s="12"/>
      <c r="D435" s="22">
        <v>2</v>
      </c>
      <c r="E435" s="22"/>
      <c r="F435" s="23"/>
      <c r="G435" s="24" t="s">
        <v>12</v>
      </c>
    </row>
    <row r="436" spans="1:7" ht="21" x14ac:dyDescent="0.35">
      <c r="A436" s="148" t="s">
        <v>177</v>
      </c>
      <c r="B436" s="11" t="s">
        <v>181</v>
      </c>
      <c r="C436" s="35" t="s">
        <v>535</v>
      </c>
      <c r="D436" s="28"/>
      <c r="E436" s="28"/>
      <c r="F436" s="28"/>
      <c r="G436" s="36"/>
    </row>
    <row r="437" spans="1:7" x14ac:dyDescent="0.35">
      <c r="A437" s="148"/>
      <c r="B437" s="11"/>
      <c r="C437" s="12"/>
      <c r="D437" s="22">
        <v>4</v>
      </c>
      <c r="E437" s="22"/>
      <c r="F437" s="23"/>
      <c r="G437" s="24" t="s">
        <v>12</v>
      </c>
    </row>
    <row r="438" spans="1:7" ht="21" x14ac:dyDescent="0.35">
      <c r="A438" s="148" t="s">
        <v>178</v>
      </c>
      <c r="B438" s="11" t="s">
        <v>10</v>
      </c>
      <c r="C438" s="35" t="s">
        <v>536</v>
      </c>
      <c r="D438" s="28"/>
      <c r="E438" s="28"/>
      <c r="F438" s="28"/>
      <c r="G438" s="36"/>
    </row>
    <row r="439" spans="1:7" x14ac:dyDescent="0.35">
      <c r="A439" s="148"/>
      <c r="B439" s="11"/>
      <c r="C439" s="12"/>
      <c r="D439" s="22">
        <v>1</v>
      </c>
      <c r="E439" s="22"/>
      <c r="F439" s="23"/>
      <c r="G439" s="24" t="s">
        <v>12</v>
      </c>
    </row>
    <row r="440" spans="1:7" ht="21" x14ac:dyDescent="0.35">
      <c r="A440" s="148" t="s">
        <v>179</v>
      </c>
      <c r="B440" s="11" t="s">
        <v>182</v>
      </c>
      <c r="C440" s="35" t="s">
        <v>537</v>
      </c>
      <c r="D440" s="28"/>
      <c r="E440" s="28"/>
      <c r="F440" s="28"/>
      <c r="G440" s="36"/>
    </row>
    <row r="441" spans="1:7" x14ac:dyDescent="0.35">
      <c r="A441" s="148"/>
      <c r="B441" s="11"/>
      <c r="C441" s="12"/>
      <c r="D441" s="22">
        <v>40</v>
      </c>
      <c r="E441" s="22"/>
      <c r="F441" s="23"/>
      <c r="G441" s="24" t="s">
        <v>12</v>
      </c>
    </row>
    <row r="442" spans="1:7" ht="31.5" x14ac:dyDescent="0.35">
      <c r="A442" s="148" t="s">
        <v>180</v>
      </c>
      <c r="B442" s="11" t="s">
        <v>10</v>
      </c>
      <c r="C442" s="35" t="s">
        <v>538</v>
      </c>
      <c r="D442" s="28"/>
      <c r="E442" s="28"/>
      <c r="F442" s="28"/>
      <c r="G442" s="36"/>
    </row>
    <row r="443" spans="1:7" x14ac:dyDescent="0.35">
      <c r="A443" s="148"/>
      <c r="B443" s="11"/>
      <c r="C443" s="12"/>
      <c r="D443" s="22">
        <v>1</v>
      </c>
      <c r="E443" s="22"/>
      <c r="F443" s="23"/>
      <c r="G443" s="24" t="s">
        <v>12</v>
      </c>
    </row>
    <row r="444" spans="1:7" x14ac:dyDescent="0.35">
      <c r="A444" s="11"/>
      <c r="B444" s="11"/>
      <c r="D444" s="22"/>
      <c r="E444" s="22"/>
      <c r="F444" s="23"/>
      <c r="G444" s="24"/>
    </row>
    <row r="445" spans="1:7" x14ac:dyDescent="0.35">
      <c r="A445" s="29"/>
      <c r="B445" s="30"/>
      <c r="C445" s="31"/>
      <c r="D445" s="32"/>
      <c r="E445" s="32"/>
      <c r="F445" s="33"/>
      <c r="G445" s="34"/>
    </row>
    <row r="446" spans="1:7" x14ac:dyDescent="0.35">
      <c r="A446" s="146" t="s">
        <v>173</v>
      </c>
      <c r="B446" s="146"/>
      <c r="C446" s="146"/>
      <c r="D446" s="146"/>
      <c r="E446" s="25"/>
      <c r="F446" s="16"/>
      <c r="G446" s="26" t="s">
        <v>12</v>
      </c>
    </row>
    <row r="447" spans="1:7" x14ac:dyDescent="0.35">
      <c r="A447" s="147" t="s">
        <v>222</v>
      </c>
      <c r="B447" s="147"/>
      <c r="C447" s="147"/>
      <c r="D447" s="15"/>
      <c r="E447" s="15"/>
      <c r="F447" s="16"/>
      <c r="G447" s="37" t="s">
        <v>12</v>
      </c>
    </row>
    <row r="450" spans="1:7" x14ac:dyDescent="0.35">
      <c r="A450" s="5" t="s">
        <v>0</v>
      </c>
      <c r="B450" s="6">
        <v>4</v>
      </c>
      <c r="C450" s="7" t="s">
        <v>183</v>
      </c>
      <c r="D450" s="17"/>
      <c r="E450" s="17"/>
      <c r="F450" s="18"/>
      <c r="G450" s="19"/>
    </row>
    <row r="451" spans="1:7" x14ac:dyDescent="0.35">
      <c r="A451" s="5" t="s">
        <v>2</v>
      </c>
      <c r="B451" s="6">
        <v>1</v>
      </c>
      <c r="C451" s="8" t="s">
        <v>184</v>
      </c>
      <c r="D451" s="17"/>
      <c r="E451" s="17"/>
      <c r="F451" s="18"/>
      <c r="G451" s="19"/>
    </row>
    <row r="452" spans="1:7" x14ac:dyDescent="0.35">
      <c r="A452" s="9" t="s">
        <v>3</v>
      </c>
      <c r="B452" s="9" t="s">
        <v>4</v>
      </c>
      <c r="C452" s="10" t="s">
        <v>5</v>
      </c>
      <c r="D452" s="20" t="s">
        <v>6</v>
      </c>
      <c r="E452" s="20" t="s">
        <v>7</v>
      </c>
      <c r="F452" s="21" t="s">
        <v>8</v>
      </c>
      <c r="G452" s="21"/>
    </row>
    <row r="453" spans="1:7" ht="16" x14ac:dyDescent="0.35">
      <c r="A453" s="148" t="s">
        <v>185</v>
      </c>
      <c r="B453" s="11" t="s">
        <v>193</v>
      </c>
      <c r="C453" s="40" t="s">
        <v>194</v>
      </c>
      <c r="D453" s="28"/>
      <c r="E453" s="28"/>
      <c r="F453" s="28"/>
      <c r="G453" s="36"/>
    </row>
    <row r="454" spans="1:7" x14ac:dyDescent="0.35">
      <c r="A454" s="148"/>
      <c r="B454" s="11"/>
      <c r="C454" s="40"/>
      <c r="D454" s="22">
        <v>2.56</v>
      </c>
      <c r="E454" s="22"/>
      <c r="F454" s="23"/>
      <c r="G454" s="24" t="s">
        <v>12</v>
      </c>
    </row>
    <row r="455" spans="1:7" ht="24" x14ac:dyDescent="0.35">
      <c r="A455" s="148" t="s">
        <v>186</v>
      </c>
      <c r="B455" s="11" t="s">
        <v>193</v>
      </c>
      <c r="C455" s="40" t="s">
        <v>195</v>
      </c>
      <c r="D455" s="28"/>
      <c r="E455" s="28"/>
      <c r="F455" s="28"/>
      <c r="G455" s="36"/>
    </row>
    <row r="456" spans="1:7" x14ac:dyDescent="0.35">
      <c r="A456" s="148"/>
      <c r="B456" s="11"/>
      <c r="C456" s="40"/>
      <c r="D456" s="22">
        <v>2.56</v>
      </c>
      <c r="E456" s="22"/>
      <c r="F456" s="23"/>
      <c r="G456" s="24" t="s">
        <v>12</v>
      </c>
    </row>
    <row r="457" spans="1:7" ht="16" x14ac:dyDescent="0.35">
      <c r="A457" s="148" t="s">
        <v>187</v>
      </c>
      <c r="B457" s="11" t="s">
        <v>193</v>
      </c>
      <c r="C457" s="40" t="s">
        <v>196</v>
      </c>
      <c r="D457" s="28"/>
      <c r="E457" s="28"/>
      <c r="F457" s="28"/>
      <c r="G457" s="36"/>
    </row>
    <row r="458" spans="1:7" x14ac:dyDescent="0.35">
      <c r="A458" s="148"/>
      <c r="B458" s="11"/>
      <c r="C458" s="40"/>
      <c r="D458" s="22">
        <v>26.2</v>
      </c>
      <c r="E458" s="22"/>
      <c r="F458" s="23"/>
      <c r="G458" s="24" t="s">
        <v>12</v>
      </c>
    </row>
    <row r="459" spans="1:7" ht="16" x14ac:dyDescent="0.35">
      <c r="A459" s="148" t="s">
        <v>188</v>
      </c>
      <c r="B459" s="11" t="s">
        <v>193</v>
      </c>
      <c r="C459" s="40" t="s">
        <v>197</v>
      </c>
      <c r="D459" s="28"/>
      <c r="E459" s="28"/>
      <c r="F459" s="28"/>
      <c r="G459" s="36"/>
    </row>
    <row r="460" spans="1:7" x14ac:dyDescent="0.35">
      <c r="A460" s="148"/>
      <c r="B460" s="11"/>
      <c r="C460" s="40"/>
      <c r="D460" s="22">
        <v>14.99</v>
      </c>
      <c r="E460" s="22"/>
      <c r="F460" s="23"/>
      <c r="G460" s="24" t="s">
        <v>12</v>
      </c>
    </row>
    <row r="461" spans="1:7" ht="16" x14ac:dyDescent="0.35">
      <c r="A461" s="148" t="s">
        <v>189</v>
      </c>
      <c r="B461" s="11" t="s">
        <v>193</v>
      </c>
      <c r="C461" s="40" t="s">
        <v>198</v>
      </c>
      <c r="D461" s="28"/>
      <c r="E461" s="28"/>
      <c r="F461" s="28"/>
      <c r="G461" s="36"/>
    </row>
    <row r="462" spans="1:7" x14ac:dyDescent="0.35">
      <c r="A462" s="148"/>
      <c r="B462" s="11"/>
      <c r="C462" s="40"/>
      <c r="D462" s="22">
        <v>14.99</v>
      </c>
      <c r="E462" s="22"/>
      <c r="F462" s="23"/>
      <c r="G462" s="24" t="s">
        <v>12</v>
      </c>
    </row>
    <row r="463" spans="1:7" ht="24" x14ac:dyDescent="0.35">
      <c r="A463" s="148" t="s">
        <v>190</v>
      </c>
      <c r="B463" s="11" t="s">
        <v>193</v>
      </c>
      <c r="C463" s="40" t="s">
        <v>199</v>
      </c>
      <c r="D463" s="28"/>
      <c r="E463" s="28"/>
      <c r="F463" s="28"/>
      <c r="G463" s="36"/>
    </row>
    <row r="464" spans="1:7" x14ac:dyDescent="0.35">
      <c r="A464" s="148"/>
      <c r="B464" s="11"/>
      <c r="C464" s="40"/>
      <c r="D464" s="22">
        <v>1.6</v>
      </c>
      <c r="E464" s="22"/>
      <c r="F464" s="23"/>
      <c r="G464" s="24" t="s">
        <v>12</v>
      </c>
    </row>
    <row r="465" spans="1:7" ht="22.25" customHeight="1" x14ac:dyDescent="0.35">
      <c r="A465" s="148" t="s">
        <v>191</v>
      </c>
      <c r="B465" s="11" t="s">
        <v>200</v>
      </c>
      <c r="C465" s="40" t="s">
        <v>201</v>
      </c>
      <c r="D465" s="28"/>
      <c r="E465" s="28"/>
      <c r="F465" s="28"/>
      <c r="G465" s="36"/>
    </row>
    <row r="466" spans="1:7" x14ac:dyDescent="0.35">
      <c r="A466" s="148"/>
      <c r="B466" s="11"/>
      <c r="C466" s="40"/>
      <c r="D466" s="22">
        <v>72.099999999999994</v>
      </c>
      <c r="E466" s="22"/>
      <c r="F466" s="23"/>
      <c r="G466" s="24" t="s">
        <v>12</v>
      </c>
    </row>
    <row r="467" spans="1:7" ht="16" x14ac:dyDescent="0.35">
      <c r="A467" s="148" t="s">
        <v>192</v>
      </c>
      <c r="B467" s="11" t="s">
        <v>202</v>
      </c>
      <c r="C467" s="40" t="s">
        <v>203</v>
      </c>
      <c r="D467" s="28"/>
      <c r="E467" s="28"/>
      <c r="F467" s="28"/>
      <c r="G467" s="36"/>
    </row>
    <row r="468" spans="1:7" x14ac:dyDescent="0.35">
      <c r="A468" s="148"/>
      <c r="B468" s="11"/>
      <c r="C468" s="40"/>
      <c r="D468" s="22">
        <v>13.87</v>
      </c>
      <c r="E468" s="22"/>
      <c r="F468" s="23"/>
      <c r="G468" s="24" t="s">
        <v>12</v>
      </c>
    </row>
    <row r="469" spans="1:7" x14ac:dyDescent="0.35">
      <c r="A469" s="11"/>
      <c r="B469" s="11"/>
      <c r="D469" s="22"/>
      <c r="E469" s="22"/>
      <c r="F469" s="23"/>
      <c r="G469" s="24"/>
    </row>
    <row r="470" spans="1:7" x14ac:dyDescent="0.35">
      <c r="A470" s="29"/>
      <c r="B470" s="30"/>
      <c r="C470" s="31"/>
      <c r="D470" s="32"/>
      <c r="E470" s="32"/>
      <c r="F470" s="33"/>
      <c r="G470" s="34"/>
    </row>
    <row r="471" spans="1:7" x14ac:dyDescent="0.35">
      <c r="A471" s="146" t="s">
        <v>204</v>
      </c>
      <c r="B471" s="146"/>
      <c r="C471" s="146"/>
      <c r="D471" s="146"/>
      <c r="E471" s="25"/>
      <c r="F471" s="16"/>
      <c r="G471" s="26" t="s">
        <v>12</v>
      </c>
    </row>
    <row r="472" spans="1:7" x14ac:dyDescent="0.35">
      <c r="A472" s="147" t="s">
        <v>205</v>
      </c>
      <c r="B472" s="147"/>
      <c r="C472" s="147"/>
      <c r="D472" s="15"/>
      <c r="E472" s="15"/>
      <c r="F472" s="16"/>
      <c r="G472" s="37" t="s">
        <v>12</v>
      </c>
    </row>
    <row r="473" spans="1:7" x14ac:dyDescent="0.35">
      <c r="A473" s="41"/>
      <c r="B473" s="41"/>
      <c r="C473" s="41"/>
      <c r="D473" s="25"/>
      <c r="E473" s="25"/>
      <c r="F473" s="16"/>
      <c r="G473" s="37"/>
    </row>
    <row r="474" spans="1:7" x14ac:dyDescent="0.35">
      <c r="A474" s="41"/>
      <c r="B474" s="41"/>
      <c r="C474" s="41"/>
      <c r="D474" s="25"/>
      <c r="E474" s="25"/>
      <c r="F474" s="16"/>
      <c r="G474" s="37"/>
    </row>
    <row r="475" spans="1:7" x14ac:dyDescent="0.35">
      <c r="A475" s="5" t="s">
        <v>0</v>
      </c>
      <c r="B475" s="6">
        <v>5</v>
      </c>
      <c r="C475" s="7" t="s">
        <v>230</v>
      </c>
      <c r="D475" s="17"/>
      <c r="E475" s="17"/>
      <c r="F475" s="18"/>
      <c r="G475" s="19"/>
    </row>
    <row r="476" spans="1:7" x14ac:dyDescent="0.35">
      <c r="A476" s="5" t="s">
        <v>2</v>
      </c>
      <c r="B476" s="6">
        <v>1</v>
      </c>
      <c r="C476" s="8" t="s">
        <v>231</v>
      </c>
      <c r="D476" s="17"/>
      <c r="E476" s="17"/>
      <c r="F476" s="18"/>
      <c r="G476" s="19"/>
    </row>
    <row r="477" spans="1:7" x14ac:dyDescent="0.35">
      <c r="A477" s="9" t="s">
        <v>3</v>
      </c>
      <c r="B477" s="9" t="s">
        <v>4</v>
      </c>
      <c r="C477" s="10" t="s">
        <v>5</v>
      </c>
      <c r="D477" s="20" t="s">
        <v>6</v>
      </c>
      <c r="E477" s="20" t="s">
        <v>7</v>
      </c>
      <c r="F477" s="21" t="s">
        <v>8</v>
      </c>
      <c r="G477" s="21"/>
    </row>
    <row r="478" spans="1:7" ht="21" x14ac:dyDescent="0.35">
      <c r="A478" s="148" t="s">
        <v>232</v>
      </c>
      <c r="B478" s="11" t="s">
        <v>10</v>
      </c>
      <c r="C478" s="35" t="s">
        <v>539</v>
      </c>
      <c r="D478" s="28"/>
      <c r="E478" s="28"/>
      <c r="F478" s="28"/>
      <c r="G478" s="36"/>
    </row>
    <row r="479" spans="1:7" x14ac:dyDescent="0.35">
      <c r="A479" s="148"/>
      <c r="B479" s="11"/>
      <c r="C479" s="12"/>
      <c r="D479" s="22">
        <v>1</v>
      </c>
      <c r="E479" s="22"/>
      <c r="F479" s="23"/>
      <c r="G479" s="24" t="s">
        <v>12</v>
      </c>
    </row>
    <row r="480" spans="1:7" ht="21" x14ac:dyDescent="0.35">
      <c r="A480" s="148" t="s">
        <v>233</v>
      </c>
      <c r="B480" s="11" t="s">
        <v>10</v>
      </c>
      <c r="C480" s="35" t="s">
        <v>540</v>
      </c>
      <c r="D480" s="28"/>
      <c r="E480" s="28"/>
      <c r="F480" s="28"/>
      <c r="G480" s="36"/>
    </row>
    <row r="481" spans="1:7" x14ac:dyDescent="0.35">
      <c r="A481" s="148"/>
      <c r="B481" s="11"/>
      <c r="C481" s="12"/>
      <c r="D481" s="22">
        <v>5</v>
      </c>
      <c r="E481" s="22"/>
      <c r="F481" s="23"/>
      <c r="G481" s="24" t="s">
        <v>12</v>
      </c>
    </row>
    <row r="482" spans="1:7" ht="31.5" x14ac:dyDescent="0.35">
      <c r="A482" s="148" t="s">
        <v>234</v>
      </c>
      <c r="B482" s="11" t="s">
        <v>103</v>
      </c>
      <c r="C482" s="35" t="s">
        <v>541</v>
      </c>
      <c r="D482" s="28"/>
      <c r="E482" s="28"/>
      <c r="F482" s="28"/>
      <c r="G482" s="36"/>
    </row>
    <row r="483" spans="1:7" x14ac:dyDescent="0.35">
      <c r="A483" s="148"/>
      <c r="B483" s="11"/>
      <c r="C483" s="12"/>
      <c r="D483" s="22">
        <v>1000</v>
      </c>
      <c r="E483" s="22"/>
      <c r="F483" s="23"/>
      <c r="G483" s="24" t="s">
        <v>12</v>
      </c>
    </row>
    <row r="484" spans="1:7" ht="21" x14ac:dyDescent="0.35">
      <c r="A484" s="148" t="s">
        <v>274</v>
      </c>
      <c r="B484" s="11" t="s">
        <v>10</v>
      </c>
      <c r="C484" s="35" t="s">
        <v>542</v>
      </c>
      <c r="D484" s="28"/>
      <c r="E484" s="28"/>
      <c r="F484" s="28"/>
      <c r="G484" s="36"/>
    </row>
    <row r="485" spans="1:7" x14ac:dyDescent="0.35">
      <c r="A485" s="148"/>
      <c r="B485" s="11"/>
      <c r="D485" s="22">
        <v>414</v>
      </c>
      <c r="E485" s="22"/>
      <c r="F485" s="23"/>
      <c r="G485" s="24" t="s">
        <v>12</v>
      </c>
    </row>
    <row r="486" spans="1:7" ht="31.5" x14ac:dyDescent="0.35">
      <c r="A486" s="148" t="s">
        <v>275</v>
      </c>
      <c r="B486" s="11" t="s">
        <v>103</v>
      </c>
      <c r="C486" s="35" t="s">
        <v>543</v>
      </c>
      <c r="D486" s="28"/>
      <c r="E486" s="28"/>
      <c r="F486" s="28"/>
      <c r="G486" s="36"/>
    </row>
    <row r="487" spans="1:7" x14ac:dyDescent="0.35">
      <c r="A487" s="148"/>
      <c r="B487" s="11"/>
      <c r="C487" s="12"/>
      <c r="D487" s="22">
        <v>414</v>
      </c>
      <c r="E487" s="22"/>
      <c r="F487" s="23"/>
      <c r="G487" s="24" t="s">
        <v>12</v>
      </c>
    </row>
    <row r="488" spans="1:7" ht="21" x14ac:dyDescent="0.35">
      <c r="A488" s="148" t="s">
        <v>275</v>
      </c>
      <c r="B488" s="11" t="s">
        <v>103</v>
      </c>
      <c r="C488" s="35" t="s">
        <v>544</v>
      </c>
      <c r="D488" s="28"/>
      <c r="E488" s="28"/>
      <c r="F488" s="28"/>
      <c r="G488" s="36"/>
    </row>
    <row r="489" spans="1:7" x14ac:dyDescent="0.35">
      <c r="A489" s="148"/>
      <c r="B489" s="11"/>
      <c r="C489" s="12"/>
      <c r="D489" s="22">
        <v>414</v>
      </c>
      <c r="E489" s="22"/>
      <c r="F489" s="23"/>
      <c r="G489" s="24" t="s">
        <v>12</v>
      </c>
    </row>
    <row r="490" spans="1:7" ht="21" x14ac:dyDescent="0.35">
      <c r="A490" s="148" t="s">
        <v>276</v>
      </c>
      <c r="B490" s="11" t="s">
        <v>10</v>
      </c>
      <c r="C490" s="35" t="s">
        <v>545</v>
      </c>
      <c r="D490" s="28"/>
      <c r="E490" s="28"/>
      <c r="F490" s="28"/>
      <c r="G490" s="36"/>
    </row>
    <row r="491" spans="1:7" x14ac:dyDescent="0.35">
      <c r="A491" s="148"/>
      <c r="B491" s="11"/>
      <c r="C491" s="12"/>
      <c r="D491" s="22">
        <v>5</v>
      </c>
      <c r="E491" s="22"/>
      <c r="F491" s="23"/>
      <c r="G491" s="24" t="s">
        <v>12</v>
      </c>
    </row>
    <row r="492" spans="1:7" ht="21" x14ac:dyDescent="0.35">
      <c r="A492" s="148" t="s">
        <v>276</v>
      </c>
      <c r="B492" s="11" t="s">
        <v>10</v>
      </c>
      <c r="C492" s="35" t="s">
        <v>546</v>
      </c>
      <c r="D492" s="28"/>
      <c r="E492" s="28"/>
      <c r="F492" s="28"/>
      <c r="G492" s="36"/>
    </row>
    <row r="493" spans="1:7" x14ac:dyDescent="0.35">
      <c r="A493" s="148"/>
      <c r="B493" s="11"/>
      <c r="C493" s="12"/>
      <c r="D493" s="22">
        <v>5</v>
      </c>
      <c r="E493" s="22"/>
      <c r="F493" s="23"/>
      <c r="G493" s="24" t="s">
        <v>12</v>
      </c>
    </row>
    <row r="494" spans="1:7" ht="21" x14ac:dyDescent="0.35">
      <c r="A494" s="148" t="s">
        <v>276</v>
      </c>
      <c r="B494" s="11" t="s">
        <v>10</v>
      </c>
      <c r="C494" s="35" t="s">
        <v>547</v>
      </c>
      <c r="D494" s="28"/>
      <c r="E494" s="28"/>
      <c r="F494" s="28"/>
      <c r="G494" s="36"/>
    </row>
    <row r="495" spans="1:7" x14ac:dyDescent="0.35">
      <c r="A495" s="148"/>
      <c r="B495" s="11"/>
      <c r="C495" s="12"/>
      <c r="D495" s="22">
        <v>3</v>
      </c>
      <c r="E495" s="22"/>
      <c r="F495" s="23"/>
      <c r="G495" s="24" t="s">
        <v>12</v>
      </c>
    </row>
    <row r="496" spans="1:7" x14ac:dyDescent="0.35">
      <c r="A496" s="11"/>
      <c r="B496" s="11"/>
      <c r="C496" s="12"/>
      <c r="D496" s="22"/>
      <c r="E496" s="22"/>
      <c r="F496" s="23"/>
      <c r="G496" s="24"/>
    </row>
    <row r="497" spans="1:7" x14ac:dyDescent="0.35">
      <c r="A497" s="29"/>
      <c r="B497" s="30"/>
      <c r="C497" s="31"/>
      <c r="D497" s="32"/>
      <c r="E497" s="32"/>
      <c r="F497" s="33"/>
      <c r="G497" s="34"/>
    </row>
    <row r="498" spans="1:7" x14ac:dyDescent="0.35">
      <c r="A498" s="146" t="s">
        <v>235</v>
      </c>
      <c r="B498" s="146"/>
      <c r="C498" s="146"/>
      <c r="D498" s="146"/>
      <c r="E498" s="25"/>
      <c r="F498" s="16"/>
      <c r="G498" s="26" t="s">
        <v>12</v>
      </c>
    </row>
    <row r="499" spans="1:7" x14ac:dyDescent="0.35">
      <c r="A499" s="14"/>
      <c r="B499" s="14"/>
      <c r="C499" s="14"/>
      <c r="D499" s="14"/>
      <c r="E499" s="25"/>
      <c r="F499" s="16"/>
      <c r="G499" s="26"/>
    </row>
    <row r="500" spans="1:7" x14ac:dyDescent="0.35">
      <c r="A500" s="14"/>
      <c r="B500" s="14"/>
      <c r="C500" s="14"/>
      <c r="D500" s="14"/>
      <c r="E500" s="25"/>
      <c r="F500" s="16"/>
      <c r="G500" s="26"/>
    </row>
    <row r="501" spans="1:7" x14ac:dyDescent="0.35">
      <c r="A501" s="5" t="s">
        <v>0</v>
      </c>
      <c r="B501" s="6">
        <v>5</v>
      </c>
      <c r="C501" s="7" t="s">
        <v>230</v>
      </c>
      <c r="D501" s="17"/>
      <c r="E501" s="17"/>
      <c r="F501" s="18"/>
      <c r="G501" s="19"/>
    </row>
    <row r="502" spans="1:7" x14ac:dyDescent="0.35">
      <c r="A502" s="5" t="s">
        <v>2</v>
      </c>
      <c r="B502" s="6">
        <v>2</v>
      </c>
      <c r="C502" s="8" t="s">
        <v>279</v>
      </c>
      <c r="D502" s="17"/>
      <c r="E502" s="17"/>
      <c r="F502" s="18"/>
      <c r="G502" s="19"/>
    </row>
    <row r="503" spans="1:7" x14ac:dyDescent="0.35">
      <c r="A503" s="9" t="s">
        <v>3</v>
      </c>
      <c r="B503" s="9" t="s">
        <v>4</v>
      </c>
      <c r="C503" s="10" t="s">
        <v>5</v>
      </c>
      <c r="D503" s="20" t="s">
        <v>6</v>
      </c>
      <c r="E503" s="20" t="s">
        <v>7</v>
      </c>
      <c r="F503" s="21" t="s">
        <v>8</v>
      </c>
      <c r="G503" s="21"/>
    </row>
    <row r="504" spans="1:7" ht="21" x14ac:dyDescent="0.35">
      <c r="A504" s="148" t="s">
        <v>280</v>
      </c>
      <c r="B504" s="11" t="s">
        <v>10</v>
      </c>
      <c r="C504" s="35" t="s">
        <v>277</v>
      </c>
      <c r="D504" s="28"/>
      <c r="E504" s="28"/>
      <c r="F504" s="28"/>
      <c r="G504" s="36"/>
    </row>
    <row r="505" spans="1:7" x14ac:dyDescent="0.35">
      <c r="A505" s="148"/>
      <c r="B505" s="11"/>
      <c r="C505" s="12"/>
      <c r="D505" s="22">
        <v>1</v>
      </c>
      <c r="E505" s="22"/>
      <c r="F505" s="23"/>
      <c r="G505" s="24" t="s">
        <v>12</v>
      </c>
    </row>
    <row r="506" spans="1:7" ht="21" x14ac:dyDescent="0.35">
      <c r="A506" s="148" t="s">
        <v>281</v>
      </c>
      <c r="B506" s="11" t="s">
        <v>10</v>
      </c>
      <c r="C506" s="35" t="s">
        <v>278</v>
      </c>
      <c r="D506" s="28"/>
      <c r="E506" s="28"/>
      <c r="F506" s="28"/>
      <c r="G506" s="36"/>
    </row>
    <row r="507" spans="1:7" x14ac:dyDescent="0.35">
      <c r="A507" s="148"/>
      <c r="B507" s="11"/>
      <c r="C507" s="12"/>
      <c r="D507" s="22">
        <v>1</v>
      </c>
      <c r="E507" s="22"/>
      <c r="F507" s="23"/>
      <c r="G507" s="24" t="s">
        <v>12</v>
      </c>
    </row>
    <row r="508" spans="1:7" x14ac:dyDescent="0.35">
      <c r="A508" s="11"/>
      <c r="B508" s="11"/>
      <c r="C508" s="12"/>
      <c r="D508" s="22"/>
      <c r="E508" s="22"/>
      <c r="F508" s="23"/>
      <c r="G508" s="24"/>
    </row>
    <row r="509" spans="1:7" x14ac:dyDescent="0.35">
      <c r="A509" s="29"/>
      <c r="B509" s="30"/>
      <c r="C509" s="31"/>
      <c r="D509" s="32"/>
      <c r="E509" s="32"/>
      <c r="F509" s="33"/>
      <c r="G509" s="34"/>
    </row>
    <row r="510" spans="1:7" x14ac:dyDescent="0.35">
      <c r="A510" s="146" t="s">
        <v>282</v>
      </c>
      <c r="B510" s="146"/>
      <c r="C510" s="146"/>
      <c r="D510" s="146"/>
      <c r="E510" s="25"/>
      <c r="F510" s="16"/>
      <c r="G510" s="26" t="s">
        <v>12</v>
      </c>
    </row>
    <row r="511" spans="1:7" x14ac:dyDescent="0.35">
      <c r="A511" s="147" t="s">
        <v>237</v>
      </c>
      <c r="B511" s="147"/>
      <c r="C511" s="147"/>
      <c r="D511" s="15"/>
      <c r="E511" s="15"/>
      <c r="F511" s="16"/>
      <c r="G511" s="37" t="s">
        <v>12</v>
      </c>
    </row>
    <row r="512" spans="1:7" x14ac:dyDescent="0.35">
      <c r="A512" s="5"/>
      <c r="B512" s="6"/>
      <c r="C512" s="8"/>
      <c r="D512" s="17"/>
      <c r="E512" s="17"/>
      <c r="F512" s="18"/>
      <c r="G512" s="18"/>
    </row>
  </sheetData>
  <mergeCells count="192">
    <mergeCell ref="A494:A495"/>
    <mergeCell ref="A498:D498"/>
    <mergeCell ref="A504:A505"/>
    <mergeCell ref="A506:A507"/>
    <mergeCell ref="A510:D510"/>
    <mergeCell ref="A511:C511"/>
    <mergeCell ref="A482:A483"/>
    <mergeCell ref="A484:A485"/>
    <mergeCell ref="A486:A487"/>
    <mergeCell ref="A488:A489"/>
    <mergeCell ref="A490:A491"/>
    <mergeCell ref="A492:A493"/>
    <mergeCell ref="A465:A466"/>
    <mergeCell ref="A467:A468"/>
    <mergeCell ref="A471:D471"/>
    <mergeCell ref="A472:C472"/>
    <mergeCell ref="A478:A479"/>
    <mergeCell ref="A480:A481"/>
    <mergeCell ref="A453:A454"/>
    <mergeCell ref="A455:A456"/>
    <mergeCell ref="A457:A458"/>
    <mergeCell ref="A459:A460"/>
    <mergeCell ref="A461:A462"/>
    <mergeCell ref="A463:A464"/>
    <mergeCell ref="A436:A437"/>
    <mergeCell ref="A438:A439"/>
    <mergeCell ref="A440:A441"/>
    <mergeCell ref="A442:A443"/>
    <mergeCell ref="A446:D446"/>
    <mergeCell ref="A447:C447"/>
    <mergeCell ref="A424:A425"/>
    <mergeCell ref="A426:A427"/>
    <mergeCell ref="A428:A429"/>
    <mergeCell ref="A430:A431"/>
    <mergeCell ref="A432:A433"/>
    <mergeCell ref="A434:A435"/>
    <mergeCell ref="A400:A401"/>
    <mergeCell ref="A404:D404"/>
    <mergeCell ref="A410:A411"/>
    <mergeCell ref="A412:A413"/>
    <mergeCell ref="A414:A415"/>
    <mergeCell ref="A418:D418"/>
    <mergeCell ref="A382:A383"/>
    <mergeCell ref="A384:A385"/>
    <mergeCell ref="A386:A387"/>
    <mergeCell ref="A390:D390"/>
    <mergeCell ref="A396:A397"/>
    <mergeCell ref="A398:A399"/>
    <mergeCell ref="A364:A365"/>
    <mergeCell ref="A366:A367"/>
    <mergeCell ref="A368:A369"/>
    <mergeCell ref="A370:A371"/>
    <mergeCell ref="A372:A373"/>
    <mergeCell ref="A376:D376"/>
    <mergeCell ref="A352:A353"/>
    <mergeCell ref="A354:A355"/>
    <mergeCell ref="A356:A357"/>
    <mergeCell ref="A358:A359"/>
    <mergeCell ref="A360:A361"/>
    <mergeCell ref="A362:A363"/>
    <mergeCell ref="A336:D336"/>
    <mergeCell ref="A342:A343"/>
    <mergeCell ref="A344:A345"/>
    <mergeCell ref="A346:A347"/>
    <mergeCell ref="A348:A349"/>
    <mergeCell ref="A350:A351"/>
    <mergeCell ref="A322:A323"/>
    <mergeCell ref="A324:A325"/>
    <mergeCell ref="A326:A327"/>
    <mergeCell ref="A328:A329"/>
    <mergeCell ref="A330:A331"/>
    <mergeCell ref="A332:A333"/>
    <mergeCell ref="A310:A311"/>
    <mergeCell ref="A312:A313"/>
    <mergeCell ref="A314:A315"/>
    <mergeCell ref="A316:A317"/>
    <mergeCell ref="A318:A319"/>
    <mergeCell ref="A320:A321"/>
    <mergeCell ref="A298:A299"/>
    <mergeCell ref="A300:A301"/>
    <mergeCell ref="A302:A303"/>
    <mergeCell ref="A304:A305"/>
    <mergeCell ref="A306:A307"/>
    <mergeCell ref="A308:A309"/>
    <mergeCell ref="A286:A287"/>
    <mergeCell ref="A288:A289"/>
    <mergeCell ref="A290:A291"/>
    <mergeCell ref="A292:A293"/>
    <mergeCell ref="A294:A295"/>
    <mergeCell ref="A296:A297"/>
    <mergeCell ref="A269:A270"/>
    <mergeCell ref="A273:D273"/>
    <mergeCell ref="A274:C274"/>
    <mergeCell ref="A280:A281"/>
    <mergeCell ref="A282:A283"/>
    <mergeCell ref="A284:A285"/>
    <mergeCell ref="A252:A253"/>
    <mergeCell ref="A256:D256"/>
    <mergeCell ref="A261:A262"/>
    <mergeCell ref="A263:A264"/>
    <mergeCell ref="A265:A266"/>
    <mergeCell ref="A267:A268"/>
    <mergeCell ref="A235:A236"/>
    <mergeCell ref="A237:A238"/>
    <mergeCell ref="A239:A240"/>
    <mergeCell ref="A243:D243"/>
    <mergeCell ref="A248:A249"/>
    <mergeCell ref="A250:A251"/>
    <mergeCell ref="A213:A214"/>
    <mergeCell ref="A217:D217"/>
    <mergeCell ref="A222:A223"/>
    <mergeCell ref="A224:A225"/>
    <mergeCell ref="A226:A227"/>
    <mergeCell ref="A230:D230"/>
    <mergeCell ref="A193:A194"/>
    <mergeCell ref="A195:A196"/>
    <mergeCell ref="A199:D199"/>
    <mergeCell ref="A207:A208"/>
    <mergeCell ref="A209:A210"/>
    <mergeCell ref="A211:A212"/>
    <mergeCell ref="A181:A182"/>
    <mergeCell ref="A183:A184"/>
    <mergeCell ref="A185:A186"/>
    <mergeCell ref="A187:A188"/>
    <mergeCell ref="A189:A190"/>
    <mergeCell ref="A191:A192"/>
    <mergeCell ref="A163:A164"/>
    <mergeCell ref="A165:A166"/>
    <mergeCell ref="A169:D169"/>
    <mergeCell ref="A175:A176"/>
    <mergeCell ref="A177:A178"/>
    <mergeCell ref="A179:A180"/>
    <mergeCell ref="A151:A152"/>
    <mergeCell ref="A153:A154"/>
    <mergeCell ref="A155:A156"/>
    <mergeCell ref="A157:A158"/>
    <mergeCell ref="A159:A160"/>
    <mergeCell ref="A161:A162"/>
    <mergeCell ref="A133:A134"/>
    <mergeCell ref="A137:D137"/>
    <mergeCell ref="A143:A144"/>
    <mergeCell ref="A145:A146"/>
    <mergeCell ref="A147:A148"/>
    <mergeCell ref="A149:A150"/>
    <mergeCell ref="A121:A122"/>
    <mergeCell ref="A123:A124"/>
    <mergeCell ref="A125:A126"/>
    <mergeCell ref="A127:A128"/>
    <mergeCell ref="A129:A130"/>
    <mergeCell ref="A131:A132"/>
    <mergeCell ref="A103:A104"/>
    <mergeCell ref="A105:A106"/>
    <mergeCell ref="A107:A108"/>
    <mergeCell ref="A109:A110"/>
    <mergeCell ref="A111:A112"/>
    <mergeCell ref="A115:D115"/>
    <mergeCell ref="A91:A92"/>
    <mergeCell ref="A93:A94"/>
    <mergeCell ref="A95:A96"/>
    <mergeCell ref="A97:A98"/>
    <mergeCell ref="A99:A100"/>
    <mergeCell ref="A101:A102"/>
    <mergeCell ref="A79:A80"/>
    <mergeCell ref="A81:A82"/>
    <mergeCell ref="A83:A84"/>
    <mergeCell ref="A85:A86"/>
    <mergeCell ref="A87:A88"/>
    <mergeCell ref="A89:A90"/>
    <mergeCell ref="A67:A68"/>
    <mergeCell ref="A69:A70"/>
    <mergeCell ref="A71:A72"/>
    <mergeCell ref="A73:A74"/>
    <mergeCell ref="A75:A76"/>
    <mergeCell ref="A77:A78"/>
    <mergeCell ref="A45:D45"/>
    <mergeCell ref="A51:A52"/>
    <mergeCell ref="A53:A54"/>
    <mergeCell ref="A57:D57"/>
    <mergeCell ref="A63:A64"/>
    <mergeCell ref="A65:A66"/>
    <mergeCell ref="A19:D19"/>
    <mergeCell ref="A20:C20"/>
    <mergeCell ref="A33:A34"/>
    <mergeCell ref="A35:A38"/>
    <mergeCell ref="A39:A40"/>
    <mergeCell ref="A41:A42"/>
    <mergeCell ref="A5:A6"/>
    <mergeCell ref="A7:A8"/>
    <mergeCell ref="A9:A10"/>
    <mergeCell ref="A11:A12"/>
    <mergeCell ref="A13:A14"/>
    <mergeCell ref="A15:A16"/>
  </mergeCells>
  <pageMargins left="0.25" right="0.25" top="0.75" bottom="0.75" header="0.3" footer="0.3"/>
  <pageSetup paperSize="9" orientation="portrait" r:id="rId1"/>
  <headerFooter>
    <oddHeader>&amp;L&amp;"Calibri,Negrita"AMIDAMENTS&amp;"Calibri,Normal"
PLANTA SOLAR AGROVOLTAICA DE SANT ANTONI DE VILAMAJOR</oddHeader>
    <oddFooter>&amp;L21 de Novembre de 2025&amp;RPàgina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737CB-040F-42EA-8319-007E355483FA}">
  <sheetPr>
    <tabColor rgb="FF92D050"/>
  </sheetPr>
  <dimension ref="A2:G107"/>
  <sheetViews>
    <sheetView view="pageLayout" zoomScale="85" zoomScaleNormal="220" zoomScaleSheetLayoutView="130" zoomScalePageLayoutView="85" workbookViewId="0">
      <selection activeCell="C111" sqref="C110:C111"/>
    </sheetView>
  </sheetViews>
  <sheetFormatPr baseColWidth="10" defaultRowHeight="14.5" x14ac:dyDescent="0.35"/>
  <cols>
    <col min="1" max="1" width="8.1796875" style="85" customWidth="1"/>
    <col min="2" max="2" width="3.36328125" style="84" customWidth="1"/>
    <col min="3" max="3" width="49.54296875" style="83" customWidth="1"/>
    <col min="4" max="5" width="3.08984375" style="82" customWidth="1"/>
    <col min="6" max="6" width="11.1796875" style="143" customWidth="1"/>
    <col min="7" max="7" width="3.54296875" style="80" customWidth="1"/>
  </cols>
  <sheetData>
    <row r="2" spans="1:7" x14ac:dyDescent="0.35">
      <c r="A2" s="93" t="s">
        <v>335</v>
      </c>
      <c r="B2" s="92"/>
      <c r="C2" s="46"/>
      <c r="G2" s="81"/>
    </row>
    <row r="3" spans="1:7" x14ac:dyDescent="0.35">
      <c r="A3" s="91" t="s">
        <v>3</v>
      </c>
      <c r="B3" s="91" t="s">
        <v>4</v>
      </c>
      <c r="C3" s="90" t="s">
        <v>5</v>
      </c>
      <c r="D3" s="89"/>
      <c r="E3" s="89"/>
      <c r="F3" s="88" t="s">
        <v>7</v>
      </c>
      <c r="G3" s="98"/>
    </row>
    <row r="4" spans="1:7" x14ac:dyDescent="0.35">
      <c r="A4" s="47"/>
      <c r="B4" s="96" t="s">
        <v>182</v>
      </c>
      <c r="C4" s="43" t="s">
        <v>334</v>
      </c>
      <c r="D4" s="95"/>
      <c r="E4" s="95"/>
      <c r="F4" s="139">
        <v>30.63</v>
      </c>
      <c r="G4" s="46" t="s">
        <v>12</v>
      </c>
    </row>
    <row r="5" spans="1:7" x14ac:dyDescent="0.35">
      <c r="A5" s="47"/>
      <c r="B5" s="96" t="s">
        <v>182</v>
      </c>
      <c r="C5" s="43" t="s">
        <v>316</v>
      </c>
      <c r="D5" s="95"/>
      <c r="E5" s="95"/>
      <c r="F5" s="139">
        <v>26.36</v>
      </c>
      <c r="G5" s="46" t="s">
        <v>12</v>
      </c>
    </row>
    <row r="6" spans="1:7" x14ac:dyDescent="0.35">
      <c r="A6" s="47"/>
      <c r="B6" s="96" t="s">
        <v>182</v>
      </c>
      <c r="C6" s="43" t="s">
        <v>314</v>
      </c>
      <c r="D6" s="95"/>
      <c r="E6" s="95"/>
      <c r="F6" s="139">
        <v>29.67</v>
      </c>
      <c r="G6" s="46" t="s">
        <v>12</v>
      </c>
    </row>
    <row r="7" spans="1:7" x14ac:dyDescent="0.35">
      <c r="A7" s="47"/>
      <c r="B7" s="96" t="s">
        <v>182</v>
      </c>
      <c r="C7" s="97" t="s">
        <v>333</v>
      </c>
      <c r="F7" s="139">
        <v>25.67</v>
      </c>
      <c r="G7" s="46" t="s">
        <v>12</v>
      </c>
    </row>
    <row r="8" spans="1:7" x14ac:dyDescent="0.35">
      <c r="A8" s="47"/>
      <c r="B8" s="96" t="s">
        <v>182</v>
      </c>
      <c r="C8" s="43" t="s">
        <v>313</v>
      </c>
      <c r="D8" s="95"/>
      <c r="E8" s="95"/>
      <c r="F8" s="139">
        <v>24.86</v>
      </c>
      <c r="G8" s="46" t="s">
        <v>12</v>
      </c>
    </row>
    <row r="9" spans="1:7" x14ac:dyDescent="0.35">
      <c r="A9" s="47"/>
      <c r="B9" s="96" t="s">
        <v>182</v>
      </c>
      <c r="C9" s="137" t="s">
        <v>473</v>
      </c>
      <c r="D9" s="95"/>
      <c r="E9" s="95"/>
      <c r="F9" s="139">
        <v>23.78</v>
      </c>
      <c r="G9" s="46" t="s">
        <v>12</v>
      </c>
    </row>
    <row r="10" spans="1:7" x14ac:dyDescent="0.35">
      <c r="A10" s="47"/>
      <c r="B10" s="96" t="s">
        <v>182</v>
      </c>
      <c r="C10" s="138" t="s">
        <v>472</v>
      </c>
      <c r="D10" s="95"/>
      <c r="E10" s="95"/>
      <c r="F10" s="139">
        <v>21.14</v>
      </c>
      <c r="G10" s="46" t="s">
        <v>12</v>
      </c>
    </row>
    <row r="11" spans="1:7" x14ac:dyDescent="0.35">
      <c r="A11" s="47"/>
      <c r="B11" s="96"/>
      <c r="C11" s="138"/>
      <c r="D11" s="95"/>
      <c r="E11" s="95"/>
      <c r="F11" s="94"/>
      <c r="G11" s="46"/>
    </row>
    <row r="12" spans="1:7" x14ac:dyDescent="0.35">
      <c r="A12" s="93" t="s">
        <v>332</v>
      </c>
      <c r="B12" s="92"/>
      <c r="C12" s="46"/>
    </row>
    <row r="13" spans="1:7" x14ac:dyDescent="0.35">
      <c r="A13" s="91" t="s">
        <v>3</v>
      </c>
      <c r="B13" s="91" t="s">
        <v>4</v>
      </c>
      <c r="C13" s="90" t="s">
        <v>5</v>
      </c>
      <c r="D13" s="89"/>
      <c r="E13" s="89"/>
      <c r="F13" s="88" t="s">
        <v>7</v>
      </c>
      <c r="G13" s="87"/>
    </row>
    <row r="14" spans="1:7" ht="15" customHeight="1" x14ac:dyDescent="0.35">
      <c r="A14" s="47"/>
      <c r="B14" s="86" t="s">
        <v>10</v>
      </c>
      <c r="C14" s="12" t="s">
        <v>374</v>
      </c>
      <c r="D14" s="38"/>
      <c r="E14" s="38"/>
      <c r="F14" s="144">
        <v>54.24067058823529</v>
      </c>
      <c r="G14" s="46" t="s">
        <v>12</v>
      </c>
    </row>
    <row r="15" spans="1:7" ht="15" customHeight="1" x14ac:dyDescent="0.35">
      <c r="A15" s="47"/>
      <c r="B15" s="86" t="s">
        <v>10</v>
      </c>
      <c r="C15" s="12" t="s">
        <v>373</v>
      </c>
      <c r="D15" s="38"/>
      <c r="E15" s="38"/>
      <c r="F15" s="144">
        <v>5448.9375999999993</v>
      </c>
      <c r="G15" s="46" t="s">
        <v>12</v>
      </c>
    </row>
    <row r="16" spans="1:7" ht="15" customHeight="1" x14ac:dyDescent="0.35">
      <c r="A16" s="47"/>
      <c r="B16" s="86" t="s">
        <v>182</v>
      </c>
      <c r="C16" s="12" t="s">
        <v>331</v>
      </c>
      <c r="D16" s="38"/>
      <c r="E16" s="38"/>
      <c r="F16" s="144">
        <v>55.38</v>
      </c>
      <c r="G16" s="46" t="s">
        <v>12</v>
      </c>
    </row>
    <row r="17" spans="1:7" ht="15" customHeight="1" x14ac:dyDescent="0.35">
      <c r="A17" s="47"/>
      <c r="B17" s="86" t="s">
        <v>60</v>
      </c>
      <c r="C17" s="12" t="s">
        <v>330</v>
      </c>
      <c r="D17" s="38"/>
      <c r="E17" s="38"/>
      <c r="F17" s="144">
        <v>531.84755882352943</v>
      </c>
      <c r="G17" s="46" t="s">
        <v>12</v>
      </c>
    </row>
    <row r="18" spans="1:7" x14ac:dyDescent="0.35">
      <c r="A18" s="47"/>
      <c r="B18" s="86" t="s">
        <v>182</v>
      </c>
      <c r="C18" s="12" t="s">
        <v>469</v>
      </c>
      <c r="D18" s="38"/>
      <c r="E18" s="38"/>
      <c r="F18" s="144">
        <v>80</v>
      </c>
      <c r="G18" s="46" t="s">
        <v>12</v>
      </c>
    </row>
    <row r="19" spans="1:7" x14ac:dyDescent="0.35">
      <c r="A19" s="47"/>
      <c r="B19" s="86" t="s">
        <v>60</v>
      </c>
      <c r="C19" s="12" t="s">
        <v>468</v>
      </c>
      <c r="D19" s="38"/>
      <c r="E19" s="38"/>
      <c r="F19" s="144">
        <v>24</v>
      </c>
      <c r="G19" s="46" t="s">
        <v>12</v>
      </c>
    </row>
    <row r="20" spans="1:7" x14ac:dyDescent="0.35">
      <c r="A20" s="47"/>
      <c r="B20" s="86" t="s">
        <v>60</v>
      </c>
      <c r="C20" s="12" t="s">
        <v>467</v>
      </c>
      <c r="D20" s="38"/>
      <c r="E20" s="38"/>
      <c r="F20" s="144">
        <v>108.53238235294118</v>
      </c>
      <c r="G20" s="46" t="s">
        <v>12</v>
      </c>
    </row>
    <row r="21" spans="1:7" x14ac:dyDescent="0.35">
      <c r="A21" s="47"/>
      <c r="B21" s="86" t="s">
        <v>182</v>
      </c>
      <c r="C21" s="12" t="s">
        <v>466</v>
      </c>
      <c r="D21" s="38"/>
      <c r="E21" s="38"/>
      <c r="F21" s="144">
        <v>80</v>
      </c>
      <c r="G21" s="46" t="s">
        <v>12</v>
      </c>
    </row>
    <row r="22" spans="1:7" ht="15" customHeight="1" x14ac:dyDescent="0.35">
      <c r="A22" s="47"/>
      <c r="B22" s="86" t="s">
        <v>60</v>
      </c>
      <c r="C22" s="12" t="s">
        <v>465</v>
      </c>
      <c r="D22" s="38"/>
      <c r="E22" s="38"/>
      <c r="F22" s="144">
        <v>2.2675000000000001</v>
      </c>
      <c r="G22" s="46" t="s">
        <v>12</v>
      </c>
    </row>
    <row r="23" spans="1:7" ht="15" customHeight="1" x14ac:dyDescent="0.35">
      <c r="A23" s="47"/>
      <c r="B23" s="86" t="s">
        <v>10</v>
      </c>
      <c r="C23" s="12" t="s">
        <v>462</v>
      </c>
      <c r="D23" s="38"/>
      <c r="E23" s="38"/>
      <c r="F23" s="144">
        <v>34.812852941176402</v>
      </c>
      <c r="G23" s="46" t="s">
        <v>12</v>
      </c>
    </row>
    <row r="24" spans="1:7" x14ac:dyDescent="0.35">
      <c r="A24" s="47"/>
      <c r="B24" s="86" t="s">
        <v>10</v>
      </c>
      <c r="C24" s="12" t="s">
        <v>461</v>
      </c>
      <c r="D24" s="38"/>
      <c r="E24" s="38"/>
      <c r="F24" s="144">
        <v>12.62</v>
      </c>
      <c r="G24" s="46" t="s">
        <v>12</v>
      </c>
    </row>
    <row r="25" spans="1:7" x14ac:dyDescent="0.35">
      <c r="A25" s="47"/>
      <c r="B25" s="86" t="s">
        <v>10</v>
      </c>
      <c r="C25" s="12" t="s">
        <v>460</v>
      </c>
      <c r="D25" s="38"/>
      <c r="E25" s="38"/>
      <c r="F25" s="144">
        <v>200</v>
      </c>
      <c r="G25" s="46" t="s">
        <v>12</v>
      </c>
    </row>
    <row r="26" spans="1:7" ht="15" customHeight="1" x14ac:dyDescent="0.35">
      <c r="A26" s="47"/>
      <c r="B26" s="86" t="s">
        <v>10</v>
      </c>
      <c r="C26" s="12" t="s">
        <v>459</v>
      </c>
      <c r="D26" s="38"/>
      <c r="E26" s="38"/>
      <c r="F26" s="144">
        <v>125</v>
      </c>
      <c r="G26" s="46" t="s">
        <v>12</v>
      </c>
    </row>
    <row r="27" spans="1:7" ht="23.5" customHeight="1" x14ac:dyDescent="0.35">
      <c r="A27" s="47"/>
      <c r="B27" s="86" t="s">
        <v>10</v>
      </c>
      <c r="C27" s="12" t="s">
        <v>463</v>
      </c>
      <c r="D27" s="38"/>
      <c r="E27" s="38"/>
      <c r="F27" s="144">
        <v>90</v>
      </c>
      <c r="G27" s="46" t="s">
        <v>12</v>
      </c>
    </row>
    <row r="28" spans="1:7" ht="52.5" x14ac:dyDescent="0.35">
      <c r="A28" s="47"/>
      <c r="B28" s="86" t="s">
        <v>103</v>
      </c>
      <c r="C28" s="12" t="s">
        <v>458</v>
      </c>
      <c r="D28" s="38"/>
      <c r="E28" s="38"/>
      <c r="F28" s="144">
        <v>1.4383694117647048</v>
      </c>
      <c r="G28" s="46" t="s">
        <v>12</v>
      </c>
    </row>
    <row r="29" spans="1:7" ht="52.5" x14ac:dyDescent="0.35">
      <c r="A29" s="47"/>
      <c r="B29" s="86" t="s">
        <v>103</v>
      </c>
      <c r="C29" s="12" t="s">
        <v>457</v>
      </c>
      <c r="D29" s="38"/>
      <c r="E29" s="38"/>
      <c r="F29" s="144">
        <v>7.836053529411763</v>
      </c>
      <c r="G29" s="46" t="s">
        <v>12</v>
      </c>
    </row>
    <row r="30" spans="1:7" ht="52.5" x14ac:dyDescent="0.35">
      <c r="A30" s="47"/>
      <c r="B30" s="86" t="s">
        <v>103</v>
      </c>
      <c r="C30" s="12" t="s">
        <v>329</v>
      </c>
      <c r="D30" s="38"/>
      <c r="E30" s="38"/>
      <c r="F30" s="144">
        <v>15.614282352941174</v>
      </c>
      <c r="G30" s="46" t="s">
        <v>12</v>
      </c>
    </row>
    <row r="31" spans="1:7" ht="15" customHeight="1" x14ac:dyDescent="0.35">
      <c r="A31" s="47"/>
      <c r="B31" s="86" t="s">
        <v>202</v>
      </c>
      <c r="C31" s="8" t="s">
        <v>328</v>
      </c>
      <c r="D31" s="38"/>
      <c r="E31" s="38"/>
      <c r="F31" s="144">
        <v>14.3</v>
      </c>
      <c r="G31" s="46" t="s">
        <v>12</v>
      </c>
    </row>
    <row r="32" spans="1:7" ht="31.5" x14ac:dyDescent="0.35">
      <c r="A32" s="47"/>
      <c r="B32" s="86" t="s">
        <v>103</v>
      </c>
      <c r="C32" s="8" t="s">
        <v>327</v>
      </c>
      <c r="D32" s="38"/>
      <c r="E32" s="38"/>
      <c r="F32" s="144">
        <v>0.25</v>
      </c>
      <c r="G32" s="46" t="s">
        <v>12</v>
      </c>
    </row>
    <row r="33" spans="2:7" ht="21" x14ac:dyDescent="0.35">
      <c r="B33" s="86" t="s">
        <v>182</v>
      </c>
      <c r="C33" s="8" t="s">
        <v>326</v>
      </c>
      <c r="D33" s="38"/>
      <c r="E33" s="38"/>
      <c r="F33" s="144">
        <v>3.92</v>
      </c>
      <c r="G33" s="46" t="s">
        <v>12</v>
      </c>
    </row>
    <row r="34" spans="2:7" x14ac:dyDescent="0.35">
      <c r="B34" s="86" t="s">
        <v>182</v>
      </c>
      <c r="C34" s="8" t="s">
        <v>318</v>
      </c>
      <c r="D34" s="38"/>
      <c r="E34" s="38"/>
      <c r="F34" s="144">
        <v>118.9</v>
      </c>
      <c r="G34" s="46" t="s">
        <v>12</v>
      </c>
    </row>
    <row r="35" spans="2:7" x14ac:dyDescent="0.35">
      <c r="B35" s="86" t="s">
        <v>103</v>
      </c>
      <c r="C35" s="12" t="s">
        <v>409</v>
      </c>
      <c r="D35" s="38"/>
      <c r="E35" s="38"/>
      <c r="F35" s="144">
        <v>1.0109258823529412</v>
      </c>
      <c r="G35" s="46" t="s">
        <v>12</v>
      </c>
    </row>
    <row r="36" spans="2:7" x14ac:dyDescent="0.35">
      <c r="B36" s="86" t="s">
        <v>103</v>
      </c>
      <c r="C36" s="12" t="s">
        <v>325</v>
      </c>
      <c r="D36" s="38"/>
      <c r="E36" s="38"/>
      <c r="F36" s="144">
        <v>1.0109258823529412</v>
      </c>
      <c r="G36" s="46" t="s">
        <v>12</v>
      </c>
    </row>
    <row r="37" spans="2:7" x14ac:dyDescent="0.35">
      <c r="B37" s="86" t="s">
        <v>103</v>
      </c>
      <c r="C37" s="12" t="s">
        <v>408</v>
      </c>
      <c r="D37" s="38"/>
      <c r="E37" s="38"/>
      <c r="F37" s="144">
        <v>1.4926905882352943</v>
      </c>
      <c r="G37" s="46" t="s">
        <v>12</v>
      </c>
    </row>
    <row r="38" spans="2:7" x14ac:dyDescent="0.35">
      <c r="B38" s="86" t="s">
        <v>103</v>
      </c>
      <c r="C38" s="12" t="s">
        <v>407</v>
      </c>
      <c r="D38" s="38"/>
      <c r="E38" s="38"/>
      <c r="F38" s="144">
        <v>1.4926905882352943</v>
      </c>
      <c r="G38" s="46" t="s">
        <v>12</v>
      </c>
    </row>
    <row r="39" spans="2:7" x14ac:dyDescent="0.35">
      <c r="B39" s="86" t="s">
        <v>103</v>
      </c>
      <c r="C39" s="12" t="s">
        <v>406</v>
      </c>
      <c r="D39" s="38"/>
      <c r="E39" s="38"/>
      <c r="F39" s="144">
        <v>15.666290196078428</v>
      </c>
      <c r="G39" s="46" t="s">
        <v>12</v>
      </c>
    </row>
    <row r="40" spans="2:7" x14ac:dyDescent="0.35">
      <c r="B40" s="86" t="s">
        <v>103</v>
      </c>
      <c r="C40" s="12" t="s">
        <v>405</v>
      </c>
      <c r="D40" s="38"/>
      <c r="E40" s="38"/>
      <c r="F40" s="144">
        <v>15.666290196078428</v>
      </c>
      <c r="G40" s="46" t="s">
        <v>12</v>
      </c>
    </row>
    <row r="41" spans="2:7" x14ac:dyDescent="0.35">
      <c r="B41" s="86" t="s">
        <v>103</v>
      </c>
      <c r="C41" s="12" t="s">
        <v>404</v>
      </c>
      <c r="D41" s="38"/>
      <c r="E41" s="38"/>
      <c r="F41" s="144">
        <v>16.294491764705882</v>
      </c>
      <c r="G41" s="46" t="s">
        <v>12</v>
      </c>
    </row>
    <row r="42" spans="2:7" x14ac:dyDescent="0.35">
      <c r="B42" s="86" t="s">
        <v>103</v>
      </c>
      <c r="C42" s="12" t="s">
        <v>403</v>
      </c>
      <c r="D42" s="38"/>
      <c r="E42" s="38"/>
      <c r="F42" s="144">
        <v>22.538021176470586</v>
      </c>
      <c r="G42" s="46" t="s">
        <v>12</v>
      </c>
    </row>
    <row r="43" spans="2:7" x14ac:dyDescent="0.35">
      <c r="B43" s="86" t="s">
        <v>103</v>
      </c>
      <c r="C43" s="12" t="s">
        <v>402</v>
      </c>
      <c r="D43" s="38"/>
      <c r="E43" s="38"/>
      <c r="F43" s="144">
        <v>27.664197647058824</v>
      </c>
      <c r="G43" s="46" t="s">
        <v>12</v>
      </c>
    </row>
    <row r="44" spans="2:7" x14ac:dyDescent="0.35">
      <c r="B44" s="86" t="s">
        <v>103</v>
      </c>
      <c r="C44" s="12" t="s">
        <v>401</v>
      </c>
      <c r="D44" s="38"/>
      <c r="E44" s="38"/>
      <c r="F44" s="144">
        <v>35.050668235294118</v>
      </c>
      <c r="G44" s="46" t="s">
        <v>12</v>
      </c>
    </row>
    <row r="45" spans="2:7" x14ac:dyDescent="0.35">
      <c r="B45" s="86" t="s">
        <v>103</v>
      </c>
      <c r="C45" s="12" t="s">
        <v>400</v>
      </c>
      <c r="D45" s="38"/>
      <c r="E45" s="38"/>
      <c r="F45" s="144">
        <v>41.950962352941175</v>
      </c>
      <c r="G45" s="46" t="s">
        <v>12</v>
      </c>
    </row>
    <row r="46" spans="2:7" x14ac:dyDescent="0.35">
      <c r="B46" s="86" t="s">
        <v>103</v>
      </c>
      <c r="C46" s="12" t="s">
        <v>399</v>
      </c>
      <c r="D46" s="38"/>
      <c r="E46" s="38"/>
      <c r="F46" s="144">
        <v>9.0956682352941165</v>
      </c>
      <c r="G46" s="46" t="s">
        <v>12</v>
      </c>
    </row>
    <row r="47" spans="2:7" x14ac:dyDescent="0.35">
      <c r="B47" s="86" t="s">
        <v>103</v>
      </c>
      <c r="C47" s="12" t="s">
        <v>398</v>
      </c>
      <c r="D47" s="38"/>
      <c r="E47" s="38"/>
      <c r="F47" s="144">
        <v>12.490374117647058</v>
      </c>
      <c r="G47" s="46" t="s">
        <v>12</v>
      </c>
    </row>
    <row r="48" spans="2:7" x14ac:dyDescent="0.35">
      <c r="B48" s="86" t="s">
        <v>103</v>
      </c>
      <c r="C48" s="12" t="s">
        <v>397</v>
      </c>
      <c r="D48" s="38"/>
      <c r="E48" s="38"/>
      <c r="F48" s="144">
        <v>-1.1908023529411755</v>
      </c>
      <c r="G48" s="46" t="s">
        <v>12</v>
      </c>
    </row>
    <row r="49" spans="2:7" x14ac:dyDescent="0.35">
      <c r="B49" s="86" t="s">
        <v>10</v>
      </c>
      <c r="C49" s="12" t="s">
        <v>396</v>
      </c>
      <c r="D49" s="38"/>
      <c r="E49" s="38"/>
      <c r="F49" s="144">
        <v>0.24039411764705876</v>
      </c>
      <c r="G49" s="46" t="s">
        <v>12</v>
      </c>
    </row>
    <row r="50" spans="2:7" x14ac:dyDescent="0.35">
      <c r="B50" s="86" t="s">
        <v>10</v>
      </c>
      <c r="C50" s="12" t="s">
        <v>395</v>
      </c>
      <c r="D50" s="38"/>
      <c r="E50" s="38"/>
      <c r="F50" s="144">
        <v>0.24039411764705876</v>
      </c>
      <c r="G50" s="46" t="s">
        <v>12</v>
      </c>
    </row>
    <row r="51" spans="2:7" x14ac:dyDescent="0.35">
      <c r="B51" s="86" t="s">
        <v>10</v>
      </c>
      <c r="C51" s="12" t="s">
        <v>394</v>
      </c>
      <c r="D51" s="38"/>
      <c r="E51" s="38"/>
      <c r="F51" s="144">
        <v>0.71441372549019611</v>
      </c>
      <c r="G51" s="46" t="s">
        <v>12</v>
      </c>
    </row>
    <row r="52" spans="2:7" x14ac:dyDescent="0.35">
      <c r="B52" s="86" t="s">
        <v>10</v>
      </c>
      <c r="C52" s="12" t="s">
        <v>393</v>
      </c>
      <c r="D52" s="38"/>
      <c r="E52" s="38"/>
      <c r="F52" s="144">
        <v>0.70951176470588218</v>
      </c>
      <c r="G52" s="46" t="s">
        <v>12</v>
      </c>
    </row>
    <row r="53" spans="2:7" x14ac:dyDescent="0.35">
      <c r="B53" s="86" t="s">
        <v>10</v>
      </c>
      <c r="C53" s="12" t="s">
        <v>392</v>
      </c>
      <c r="D53" s="38"/>
      <c r="E53" s="38"/>
      <c r="F53" s="144">
        <v>0.96539411764705885</v>
      </c>
      <c r="G53" s="46" t="s">
        <v>12</v>
      </c>
    </row>
    <row r="54" spans="2:7" x14ac:dyDescent="0.35">
      <c r="B54" s="86" t="s">
        <v>10</v>
      </c>
      <c r="C54" s="12" t="s">
        <v>391</v>
      </c>
      <c r="D54" s="38"/>
      <c r="E54" s="38"/>
      <c r="F54" s="144">
        <v>1.3065705882352943</v>
      </c>
      <c r="G54" s="46" t="s">
        <v>12</v>
      </c>
    </row>
    <row r="55" spans="2:7" x14ac:dyDescent="0.35">
      <c r="B55" s="86" t="s">
        <v>10</v>
      </c>
      <c r="C55" s="12" t="s">
        <v>390</v>
      </c>
      <c r="D55" s="38"/>
      <c r="E55" s="38"/>
      <c r="F55" s="144">
        <v>1.5624529411764705</v>
      </c>
      <c r="G55" s="46" t="s">
        <v>12</v>
      </c>
    </row>
    <row r="56" spans="2:7" x14ac:dyDescent="0.35">
      <c r="B56" s="86" t="s">
        <v>10</v>
      </c>
      <c r="C56" s="12" t="s">
        <v>389</v>
      </c>
      <c r="D56" s="38"/>
      <c r="E56" s="38"/>
      <c r="F56" s="144">
        <v>159.93364705882351</v>
      </c>
      <c r="G56" s="46" t="s">
        <v>12</v>
      </c>
    </row>
    <row r="57" spans="2:7" x14ac:dyDescent="0.35">
      <c r="B57" s="86" t="s">
        <v>103</v>
      </c>
      <c r="C57" s="12" t="s">
        <v>388</v>
      </c>
      <c r="D57" s="38"/>
      <c r="E57" s="38"/>
      <c r="F57" s="144">
        <v>11238.140117647059</v>
      </c>
      <c r="G57" s="46" t="s">
        <v>12</v>
      </c>
    </row>
    <row r="58" spans="2:7" x14ac:dyDescent="0.35">
      <c r="B58" s="86" t="s">
        <v>10</v>
      </c>
      <c r="C58" s="12" t="s">
        <v>456</v>
      </c>
      <c r="D58" s="38"/>
      <c r="E58" s="38"/>
      <c r="F58" s="144">
        <v>12902.169658823526</v>
      </c>
      <c r="G58" s="46" t="s">
        <v>12</v>
      </c>
    </row>
    <row r="59" spans="2:7" x14ac:dyDescent="0.35">
      <c r="B59" s="86" t="s">
        <v>10</v>
      </c>
      <c r="C59" s="12" t="s">
        <v>455</v>
      </c>
      <c r="D59" s="38"/>
      <c r="E59" s="38"/>
      <c r="F59" s="144">
        <v>4.1484350211764696</v>
      </c>
      <c r="G59" s="46" t="s">
        <v>12</v>
      </c>
    </row>
    <row r="60" spans="2:7" x14ac:dyDescent="0.35">
      <c r="B60" s="86" t="s">
        <v>10</v>
      </c>
      <c r="C60" s="12" t="s">
        <v>454</v>
      </c>
      <c r="D60" s="38"/>
      <c r="E60" s="38"/>
      <c r="F60" s="144">
        <v>39051.704388235288</v>
      </c>
      <c r="G60" s="46" t="s">
        <v>12</v>
      </c>
    </row>
    <row r="61" spans="2:7" x14ac:dyDescent="0.35">
      <c r="B61" s="86" t="s">
        <v>10</v>
      </c>
      <c r="C61" s="12" t="s">
        <v>453</v>
      </c>
      <c r="D61" s="38"/>
      <c r="E61" s="38"/>
      <c r="F61" s="144">
        <v>2225.0710882352942</v>
      </c>
      <c r="G61" s="46" t="s">
        <v>12</v>
      </c>
    </row>
    <row r="62" spans="2:7" x14ac:dyDescent="0.35">
      <c r="B62" s="86" t="s">
        <v>10</v>
      </c>
      <c r="C62" s="12" t="s">
        <v>452</v>
      </c>
      <c r="D62" s="38"/>
      <c r="E62" s="38"/>
      <c r="F62" s="144">
        <v>12098.895558823529</v>
      </c>
      <c r="G62" s="46" t="s">
        <v>12</v>
      </c>
    </row>
    <row r="63" spans="2:7" x14ac:dyDescent="0.35">
      <c r="B63" s="86" t="s">
        <v>10</v>
      </c>
      <c r="C63" s="12" t="s">
        <v>451</v>
      </c>
      <c r="D63" s="38"/>
      <c r="E63" s="38"/>
      <c r="F63" s="144">
        <v>323.39601999999996</v>
      </c>
      <c r="G63" s="46" t="s">
        <v>12</v>
      </c>
    </row>
    <row r="64" spans="2:7" x14ac:dyDescent="0.35">
      <c r="B64" s="86" t="s">
        <v>103</v>
      </c>
      <c r="C64" s="12" t="s">
        <v>411</v>
      </c>
      <c r="D64" s="38"/>
      <c r="E64" s="38"/>
      <c r="F64" s="144">
        <v>6564.2135294117643</v>
      </c>
      <c r="G64" s="46" t="s">
        <v>12</v>
      </c>
    </row>
    <row r="65" spans="2:7" x14ac:dyDescent="0.35">
      <c r="B65" s="86" t="s">
        <v>10</v>
      </c>
      <c r="C65" s="12" t="s">
        <v>450</v>
      </c>
      <c r="D65" s="38"/>
      <c r="E65" s="38"/>
      <c r="F65" s="144">
        <v>3371.5059117647056</v>
      </c>
      <c r="G65" s="46" t="s">
        <v>12</v>
      </c>
    </row>
    <row r="66" spans="2:7" x14ac:dyDescent="0.35">
      <c r="B66" s="86" t="s">
        <v>10</v>
      </c>
      <c r="C66" s="12" t="s">
        <v>449</v>
      </c>
      <c r="D66" s="38"/>
      <c r="E66" s="38"/>
      <c r="F66" s="144">
        <v>305.63407352941175</v>
      </c>
      <c r="G66" s="46" t="s">
        <v>12</v>
      </c>
    </row>
    <row r="67" spans="2:7" x14ac:dyDescent="0.35">
      <c r="B67" s="86" t="s">
        <v>10</v>
      </c>
      <c r="C67" s="12" t="s">
        <v>448</v>
      </c>
      <c r="D67" s="38"/>
      <c r="E67" s="38"/>
      <c r="F67" s="144">
        <v>8927.3054411764697</v>
      </c>
      <c r="G67" s="46" t="s">
        <v>12</v>
      </c>
    </row>
    <row r="68" spans="2:7" x14ac:dyDescent="0.35">
      <c r="B68" s="86" t="s">
        <v>10</v>
      </c>
      <c r="C68" s="12" t="s">
        <v>447</v>
      </c>
      <c r="D68" s="38"/>
      <c r="E68" s="38"/>
      <c r="F68" s="144">
        <v>2190.4348529411764</v>
      </c>
      <c r="G68" s="46" t="s">
        <v>12</v>
      </c>
    </row>
    <row r="69" spans="2:7" x14ac:dyDescent="0.35">
      <c r="B69" s="86" t="s">
        <v>10</v>
      </c>
      <c r="C69" s="12" t="s">
        <v>446</v>
      </c>
      <c r="D69" s="38"/>
      <c r="E69" s="38"/>
      <c r="F69" s="144">
        <v>958.51485294117651</v>
      </c>
      <c r="G69" s="46" t="s">
        <v>12</v>
      </c>
    </row>
    <row r="70" spans="2:7" x14ac:dyDescent="0.35">
      <c r="B70" s="86" t="s">
        <v>10</v>
      </c>
      <c r="C70" s="12" t="s">
        <v>445</v>
      </c>
      <c r="D70" s="38"/>
      <c r="E70" s="38"/>
      <c r="F70" s="144">
        <v>1308.1524999999999</v>
      </c>
      <c r="G70" s="46" t="s">
        <v>12</v>
      </c>
    </row>
    <row r="71" spans="2:7" x14ac:dyDescent="0.35">
      <c r="B71" s="86" t="s">
        <v>10</v>
      </c>
      <c r="C71" s="12" t="s">
        <v>444</v>
      </c>
      <c r="D71" s="38"/>
      <c r="E71" s="38"/>
      <c r="F71" s="144">
        <v>11922.520970588235</v>
      </c>
      <c r="G71" s="46" t="s">
        <v>12</v>
      </c>
    </row>
    <row r="72" spans="2:7" x14ac:dyDescent="0.35">
      <c r="B72" s="86" t="s">
        <v>10</v>
      </c>
      <c r="C72" s="12" t="s">
        <v>443</v>
      </c>
      <c r="D72" s="38"/>
      <c r="E72" s="38"/>
      <c r="F72" s="144">
        <v>3954.1807352941173</v>
      </c>
      <c r="G72" s="46" t="s">
        <v>12</v>
      </c>
    </row>
    <row r="73" spans="2:7" x14ac:dyDescent="0.35">
      <c r="B73" s="86" t="s">
        <v>10</v>
      </c>
      <c r="C73" s="12" t="s">
        <v>442</v>
      </c>
      <c r="D73" s="38"/>
      <c r="E73" s="38"/>
      <c r="F73" s="144">
        <v>781.64897058823533</v>
      </c>
      <c r="G73" s="46" t="s">
        <v>12</v>
      </c>
    </row>
    <row r="74" spans="2:7" x14ac:dyDescent="0.35">
      <c r="B74" s="86" t="s">
        <v>10</v>
      </c>
      <c r="C74" s="12" t="s">
        <v>441</v>
      </c>
      <c r="D74" s="38"/>
      <c r="E74" s="38"/>
      <c r="F74" s="144">
        <v>5453.3647352941171</v>
      </c>
      <c r="G74" s="46" t="s">
        <v>12</v>
      </c>
    </row>
    <row r="75" spans="2:7" x14ac:dyDescent="0.35">
      <c r="B75" s="86" t="s">
        <v>10</v>
      </c>
      <c r="C75" s="12" t="s">
        <v>440</v>
      </c>
      <c r="D75" s="38"/>
      <c r="E75" s="38"/>
      <c r="F75" s="144">
        <v>2225.0710882352942</v>
      </c>
      <c r="G75" s="46" t="s">
        <v>12</v>
      </c>
    </row>
    <row r="76" spans="2:7" x14ac:dyDescent="0.35">
      <c r="B76" s="86" t="s">
        <v>182</v>
      </c>
      <c r="C76" s="12" t="s">
        <v>439</v>
      </c>
      <c r="D76" s="38"/>
      <c r="E76" s="38"/>
      <c r="F76" s="144">
        <v>85.992058823529405</v>
      </c>
      <c r="G76" s="46" t="s">
        <v>12</v>
      </c>
    </row>
    <row r="77" spans="2:7" x14ac:dyDescent="0.35">
      <c r="B77" s="140" t="s">
        <v>10</v>
      </c>
      <c r="C77" s="97" t="s">
        <v>438</v>
      </c>
      <c r="D77" s="38"/>
      <c r="E77" s="38"/>
      <c r="F77" s="144">
        <v>4.5035868627450988</v>
      </c>
      <c r="G77" s="46" t="s">
        <v>12</v>
      </c>
    </row>
    <row r="78" spans="2:7" x14ac:dyDescent="0.35">
      <c r="B78" s="140" t="s">
        <v>283</v>
      </c>
      <c r="C78" s="97" t="s">
        <v>437</v>
      </c>
      <c r="D78" s="38"/>
      <c r="E78" s="38"/>
      <c r="F78" s="144">
        <v>2.52</v>
      </c>
      <c r="G78" s="46" t="s">
        <v>12</v>
      </c>
    </row>
    <row r="79" spans="2:7" x14ac:dyDescent="0.35">
      <c r="B79" s="140" t="s">
        <v>202</v>
      </c>
      <c r="C79" s="97" t="s">
        <v>436</v>
      </c>
      <c r="D79" s="38"/>
      <c r="E79" s="38"/>
      <c r="F79" s="144">
        <v>94.6</v>
      </c>
      <c r="G79" s="46" t="s">
        <v>12</v>
      </c>
    </row>
    <row r="80" spans="2:7" ht="42" x14ac:dyDescent="0.35">
      <c r="B80" s="141" t="s">
        <v>283</v>
      </c>
      <c r="C80" s="97" t="s">
        <v>435</v>
      </c>
      <c r="D80" s="38"/>
      <c r="E80" s="38"/>
      <c r="F80" s="144">
        <v>2.0099999999999998</v>
      </c>
      <c r="G80" s="46" t="s">
        <v>12</v>
      </c>
    </row>
    <row r="81" spans="2:7" x14ac:dyDescent="0.35">
      <c r="B81" s="140" t="s">
        <v>182</v>
      </c>
      <c r="C81" s="97" t="s">
        <v>434</v>
      </c>
      <c r="D81" s="38"/>
      <c r="E81" s="38"/>
      <c r="F81" s="144">
        <v>5.23</v>
      </c>
      <c r="G81" s="46" t="s">
        <v>12</v>
      </c>
    </row>
    <row r="82" spans="2:7" x14ac:dyDescent="0.35">
      <c r="B82" s="140" t="s">
        <v>182</v>
      </c>
      <c r="C82" s="97" t="s">
        <v>433</v>
      </c>
      <c r="D82" s="38"/>
      <c r="E82" s="38"/>
      <c r="F82" s="144">
        <v>5.68</v>
      </c>
      <c r="G82" s="46" t="s">
        <v>12</v>
      </c>
    </row>
    <row r="83" spans="2:7" x14ac:dyDescent="0.35">
      <c r="B83" s="140" t="s">
        <v>182</v>
      </c>
      <c r="C83" s="97" t="s">
        <v>432</v>
      </c>
      <c r="D83" s="38"/>
      <c r="E83" s="38"/>
      <c r="F83" s="144">
        <v>10.64</v>
      </c>
      <c r="G83" s="46" t="s">
        <v>12</v>
      </c>
    </row>
    <row r="84" spans="2:7" x14ac:dyDescent="0.35">
      <c r="B84" s="86" t="s">
        <v>202</v>
      </c>
      <c r="C84" s="12" t="s">
        <v>428</v>
      </c>
      <c r="D84" s="38"/>
      <c r="E84" s="38"/>
      <c r="F84" s="144">
        <v>9.7310696078431373</v>
      </c>
      <c r="G84" s="46" t="s">
        <v>12</v>
      </c>
    </row>
    <row r="85" spans="2:7" x14ac:dyDescent="0.35">
      <c r="B85" s="140" t="s">
        <v>182</v>
      </c>
      <c r="C85" s="97" t="s">
        <v>427</v>
      </c>
      <c r="D85" s="38"/>
      <c r="E85" s="142"/>
      <c r="F85" s="145">
        <v>35.482518916280206</v>
      </c>
      <c r="G85" s="46" t="s">
        <v>12</v>
      </c>
    </row>
    <row r="86" spans="2:7" x14ac:dyDescent="0.35">
      <c r="B86" s="86" t="s">
        <v>202</v>
      </c>
      <c r="C86" s="12" t="s">
        <v>425</v>
      </c>
      <c r="D86" s="38"/>
      <c r="E86" s="38"/>
      <c r="F86" s="144">
        <v>81.181847058823536</v>
      </c>
      <c r="G86" s="46" t="s">
        <v>12</v>
      </c>
    </row>
    <row r="87" spans="2:7" x14ac:dyDescent="0.35">
      <c r="B87" s="86" t="s">
        <v>321</v>
      </c>
      <c r="C87" s="12" t="s">
        <v>320</v>
      </c>
      <c r="D87" s="38"/>
      <c r="E87" s="38"/>
      <c r="F87" s="144">
        <v>8.9499999999999993</v>
      </c>
      <c r="G87" s="46" t="s">
        <v>12</v>
      </c>
    </row>
    <row r="88" spans="2:7" x14ac:dyDescent="0.35">
      <c r="B88" s="86" t="s">
        <v>103</v>
      </c>
      <c r="C88" s="12" t="s">
        <v>424</v>
      </c>
      <c r="D88" s="38"/>
      <c r="E88" s="38"/>
      <c r="F88" s="144">
        <v>2.1622323529411744</v>
      </c>
      <c r="G88" s="46" t="s">
        <v>12</v>
      </c>
    </row>
    <row r="89" spans="2:7" x14ac:dyDescent="0.35">
      <c r="B89" s="86" t="s">
        <v>182</v>
      </c>
      <c r="C89" s="12" t="s">
        <v>319</v>
      </c>
      <c r="D89" s="38"/>
      <c r="E89" s="38"/>
      <c r="F89" s="144">
        <v>10.38</v>
      </c>
      <c r="G89" s="46" t="s">
        <v>12</v>
      </c>
    </row>
    <row r="90" spans="2:7" x14ac:dyDescent="0.35">
      <c r="B90" s="86" t="s">
        <v>182</v>
      </c>
      <c r="C90" s="12" t="s">
        <v>423</v>
      </c>
      <c r="D90" s="38"/>
      <c r="E90" s="38"/>
      <c r="F90" s="144">
        <v>7.16</v>
      </c>
      <c r="G90" s="46" t="s">
        <v>12</v>
      </c>
    </row>
    <row r="91" spans="2:7" x14ac:dyDescent="0.35">
      <c r="B91" s="86" t="s">
        <v>182</v>
      </c>
      <c r="C91" s="12" t="s">
        <v>417</v>
      </c>
      <c r="D91" s="38"/>
      <c r="E91" s="38"/>
      <c r="F91" s="144">
        <v>118.9</v>
      </c>
      <c r="G91" s="46" t="s">
        <v>12</v>
      </c>
    </row>
    <row r="92" spans="2:7" x14ac:dyDescent="0.35">
      <c r="B92" s="86" t="s">
        <v>182</v>
      </c>
      <c r="C92" s="12" t="s">
        <v>422</v>
      </c>
      <c r="D92" s="38"/>
      <c r="E92" s="38"/>
      <c r="F92" s="144">
        <v>44.99</v>
      </c>
      <c r="G92" s="46" t="s">
        <v>12</v>
      </c>
    </row>
    <row r="93" spans="2:7" x14ac:dyDescent="0.35">
      <c r="B93" s="86" t="s">
        <v>182</v>
      </c>
      <c r="C93" s="12" t="s">
        <v>421</v>
      </c>
      <c r="D93" s="38"/>
      <c r="E93" s="38"/>
      <c r="F93" s="144">
        <v>15.021434509803917</v>
      </c>
      <c r="G93" s="46" t="s">
        <v>12</v>
      </c>
    </row>
    <row r="94" spans="2:7" x14ac:dyDescent="0.35">
      <c r="B94" s="86" t="s">
        <v>182</v>
      </c>
      <c r="C94" s="12" t="s">
        <v>420</v>
      </c>
      <c r="D94" s="38"/>
      <c r="E94" s="38"/>
      <c r="F94" s="144">
        <v>10.38</v>
      </c>
      <c r="G94" s="46" t="s">
        <v>12</v>
      </c>
    </row>
    <row r="95" spans="2:7" x14ac:dyDescent="0.35">
      <c r="B95" s="86" t="s">
        <v>182</v>
      </c>
      <c r="C95" s="12" t="s">
        <v>419</v>
      </c>
      <c r="D95" s="38"/>
      <c r="E95" s="38"/>
      <c r="F95" s="144">
        <v>7.16</v>
      </c>
      <c r="G95" s="46" t="s">
        <v>12</v>
      </c>
    </row>
    <row r="96" spans="2:7" ht="21" x14ac:dyDescent="0.35">
      <c r="B96" s="86" t="s">
        <v>182</v>
      </c>
      <c r="C96" s="12" t="s">
        <v>418</v>
      </c>
      <c r="D96" s="38"/>
      <c r="E96" s="38"/>
      <c r="F96" s="144">
        <v>118.9</v>
      </c>
      <c r="G96" s="46" t="s">
        <v>12</v>
      </c>
    </row>
    <row r="97" spans="2:7" x14ac:dyDescent="0.35">
      <c r="B97" s="86" t="s">
        <v>202</v>
      </c>
      <c r="C97" s="12" t="s">
        <v>323</v>
      </c>
      <c r="D97" s="38"/>
      <c r="E97" s="38"/>
      <c r="F97" s="144">
        <v>0.670282352941177</v>
      </c>
      <c r="G97" s="46" t="s">
        <v>12</v>
      </c>
    </row>
    <row r="98" spans="2:7" x14ac:dyDescent="0.35">
      <c r="B98" s="86" t="s">
        <v>10</v>
      </c>
      <c r="C98" s="12" t="s">
        <v>322</v>
      </c>
      <c r="D98" s="38"/>
      <c r="E98" s="38"/>
      <c r="F98" s="144">
        <v>1.1499999999999999</v>
      </c>
      <c r="G98" s="46" t="s">
        <v>12</v>
      </c>
    </row>
    <row r="99" spans="2:7" ht="21" x14ac:dyDescent="0.35">
      <c r="B99" s="86" t="s">
        <v>10</v>
      </c>
      <c r="C99" s="12" t="s">
        <v>324</v>
      </c>
      <c r="D99" s="38"/>
      <c r="E99" s="38"/>
      <c r="F99" s="144">
        <v>9.8039411764705875</v>
      </c>
      <c r="G99" s="46" t="s">
        <v>12</v>
      </c>
    </row>
    <row r="100" spans="2:7" x14ac:dyDescent="0.35">
      <c r="B100" s="86" t="s">
        <v>10</v>
      </c>
      <c r="C100" s="12" t="s">
        <v>477</v>
      </c>
      <c r="D100" s="38"/>
      <c r="E100" s="38"/>
      <c r="F100" s="144">
        <v>5.1359411764705882</v>
      </c>
      <c r="G100" s="46" t="s">
        <v>12</v>
      </c>
    </row>
    <row r="101" spans="2:7" x14ac:dyDescent="0.35">
      <c r="B101" s="96" t="s">
        <v>10</v>
      </c>
      <c r="C101" s="43" t="s">
        <v>315</v>
      </c>
      <c r="D101" s="38"/>
      <c r="E101" s="38"/>
      <c r="F101" s="144">
        <v>851.03235294117644</v>
      </c>
      <c r="G101" s="46" t="s">
        <v>12</v>
      </c>
    </row>
    <row r="102" spans="2:7" x14ac:dyDescent="0.35">
      <c r="B102" s="86" t="s">
        <v>182</v>
      </c>
      <c r="C102" s="12" t="s">
        <v>475</v>
      </c>
      <c r="D102" s="38"/>
      <c r="E102" s="38"/>
      <c r="F102" s="144">
        <v>23.435215686274503</v>
      </c>
      <c r="G102" s="46" t="s">
        <v>12</v>
      </c>
    </row>
    <row r="103" spans="2:7" x14ac:dyDescent="0.35">
      <c r="B103" s="86" t="s">
        <v>182</v>
      </c>
      <c r="C103" s="12" t="s">
        <v>474</v>
      </c>
      <c r="D103" s="38"/>
      <c r="E103" s="38"/>
      <c r="F103" s="144">
        <v>46.24</v>
      </c>
      <c r="G103" s="46" t="s">
        <v>12</v>
      </c>
    </row>
    <row r="104" spans="2:7" x14ac:dyDescent="0.35">
      <c r="B104" s="86" t="s">
        <v>182</v>
      </c>
      <c r="C104" s="12" t="s">
        <v>471</v>
      </c>
      <c r="D104" s="38"/>
      <c r="E104" s="38"/>
      <c r="F104" s="144">
        <v>4.8411388665055117</v>
      </c>
      <c r="G104" s="46" t="s">
        <v>12</v>
      </c>
    </row>
    <row r="105" spans="2:7" x14ac:dyDescent="0.35">
      <c r="B105" s="86" t="s">
        <v>182</v>
      </c>
      <c r="C105" s="12" t="s">
        <v>470</v>
      </c>
      <c r="D105" s="38"/>
      <c r="E105" s="38"/>
      <c r="F105" s="144">
        <v>7.75</v>
      </c>
      <c r="G105" s="46" t="s">
        <v>12</v>
      </c>
    </row>
    <row r="106" spans="2:7" x14ac:dyDescent="0.35">
      <c r="B106" s="86" t="s">
        <v>10</v>
      </c>
      <c r="C106" s="12" t="s">
        <v>312</v>
      </c>
      <c r="D106" s="38"/>
      <c r="E106" s="38"/>
      <c r="F106" s="144">
        <v>20808</v>
      </c>
      <c r="G106" s="46" t="s">
        <v>12</v>
      </c>
    </row>
    <row r="107" spans="2:7" x14ac:dyDescent="0.35">
      <c r="B107" s="86" t="s">
        <v>10</v>
      </c>
      <c r="C107" s="12" t="s">
        <v>414</v>
      </c>
      <c r="D107" s="38"/>
      <c r="E107" s="38"/>
      <c r="F107" s="144">
        <v>20808</v>
      </c>
      <c r="G107" s="46" t="s">
        <v>12</v>
      </c>
    </row>
  </sheetData>
  <pageMargins left="0.7" right="0.7" top="0.75" bottom="0.75" header="0.3" footer="0.3"/>
  <pageSetup paperSize="9" orientation="portrait" r:id="rId1"/>
  <headerFooter>
    <oddHeader>&amp;L&amp;"Arial Narrow,Negreta"QUADRE DE PREUS FASE I&amp;"Arial Narrow,Normal"
PLANTA SOLAR AGROVOLTAICA DE SANT ANTONI DE VILAMAJOR</oddHeader>
    <oddFooter>&amp;L30 de Novembre de 2025&amp;RPàgina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525B1-AAFA-40ED-858A-68C375890984}">
  <sheetPr>
    <tabColor rgb="FF92D050"/>
  </sheetPr>
  <dimension ref="A1:G535"/>
  <sheetViews>
    <sheetView showGridLines="0" showRowColHeaders="0" topLeftCell="A506" zoomScale="85" zoomScaleNormal="85" zoomScaleSheetLayoutView="145" zoomScalePageLayoutView="160" workbookViewId="0">
      <selection activeCell="F523" sqref="F523"/>
    </sheetView>
  </sheetViews>
  <sheetFormatPr baseColWidth="10" defaultColWidth="11.54296875" defaultRowHeight="14.5" x14ac:dyDescent="0.35"/>
  <cols>
    <col min="1" max="1" width="8.36328125" style="4" customWidth="1"/>
    <col min="2" max="2" width="3.36328125" style="4" customWidth="1"/>
    <col min="3" max="3" width="47.08984375" style="4" customWidth="1"/>
    <col min="4" max="6" width="11.54296875" style="4"/>
    <col min="7" max="7" width="5" style="27" customWidth="1"/>
    <col min="8" max="16384" width="11.54296875" style="4"/>
  </cols>
  <sheetData>
    <row r="1" spans="1:7" x14ac:dyDescent="0.35">
      <c r="A1" s="1"/>
      <c r="B1" s="2"/>
      <c r="C1" s="3"/>
      <c r="D1" s="17"/>
      <c r="E1" s="17"/>
      <c r="F1" s="18"/>
      <c r="G1" s="19"/>
    </row>
    <row r="2" spans="1:7" x14ac:dyDescent="0.35">
      <c r="A2" s="5" t="s">
        <v>0</v>
      </c>
      <c r="B2" s="6">
        <v>1</v>
      </c>
      <c r="C2" s="7" t="s">
        <v>1</v>
      </c>
      <c r="D2" s="17"/>
      <c r="E2" s="17"/>
      <c r="F2" s="18"/>
      <c r="G2" s="19"/>
    </row>
    <row r="3" spans="1:7" x14ac:dyDescent="0.35">
      <c r="A3" s="5" t="s">
        <v>2</v>
      </c>
      <c r="B3" s="6">
        <v>1</v>
      </c>
      <c r="C3" s="8" t="s">
        <v>1</v>
      </c>
      <c r="D3" s="17"/>
      <c r="E3" s="17"/>
      <c r="F3" s="18"/>
      <c r="G3" s="19"/>
    </row>
    <row r="4" spans="1:7" ht="14.4" customHeight="1" x14ac:dyDescent="0.35">
      <c r="A4" s="9" t="s">
        <v>3</v>
      </c>
      <c r="B4" s="9" t="s">
        <v>4</v>
      </c>
      <c r="C4" s="10" t="s">
        <v>5</v>
      </c>
      <c r="D4" s="20" t="s">
        <v>6</v>
      </c>
      <c r="E4" s="20" t="s">
        <v>7</v>
      </c>
      <c r="F4" s="21" t="s">
        <v>8</v>
      </c>
      <c r="G4" s="21"/>
    </row>
    <row r="5" spans="1:7" s="13" customFormat="1" ht="36.65" customHeight="1" x14ac:dyDescent="0.35">
      <c r="A5" s="148" t="s">
        <v>9</v>
      </c>
      <c r="B5" s="11" t="s">
        <v>10</v>
      </c>
      <c r="C5" s="12" t="s">
        <v>11</v>
      </c>
      <c r="D5" s="28"/>
      <c r="E5" s="28"/>
      <c r="F5" s="28"/>
      <c r="G5" s="36"/>
    </row>
    <row r="6" spans="1:7" s="13" customFormat="1" ht="14" customHeight="1" x14ac:dyDescent="0.35">
      <c r="A6" s="148"/>
      <c r="B6" s="11"/>
      <c r="C6" s="12"/>
      <c r="D6" s="22">
        <v>1</v>
      </c>
      <c r="E6" s="22">
        <v>0</v>
      </c>
      <c r="F6" s="23">
        <f>D6*E6</f>
        <v>0</v>
      </c>
      <c r="G6" s="24" t="s">
        <v>12</v>
      </c>
    </row>
    <row r="7" spans="1:7" s="13" customFormat="1" ht="81" customHeight="1" x14ac:dyDescent="0.35">
      <c r="A7" s="148" t="s">
        <v>13</v>
      </c>
      <c r="B7" s="11" t="s">
        <v>10</v>
      </c>
      <c r="C7" s="12" t="s">
        <v>14</v>
      </c>
      <c r="D7" s="28"/>
      <c r="E7" s="28"/>
      <c r="F7" s="28"/>
      <c r="G7" s="36"/>
    </row>
    <row r="8" spans="1:7" s="13" customFormat="1" ht="14" customHeight="1" x14ac:dyDescent="0.35">
      <c r="A8" s="148"/>
      <c r="B8" s="11"/>
      <c r="C8" s="12"/>
      <c r="D8" s="22">
        <v>1</v>
      </c>
      <c r="E8" s="22">
        <v>0</v>
      </c>
      <c r="F8" s="23">
        <f>D8*E8</f>
        <v>0</v>
      </c>
      <c r="G8" s="24" t="s">
        <v>12</v>
      </c>
    </row>
    <row r="9" spans="1:7" s="13" customFormat="1" ht="38" customHeight="1" x14ac:dyDescent="0.35">
      <c r="A9" s="148" t="s">
        <v>15</v>
      </c>
      <c r="B9" s="11" t="s">
        <v>10</v>
      </c>
      <c r="C9" s="12" t="s">
        <v>16</v>
      </c>
      <c r="D9" s="28"/>
      <c r="E9" s="28"/>
      <c r="F9" s="28"/>
      <c r="G9" s="36"/>
    </row>
    <row r="10" spans="1:7" s="13" customFormat="1" ht="14" customHeight="1" x14ac:dyDescent="0.35">
      <c r="A10" s="148"/>
      <c r="B10" s="11"/>
      <c r="C10" s="12"/>
      <c r="D10" s="22">
        <v>1</v>
      </c>
      <c r="E10" s="22">
        <v>0</v>
      </c>
      <c r="F10" s="23">
        <f>D10*E10</f>
        <v>0</v>
      </c>
      <c r="G10" s="24" t="s">
        <v>12</v>
      </c>
    </row>
    <row r="11" spans="1:7" s="13" customFormat="1" ht="87.65" customHeight="1" x14ac:dyDescent="0.35">
      <c r="A11" s="148" t="s">
        <v>17</v>
      </c>
      <c r="B11" s="11" t="s">
        <v>10</v>
      </c>
      <c r="C11" s="12" t="s">
        <v>18</v>
      </c>
      <c r="D11" s="28"/>
      <c r="E11" s="28"/>
      <c r="F11" s="28"/>
      <c r="G11" s="36"/>
    </row>
    <row r="12" spans="1:7" s="13" customFormat="1" ht="13.25" customHeight="1" x14ac:dyDescent="0.35">
      <c r="A12" s="148"/>
      <c r="B12" s="11"/>
      <c r="C12" s="12"/>
      <c r="D12" s="22">
        <v>1</v>
      </c>
      <c r="E12" s="22">
        <v>0</v>
      </c>
      <c r="F12" s="23">
        <f>D12*E12</f>
        <v>0</v>
      </c>
      <c r="G12" s="24" t="s">
        <v>12</v>
      </c>
    </row>
    <row r="13" spans="1:7" s="13" customFormat="1" ht="28.25" customHeight="1" x14ac:dyDescent="0.35">
      <c r="A13" s="148" t="s">
        <v>19</v>
      </c>
      <c r="B13" s="11" t="s">
        <v>10</v>
      </c>
      <c r="C13" s="12" t="s">
        <v>20</v>
      </c>
      <c r="D13" s="28"/>
      <c r="E13" s="28"/>
      <c r="F13" s="28"/>
      <c r="G13" s="36"/>
    </row>
    <row r="14" spans="1:7" s="13" customFormat="1" ht="14" customHeight="1" x14ac:dyDescent="0.35">
      <c r="A14" s="148"/>
      <c r="B14" s="11"/>
      <c r="C14" s="12"/>
      <c r="D14" s="22">
        <v>1</v>
      </c>
      <c r="E14" s="22">
        <v>0</v>
      </c>
      <c r="F14" s="23">
        <f>D14*E14</f>
        <v>0</v>
      </c>
      <c r="G14" s="24" t="s">
        <v>12</v>
      </c>
    </row>
    <row r="15" spans="1:7" s="13" customFormat="1" ht="91.25" customHeight="1" x14ac:dyDescent="0.35">
      <c r="A15" s="148" t="s">
        <v>21</v>
      </c>
      <c r="B15" s="11" t="s">
        <v>10</v>
      </c>
      <c r="C15" s="12" t="s">
        <v>66</v>
      </c>
      <c r="D15" s="28"/>
      <c r="E15" s="28"/>
      <c r="F15" s="28"/>
      <c r="G15" s="36"/>
    </row>
    <row r="16" spans="1:7" s="13" customFormat="1" ht="14" customHeight="1" x14ac:dyDescent="0.35">
      <c r="A16" s="148"/>
      <c r="B16" s="11"/>
      <c r="C16" s="12"/>
      <c r="D16" s="22">
        <v>1</v>
      </c>
      <c r="E16" s="22">
        <v>0</v>
      </c>
      <c r="F16" s="23">
        <f>D16*E16</f>
        <v>0</v>
      </c>
      <c r="G16" s="24" t="s">
        <v>12</v>
      </c>
    </row>
    <row r="17" spans="1:7" s="13" customFormat="1" ht="14" customHeight="1" x14ac:dyDescent="0.35">
      <c r="A17" s="11"/>
      <c r="B17" s="11"/>
      <c r="C17" s="12"/>
      <c r="D17" s="22"/>
      <c r="E17" s="22"/>
      <c r="F17" s="23"/>
      <c r="G17" s="24"/>
    </row>
    <row r="18" spans="1:7" ht="15" customHeight="1" x14ac:dyDescent="0.35">
      <c r="A18" s="29"/>
      <c r="B18" s="30"/>
      <c r="C18" s="31"/>
      <c r="D18" s="32"/>
      <c r="E18" s="32"/>
      <c r="F18" s="33"/>
      <c r="G18" s="34"/>
    </row>
    <row r="19" spans="1:7" x14ac:dyDescent="0.35">
      <c r="A19" s="146" t="s">
        <v>263</v>
      </c>
      <c r="B19" s="146"/>
      <c r="C19" s="146"/>
      <c r="D19" s="146"/>
      <c r="E19" s="25"/>
      <c r="F19" s="16">
        <f>SUM(F5:F18)</f>
        <v>0</v>
      </c>
      <c r="G19" s="26" t="s">
        <v>12</v>
      </c>
    </row>
    <row r="20" spans="1:7" ht="14.4" customHeight="1" x14ac:dyDescent="0.35">
      <c r="A20" s="147" t="s">
        <v>24</v>
      </c>
      <c r="B20" s="147"/>
      <c r="C20" s="147"/>
      <c r="D20" s="25"/>
      <c r="E20" s="25"/>
      <c r="F20" s="16">
        <f>F19</f>
        <v>0</v>
      </c>
      <c r="G20" s="26" t="s">
        <v>12</v>
      </c>
    </row>
    <row r="30" spans="1:7" x14ac:dyDescent="0.35">
      <c r="A30" s="5" t="s">
        <v>0</v>
      </c>
      <c r="B30" s="6">
        <v>2</v>
      </c>
      <c r="C30" s="7" t="s">
        <v>22</v>
      </c>
      <c r="D30" s="17"/>
      <c r="E30" s="17"/>
      <c r="F30" s="18"/>
      <c r="G30" s="19"/>
    </row>
    <row r="31" spans="1:7" x14ac:dyDescent="0.35">
      <c r="A31" s="5" t="s">
        <v>2</v>
      </c>
      <c r="B31" s="6">
        <v>1</v>
      </c>
      <c r="C31" s="8" t="s">
        <v>23</v>
      </c>
      <c r="D31" s="17"/>
      <c r="E31" s="17"/>
      <c r="F31" s="18"/>
      <c r="G31" s="19"/>
    </row>
    <row r="32" spans="1:7" x14ac:dyDescent="0.35">
      <c r="A32" s="9" t="s">
        <v>3</v>
      </c>
      <c r="B32" s="9" t="s">
        <v>4</v>
      </c>
      <c r="C32" s="10" t="s">
        <v>5</v>
      </c>
      <c r="D32" s="20" t="s">
        <v>6</v>
      </c>
      <c r="E32" s="20" t="s">
        <v>7</v>
      </c>
      <c r="F32" s="21" t="s">
        <v>8</v>
      </c>
      <c r="G32" s="21"/>
    </row>
    <row r="33" spans="1:7" ht="117.65" customHeight="1" x14ac:dyDescent="0.35">
      <c r="A33" s="148" t="s">
        <v>353</v>
      </c>
      <c r="B33" s="11" t="s">
        <v>10</v>
      </c>
      <c r="C33" s="35" t="s">
        <v>58</v>
      </c>
      <c r="D33" s="28"/>
      <c r="E33" s="28"/>
      <c r="F33" s="28"/>
      <c r="G33" s="36"/>
    </row>
    <row r="34" spans="1:7" x14ac:dyDescent="0.35">
      <c r="A34" s="148"/>
      <c r="B34" s="11"/>
      <c r="C34" s="12"/>
      <c r="D34" s="22">
        <v>4920</v>
      </c>
      <c r="E34" s="22">
        <v>79.739415000000008</v>
      </c>
      <c r="F34" s="23">
        <f>D34*E34</f>
        <v>392317.92180000001</v>
      </c>
      <c r="G34" s="24" t="s">
        <v>12</v>
      </c>
    </row>
    <row r="35" spans="1:7" ht="137" customHeight="1" x14ac:dyDescent="0.35">
      <c r="A35" s="148" t="s">
        <v>352</v>
      </c>
      <c r="B35" s="11" t="s">
        <v>10</v>
      </c>
      <c r="C35" s="35" t="s">
        <v>59</v>
      </c>
      <c r="D35" s="28"/>
      <c r="E35" s="28"/>
      <c r="F35" s="28"/>
      <c r="G35" s="36"/>
    </row>
    <row r="36" spans="1:7" x14ac:dyDescent="0.35">
      <c r="A36" s="148"/>
      <c r="B36" s="11"/>
      <c r="C36" s="35"/>
      <c r="D36" s="22">
        <v>15</v>
      </c>
      <c r="E36" s="22">
        <v>5644.2899520000001</v>
      </c>
      <c r="F36" s="23">
        <f>D36*E36</f>
        <v>84664.349279999995</v>
      </c>
      <c r="G36" s="24" t="s">
        <v>12</v>
      </c>
    </row>
    <row r="37" spans="1:7" ht="128" customHeight="1" x14ac:dyDescent="0.35">
      <c r="A37" s="148"/>
      <c r="B37" s="11" t="s">
        <v>10</v>
      </c>
      <c r="C37" s="35" t="s">
        <v>413</v>
      </c>
      <c r="D37" s="28"/>
      <c r="E37" s="28"/>
      <c r="F37" s="28"/>
      <c r="G37" s="36"/>
    </row>
    <row r="38" spans="1:7" x14ac:dyDescent="0.35">
      <c r="A38" s="148"/>
      <c r="B38" s="11"/>
      <c r="C38" s="12"/>
      <c r="D38" s="22">
        <v>1</v>
      </c>
      <c r="E38" s="22">
        <v>706.3703999999999</v>
      </c>
      <c r="F38" s="23">
        <f>D38*E38</f>
        <v>706.3703999999999</v>
      </c>
      <c r="G38" s="24" t="s">
        <v>12</v>
      </c>
    </row>
    <row r="39" spans="1:7" ht="84" x14ac:dyDescent="0.35">
      <c r="A39" s="148" t="s">
        <v>351</v>
      </c>
      <c r="B39" s="11" t="s">
        <v>60</v>
      </c>
      <c r="C39" s="35" t="s">
        <v>264</v>
      </c>
      <c r="D39" s="28"/>
      <c r="E39" s="28"/>
      <c r="F39" s="28"/>
      <c r="G39" s="36"/>
    </row>
    <row r="40" spans="1:7" x14ac:dyDescent="0.35">
      <c r="A40" s="148"/>
      <c r="B40" s="11"/>
      <c r="C40" s="12"/>
      <c r="D40" s="22">
        <f>552*0.505</f>
        <v>278.76</v>
      </c>
      <c r="E40" s="22">
        <v>841.40571</v>
      </c>
      <c r="F40" s="23">
        <f>D40*E40</f>
        <v>234550.25571959998</v>
      </c>
      <c r="G40" s="24" t="s">
        <v>12</v>
      </c>
    </row>
    <row r="41" spans="1:7" ht="84" x14ac:dyDescent="0.35">
      <c r="A41" s="148" t="s">
        <v>350</v>
      </c>
      <c r="B41" s="11" t="s">
        <v>60</v>
      </c>
      <c r="C41" s="35" t="s">
        <v>310</v>
      </c>
      <c r="D41" s="28"/>
      <c r="E41" s="28"/>
      <c r="F41" s="28"/>
      <c r="G41" s="36"/>
    </row>
    <row r="42" spans="1:7" x14ac:dyDescent="0.35">
      <c r="A42" s="148"/>
      <c r="B42" s="11"/>
      <c r="C42" s="12"/>
      <c r="D42" s="22">
        <f>4368*0.505</f>
        <v>2205.84</v>
      </c>
      <c r="E42" s="22">
        <v>140.46405999999999</v>
      </c>
      <c r="F42" s="23">
        <f>D42*E42</f>
        <v>309841.24211039999</v>
      </c>
      <c r="G42" s="24" t="s">
        <v>12</v>
      </c>
    </row>
    <row r="43" spans="1:7" ht="6.65" customHeight="1" x14ac:dyDescent="0.35">
      <c r="A43" s="11"/>
      <c r="B43" s="11"/>
      <c r="C43" s="12"/>
      <c r="D43" s="22"/>
      <c r="E43" s="22"/>
      <c r="F43" s="23"/>
      <c r="G43" s="24"/>
    </row>
    <row r="44" spans="1:7" ht="6.65" customHeight="1" x14ac:dyDescent="0.35">
      <c r="A44" s="29"/>
      <c r="B44" s="30"/>
      <c r="C44" s="31"/>
      <c r="D44" s="32"/>
      <c r="E44" s="32"/>
      <c r="F44" s="33"/>
      <c r="G44" s="34"/>
    </row>
    <row r="45" spans="1:7" x14ac:dyDescent="0.35">
      <c r="A45" s="146" t="s">
        <v>355</v>
      </c>
      <c r="B45" s="146"/>
      <c r="C45" s="146"/>
      <c r="D45" s="146"/>
      <c r="E45" s="25"/>
      <c r="F45" s="16">
        <f>SUM(F33:F44)</f>
        <v>1022080.13931</v>
      </c>
      <c r="G45" s="26" t="s">
        <v>12</v>
      </c>
    </row>
    <row r="46" spans="1:7" x14ac:dyDescent="0.35">
      <c r="A46" s="14"/>
      <c r="B46" s="14"/>
      <c r="C46" s="14"/>
      <c r="D46" s="14"/>
      <c r="E46" s="25"/>
      <c r="F46" s="16"/>
      <c r="G46" s="26"/>
    </row>
    <row r="47" spans="1:7" x14ac:dyDescent="0.35">
      <c r="A47" s="14"/>
      <c r="B47" s="14"/>
      <c r="C47" s="14"/>
      <c r="D47" s="14"/>
      <c r="E47" s="25"/>
      <c r="F47" s="16"/>
      <c r="G47" s="26"/>
    </row>
    <row r="48" spans="1:7" x14ac:dyDescent="0.35">
      <c r="A48" s="5" t="s">
        <v>0</v>
      </c>
      <c r="B48" s="6">
        <v>2</v>
      </c>
      <c r="C48" s="7" t="s">
        <v>22</v>
      </c>
      <c r="D48" s="17"/>
      <c r="E48" s="17"/>
      <c r="F48" s="18"/>
      <c r="G48" s="19"/>
    </row>
    <row r="49" spans="1:7" x14ac:dyDescent="0.35">
      <c r="A49" s="5" t="s">
        <v>2</v>
      </c>
      <c r="B49" s="6">
        <v>2</v>
      </c>
      <c r="C49" s="8" t="s">
        <v>98</v>
      </c>
      <c r="D49" s="17"/>
      <c r="E49" s="17"/>
      <c r="F49" s="18"/>
      <c r="G49" s="19"/>
    </row>
    <row r="50" spans="1:7" x14ac:dyDescent="0.35">
      <c r="A50" s="9" t="s">
        <v>3</v>
      </c>
      <c r="B50" s="9" t="s">
        <v>4</v>
      </c>
      <c r="C50" s="10" t="s">
        <v>5</v>
      </c>
      <c r="D50" s="20" t="s">
        <v>6</v>
      </c>
      <c r="E50" s="20" t="s">
        <v>7</v>
      </c>
      <c r="F50" s="21" t="s">
        <v>8</v>
      </c>
      <c r="G50" s="21"/>
    </row>
    <row r="51" spans="1:7" ht="115.5" x14ac:dyDescent="0.35">
      <c r="A51" s="148" t="s">
        <v>25</v>
      </c>
      <c r="B51" s="11" t="s">
        <v>10</v>
      </c>
      <c r="C51" s="12" t="s">
        <v>478</v>
      </c>
      <c r="D51" s="28"/>
      <c r="E51" s="28"/>
      <c r="F51" s="28"/>
      <c r="G51" s="36"/>
    </row>
    <row r="52" spans="1:7" x14ac:dyDescent="0.35">
      <c r="A52" s="148"/>
      <c r="B52" s="11"/>
      <c r="C52" s="12"/>
      <c r="D52" s="22">
        <v>10</v>
      </c>
      <c r="E52" s="22">
        <v>796.39800000000002</v>
      </c>
      <c r="F52" s="23">
        <f>D52*E52</f>
        <v>7963.9800000000005</v>
      </c>
      <c r="G52" s="24" t="s">
        <v>12</v>
      </c>
    </row>
    <row r="53" spans="1:7" ht="115.5" x14ac:dyDescent="0.35">
      <c r="A53" s="148" t="s">
        <v>26</v>
      </c>
      <c r="B53" s="11" t="s">
        <v>10</v>
      </c>
      <c r="C53" s="12" t="s">
        <v>410</v>
      </c>
      <c r="D53" s="28"/>
      <c r="E53" s="28"/>
      <c r="F53" s="28"/>
      <c r="G53" s="36"/>
    </row>
    <row r="54" spans="1:7" x14ac:dyDescent="0.35">
      <c r="A54" s="148"/>
      <c r="B54" s="11"/>
      <c r="C54" s="12"/>
      <c r="D54" s="22">
        <v>5</v>
      </c>
      <c r="E54" s="22">
        <v>739.51739999999995</v>
      </c>
      <c r="F54" s="23">
        <f>D54*E54</f>
        <v>3697.5869999999995</v>
      </c>
      <c r="G54" s="24" t="s">
        <v>12</v>
      </c>
    </row>
    <row r="55" spans="1:7" x14ac:dyDescent="0.35">
      <c r="A55" s="11"/>
      <c r="B55" s="11"/>
      <c r="C55" s="12"/>
      <c r="D55" s="22"/>
      <c r="E55" s="22"/>
      <c r="F55" s="23"/>
      <c r="G55" s="24"/>
    </row>
    <row r="56" spans="1:7" x14ac:dyDescent="0.35">
      <c r="A56" s="29"/>
      <c r="B56" s="30"/>
      <c r="C56" s="31"/>
      <c r="D56" s="32"/>
      <c r="E56" s="32"/>
      <c r="F56" s="33"/>
      <c r="G56" s="34"/>
    </row>
    <row r="57" spans="1:7" x14ac:dyDescent="0.35">
      <c r="A57" s="146" t="s">
        <v>356</v>
      </c>
      <c r="B57" s="146"/>
      <c r="C57" s="146"/>
      <c r="D57" s="146"/>
      <c r="E57" s="25"/>
      <c r="F57" s="16">
        <f>SUM(F51:F56)</f>
        <v>11661.566999999999</v>
      </c>
      <c r="G57" s="26" t="s">
        <v>12</v>
      </c>
    </row>
    <row r="60" spans="1:7" x14ac:dyDescent="0.35">
      <c r="A60" s="5" t="s">
        <v>0</v>
      </c>
      <c r="B60" s="6">
        <v>2</v>
      </c>
      <c r="C60" s="7" t="s">
        <v>22</v>
      </c>
      <c r="D60" s="17"/>
      <c r="E60" s="17"/>
      <c r="F60" s="18"/>
      <c r="G60" s="19"/>
    </row>
    <row r="61" spans="1:7" x14ac:dyDescent="0.35">
      <c r="A61" s="5" t="s">
        <v>2</v>
      </c>
      <c r="B61" s="6">
        <v>3</v>
      </c>
      <c r="C61" s="8" t="s">
        <v>28</v>
      </c>
      <c r="D61" s="17"/>
      <c r="E61" s="17"/>
      <c r="F61" s="18"/>
      <c r="G61" s="19"/>
    </row>
    <row r="62" spans="1:7" x14ac:dyDescent="0.35">
      <c r="A62" s="9" t="s">
        <v>3</v>
      </c>
      <c r="B62" s="9" t="s">
        <v>4</v>
      </c>
      <c r="C62" s="10" t="s">
        <v>5</v>
      </c>
      <c r="D62" s="20" t="s">
        <v>6</v>
      </c>
      <c r="E62" s="20" t="s">
        <v>7</v>
      </c>
      <c r="F62" s="21" t="s">
        <v>8</v>
      </c>
      <c r="G62" s="21"/>
    </row>
    <row r="63" spans="1:7" ht="115.5" x14ac:dyDescent="0.35">
      <c r="A63" s="148" t="s">
        <v>27</v>
      </c>
      <c r="B63" s="11" t="s">
        <v>103</v>
      </c>
      <c r="C63" s="35" t="s">
        <v>298</v>
      </c>
      <c r="D63" s="28"/>
      <c r="E63" s="28"/>
      <c r="F63" s="28"/>
      <c r="G63" s="36"/>
    </row>
    <row r="64" spans="1:7" x14ac:dyDescent="0.35">
      <c r="A64" s="148"/>
      <c r="B64" s="11"/>
      <c r="C64" s="12"/>
      <c r="D64" s="22">
        <v>838</v>
      </c>
      <c r="E64" s="22">
        <v>7.4036999999999997</v>
      </c>
      <c r="F64" s="23">
        <f>D64*E64</f>
        <v>6204.3005999999996</v>
      </c>
      <c r="G64" s="24" t="s">
        <v>12</v>
      </c>
    </row>
    <row r="65" spans="1:7" ht="115.5" x14ac:dyDescent="0.35">
      <c r="A65" s="148" t="s">
        <v>97</v>
      </c>
      <c r="B65" s="11" t="s">
        <v>103</v>
      </c>
      <c r="C65" s="35" t="s">
        <v>300</v>
      </c>
      <c r="D65" s="28"/>
      <c r="E65" s="28"/>
      <c r="F65" s="28"/>
      <c r="G65" s="36"/>
    </row>
    <row r="66" spans="1:7" x14ac:dyDescent="0.35">
      <c r="A66" s="148"/>
      <c r="B66" s="11"/>
      <c r="C66" s="12"/>
      <c r="D66" s="22">
        <v>470</v>
      </c>
      <c r="E66" s="22">
        <v>15.773099999999999</v>
      </c>
      <c r="F66" s="23">
        <f>D66*E66</f>
        <v>7413.357</v>
      </c>
      <c r="G66" s="24" t="s">
        <v>12</v>
      </c>
    </row>
    <row r="67" spans="1:7" ht="115.5" x14ac:dyDescent="0.35">
      <c r="A67" s="148" t="s">
        <v>340</v>
      </c>
      <c r="B67" s="11" t="s">
        <v>103</v>
      </c>
      <c r="C67" s="35" t="s">
        <v>299</v>
      </c>
      <c r="D67" s="28"/>
      <c r="E67" s="28"/>
      <c r="F67" s="28"/>
      <c r="G67" s="36"/>
    </row>
    <row r="68" spans="1:7" x14ac:dyDescent="0.35">
      <c r="A68" s="148"/>
      <c r="B68" s="11"/>
      <c r="C68" s="12"/>
      <c r="D68" s="22">
        <v>15</v>
      </c>
      <c r="E68" s="22">
        <v>23.777099999999997</v>
      </c>
      <c r="F68" s="23">
        <f>D68*E68</f>
        <v>356.65649999999994</v>
      </c>
      <c r="G68" s="24" t="s">
        <v>12</v>
      </c>
    </row>
    <row r="69" spans="1:7" ht="119" customHeight="1" x14ac:dyDescent="0.35">
      <c r="A69" s="148" t="s">
        <v>346</v>
      </c>
      <c r="B69" s="11" t="s">
        <v>103</v>
      </c>
      <c r="C69" s="35" t="s">
        <v>61</v>
      </c>
      <c r="D69" s="28"/>
      <c r="E69" s="28"/>
      <c r="F69" s="28"/>
      <c r="G69" s="36"/>
    </row>
    <row r="70" spans="1:7" x14ac:dyDescent="0.35">
      <c r="A70" s="148"/>
      <c r="B70" s="11"/>
      <c r="C70" s="12"/>
      <c r="D70" s="22">
        <v>11462.79</v>
      </c>
      <c r="E70" s="22">
        <v>2.3054999999999999</v>
      </c>
      <c r="F70" s="23">
        <f>D70*E70</f>
        <v>26427.462345</v>
      </c>
      <c r="G70" s="24" t="s">
        <v>12</v>
      </c>
    </row>
    <row r="71" spans="1:7" ht="119.4" customHeight="1" x14ac:dyDescent="0.35">
      <c r="A71" s="148" t="s">
        <v>345</v>
      </c>
      <c r="B71" s="11" t="s">
        <v>103</v>
      </c>
      <c r="C71" s="35" t="s">
        <v>62</v>
      </c>
      <c r="D71" s="28"/>
      <c r="E71" s="28"/>
      <c r="F71" s="28"/>
      <c r="G71" s="36"/>
    </row>
    <row r="72" spans="1:7" x14ac:dyDescent="0.35">
      <c r="A72" s="148"/>
      <c r="B72" s="11"/>
      <c r="C72" s="12"/>
      <c r="D72" s="22">
        <v>11131.29</v>
      </c>
      <c r="E72" s="22">
        <v>2.3054999999999999</v>
      </c>
      <c r="F72" s="23">
        <f>D72*E72</f>
        <v>25663.189095000002</v>
      </c>
      <c r="G72" s="24" t="s">
        <v>12</v>
      </c>
    </row>
    <row r="73" spans="1:7" ht="119.4" customHeight="1" x14ac:dyDescent="0.35">
      <c r="A73" s="148" t="s">
        <v>344</v>
      </c>
      <c r="B73" s="11" t="s">
        <v>103</v>
      </c>
      <c r="C73" s="35" t="s">
        <v>63</v>
      </c>
      <c r="D73" s="28"/>
      <c r="E73" s="28"/>
      <c r="F73" s="28"/>
      <c r="G73" s="36"/>
    </row>
    <row r="74" spans="1:7" x14ac:dyDescent="0.35">
      <c r="A74" s="148"/>
      <c r="B74" s="11"/>
      <c r="C74" s="12"/>
      <c r="D74" s="22">
        <v>4019.3</v>
      </c>
      <c r="E74" s="22">
        <v>2.8014000000000001</v>
      </c>
      <c r="F74" s="23">
        <f>D74*E74</f>
        <v>11259.667020000001</v>
      </c>
      <c r="G74" s="24" t="s">
        <v>12</v>
      </c>
    </row>
    <row r="75" spans="1:7" ht="130.25" customHeight="1" x14ac:dyDescent="0.35">
      <c r="A75" s="148" t="s">
        <v>343</v>
      </c>
      <c r="B75" s="11" t="s">
        <v>103</v>
      </c>
      <c r="C75" s="35" t="s">
        <v>64</v>
      </c>
      <c r="D75" s="28"/>
      <c r="E75" s="28"/>
      <c r="F75" s="28"/>
      <c r="G75" s="36"/>
    </row>
    <row r="76" spans="1:7" x14ac:dyDescent="0.35">
      <c r="A76" s="148"/>
      <c r="B76" s="11"/>
      <c r="C76" s="12"/>
      <c r="D76" s="22">
        <v>4019.3</v>
      </c>
      <c r="E76" s="22">
        <v>2.8014000000000001</v>
      </c>
      <c r="F76" s="23">
        <f>D76*E76</f>
        <v>11259.667020000001</v>
      </c>
      <c r="G76" s="24" t="s">
        <v>12</v>
      </c>
    </row>
    <row r="77" spans="1:7" ht="126.65" customHeight="1" x14ac:dyDescent="0.35">
      <c r="A77" s="148" t="s">
        <v>342</v>
      </c>
      <c r="B77" s="11" t="s">
        <v>103</v>
      </c>
      <c r="C77" s="35" t="s">
        <v>80</v>
      </c>
      <c r="D77" s="28"/>
      <c r="E77" s="28"/>
      <c r="F77" s="28"/>
      <c r="G77" s="36"/>
    </row>
    <row r="78" spans="1:7" x14ac:dyDescent="0.35">
      <c r="A78" s="148"/>
      <c r="B78" s="11"/>
      <c r="C78" s="12"/>
      <c r="D78" s="22">
        <v>45</v>
      </c>
      <c r="E78" s="22">
        <v>20.632920000000002</v>
      </c>
      <c r="F78" s="23">
        <f>D78*E78</f>
        <v>928.48140000000012</v>
      </c>
      <c r="G78" s="24" t="s">
        <v>12</v>
      </c>
    </row>
    <row r="79" spans="1:7" ht="115.5" x14ac:dyDescent="0.35">
      <c r="A79" s="148" t="s">
        <v>341</v>
      </c>
      <c r="B79" s="11" t="s">
        <v>103</v>
      </c>
      <c r="C79" s="35" t="s">
        <v>79</v>
      </c>
      <c r="D79" s="28"/>
      <c r="E79" s="28"/>
      <c r="F79" s="28"/>
      <c r="G79" s="36"/>
    </row>
    <row r="80" spans="1:7" x14ac:dyDescent="0.35">
      <c r="A80" s="148"/>
      <c r="B80" s="11"/>
      <c r="C80" s="12"/>
      <c r="D80" s="22">
        <v>45</v>
      </c>
      <c r="E80" s="22">
        <v>20.632920000000002</v>
      </c>
      <c r="F80" s="23">
        <f>D80*E80</f>
        <v>928.48140000000012</v>
      </c>
      <c r="G80" s="24" t="s">
        <v>12</v>
      </c>
    </row>
    <row r="81" spans="1:7" ht="84" x14ac:dyDescent="0.35">
      <c r="A81" s="148" t="s">
        <v>357</v>
      </c>
      <c r="B81" s="11" t="s">
        <v>103</v>
      </c>
      <c r="C81" s="42" t="s">
        <v>81</v>
      </c>
      <c r="D81" s="28"/>
      <c r="E81" s="28"/>
      <c r="F81" s="28"/>
      <c r="G81" s="36"/>
    </row>
    <row r="82" spans="1:7" x14ac:dyDescent="0.35">
      <c r="A82" s="148"/>
      <c r="B82" s="11"/>
      <c r="C82" s="12"/>
      <c r="D82" s="22">
        <v>492</v>
      </c>
      <c r="E82" s="22">
        <v>22.898399999999999</v>
      </c>
      <c r="F82" s="23">
        <f>D82*E82</f>
        <v>11266.012799999999</v>
      </c>
      <c r="G82" s="24" t="s">
        <v>12</v>
      </c>
    </row>
    <row r="83" spans="1:7" ht="84" x14ac:dyDescent="0.35">
      <c r="A83" s="148" t="s">
        <v>358</v>
      </c>
      <c r="B83" s="11" t="s">
        <v>103</v>
      </c>
      <c r="C83" s="35" t="s">
        <v>82</v>
      </c>
      <c r="D83" s="28"/>
      <c r="E83" s="28"/>
      <c r="F83" s="28"/>
      <c r="G83" s="36"/>
    </row>
    <row r="84" spans="1:7" x14ac:dyDescent="0.35">
      <c r="A84" s="148"/>
      <c r="B84" s="11"/>
      <c r="C84" s="12"/>
      <c r="D84" s="22">
        <v>1692</v>
      </c>
      <c r="E84" s="22">
        <v>29.2668</v>
      </c>
      <c r="F84" s="23">
        <f>D84*E84</f>
        <v>49519.425600000002</v>
      </c>
      <c r="G84" s="24" t="s">
        <v>12</v>
      </c>
    </row>
    <row r="85" spans="1:7" ht="84" x14ac:dyDescent="0.35">
      <c r="A85" s="148" t="s">
        <v>359</v>
      </c>
      <c r="B85" s="11" t="s">
        <v>103</v>
      </c>
      <c r="C85" s="35" t="s">
        <v>83</v>
      </c>
      <c r="D85" s="28"/>
      <c r="E85" s="28"/>
      <c r="F85" s="28"/>
      <c r="G85" s="36"/>
    </row>
    <row r="86" spans="1:7" x14ac:dyDescent="0.35">
      <c r="A86" s="148"/>
      <c r="B86" s="11"/>
      <c r="C86" s="12"/>
      <c r="D86" s="22">
        <v>1665</v>
      </c>
      <c r="E86" s="22">
        <v>34.4955</v>
      </c>
      <c r="F86" s="23">
        <f>D86*E86</f>
        <v>57435.0075</v>
      </c>
      <c r="G86" s="24" t="s">
        <v>12</v>
      </c>
    </row>
    <row r="87" spans="1:7" ht="84" x14ac:dyDescent="0.35">
      <c r="A87" s="148" t="s">
        <v>360</v>
      </c>
      <c r="B87" s="11" t="s">
        <v>103</v>
      </c>
      <c r="C87" s="35" t="s">
        <v>84</v>
      </c>
      <c r="D87" s="28"/>
      <c r="E87" s="28"/>
      <c r="F87" s="28"/>
      <c r="G87" s="36"/>
    </row>
    <row r="88" spans="1:7" x14ac:dyDescent="0.35">
      <c r="A88" s="148"/>
      <c r="B88" s="11"/>
      <c r="C88" s="12"/>
      <c r="D88" s="22">
        <v>4878</v>
      </c>
      <c r="E88" s="22">
        <v>42.029699999999998</v>
      </c>
      <c r="F88" s="23">
        <f>D88*E88</f>
        <v>205020.87659999999</v>
      </c>
      <c r="G88" s="24" t="s">
        <v>12</v>
      </c>
    </row>
    <row r="89" spans="1:7" ht="90" customHeight="1" x14ac:dyDescent="0.35">
      <c r="A89" s="148" t="s">
        <v>361</v>
      </c>
      <c r="B89" s="11" t="s">
        <v>103</v>
      </c>
      <c r="C89" s="35" t="s">
        <v>246</v>
      </c>
      <c r="D89" s="28"/>
      <c r="E89" s="28"/>
      <c r="F89" s="28"/>
      <c r="G89" s="36"/>
    </row>
    <row r="90" spans="1:7" x14ac:dyDescent="0.35">
      <c r="A90" s="148"/>
      <c r="B90" s="11"/>
      <c r="C90" s="12"/>
      <c r="D90" s="22">
        <v>40</v>
      </c>
      <c r="E90" s="22">
        <v>49.067999999999998</v>
      </c>
      <c r="F90" s="23">
        <f>D90*E90</f>
        <v>1962.7199999999998</v>
      </c>
      <c r="G90" s="24" t="s">
        <v>12</v>
      </c>
    </row>
    <row r="91" spans="1:7" ht="173" customHeight="1" x14ac:dyDescent="0.35">
      <c r="A91" s="148" t="s">
        <v>362</v>
      </c>
      <c r="B91" s="11" t="s">
        <v>103</v>
      </c>
      <c r="C91" s="35" t="s">
        <v>301</v>
      </c>
      <c r="D91" s="28"/>
      <c r="E91" s="28"/>
      <c r="F91" s="28"/>
      <c r="G91" s="36"/>
    </row>
    <row r="92" spans="1:7" x14ac:dyDescent="0.35">
      <c r="A92" s="148"/>
      <c r="B92" s="11"/>
      <c r="C92" s="12"/>
      <c r="D92" s="22">
        <f>490*3</f>
        <v>1470</v>
      </c>
      <c r="E92" s="22">
        <v>15.555599999999998</v>
      </c>
      <c r="F92" s="23">
        <f>D92*E92</f>
        <v>22866.731999999996</v>
      </c>
      <c r="G92" s="24" t="s">
        <v>12</v>
      </c>
    </row>
    <row r="93" spans="1:7" ht="164" customHeight="1" x14ac:dyDescent="0.35">
      <c r="A93" s="148" t="s">
        <v>363</v>
      </c>
      <c r="B93" s="11" t="s">
        <v>103</v>
      </c>
      <c r="C93" s="35" t="s">
        <v>245</v>
      </c>
      <c r="D93" s="28"/>
      <c r="E93" s="28"/>
      <c r="F93" s="28"/>
      <c r="G93" s="36"/>
    </row>
    <row r="94" spans="1:7" x14ac:dyDescent="0.35">
      <c r="A94" s="148"/>
      <c r="B94" s="11"/>
      <c r="C94" s="12"/>
      <c r="D94" s="22">
        <f>35*3</f>
        <v>105</v>
      </c>
      <c r="E94" s="22">
        <v>19.0182</v>
      </c>
      <c r="F94" s="23">
        <f>D94*E94</f>
        <v>1996.9110000000001</v>
      </c>
      <c r="G94" s="24" t="s">
        <v>12</v>
      </c>
    </row>
    <row r="95" spans="1:7" ht="73.5" x14ac:dyDescent="0.35">
      <c r="A95" s="148" t="s">
        <v>364</v>
      </c>
      <c r="B95" s="11" t="s">
        <v>103</v>
      </c>
      <c r="C95" s="35" t="s">
        <v>244</v>
      </c>
      <c r="D95" s="28"/>
      <c r="E95" s="28"/>
      <c r="F95" s="28"/>
      <c r="G95" s="36"/>
    </row>
    <row r="96" spans="1:7" x14ac:dyDescent="0.35">
      <c r="A96" s="148"/>
      <c r="B96" s="11"/>
      <c r="C96" s="12"/>
      <c r="D96" s="22">
        <v>465</v>
      </c>
      <c r="E96" s="22">
        <v>5.0634000000000006</v>
      </c>
      <c r="F96" s="23">
        <f>D96*E96</f>
        <v>2354.4810000000002</v>
      </c>
      <c r="G96" s="24" t="s">
        <v>12</v>
      </c>
    </row>
    <row r="97" spans="1:7" ht="31.5" x14ac:dyDescent="0.35">
      <c r="A97" s="148" t="s">
        <v>365</v>
      </c>
      <c r="B97" s="11" t="s">
        <v>10</v>
      </c>
      <c r="C97" s="35" t="s">
        <v>65</v>
      </c>
      <c r="D97" s="28"/>
      <c r="E97" s="28"/>
      <c r="F97" s="28"/>
      <c r="G97" s="36"/>
    </row>
    <row r="98" spans="1:7" x14ac:dyDescent="0.35">
      <c r="A98" s="148"/>
      <c r="B98" s="11"/>
      <c r="C98" s="12"/>
      <c r="D98" s="22">
        <v>185</v>
      </c>
      <c r="E98" s="22">
        <v>0.82650000000000001</v>
      </c>
      <c r="F98" s="23">
        <f>D98*E98</f>
        <v>152.9025</v>
      </c>
      <c r="G98" s="24" t="s">
        <v>12</v>
      </c>
    </row>
    <row r="99" spans="1:7" ht="31.5" x14ac:dyDescent="0.35">
      <c r="A99" s="148" t="s">
        <v>366</v>
      </c>
      <c r="B99" s="11" t="s">
        <v>10</v>
      </c>
      <c r="C99" s="35" t="s">
        <v>90</v>
      </c>
      <c r="D99" s="28"/>
      <c r="E99" s="28"/>
      <c r="F99" s="28"/>
      <c r="G99" s="36"/>
    </row>
    <row r="100" spans="1:7" x14ac:dyDescent="0.35">
      <c r="A100" s="148"/>
      <c r="B100" s="11"/>
      <c r="C100" s="12"/>
      <c r="D100" s="22">
        <v>24</v>
      </c>
      <c r="E100" s="22">
        <v>0.82650000000000001</v>
      </c>
      <c r="F100" s="23">
        <f>D100*E100</f>
        <v>19.835999999999999</v>
      </c>
      <c r="G100" s="24" t="s">
        <v>12</v>
      </c>
    </row>
    <row r="101" spans="1:7" ht="31.5" x14ac:dyDescent="0.35">
      <c r="A101" s="148" t="s">
        <v>367</v>
      </c>
      <c r="B101" s="11" t="s">
        <v>10</v>
      </c>
      <c r="C101" s="35" t="s">
        <v>89</v>
      </c>
      <c r="D101" s="28"/>
      <c r="E101" s="28"/>
      <c r="F101" s="28"/>
      <c r="G101" s="36"/>
    </row>
    <row r="102" spans="1:7" x14ac:dyDescent="0.35">
      <c r="A102" s="148"/>
      <c r="B102" s="11"/>
      <c r="C102" s="12"/>
      <c r="D102" s="22">
        <v>60</v>
      </c>
      <c r="E102" s="22">
        <v>1.3049999999999999</v>
      </c>
      <c r="F102" s="23">
        <f>D102*E102</f>
        <v>78.3</v>
      </c>
      <c r="G102" s="24" t="s">
        <v>12</v>
      </c>
    </row>
    <row r="103" spans="1:7" ht="31.5" x14ac:dyDescent="0.35">
      <c r="A103" s="148" t="s">
        <v>368</v>
      </c>
      <c r="B103" s="11" t="s">
        <v>10</v>
      </c>
      <c r="C103" s="35" t="s">
        <v>88</v>
      </c>
      <c r="D103" s="28"/>
      <c r="E103" s="28"/>
      <c r="F103" s="28"/>
      <c r="G103" s="36"/>
    </row>
    <row r="104" spans="1:7" x14ac:dyDescent="0.35">
      <c r="A104" s="148"/>
      <c r="B104" s="11"/>
      <c r="C104" s="12"/>
      <c r="D104" s="22">
        <v>12</v>
      </c>
      <c r="E104" s="22">
        <v>1.3049999999999999</v>
      </c>
      <c r="F104" s="23">
        <f>D104*E104</f>
        <v>15.66</v>
      </c>
      <c r="G104" s="24" t="s">
        <v>12</v>
      </c>
    </row>
    <row r="105" spans="1:7" ht="31.5" x14ac:dyDescent="0.35">
      <c r="A105" s="148" t="s">
        <v>369</v>
      </c>
      <c r="B105" s="11" t="s">
        <v>10</v>
      </c>
      <c r="C105" s="35" t="s">
        <v>87</v>
      </c>
      <c r="D105" s="28"/>
      <c r="E105" s="28"/>
      <c r="F105" s="28"/>
      <c r="G105" s="36"/>
    </row>
    <row r="106" spans="1:7" x14ac:dyDescent="0.35">
      <c r="A106" s="148"/>
      <c r="B106" s="11"/>
      <c r="C106" s="12"/>
      <c r="D106" s="22">
        <v>24</v>
      </c>
      <c r="E106" s="22">
        <v>1.5660000000000001</v>
      </c>
      <c r="F106" s="23">
        <f>D106*E106</f>
        <v>37.584000000000003</v>
      </c>
      <c r="G106" s="24" t="s">
        <v>12</v>
      </c>
    </row>
    <row r="107" spans="1:7" ht="31.5" x14ac:dyDescent="0.35">
      <c r="A107" s="148" t="s">
        <v>370</v>
      </c>
      <c r="B107" s="11" t="s">
        <v>10</v>
      </c>
      <c r="C107" s="35" t="s">
        <v>86</v>
      </c>
      <c r="D107" s="28"/>
      <c r="E107" s="28"/>
      <c r="F107" s="28"/>
      <c r="G107" s="36"/>
    </row>
    <row r="108" spans="1:7" x14ac:dyDescent="0.35">
      <c r="A108" s="148"/>
      <c r="B108" s="11"/>
      <c r="C108" s="12"/>
      <c r="D108" s="22">
        <v>18</v>
      </c>
      <c r="E108" s="22">
        <v>1.9140000000000001</v>
      </c>
      <c r="F108" s="23">
        <f>D108*E108</f>
        <v>34.452000000000005</v>
      </c>
      <c r="G108" s="24" t="s">
        <v>12</v>
      </c>
    </row>
    <row r="109" spans="1:7" ht="31.5" x14ac:dyDescent="0.35">
      <c r="A109" s="148" t="s">
        <v>371</v>
      </c>
      <c r="B109" s="11" t="s">
        <v>10</v>
      </c>
      <c r="C109" s="35" t="s">
        <v>85</v>
      </c>
      <c r="D109" s="28"/>
      <c r="E109" s="28"/>
      <c r="F109" s="28"/>
      <c r="G109" s="36"/>
    </row>
    <row r="110" spans="1:7" x14ac:dyDescent="0.35">
      <c r="A110" s="148"/>
      <c r="B110" s="11"/>
      <c r="C110" s="12"/>
      <c r="D110" s="22">
        <v>36</v>
      </c>
      <c r="E110" s="22">
        <v>2.1749999999999998</v>
      </c>
      <c r="F110" s="23">
        <f>D110*E110</f>
        <v>78.3</v>
      </c>
      <c r="G110" s="24" t="s">
        <v>12</v>
      </c>
    </row>
    <row r="111" spans="1:7" ht="105" x14ac:dyDescent="0.35">
      <c r="A111" s="148" t="s">
        <v>372</v>
      </c>
      <c r="B111" s="11" t="s">
        <v>10</v>
      </c>
      <c r="C111" s="35" t="s">
        <v>241</v>
      </c>
      <c r="D111" s="28"/>
      <c r="E111" s="28"/>
      <c r="F111" s="28"/>
      <c r="G111" s="36"/>
    </row>
    <row r="112" spans="1:7" x14ac:dyDescent="0.35">
      <c r="A112" s="148"/>
      <c r="B112" s="11"/>
      <c r="C112" s="12"/>
      <c r="D112" s="22">
        <v>12</v>
      </c>
      <c r="E112" s="22">
        <v>168.9453</v>
      </c>
      <c r="F112" s="23">
        <f>D112*E112</f>
        <v>2027.3436000000002</v>
      </c>
      <c r="G112" s="24" t="s">
        <v>12</v>
      </c>
    </row>
    <row r="113" spans="1:7" x14ac:dyDescent="0.35">
      <c r="A113" s="11"/>
      <c r="B113" s="11"/>
      <c r="C113" s="12"/>
      <c r="D113" s="22"/>
      <c r="E113" s="22"/>
      <c r="F113" s="23"/>
      <c r="G113" s="24"/>
    </row>
    <row r="114" spans="1:7" x14ac:dyDescent="0.35">
      <c r="A114" s="29"/>
      <c r="B114" s="30"/>
      <c r="C114" s="31"/>
      <c r="D114" s="32"/>
      <c r="E114" s="32"/>
      <c r="F114" s="33"/>
      <c r="G114" s="34"/>
    </row>
    <row r="115" spans="1:7" x14ac:dyDescent="0.35">
      <c r="A115" s="146" t="s">
        <v>29</v>
      </c>
      <c r="B115" s="146"/>
      <c r="C115" s="146"/>
      <c r="D115" s="146"/>
      <c r="E115" s="25"/>
      <c r="F115" s="16">
        <f>SUM(F63:F114)</f>
        <v>445307.80697999999</v>
      </c>
      <c r="G115" s="26" t="s">
        <v>12</v>
      </c>
    </row>
    <row r="118" spans="1:7" x14ac:dyDescent="0.35">
      <c r="A118" s="5" t="s">
        <v>0</v>
      </c>
      <c r="B118" s="6">
        <v>2</v>
      </c>
      <c r="C118" s="7" t="s">
        <v>22</v>
      </c>
      <c r="D118" s="17"/>
      <c r="E118" s="17"/>
      <c r="F118" s="18"/>
      <c r="G118" s="19"/>
    </row>
    <row r="119" spans="1:7" x14ac:dyDescent="0.35">
      <c r="A119" s="5" t="s">
        <v>2</v>
      </c>
      <c r="B119" s="6">
        <v>4</v>
      </c>
      <c r="C119" s="8" t="s">
        <v>36</v>
      </c>
      <c r="D119" s="17"/>
      <c r="E119" s="17"/>
      <c r="F119" s="18"/>
      <c r="G119" s="19"/>
    </row>
    <row r="120" spans="1:7" x14ac:dyDescent="0.35">
      <c r="A120" s="9" t="s">
        <v>3</v>
      </c>
      <c r="B120" s="9" t="s">
        <v>4</v>
      </c>
      <c r="C120" s="10" t="s">
        <v>5</v>
      </c>
      <c r="D120" s="20" t="s">
        <v>6</v>
      </c>
      <c r="E120" s="20" t="s">
        <v>7</v>
      </c>
      <c r="F120" s="21" t="s">
        <v>8</v>
      </c>
      <c r="G120" s="21"/>
    </row>
    <row r="121" spans="1:7" ht="63" x14ac:dyDescent="0.35">
      <c r="A121" s="148" t="s">
        <v>31</v>
      </c>
      <c r="B121" s="11" t="s">
        <v>10</v>
      </c>
      <c r="C121" s="35" t="s">
        <v>68</v>
      </c>
      <c r="D121" s="28"/>
      <c r="E121" s="28"/>
      <c r="F121" s="28"/>
      <c r="G121" s="36"/>
    </row>
    <row r="122" spans="1:7" x14ac:dyDescent="0.35">
      <c r="A122" s="148"/>
      <c r="B122" s="11"/>
      <c r="C122" s="12"/>
      <c r="D122" s="22">
        <v>1</v>
      </c>
      <c r="E122" s="22">
        <v>11963.48832</v>
      </c>
      <c r="F122" s="23">
        <f>D122*E122</f>
        <v>11963.48832</v>
      </c>
      <c r="G122" s="24" t="s">
        <v>12</v>
      </c>
    </row>
    <row r="123" spans="1:7" ht="104" x14ac:dyDescent="0.35">
      <c r="A123" s="148" t="s">
        <v>32</v>
      </c>
      <c r="B123" s="11" t="s">
        <v>10</v>
      </c>
      <c r="C123" s="35" t="s">
        <v>309</v>
      </c>
      <c r="D123" s="28"/>
      <c r="E123" s="28"/>
      <c r="F123" s="28"/>
      <c r="G123" s="36"/>
    </row>
    <row r="124" spans="1:7" x14ac:dyDescent="0.35">
      <c r="A124" s="148"/>
      <c r="B124" s="11"/>
      <c r="C124" s="12"/>
      <c r="D124" s="22">
        <v>1</v>
      </c>
      <c r="E124" s="22">
        <v>13189.277951999999</v>
      </c>
      <c r="F124" s="23">
        <f>D124*E124</f>
        <v>13189.277951999999</v>
      </c>
      <c r="G124" s="24" t="s">
        <v>12</v>
      </c>
    </row>
    <row r="125" spans="1:7" ht="41" x14ac:dyDescent="0.35">
      <c r="A125" s="148" t="s">
        <v>33</v>
      </c>
      <c r="B125" s="11" t="s">
        <v>10</v>
      </c>
      <c r="C125" s="35" t="s">
        <v>250</v>
      </c>
      <c r="D125" s="28"/>
      <c r="E125" s="28"/>
      <c r="F125" s="28"/>
      <c r="G125" s="36"/>
    </row>
    <row r="126" spans="1:7" x14ac:dyDescent="0.35">
      <c r="A126" s="148"/>
      <c r="B126" s="11"/>
      <c r="C126" s="12"/>
      <c r="D126" s="22">
        <v>45</v>
      </c>
      <c r="E126" s="22">
        <v>5.3939997215999993</v>
      </c>
      <c r="F126" s="23">
        <f>D126*E126</f>
        <v>242.72998747199998</v>
      </c>
      <c r="G126" s="24" t="s">
        <v>12</v>
      </c>
    </row>
    <row r="127" spans="1:7" ht="73.5" x14ac:dyDescent="0.35">
      <c r="A127" s="148" t="s">
        <v>34</v>
      </c>
      <c r="B127" s="11" t="s">
        <v>10</v>
      </c>
      <c r="C127" s="35" t="s">
        <v>247</v>
      </c>
      <c r="D127" s="28"/>
      <c r="E127" s="28"/>
      <c r="F127" s="28"/>
      <c r="G127" s="36"/>
    </row>
    <row r="128" spans="1:7" x14ac:dyDescent="0.35">
      <c r="A128" s="148"/>
      <c r="B128" s="11"/>
      <c r="D128" s="22">
        <v>1</v>
      </c>
      <c r="E128" s="22">
        <v>39861.803375999996</v>
      </c>
      <c r="F128" s="23">
        <f>D128*E128</f>
        <v>39861.803375999996</v>
      </c>
      <c r="G128" s="24" t="s">
        <v>12</v>
      </c>
    </row>
    <row r="129" spans="1:7" ht="63" x14ac:dyDescent="0.35">
      <c r="A129" s="148" t="s">
        <v>35</v>
      </c>
      <c r="B129" s="11" t="s">
        <v>10</v>
      </c>
      <c r="C129" s="35" t="s">
        <v>288</v>
      </c>
      <c r="D129" s="28"/>
      <c r="E129" s="28"/>
      <c r="F129" s="28"/>
      <c r="G129" s="36"/>
    </row>
    <row r="130" spans="1:7" x14ac:dyDescent="0.35">
      <c r="A130" s="148"/>
      <c r="B130" s="11"/>
      <c r="C130" s="12"/>
      <c r="D130" s="22">
        <v>1</v>
      </c>
      <c r="E130" s="22">
        <v>2284.1049600000001</v>
      </c>
      <c r="F130" s="23">
        <f>D130*E130</f>
        <v>2284.1049600000001</v>
      </c>
      <c r="G130" s="24" t="s">
        <v>12</v>
      </c>
    </row>
    <row r="131" spans="1:7" ht="73.5" x14ac:dyDescent="0.35">
      <c r="A131" s="148" t="s">
        <v>242</v>
      </c>
      <c r="B131" s="11" t="s">
        <v>10</v>
      </c>
      <c r="C131" s="35" t="s">
        <v>289</v>
      </c>
      <c r="D131" s="28"/>
      <c r="E131" s="28"/>
      <c r="F131" s="28"/>
      <c r="G131" s="36"/>
    </row>
    <row r="132" spans="1:7" x14ac:dyDescent="0.35">
      <c r="A132" s="148"/>
      <c r="B132" s="11"/>
      <c r="C132" s="12"/>
      <c r="D132" s="22">
        <v>1</v>
      </c>
      <c r="E132" s="22">
        <v>12355.405919999999</v>
      </c>
      <c r="F132" s="23">
        <f>D132*E132</f>
        <v>12355.405919999999</v>
      </c>
      <c r="G132" s="24" t="s">
        <v>12</v>
      </c>
    </row>
    <row r="133" spans="1:7" ht="31.5" x14ac:dyDescent="0.35">
      <c r="A133" s="148" t="s">
        <v>243</v>
      </c>
      <c r="B133" s="11" t="s">
        <v>10</v>
      </c>
      <c r="C133" s="35" t="s">
        <v>248</v>
      </c>
      <c r="D133" s="28"/>
      <c r="E133" s="28"/>
      <c r="F133" s="28"/>
      <c r="G133" s="36"/>
    </row>
    <row r="134" spans="1:7" x14ac:dyDescent="0.35">
      <c r="A134" s="148"/>
      <c r="B134" s="11"/>
      <c r="C134" s="12"/>
      <c r="D134" s="22">
        <v>1</v>
      </c>
      <c r="E134" s="22">
        <v>344.39639039999997</v>
      </c>
      <c r="F134" s="23">
        <f>D134*E134</f>
        <v>344.39639039999997</v>
      </c>
      <c r="G134" s="24" t="s">
        <v>12</v>
      </c>
    </row>
    <row r="135" spans="1:7" x14ac:dyDescent="0.35">
      <c r="A135" s="11"/>
      <c r="B135" s="11"/>
      <c r="C135" s="12"/>
      <c r="D135" s="22"/>
      <c r="F135" s="23"/>
      <c r="G135" s="24"/>
    </row>
    <row r="136" spans="1:7" x14ac:dyDescent="0.35">
      <c r="A136" s="29"/>
      <c r="B136" s="30"/>
      <c r="C136" s="31"/>
      <c r="D136" s="32"/>
      <c r="E136" s="32"/>
      <c r="F136" s="33"/>
      <c r="G136" s="34"/>
    </row>
    <row r="137" spans="1:7" x14ac:dyDescent="0.35">
      <c r="A137" s="146" t="s">
        <v>375</v>
      </c>
      <c r="B137" s="146"/>
      <c r="C137" s="146"/>
      <c r="D137" s="146"/>
      <c r="E137" s="25"/>
      <c r="F137" s="16">
        <f>SUM(F121:F136)</f>
        <v>80241.206905871994</v>
      </c>
      <c r="G137" s="26" t="s">
        <v>12</v>
      </c>
    </row>
    <row r="140" spans="1:7" x14ac:dyDescent="0.35">
      <c r="A140" s="5" t="s">
        <v>0</v>
      </c>
      <c r="B140" s="6">
        <v>2</v>
      </c>
      <c r="C140" s="7" t="s">
        <v>22</v>
      </c>
      <c r="D140" s="17"/>
      <c r="E140" s="17"/>
      <c r="F140" s="18"/>
      <c r="G140" s="19"/>
    </row>
    <row r="141" spans="1:7" x14ac:dyDescent="0.35">
      <c r="A141" s="5" t="s">
        <v>2</v>
      </c>
      <c r="B141" s="6">
        <v>5</v>
      </c>
      <c r="C141" s="8" t="s">
        <v>42</v>
      </c>
      <c r="D141" s="17"/>
      <c r="E141" s="17"/>
      <c r="F141" s="18"/>
      <c r="G141" s="19"/>
    </row>
    <row r="142" spans="1:7" x14ac:dyDescent="0.35">
      <c r="A142" s="9" t="s">
        <v>3</v>
      </c>
      <c r="B142" s="9" t="s">
        <v>4</v>
      </c>
      <c r="C142" s="10" t="s">
        <v>5</v>
      </c>
      <c r="D142" s="20" t="s">
        <v>6</v>
      </c>
      <c r="E142" s="20" t="s">
        <v>7</v>
      </c>
      <c r="F142" s="21" t="s">
        <v>8</v>
      </c>
      <c r="G142" s="21"/>
    </row>
    <row r="143" spans="1:7" ht="52.5" x14ac:dyDescent="0.35">
      <c r="A143" s="148" t="s">
        <v>37</v>
      </c>
      <c r="B143" s="11" t="s">
        <v>10</v>
      </c>
      <c r="C143" s="35" t="s">
        <v>69</v>
      </c>
      <c r="D143" s="28"/>
      <c r="E143" s="28"/>
      <c r="F143" s="28"/>
      <c r="G143" s="36"/>
    </row>
    <row r="144" spans="1:7" x14ac:dyDescent="0.35">
      <c r="A144" s="148"/>
      <c r="B144" s="11"/>
      <c r="C144" s="12"/>
      <c r="D144" s="22">
        <v>1</v>
      </c>
      <c r="E144" s="22">
        <v>7196.0832</v>
      </c>
      <c r="F144" s="23">
        <f>D144*E144</f>
        <v>7196.0832</v>
      </c>
      <c r="G144" s="24" t="s">
        <v>12</v>
      </c>
    </row>
    <row r="145" spans="1:7" ht="60.5" x14ac:dyDescent="0.35">
      <c r="A145" s="148" t="s">
        <v>38</v>
      </c>
      <c r="B145" s="11" t="s">
        <v>10</v>
      </c>
      <c r="C145" s="40" t="s">
        <v>78</v>
      </c>
      <c r="D145" s="28"/>
      <c r="E145" s="28"/>
      <c r="F145" s="28"/>
      <c r="G145" s="36"/>
    </row>
    <row r="146" spans="1:7" x14ac:dyDescent="0.35">
      <c r="A146" s="148"/>
      <c r="B146" s="11"/>
      <c r="C146" s="12"/>
      <c r="D146" s="22">
        <v>2</v>
      </c>
      <c r="E146" s="22">
        <v>3453.4684799999995</v>
      </c>
      <c r="F146" s="23">
        <f>D146*E146</f>
        <v>6906.9369599999991</v>
      </c>
      <c r="G146" s="24" t="s">
        <v>12</v>
      </c>
    </row>
    <row r="147" spans="1:7" ht="42" x14ac:dyDescent="0.35">
      <c r="A147" s="148" t="s">
        <v>39</v>
      </c>
      <c r="B147" s="11" t="s">
        <v>10</v>
      </c>
      <c r="C147" s="35" t="s">
        <v>70</v>
      </c>
      <c r="D147" s="28"/>
      <c r="E147" s="28"/>
      <c r="F147" s="28"/>
      <c r="G147" s="36"/>
    </row>
    <row r="148" spans="1:7" x14ac:dyDescent="0.35">
      <c r="A148" s="148"/>
      <c r="B148" s="11"/>
      <c r="C148" s="12"/>
      <c r="D148" s="22">
        <v>1</v>
      </c>
      <c r="E148" s="22">
        <v>313.2</v>
      </c>
      <c r="F148" s="23">
        <f>D148*E148</f>
        <v>313.2</v>
      </c>
      <c r="G148" s="24" t="s">
        <v>12</v>
      </c>
    </row>
    <row r="149" spans="1:7" ht="63" x14ac:dyDescent="0.35">
      <c r="A149" s="148" t="s">
        <v>40</v>
      </c>
      <c r="B149" s="11" t="s">
        <v>10</v>
      </c>
      <c r="C149" s="35" t="s">
        <v>77</v>
      </c>
      <c r="D149" s="28"/>
      <c r="E149" s="28"/>
      <c r="F149" s="28"/>
      <c r="G149" s="36"/>
    </row>
    <row r="150" spans="1:7" x14ac:dyDescent="0.35">
      <c r="A150" s="148"/>
      <c r="B150" s="11"/>
      <c r="C150" s="12"/>
      <c r="D150" s="22">
        <v>1</v>
      </c>
      <c r="E150" s="22">
        <v>9120.3839999999982</v>
      </c>
      <c r="F150" s="23">
        <f>D150*E150</f>
        <v>9120.3839999999982</v>
      </c>
      <c r="G150" s="24" t="s">
        <v>12</v>
      </c>
    </row>
    <row r="151" spans="1:7" ht="42" x14ac:dyDescent="0.35">
      <c r="A151" s="148" t="s">
        <v>41</v>
      </c>
      <c r="B151" s="11" t="s">
        <v>10</v>
      </c>
      <c r="C151" s="35" t="s">
        <v>71</v>
      </c>
      <c r="D151" s="28"/>
      <c r="E151" s="28"/>
      <c r="F151" s="28"/>
      <c r="G151" s="36"/>
    </row>
    <row r="152" spans="1:7" x14ac:dyDescent="0.35">
      <c r="A152" s="148"/>
      <c r="B152" s="11"/>
      <c r="C152" s="12"/>
      <c r="D152" s="22">
        <v>1</v>
      </c>
      <c r="E152" s="22">
        <v>2248.7759999999998</v>
      </c>
      <c r="F152" s="23">
        <f>D152*E152</f>
        <v>2248.7759999999998</v>
      </c>
      <c r="G152" s="24" t="s">
        <v>12</v>
      </c>
    </row>
    <row r="153" spans="1:7" ht="31.5" x14ac:dyDescent="0.35">
      <c r="A153" s="148" t="s">
        <v>67</v>
      </c>
      <c r="B153" s="11" t="s">
        <v>10</v>
      </c>
      <c r="C153" s="35" t="s">
        <v>72</v>
      </c>
      <c r="D153" s="28"/>
      <c r="E153" s="28"/>
      <c r="F153" s="28"/>
      <c r="G153" s="36"/>
    </row>
    <row r="154" spans="1:7" x14ac:dyDescent="0.35">
      <c r="A154" s="148"/>
      <c r="B154" s="11"/>
      <c r="C154" s="12"/>
      <c r="D154" s="22">
        <v>1</v>
      </c>
      <c r="E154" s="22">
        <v>992.21760000000006</v>
      </c>
      <c r="F154" s="23">
        <f>D154*E154</f>
        <v>992.21760000000006</v>
      </c>
      <c r="G154" s="24" t="s">
        <v>12</v>
      </c>
    </row>
    <row r="155" spans="1:7" ht="31.5" x14ac:dyDescent="0.35">
      <c r="A155" s="148" t="s">
        <v>249</v>
      </c>
      <c r="B155" s="11" t="s">
        <v>10</v>
      </c>
      <c r="C155" s="35" t="s">
        <v>76</v>
      </c>
      <c r="D155" s="28"/>
      <c r="E155" s="28"/>
      <c r="F155" s="28"/>
      <c r="G155" s="36"/>
    </row>
    <row r="156" spans="1:7" x14ac:dyDescent="0.35">
      <c r="A156" s="148"/>
      <c r="B156" s="11"/>
      <c r="C156" s="12"/>
      <c r="D156" s="22">
        <v>1</v>
      </c>
      <c r="E156" s="22">
        <v>1348.848</v>
      </c>
      <c r="F156" s="23">
        <f>D156*E156</f>
        <v>1348.848</v>
      </c>
      <c r="G156" s="24" t="s">
        <v>12</v>
      </c>
    </row>
    <row r="157" spans="1:7" ht="52.5" x14ac:dyDescent="0.35">
      <c r="A157" s="148" t="s">
        <v>339</v>
      </c>
      <c r="B157" s="11" t="s">
        <v>10</v>
      </c>
      <c r="C157" s="35" t="s">
        <v>290</v>
      </c>
      <c r="D157" s="28"/>
      <c r="E157" s="28"/>
      <c r="F157" s="28"/>
      <c r="G157" s="36"/>
    </row>
    <row r="158" spans="1:7" x14ac:dyDescent="0.35">
      <c r="A158" s="148"/>
      <c r="B158" s="11"/>
      <c r="C158" s="12"/>
      <c r="D158" s="22">
        <v>1</v>
      </c>
      <c r="E158" s="22">
        <v>12175.503839999999</v>
      </c>
      <c r="F158" s="23">
        <f>D158*E158</f>
        <v>12175.503839999999</v>
      </c>
      <c r="G158" s="24" t="s">
        <v>12</v>
      </c>
    </row>
    <row r="159" spans="1:7" ht="105" x14ac:dyDescent="0.35">
      <c r="A159" s="148" t="s">
        <v>338</v>
      </c>
      <c r="B159" s="11" t="s">
        <v>10</v>
      </c>
      <c r="C159" s="35" t="s">
        <v>73</v>
      </c>
      <c r="D159" s="28"/>
      <c r="E159" s="28"/>
      <c r="F159" s="28"/>
      <c r="G159" s="36"/>
    </row>
    <row r="160" spans="1:7" x14ac:dyDescent="0.35">
      <c r="A160" s="148"/>
      <c r="B160" s="11"/>
      <c r="C160" s="12"/>
      <c r="D160" s="22">
        <v>1</v>
      </c>
      <c r="E160" s="22">
        <v>4047.7967999999996</v>
      </c>
      <c r="F160" s="23">
        <f>D160*E160</f>
        <v>4047.7967999999996</v>
      </c>
      <c r="G160" s="24" t="s">
        <v>12</v>
      </c>
    </row>
    <row r="161" spans="1:7" ht="29" x14ac:dyDescent="0.35">
      <c r="A161" s="148" t="s">
        <v>337</v>
      </c>
      <c r="B161" s="11" t="s">
        <v>10</v>
      </c>
      <c r="C161" s="35" t="s">
        <v>74</v>
      </c>
      <c r="D161" s="28"/>
      <c r="E161" s="28"/>
      <c r="F161" s="28"/>
      <c r="G161" s="36"/>
    </row>
    <row r="162" spans="1:7" x14ac:dyDescent="0.35">
      <c r="A162" s="148"/>
      <c r="B162" s="11"/>
      <c r="C162" s="12"/>
      <c r="D162" s="22">
        <v>1</v>
      </c>
      <c r="E162" s="22">
        <v>811.81439999999998</v>
      </c>
      <c r="F162" s="23">
        <f>D162*E162</f>
        <v>811.81439999999998</v>
      </c>
      <c r="G162" s="24" t="s">
        <v>12</v>
      </c>
    </row>
    <row r="163" spans="1:7" ht="42" x14ac:dyDescent="0.35">
      <c r="A163" s="148" t="s">
        <v>376</v>
      </c>
      <c r="B163" s="11" t="s">
        <v>10</v>
      </c>
      <c r="C163" s="35" t="s">
        <v>75</v>
      </c>
      <c r="D163" s="28"/>
      <c r="E163" s="28"/>
      <c r="F163" s="28"/>
      <c r="G163" s="36"/>
    </row>
    <row r="164" spans="1:7" x14ac:dyDescent="0.35">
      <c r="A164" s="148"/>
      <c r="B164" s="11"/>
      <c r="C164" s="12"/>
      <c r="D164" s="22">
        <v>1</v>
      </c>
      <c r="E164" s="22">
        <v>5576.9644799999996</v>
      </c>
      <c r="F164" s="23">
        <f>D164*E164</f>
        <v>5576.9644799999996</v>
      </c>
      <c r="G164" s="24" t="s">
        <v>12</v>
      </c>
    </row>
    <row r="165" spans="1:7" ht="71.400000000000006" customHeight="1" x14ac:dyDescent="0.35">
      <c r="A165" s="148" t="s">
        <v>377</v>
      </c>
      <c r="B165" s="11" t="s">
        <v>10</v>
      </c>
      <c r="C165" s="35" t="s">
        <v>287</v>
      </c>
      <c r="D165" s="28"/>
      <c r="E165" s="28"/>
      <c r="F165" s="28"/>
      <c r="G165" s="36"/>
    </row>
    <row r="166" spans="1:7" x14ac:dyDescent="0.35">
      <c r="A166" s="148"/>
      <c r="B166" s="11"/>
      <c r="C166" s="12"/>
      <c r="D166" s="22">
        <v>1</v>
      </c>
      <c r="E166" s="22">
        <v>2284.1049600000001</v>
      </c>
      <c r="F166" s="23">
        <f>D166*E166</f>
        <v>2284.1049600000001</v>
      </c>
      <c r="G166" s="24" t="s">
        <v>12</v>
      </c>
    </row>
    <row r="167" spans="1:7" x14ac:dyDescent="0.35">
      <c r="A167" s="11"/>
      <c r="B167" s="11"/>
      <c r="C167" s="12"/>
      <c r="D167" s="22"/>
      <c r="E167" s="22"/>
      <c r="F167" s="23"/>
      <c r="G167" s="24"/>
    </row>
    <row r="168" spans="1:7" x14ac:dyDescent="0.35">
      <c r="A168" s="29"/>
      <c r="B168" s="30"/>
      <c r="C168" s="31"/>
      <c r="D168" s="32"/>
      <c r="E168" s="32"/>
      <c r="F168" s="33"/>
      <c r="G168" s="34"/>
    </row>
    <row r="169" spans="1:7" x14ac:dyDescent="0.35">
      <c r="A169" s="146" t="s">
        <v>378</v>
      </c>
      <c r="B169" s="146"/>
      <c r="C169" s="146"/>
      <c r="D169" s="146"/>
      <c r="E169" s="25"/>
      <c r="F169" s="16">
        <f>SUM(F143:F168)</f>
        <v>53022.630239999999</v>
      </c>
      <c r="G169" s="26" t="s">
        <v>12</v>
      </c>
    </row>
    <row r="172" spans="1:7" x14ac:dyDescent="0.35">
      <c r="A172" s="5" t="s">
        <v>0</v>
      </c>
      <c r="B172" s="6">
        <v>2</v>
      </c>
      <c r="C172" s="7" t="s">
        <v>22</v>
      </c>
      <c r="D172" s="17"/>
      <c r="E172" s="17"/>
      <c r="F172" s="18"/>
      <c r="G172" s="19"/>
    </row>
    <row r="173" spans="1:7" x14ac:dyDescent="0.35">
      <c r="A173" s="5" t="s">
        <v>2</v>
      </c>
      <c r="B173" s="6">
        <v>6</v>
      </c>
      <c r="C173" s="8" t="s">
        <v>30</v>
      </c>
      <c r="D173" s="17"/>
      <c r="E173" s="17"/>
      <c r="F173" s="18"/>
      <c r="G173" s="19"/>
    </row>
    <row r="174" spans="1:7" x14ac:dyDescent="0.35">
      <c r="A174" s="9" t="s">
        <v>3</v>
      </c>
      <c r="B174" s="9" t="s">
        <v>4</v>
      </c>
      <c r="C174" s="10" t="s">
        <v>5</v>
      </c>
      <c r="D174" s="20" t="s">
        <v>6</v>
      </c>
      <c r="E174" s="20" t="s">
        <v>7</v>
      </c>
      <c r="F174" s="21" t="s">
        <v>8</v>
      </c>
      <c r="G174" s="21"/>
    </row>
    <row r="175" spans="1:7" ht="42" x14ac:dyDescent="0.35">
      <c r="A175" s="148" t="s">
        <v>43</v>
      </c>
      <c r="B175" s="11" t="s">
        <v>202</v>
      </c>
      <c r="C175" s="35" t="s">
        <v>292</v>
      </c>
      <c r="D175" s="28"/>
      <c r="E175" s="28"/>
      <c r="F175" s="28"/>
      <c r="G175" s="36"/>
    </row>
    <row r="176" spans="1:7" x14ac:dyDescent="0.35">
      <c r="A176" s="148"/>
      <c r="B176" s="11"/>
      <c r="C176" s="12"/>
      <c r="D176" s="22">
        <v>15.61</v>
      </c>
      <c r="E176" s="22">
        <v>28.666500000000003</v>
      </c>
      <c r="F176" s="23">
        <f>D176*E176</f>
        <v>447.48406500000004</v>
      </c>
      <c r="G176" s="24" t="s">
        <v>12</v>
      </c>
    </row>
    <row r="177" spans="1:7" ht="42" x14ac:dyDescent="0.35">
      <c r="A177" s="148" t="s">
        <v>44</v>
      </c>
      <c r="B177" s="11" t="s">
        <v>10</v>
      </c>
      <c r="C177" s="35" t="s">
        <v>412</v>
      </c>
      <c r="D177" s="28"/>
      <c r="E177" s="28"/>
      <c r="F177" s="28"/>
      <c r="G177" s="36"/>
    </row>
    <row r="178" spans="1:7" x14ac:dyDescent="0.35">
      <c r="A178" s="148"/>
      <c r="B178" s="11"/>
      <c r="C178" s="12"/>
      <c r="D178" s="22">
        <v>19.170000000000002</v>
      </c>
      <c r="E178" s="22">
        <v>28.666500000000003</v>
      </c>
      <c r="F178" s="23">
        <f>D178*E178</f>
        <v>549.53680500000007</v>
      </c>
      <c r="G178" s="24" t="s">
        <v>12</v>
      </c>
    </row>
    <row r="179" spans="1:7" ht="42" x14ac:dyDescent="0.35">
      <c r="A179" s="148" t="s">
        <v>45</v>
      </c>
      <c r="B179" s="11" t="s">
        <v>283</v>
      </c>
      <c r="C179" s="35" t="s">
        <v>284</v>
      </c>
      <c r="D179" s="28"/>
      <c r="E179" s="28"/>
      <c r="F179" s="28"/>
      <c r="G179" s="36"/>
    </row>
    <row r="180" spans="1:7" x14ac:dyDescent="0.35">
      <c r="A180" s="148"/>
      <c r="B180" s="11"/>
      <c r="C180" s="12"/>
      <c r="D180" s="22">
        <f>(0.2*6.1*2.4)</f>
        <v>2.9279999999999999</v>
      </c>
      <c r="E180" s="22">
        <v>42.621299999999998</v>
      </c>
      <c r="F180" s="23">
        <f>D180*E180</f>
        <v>124.79516639999999</v>
      </c>
      <c r="G180" s="24" t="s">
        <v>12</v>
      </c>
    </row>
    <row r="181" spans="1:7" ht="52.5" x14ac:dyDescent="0.35">
      <c r="A181" s="148" t="s">
        <v>46</v>
      </c>
      <c r="B181" s="11" t="s">
        <v>283</v>
      </c>
      <c r="C181" s="35" t="s">
        <v>306</v>
      </c>
      <c r="D181" s="28"/>
      <c r="E181" s="28"/>
      <c r="F181" s="28"/>
      <c r="G181" s="36"/>
    </row>
    <row r="182" spans="1:7" x14ac:dyDescent="0.35">
      <c r="A182" s="148"/>
      <c r="B182" s="11"/>
      <c r="C182" s="12"/>
      <c r="D182" s="22">
        <v>276.94</v>
      </c>
      <c r="E182" s="22">
        <v>10.761899999999999</v>
      </c>
      <c r="F182" s="23">
        <f>D182*E182</f>
        <v>2980.4005859999997</v>
      </c>
      <c r="G182" s="24" t="s">
        <v>12</v>
      </c>
    </row>
    <row r="183" spans="1:7" ht="31.5" x14ac:dyDescent="0.35">
      <c r="A183" s="148" t="s">
        <v>47</v>
      </c>
      <c r="B183" s="11" t="s">
        <v>202</v>
      </c>
      <c r="C183" s="35" t="s">
        <v>296</v>
      </c>
      <c r="D183" s="28"/>
      <c r="E183" s="28"/>
      <c r="F183" s="28"/>
      <c r="G183" s="36"/>
    </row>
    <row r="184" spans="1:7" x14ac:dyDescent="0.35">
      <c r="A184" s="148"/>
      <c r="B184" s="11"/>
      <c r="C184" s="12"/>
      <c r="D184" s="22">
        <f>4*(2008-243)*0.1</f>
        <v>706</v>
      </c>
      <c r="E184" s="22">
        <v>5.9333999999999998</v>
      </c>
      <c r="F184" s="23">
        <f>D184*E184</f>
        <v>4188.9803999999995</v>
      </c>
      <c r="G184" s="24" t="s">
        <v>12</v>
      </c>
    </row>
    <row r="185" spans="1:7" ht="52.5" x14ac:dyDescent="0.35">
      <c r="A185" s="148" t="s">
        <v>91</v>
      </c>
      <c r="B185" s="11" t="s">
        <v>202</v>
      </c>
      <c r="C185" s="35" t="s">
        <v>286</v>
      </c>
      <c r="D185" s="28"/>
      <c r="E185" s="28"/>
      <c r="F185" s="28"/>
      <c r="G185" s="36"/>
    </row>
    <row r="186" spans="1:7" x14ac:dyDescent="0.35">
      <c r="A186" s="148"/>
      <c r="B186" s="11"/>
      <c r="C186" s="12"/>
      <c r="D186" s="22">
        <v>521.14</v>
      </c>
      <c r="E186" s="22">
        <v>15.7209</v>
      </c>
      <c r="F186" s="23">
        <f>D186*E186</f>
        <v>8192.7898260000002</v>
      </c>
      <c r="G186" s="24" t="s">
        <v>12</v>
      </c>
    </row>
    <row r="187" spans="1:7" ht="31.5" x14ac:dyDescent="0.35">
      <c r="A187" s="148" t="s">
        <v>92</v>
      </c>
      <c r="B187" s="11" t="s">
        <v>202</v>
      </c>
      <c r="C187" s="35" t="s">
        <v>303</v>
      </c>
      <c r="D187" s="28"/>
      <c r="E187" s="28"/>
      <c r="F187" s="28"/>
      <c r="G187" s="36"/>
    </row>
    <row r="188" spans="1:7" x14ac:dyDescent="0.35">
      <c r="A188" s="148"/>
      <c r="B188" s="11"/>
      <c r="C188" s="12"/>
      <c r="D188" s="22">
        <v>77.58</v>
      </c>
      <c r="E188" s="22">
        <v>89.966700000000003</v>
      </c>
      <c r="F188" s="23">
        <f>D188*E188</f>
        <v>6979.6165860000001</v>
      </c>
      <c r="G188" s="24" t="s">
        <v>12</v>
      </c>
    </row>
    <row r="189" spans="1:7" ht="65.400000000000006" customHeight="1" x14ac:dyDescent="0.35">
      <c r="A189" s="148" t="s">
        <v>93</v>
      </c>
      <c r="B189" s="11" t="s">
        <v>202</v>
      </c>
      <c r="C189" s="35" t="s">
        <v>304</v>
      </c>
      <c r="D189" s="28"/>
      <c r="E189" s="28"/>
      <c r="F189" s="28"/>
      <c r="G189" s="36"/>
    </row>
    <row r="190" spans="1:7" x14ac:dyDescent="0.35">
      <c r="A190" s="148"/>
      <c r="B190" s="11"/>
      <c r="C190" s="12"/>
      <c r="D190" s="22">
        <v>104.97</v>
      </c>
      <c r="E190" s="22">
        <v>21.436800000000002</v>
      </c>
      <c r="F190" s="23">
        <f>D190*E190</f>
        <v>2250.2208960000003</v>
      </c>
      <c r="G190" s="24" t="s">
        <v>12</v>
      </c>
    </row>
    <row r="191" spans="1:7" ht="21" x14ac:dyDescent="0.35">
      <c r="A191" s="148" t="s">
        <v>94</v>
      </c>
      <c r="B191" s="11" t="s">
        <v>103</v>
      </c>
      <c r="C191" s="35" t="s">
        <v>285</v>
      </c>
      <c r="D191" s="28"/>
      <c r="E191" s="28"/>
      <c r="F191" s="28"/>
      <c r="G191" s="36"/>
    </row>
    <row r="192" spans="1:7" x14ac:dyDescent="0.35">
      <c r="A192" s="148"/>
      <c r="B192" s="11"/>
      <c r="C192" s="12"/>
      <c r="D192" s="22">
        <v>1807.33</v>
      </c>
      <c r="E192" s="22">
        <v>8.2650000000000006</v>
      </c>
      <c r="F192" s="23">
        <f>D192*E192</f>
        <v>14937.58245</v>
      </c>
      <c r="G192" s="24" t="s">
        <v>12</v>
      </c>
    </row>
    <row r="193" spans="1:7" ht="73.5" x14ac:dyDescent="0.35">
      <c r="A193" s="148" t="s">
        <v>95</v>
      </c>
      <c r="B193" s="11" t="s">
        <v>202</v>
      </c>
      <c r="C193" s="35" t="s">
        <v>305</v>
      </c>
      <c r="D193" s="28"/>
      <c r="E193" s="28"/>
      <c r="F193" s="28"/>
      <c r="G193" s="36"/>
    </row>
    <row r="194" spans="1:7" x14ac:dyDescent="0.35">
      <c r="A194" s="148"/>
      <c r="B194" s="11"/>
      <c r="C194" s="12"/>
      <c r="D194" s="22">
        <v>305.01</v>
      </c>
      <c r="E194" s="22">
        <v>12.093</v>
      </c>
      <c r="F194" s="23">
        <f>D194*E194</f>
        <v>3688.4859299999998</v>
      </c>
      <c r="G194" s="24" t="s">
        <v>12</v>
      </c>
    </row>
    <row r="195" spans="1:7" ht="31.5" x14ac:dyDescent="0.35">
      <c r="A195" s="148" t="s">
        <v>96</v>
      </c>
      <c r="B195" s="11" t="s">
        <v>182</v>
      </c>
      <c r="C195" s="35" t="s">
        <v>302</v>
      </c>
      <c r="D195" s="28"/>
      <c r="E195" s="28"/>
      <c r="F195" s="28"/>
      <c r="G195" s="36"/>
    </row>
    <row r="196" spans="1:7" x14ac:dyDescent="0.35">
      <c r="A196" s="148"/>
      <c r="B196" s="11"/>
      <c r="C196" s="12"/>
      <c r="D196" s="22">
        <v>1.5</v>
      </c>
      <c r="E196" s="22">
        <v>26.2</v>
      </c>
      <c r="F196" s="23">
        <f>D196*E196</f>
        <v>39.299999999999997</v>
      </c>
      <c r="G196" s="24" t="s">
        <v>12</v>
      </c>
    </row>
    <row r="197" spans="1:7" x14ac:dyDescent="0.35">
      <c r="A197" s="11"/>
      <c r="B197" s="11"/>
      <c r="C197" s="12"/>
      <c r="D197" s="22"/>
      <c r="E197" s="22"/>
      <c r="F197" s="23"/>
      <c r="G197" s="24"/>
    </row>
    <row r="198" spans="1:7" x14ac:dyDescent="0.35">
      <c r="A198" s="29"/>
      <c r="B198" s="30"/>
      <c r="C198" s="31"/>
      <c r="D198" s="32"/>
      <c r="E198" s="32"/>
      <c r="F198" s="33"/>
      <c r="G198" s="34"/>
    </row>
    <row r="199" spans="1:7" x14ac:dyDescent="0.35">
      <c r="A199" s="146" t="s">
        <v>379</v>
      </c>
      <c r="B199" s="146"/>
      <c r="C199" s="146"/>
      <c r="D199" s="146"/>
      <c r="E199" s="25"/>
      <c r="F199" s="16">
        <f>SUM(F175:F198)</f>
        <v>44379.192710400006</v>
      </c>
      <c r="G199" s="26" t="s">
        <v>12</v>
      </c>
    </row>
    <row r="204" spans="1:7" x14ac:dyDescent="0.35">
      <c r="A204" s="5" t="s">
        <v>0</v>
      </c>
      <c r="B204" s="6">
        <v>2</v>
      </c>
      <c r="C204" s="7" t="s">
        <v>22</v>
      </c>
      <c r="D204" s="17"/>
      <c r="E204" s="17"/>
      <c r="F204" s="18"/>
      <c r="G204" s="19"/>
    </row>
    <row r="205" spans="1:7" x14ac:dyDescent="0.35">
      <c r="A205" s="5" t="s">
        <v>2</v>
      </c>
      <c r="B205" s="6">
        <v>7</v>
      </c>
      <c r="C205" s="8" t="s">
        <v>53</v>
      </c>
      <c r="D205" s="17"/>
      <c r="E205" s="17"/>
      <c r="F205" s="18"/>
      <c r="G205" s="19"/>
    </row>
    <row r="206" spans="1:7" x14ac:dyDescent="0.35">
      <c r="A206" s="9" t="s">
        <v>3</v>
      </c>
      <c r="B206" s="9" t="s">
        <v>4</v>
      </c>
      <c r="C206" s="10" t="s">
        <v>5</v>
      </c>
      <c r="D206" s="20" t="s">
        <v>6</v>
      </c>
      <c r="E206" s="20" t="s">
        <v>7</v>
      </c>
      <c r="F206" s="21" t="s">
        <v>8</v>
      </c>
      <c r="G206" s="21"/>
    </row>
    <row r="207" spans="1:7" ht="47.5" customHeight="1" x14ac:dyDescent="0.35">
      <c r="A207" s="148" t="s">
        <v>48</v>
      </c>
      <c r="B207" s="11" t="s">
        <v>10</v>
      </c>
      <c r="C207" s="44" t="s">
        <v>224</v>
      </c>
      <c r="D207" s="28"/>
      <c r="E207" s="28"/>
      <c r="F207" s="28"/>
      <c r="G207" s="36"/>
    </row>
    <row r="208" spans="1:7" x14ac:dyDescent="0.35">
      <c r="A208" s="148"/>
      <c r="B208" s="11"/>
      <c r="C208" s="12"/>
      <c r="D208" s="22">
        <v>35</v>
      </c>
      <c r="E208" s="22">
        <v>323.11800000000005</v>
      </c>
      <c r="F208" s="23">
        <f>D208*E208</f>
        <v>11309.130000000001</v>
      </c>
      <c r="G208" s="24" t="s">
        <v>12</v>
      </c>
    </row>
    <row r="209" spans="1:7" ht="21" x14ac:dyDescent="0.35">
      <c r="A209" s="148" t="s">
        <v>49</v>
      </c>
      <c r="B209" s="11" t="s">
        <v>103</v>
      </c>
      <c r="C209" s="35" t="s">
        <v>99</v>
      </c>
      <c r="D209" s="28"/>
      <c r="E209" s="28"/>
      <c r="F209" s="28"/>
      <c r="G209" s="36"/>
    </row>
    <row r="210" spans="1:7" x14ac:dyDescent="0.35">
      <c r="A210" s="148"/>
      <c r="B210" s="11"/>
      <c r="C210" s="12"/>
      <c r="D210" s="22">
        <v>1800</v>
      </c>
      <c r="E210" s="22">
        <v>2.7404999999999999</v>
      </c>
      <c r="F210" s="23">
        <f>D210*E210</f>
        <v>4932.8999999999996</v>
      </c>
      <c r="G210" s="24" t="s">
        <v>12</v>
      </c>
    </row>
    <row r="211" spans="1:7" ht="18.5" x14ac:dyDescent="0.35">
      <c r="A211" s="148" t="s">
        <v>50</v>
      </c>
      <c r="B211" s="11" t="s">
        <v>10</v>
      </c>
      <c r="C211" s="40" t="s">
        <v>297</v>
      </c>
      <c r="D211" s="28"/>
      <c r="E211" s="28"/>
      <c r="F211" s="28"/>
      <c r="G211" s="36"/>
    </row>
    <row r="212" spans="1:7" x14ac:dyDescent="0.35">
      <c r="A212" s="148"/>
      <c r="B212" s="11"/>
      <c r="D212" s="22">
        <v>4</v>
      </c>
      <c r="E212" s="22">
        <v>209.6874</v>
      </c>
      <c r="F212" s="23">
        <f>D212*E212</f>
        <v>838.74959999999999</v>
      </c>
      <c r="G212" s="24" t="s">
        <v>12</v>
      </c>
    </row>
    <row r="213" spans="1:7" ht="42" x14ac:dyDescent="0.35">
      <c r="A213" s="148" t="s">
        <v>51</v>
      </c>
      <c r="B213" s="11" t="s">
        <v>10</v>
      </c>
      <c r="C213" s="35" t="s">
        <v>100</v>
      </c>
      <c r="D213" s="28"/>
      <c r="E213" s="28"/>
      <c r="F213" s="28"/>
      <c r="G213" s="36"/>
    </row>
    <row r="214" spans="1:7" x14ac:dyDescent="0.35">
      <c r="A214" s="148"/>
      <c r="B214" s="11"/>
      <c r="C214" s="12"/>
      <c r="D214" s="22">
        <v>1</v>
      </c>
      <c r="E214" s="22">
        <v>7830</v>
      </c>
      <c r="F214" s="23">
        <f>D214*E214</f>
        <v>7830</v>
      </c>
      <c r="G214" s="24" t="s">
        <v>12</v>
      </c>
    </row>
    <row r="215" spans="1:7" x14ac:dyDescent="0.35">
      <c r="A215" s="11"/>
      <c r="B215" s="11"/>
      <c r="C215" s="12"/>
      <c r="D215" s="22"/>
      <c r="E215" s="22"/>
      <c r="F215" s="23"/>
      <c r="G215" s="24"/>
    </row>
    <row r="216" spans="1:7" x14ac:dyDescent="0.35">
      <c r="A216" s="29"/>
      <c r="B216" s="30"/>
      <c r="C216" s="31"/>
      <c r="D216" s="32"/>
      <c r="E216" s="32"/>
      <c r="F216" s="33"/>
      <c r="G216" s="34"/>
    </row>
    <row r="217" spans="1:7" x14ac:dyDescent="0.35">
      <c r="A217" s="146" t="s">
        <v>380</v>
      </c>
      <c r="B217" s="146"/>
      <c r="C217" s="146"/>
      <c r="D217" s="146"/>
      <c r="E217" s="25"/>
      <c r="F217" s="16">
        <f>SUM(F207:F216)</f>
        <v>24910.779600000002</v>
      </c>
      <c r="G217" s="26" t="s">
        <v>12</v>
      </c>
    </row>
    <row r="219" spans="1:7" x14ac:dyDescent="0.35">
      <c r="A219" s="5" t="s">
        <v>0</v>
      </c>
      <c r="B219" s="6">
        <v>2</v>
      </c>
      <c r="C219" s="7" t="s">
        <v>22</v>
      </c>
      <c r="D219" s="17"/>
      <c r="E219" s="17"/>
      <c r="F219" s="18"/>
      <c r="G219" s="19"/>
    </row>
    <row r="220" spans="1:7" x14ac:dyDescent="0.35">
      <c r="A220" s="5" t="s">
        <v>2</v>
      </c>
      <c r="B220" s="6">
        <v>8</v>
      </c>
      <c r="C220" s="8" t="s">
        <v>223</v>
      </c>
      <c r="D220" s="17"/>
      <c r="E220" s="17"/>
      <c r="F220" s="18"/>
      <c r="G220" s="19"/>
    </row>
    <row r="221" spans="1:7" x14ac:dyDescent="0.35">
      <c r="A221" s="9" t="s">
        <v>3</v>
      </c>
      <c r="B221" s="9" t="s">
        <v>4</v>
      </c>
      <c r="C221" s="10" t="s">
        <v>5</v>
      </c>
      <c r="D221" s="20" t="s">
        <v>6</v>
      </c>
      <c r="E221" s="20" t="s">
        <v>7</v>
      </c>
      <c r="F221" s="21" t="s">
        <v>8</v>
      </c>
      <c r="G221" s="21"/>
    </row>
    <row r="222" spans="1:7" ht="47" customHeight="1" x14ac:dyDescent="0.35">
      <c r="A222" s="148" t="s">
        <v>52</v>
      </c>
      <c r="B222" s="11" t="s">
        <v>103</v>
      </c>
      <c r="C222" s="44" t="s">
        <v>272</v>
      </c>
      <c r="D222" s="28"/>
      <c r="E222" s="28"/>
      <c r="F222" s="28"/>
      <c r="G222" s="36"/>
    </row>
    <row r="223" spans="1:7" x14ac:dyDescent="0.35">
      <c r="A223" s="148"/>
      <c r="B223" s="11"/>
      <c r="C223" s="12"/>
      <c r="D223" s="22">
        <f>155+79+56+157+40+20+20+20</f>
        <v>547</v>
      </c>
      <c r="E223" s="22">
        <v>4.5501000000000005</v>
      </c>
      <c r="F223" s="23">
        <f>D223*E223</f>
        <v>2488.9047</v>
      </c>
      <c r="G223" s="24" t="s">
        <v>12</v>
      </c>
    </row>
    <row r="224" spans="1:7" ht="31.5" x14ac:dyDescent="0.35">
      <c r="A224" s="148" t="s">
        <v>101</v>
      </c>
      <c r="B224" s="11" t="s">
        <v>10</v>
      </c>
      <c r="C224" s="35" t="s">
        <v>271</v>
      </c>
      <c r="D224" s="28"/>
      <c r="E224" s="28"/>
      <c r="F224" s="28"/>
      <c r="G224" s="36"/>
    </row>
    <row r="225" spans="1:7" x14ac:dyDescent="0.35">
      <c r="A225" s="148"/>
      <c r="B225" s="11"/>
      <c r="C225" s="12"/>
      <c r="D225" s="22">
        <v>52</v>
      </c>
      <c r="E225" s="22">
        <v>15.66</v>
      </c>
      <c r="F225" s="23">
        <f>D225*E225</f>
        <v>814.32</v>
      </c>
      <c r="G225" s="24" t="s">
        <v>12</v>
      </c>
    </row>
    <row r="226" spans="1:7" ht="21" x14ac:dyDescent="0.35">
      <c r="A226" s="148" t="s">
        <v>102</v>
      </c>
      <c r="B226" s="11" t="s">
        <v>10</v>
      </c>
      <c r="C226" s="35" t="s">
        <v>273</v>
      </c>
      <c r="D226" s="28"/>
      <c r="E226" s="28"/>
      <c r="F226" s="28"/>
      <c r="G226" s="36"/>
    </row>
    <row r="227" spans="1:7" x14ac:dyDescent="0.35">
      <c r="A227" s="148"/>
      <c r="B227" s="11"/>
      <c r="C227" s="12"/>
      <c r="D227" s="22">
        <v>5</v>
      </c>
      <c r="E227" s="22">
        <v>8.2650000000000006</v>
      </c>
      <c r="F227" s="23">
        <f>D227*E227</f>
        <v>41.325000000000003</v>
      </c>
      <c r="G227" s="24" t="s">
        <v>12</v>
      </c>
    </row>
    <row r="228" spans="1:7" x14ac:dyDescent="0.35">
      <c r="A228" s="11"/>
      <c r="B228" s="11"/>
      <c r="C228" s="12"/>
      <c r="D228" s="22"/>
      <c r="E228" s="22"/>
      <c r="F228" s="23"/>
      <c r="G228" s="24"/>
    </row>
    <row r="229" spans="1:7" x14ac:dyDescent="0.35">
      <c r="A229" s="29"/>
      <c r="B229" s="30"/>
      <c r="C229" s="31"/>
      <c r="D229" s="32"/>
      <c r="E229" s="32"/>
      <c r="F229" s="33"/>
      <c r="G229" s="34"/>
    </row>
    <row r="230" spans="1:7" x14ac:dyDescent="0.35">
      <c r="A230" s="146" t="s">
        <v>381</v>
      </c>
      <c r="B230" s="146"/>
      <c r="C230" s="146"/>
      <c r="D230" s="146"/>
      <c r="E230" s="25"/>
      <c r="F230" s="16">
        <f>SUM(F222:F229)</f>
        <v>3344.5497</v>
      </c>
      <c r="G230" s="26" t="s">
        <v>12</v>
      </c>
    </row>
    <row r="231" spans="1:7" x14ac:dyDescent="0.35">
      <c r="A231" s="14"/>
      <c r="B231" s="14"/>
      <c r="C231" s="14"/>
      <c r="D231" s="14"/>
      <c r="E231" s="25"/>
      <c r="F231" s="16"/>
      <c r="G231" s="26"/>
    </row>
    <row r="232" spans="1:7" x14ac:dyDescent="0.35">
      <c r="A232" s="5" t="s">
        <v>0</v>
      </c>
      <c r="B232" s="6">
        <v>2</v>
      </c>
      <c r="C232" s="7" t="s">
        <v>22</v>
      </c>
      <c r="D232" s="17"/>
      <c r="E232" s="17"/>
      <c r="F232" s="18"/>
      <c r="G232" s="19"/>
    </row>
    <row r="233" spans="1:7" x14ac:dyDescent="0.35">
      <c r="A233" s="5" t="s">
        <v>2</v>
      </c>
      <c r="B233" s="6">
        <v>9</v>
      </c>
      <c r="C233" s="8" t="s">
        <v>251</v>
      </c>
      <c r="D233" s="17"/>
      <c r="E233" s="17"/>
      <c r="F233" s="18"/>
      <c r="G233" s="19"/>
    </row>
    <row r="234" spans="1:7" x14ac:dyDescent="0.35">
      <c r="A234" s="9" t="s">
        <v>3</v>
      </c>
      <c r="B234" s="9" t="s">
        <v>4</v>
      </c>
      <c r="C234" s="10" t="s">
        <v>5</v>
      </c>
      <c r="D234" s="20" t="s">
        <v>6</v>
      </c>
      <c r="E234" s="20" t="s">
        <v>7</v>
      </c>
      <c r="F234" s="21" t="s">
        <v>8</v>
      </c>
      <c r="G234" s="21"/>
    </row>
    <row r="235" spans="1:7" ht="81.5" x14ac:dyDescent="0.35">
      <c r="A235" s="148" t="s">
        <v>225</v>
      </c>
      <c r="B235" s="11" t="s">
        <v>103</v>
      </c>
      <c r="C235" s="44" t="s">
        <v>252</v>
      </c>
      <c r="D235" s="28"/>
      <c r="E235" s="28"/>
      <c r="F235" s="28"/>
      <c r="G235" s="36"/>
    </row>
    <row r="236" spans="1:7" x14ac:dyDescent="0.35">
      <c r="A236" s="148"/>
      <c r="B236" s="11"/>
      <c r="C236" s="12"/>
      <c r="D236" s="22">
        <v>1311</v>
      </c>
      <c r="E236" s="22">
        <v>13.2675</v>
      </c>
      <c r="F236" s="23">
        <f>D236*E236</f>
        <v>17393.692500000001</v>
      </c>
      <c r="G236" s="24" t="s">
        <v>12</v>
      </c>
    </row>
    <row r="237" spans="1:7" ht="31.5" x14ac:dyDescent="0.35">
      <c r="A237" s="148" t="s">
        <v>226</v>
      </c>
      <c r="B237" s="11" t="s">
        <v>10</v>
      </c>
      <c r="C237" s="35" t="s">
        <v>253</v>
      </c>
      <c r="D237" s="28"/>
      <c r="E237" s="28"/>
      <c r="F237" s="28"/>
      <c r="G237" s="36"/>
    </row>
    <row r="238" spans="1:7" x14ac:dyDescent="0.35">
      <c r="A238" s="148"/>
      <c r="B238" s="11"/>
      <c r="C238" s="12"/>
      <c r="D238" s="22">
        <v>6</v>
      </c>
      <c r="E238" s="22">
        <v>160.08000000000001</v>
      </c>
      <c r="F238" s="23">
        <f>D238*E238</f>
        <v>960.48</v>
      </c>
      <c r="G238" s="24" t="s">
        <v>12</v>
      </c>
    </row>
    <row r="239" spans="1:7" ht="29" x14ac:dyDescent="0.35">
      <c r="A239" s="148" t="s">
        <v>227</v>
      </c>
      <c r="B239" s="11" t="s">
        <v>103</v>
      </c>
      <c r="C239" s="44" t="s">
        <v>265</v>
      </c>
      <c r="D239" s="28"/>
      <c r="E239" s="28"/>
      <c r="F239" s="28"/>
      <c r="G239" s="36"/>
    </row>
    <row r="240" spans="1:7" x14ac:dyDescent="0.35">
      <c r="A240" s="148"/>
      <c r="B240" s="11"/>
      <c r="C240" s="12"/>
      <c r="D240" s="22">
        <v>1</v>
      </c>
      <c r="E240" s="22">
        <v>565.5</v>
      </c>
      <c r="F240" s="23">
        <f>D240*E240</f>
        <v>565.5</v>
      </c>
      <c r="G240" s="24" t="s">
        <v>12</v>
      </c>
    </row>
    <row r="241" spans="1:7" x14ac:dyDescent="0.35">
      <c r="A241" s="11"/>
      <c r="B241" s="11"/>
      <c r="C241" s="12"/>
      <c r="D241" s="22"/>
      <c r="E241" s="22"/>
      <c r="F241" s="23"/>
      <c r="G241" s="24"/>
    </row>
    <row r="242" spans="1:7" x14ac:dyDescent="0.35">
      <c r="A242" s="29"/>
      <c r="B242" s="30"/>
      <c r="C242" s="31"/>
      <c r="D242" s="32"/>
      <c r="E242" s="32"/>
      <c r="F242" s="33"/>
      <c r="G242" s="34"/>
    </row>
    <row r="243" spans="1:7" x14ac:dyDescent="0.35">
      <c r="A243" s="146" t="s">
        <v>382</v>
      </c>
      <c r="B243" s="146"/>
      <c r="C243" s="146"/>
      <c r="D243" s="146"/>
      <c r="E243" s="25"/>
      <c r="F243" s="16">
        <f>SUM(F235:F242)</f>
        <v>18919.672500000001</v>
      </c>
      <c r="G243" s="26" t="s">
        <v>12</v>
      </c>
    </row>
    <row r="245" spans="1:7" x14ac:dyDescent="0.35">
      <c r="A245" s="5" t="s">
        <v>0</v>
      </c>
      <c r="B245" s="6">
        <v>2</v>
      </c>
      <c r="C245" s="7" t="s">
        <v>22</v>
      </c>
      <c r="D245" s="17"/>
      <c r="E245" s="17"/>
      <c r="F245" s="18"/>
      <c r="G245" s="19"/>
    </row>
    <row r="246" spans="1:7" x14ac:dyDescent="0.35">
      <c r="A246" s="5" t="s">
        <v>2</v>
      </c>
      <c r="B246" s="6">
        <v>10</v>
      </c>
      <c r="C246" s="8" t="s">
        <v>57</v>
      </c>
      <c r="D246" s="17"/>
      <c r="E246" s="17"/>
      <c r="F246" s="18"/>
      <c r="G246" s="19"/>
    </row>
    <row r="247" spans="1:7" x14ac:dyDescent="0.35">
      <c r="A247" s="9" t="s">
        <v>3</v>
      </c>
      <c r="B247" s="9" t="s">
        <v>4</v>
      </c>
      <c r="C247" s="10" t="s">
        <v>5</v>
      </c>
      <c r="D247" s="20" t="s">
        <v>6</v>
      </c>
      <c r="E247" s="20" t="s">
        <v>7</v>
      </c>
      <c r="F247" s="21" t="s">
        <v>8</v>
      </c>
      <c r="G247" s="21"/>
    </row>
    <row r="248" spans="1:7" ht="52.5" x14ac:dyDescent="0.35">
      <c r="A248" s="148" t="s">
        <v>54</v>
      </c>
      <c r="B248" s="11" t="s">
        <v>10</v>
      </c>
      <c r="C248" s="35" t="s">
        <v>267</v>
      </c>
      <c r="D248" s="28"/>
      <c r="E248" s="28"/>
      <c r="F248" s="28"/>
      <c r="G248" s="36"/>
    </row>
    <row r="249" spans="1:7" x14ac:dyDescent="0.35">
      <c r="A249" s="148"/>
      <c r="B249" s="11"/>
      <c r="C249" s="12"/>
      <c r="D249" s="22">
        <v>1</v>
      </c>
      <c r="E249" s="22">
        <v>783</v>
      </c>
      <c r="F249" s="23">
        <f>D249*E249</f>
        <v>783</v>
      </c>
      <c r="G249" s="24" t="s">
        <v>12</v>
      </c>
    </row>
    <row r="250" spans="1:7" ht="31.5" x14ac:dyDescent="0.35">
      <c r="A250" s="148" t="s">
        <v>307</v>
      </c>
      <c r="B250" s="11" t="s">
        <v>10</v>
      </c>
      <c r="C250" s="35" t="s">
        <v>268</v>
      </c>
      <c r="D250" s="28"/>
      <c r="E250" s="28"/>
      <c r="F250" s="28"/>
      <c r="G250" s="36"/>
    </row>
    <row r="251" spans="1:7" x14ac:dyDescent="0.35">
      <c r="A251" s="148"/>
      <c r="B251" s="11"/>
      <c r="C251" s="12"/>
      <c r="D251" s="22">
        <v>1</v>
      </c>
      <c r="E251" s="22">
        <v>2610</v>
      </c>
      <c r="F251" s="23">
        <f>D251*E251</f>
        <v>2610</v>
      </c>
      <c r="G251" s="24" t="s">
        <v>12</v>
      </c>
    </row>
    <row r="252" spans="1:7" ht="31.5" x14ac:dyDescent="0.35">
      <c r="A252" s="148" t="s">
        <v>308</v>
      </c>
      <c r="B252" s="11" t="s">
        <v>10</v>
      </c>
      <c r="C252" s="35" t="s">
        <v>269</v>
      </c>
      <c r="D252" s="28"/>
      <c r="E252" s="28"/>
      <c r="F252" s="28"/>
      <c r="G252" s="36"/>
    </row>
    <row r="253" spans="1:7" x14ac:dyDescent="0.35">
      <c r="A253" s="148"/>
      <c r="B253" s="11"/>
      <c r="C253" s="12"/>
      <c r="D253" s="22">
        <v>1</v>
      </c>
      <c r="E253" s="22">
        <v>3045</v>
      </c>
      <c r="F253" s="23">
        <f>D253*E253</f>
        <v>3045</v>
      </c>
      <c r="G253" s="24" t="s">
        <v>12</v>
      </c>
    </row>
    <row r="254" spans="1:7" x14ac:dyDescent="0.35">
      <c r="A254" s="11"/>
      <c r="B254" s="11"/>
      <c r="C254" s="12"/>
      <c r="D254" s="22"/>
      <c r="E254" s="22"/>
      <c r="F254" s="23"/>
      <c r="G254" s="24"/>
    </row>
    <row r="255" spans="1:7" x14ac:dyDescent="0.35">
      <c r="A255" s="29"/>
      <c r="B255" s="30"/>
      <c r="C255" s="31"/>
      <c r="D255" s="32"/>
      <c r="E255" s="32"/>
      <c r="F255" s="33"/>
      <c r="G255" s="34"/>
    </row>
    <row r="256" spans="1:7" x14ac:dyDescent="0.35">
      <c r="A256" s="146" t="s">
        <v>383</v>
      </c>
      <c r="B256" s="146"/>
      <c r="C256" s="146"/>
      <c r="D256" s="146"/>
      <c r="E256" s="25"/>
      <c r="F256" s="16">
        <f>SUM(F248:F255)</f>
        <v>6438</v>
      </c>
      <c r="G256" s="26" t="s">
        <v>12</v>
      </c>
    </row>
    <row r="258" spans="1:7" x14ac:dyDescent="0.35">
      <c r="A258" s="5" t="s">
        <v>0</v>
      </c>
      <c r="B258" s="6">
        <v>2</v>
      </c>
      <c r="C258" s="7" t="s">
        <v>22</v>
      </c>
      <c r="D258" s="17"/>
      <c r="E258" s="17"/>
      <c r="F258" s="18"/>
      <c r="G258" s="19"/>
    </row>
    <row r="259" spans="1:7" x14ac:dyDescent="0.35">
      <c r="A259" s="5" t="s">
        <v>2</v>
      </c>
      <c r="B259" s="6">
        <v>11</v>
      </c>
      <c r="C259" s="8" t="s">
        <v>55</v>
      </c>
      <c r="D259" s="17"/>
      <c r="E259" s="17"/>
      <c r="F259" s="18"/>
      <c r="G259" s="19"/>
    </row>
    <row r="260" spans="1:7" x14ac:dyDescent="0.35">
      <c r="A260" s="9" t="s">
        <v>3</v>
      </c>
      <c r="B260" s="9" t="s">
        <v>4</v>
      </c>
      <c r="C260" s="10" t="s">
        <v>5</v>
      </c>
      <c r="D260" s="20" t="s">
        <v>6</v>
      </c>
      <c r="E260" s="20" t="s">
        <v>7</v>
      </c>
      <c r="F260" s="21" t="s">
        <v>8</v>
      </c>
      <c r="G260" s="21"/>
    </row>
    <row r="261" spans="1:7" ht="60.5" x14ac:dyDescent="0.35">
      <c r="A261" s="148" t="s">
        <v>228</v>
      </c>
      <c r="B261" s="11" t="s">
        <v>10</v>
      </c>
      <c r="C261" s="40" t="s">
        <v>266</v>
      </c>
      <c r="D261" s="28"/>
      <c r="E261" s="28"/>
      <c r="F261" s="28"/>
      <c r="G261" s="36"/>
    </row>
    <row r="262" spans="1:7" x14ac:dyDescent="0.35">
      <c r="A262" s="148"/>
      <c r="B262" s="11"/>
      <c r="C262" s="12"/>
      <c r="D262" s="22">
        <v>1</v>
      </c>
      <c r="E262" s="22">
        <v>565.5</v>
      </c>
      <c r="F262" s="23">
        <f>D262*E262</f>
        <v>565.5</v>
      </c>
      <c r="G262" s="24" t="s">
        <v>12</v>
      </c>
    </row>
    <row r="263" spans="1:7" ht="31.5" x14ac:dyDescent="0.35">
      <c r="A263" s="148" t="s">
        <v>238</v>
      </c>
      <c r="B263" s="11" t="s">
        <v>10</v>
      </c>
      <c r="C263" s="35" t="s">
        <v>270</v>
      </c>
      <c r="D263" s="28"/>
      <c r="E263" s="28"/>
      <c r="F263" s="28"/>
      <c r="G263" s="36"/>
    </row>
    <row r="264" spans="1:7" x14ac:dyDescent="0.35">
      <c r="A264" s="148"/>
      <c r="B264" s="11"/>
      <c r="C264" s="12"/>
      <c r="D264" s="22">
        <v>1</v>
      </c>
      <c r="E264" s="22">
        <v>217.5</v>
      </c>
      <c r="F264" s="23">
        <f>D264*E264</f>
        <v>217.5</v>
      </c>
      <c r="G264" s="24" t="s">
        <v>12</v>
      </c>
    </row>
    <row r="265" spans="1:7" ht="21" x14ac:dyDescent="0.35">
      <c r="A265" s="148" t="s">
        <v>239</v>
      </c>
      <c r="B265" s="11" t="s">
        <v>10</v>
      </c>
      <c r="C265" s="35" t="s">
        <v>294</v>
      </c>
      <c r="D265" s="28"/>
      <c r="E265" s="28"/>
      <c r="F265" s="28"/>
      <c r="G265" s="36"/>
    </row>
    <row r="266" spans="1:7" x14ac:dyDescent="0.35">
      <c r="A266" s="148"/>
      <c r="B266" s="11"/>
      <c r="C266" s="12"/>
      <c r="D266" s="22">
        <v>1</v>
      </c>
      <c r="E266" s="22">
        <v>1740</v>
      </c>
      <c r="F266" s="23">
        <f>D266*E266</f>
        <v>1740</v>
      </c>
      <c r="G266" s="24" t="s">
        <v>12</v>
      </c>
    </row>
    <row r="267" spans="1:7" ht="42" x14ac:dyDescent="0.35">
      <c r="A267" s="148" t="s">
        <v>384</v>
      </c>
      <c r="B267" s="11" t="s">
        <v>10</v>
      </c>
      <c r="C267" s="35" t="s">
        <v>295</v>
      </c>
      <c r="D267" s="28"/>
      <c r="E267" s="28"/>
      <c r="F267" s="28"/>
      <c r="G267" s="36"/>
    </row>
    <row r="268" spans="1:7" x14ac:dyDescent="0.35">
      <c r="A268" s="148"/>
      <c r="B268" s="11"/>
      <c r="C268" s="12"/>
      <c r="D268" s="22">
        <v>1</v>
      </c>
      <c r="E268" s="22">
        <v>74.480699999999999</v>
      </c>
      <c r="F268" s="23">
        <f>D268*E268</f>
        <v>74.480699999999999</v>
      </c>
      <c r="G268" s="24" t="s">
        <v>12</v>
      </c>
    </row>
    <row r="269" spans="1:7" ht="31.5" x14ac:dyDescent="0.35">
      <c r="A269" s="148" t="s">
        <v>385</v>
      </c>
      <c r="B269" s="11" t="s">
        <v>182</v>
      </c>
      <c r="C269" s="35" t="s">
        <v>293</v>
      </c>
      <c r="D269" s="28"/>
      <c r="E269" s="28"/>
      <c r="F269" s="28"/>
      <c r="G269" s="36"/>
    </row>
    <row r="270" spans="1:7" x14ac:dyDescent="0.35">
      <c r="A270" s="148"/>
      <c r="B270" s="11"/>
      <c r="C270" s="12"/>
      <c r="D270" s="22">
        <f>3*8</f>
        <v>24</v>
      </c>
      <c r="E270" s="22">
        <v>47</v>
      </c>
      <c r="F270" s="23">
        <f>D270*E270</f>
        <v>1128</v>
      </c>
      <c r="G270" s="24" t="s">
        <v>12</v>
      </c>
    </row>
    <row r="271" spans="1:7" x14ac:dyDescent="0.35">
      <c r="A271" s="11"/>
      <c r="B271" s="11"/>
      <c r="C271" s="12"/>
      <c r="D271" s="22"/>
      <c r="E271" s="22"/>
      <c r="F271" s="23"/>
      <c r="G271" s="24"/>
    </row>
    <row r="272" spans="1:7" x14ac:dyDescent="0.35">
      <c r="A272" s="29"/>
      <c r="B272" s="30"/>
      <c r="C272" s="31"/>
      <c r="D272" s="32"/>
      <c r="E272" s="32"/>
      <c r="F272" s="33"/>
      <c r="G272" s="34"/>
    </row>
    <row r="273" spans="1:7" x14ac:dyDescent="0.35">
      <c r="A273" s="146" t="s">
        <v>386</v>
      </c>
      <c r="B273" s="146"/>
      <c r="C273" s="146"/>
      <c r="D273" s="146"/>
      <c r="E273" s="25"/>
      <c r="F273" s="16">
        <f>SUM(F261:F272)</f>
        <v>3725.4807000000001</v>
      </c>
      <c r="G273" s="26" t="s">
        <v>12</v>
      </c>
    </row>
    <row r="274" spans="1:7" x14ac:dyDescent="0.35">
      <c r="A274" s="147" t="s">
        <v>56</v>
      </c>
      <c r="B274" s="147"/>
      <c r="C274" s="147"/>
      <c r="D274" s="15"/>
      <c r="E274" s="15"/>
      <c r="F274" s="16">
        <f>F45+F57+F115+F137+F169+F199+F217+F230+F243+F256+F273</f>
        <v>1714031.0256462726</v>
      </c>
      <c r="G274" s="37" t="s">
        <v>12</v>
      </c>
    </row>
    <row r="275" spans="1:7" x14ac:dyDescent="0.35">
      <c r="A275" s="41"/>
      <c r="B275" s="41"/>
      <c r="C275" s="41"/>
      <c r="D275" s="25"/>
      <c r="E275" s="25"/>
      <c r="F275" s="16"/>
      <c r="G275" s="37"/>
    </row>
    <row r="276" spans="1:7" x14ac:dyDescent="0.35">
      <c r="A276" s="41"/>
      <c r="B276" s="41"/>
      <c r="C276" s="41"/>
      <c r="D276" s="25"/>
      <c r="E276" s="25"/>
      <c r="F276" s="16"/>
      <c r="G276" s="37"/>
    </row>
    <row r="277" spans="1:7" x14ac:dyDescent="0.35">
      <c r="A277" s="5" t="s">
        <v>0</v>
      </c>
      <c r="B277" s="6">
        <v>3</v>
      </c>
      <c r="C277" s="7" t="s">
        <v>104</v>
      </c>
      <c r="D277" s="17"/>
      <c r="E277" s="17"/>
      <c r="F277" s="18"/>
      <c r="G277" s="19"/>
    </row>
    <row r="278" spans="1:7" x14ac:dyDescent="0.35">
      <c r="A278" s="5" t="s">
        <v>2</v>
      </c>
      <c r="B278" s="6">
        <v>1</v>
      </c>
      <c r="C278" s="8" t="s">
        <v>112</v>
      </c>
      <c r="D278" s="17"/>
      <c r="E278" s="17"/>
      <c r="F278" s="18"/>
      <c r="G278" s="19"/>
    </row>
    <row r="279" spans="1:7" x14ac:dyDescent="0.35">
      <c r="A279" s="9" t="s">
        <v>3</v>
      </c>
      <c r="B279" s="9" t="s">
        <v>4</v>
      </c>
      <c r="C279" s="10" t="s">
        <v>5</v>
      </c>
      <c r="D279" s="20" t="s">
        <v>6</v>
      </c>
      <c r="E279" s="20" t="s">
        <v>7</v>
      </c>
      <c r="F279" s="21" t="s">
        <v>8</v>
      </c>
      <c r="G279" s="21"/>
    </row>
    <row r="280" spans="1:7" ht="21" x14ac:dyDescent="0.35">
      <c r="A280" s="148" t="s">
        <v>108</v>
      </c>
      <c r="B280" s="11" t="s">
        <v>10</v>
      </c>
      <c r="C280" s="35" t="s">
        <v>479</v>
      </c>
      <c r="D280" s="28"/>
      <c r="E280" s="28"/>
      <c r="F280" s="28"/>
      <c r="G280" s="36"/>
    </row>
    <row r="281" spans="1:7" x14ac:dyDescent="0.35">
      <c r="A281" s="148"/>
      <c r="B281" s="11"/>
      <c r="C281" s="12"/>
      <c r="D281" s="22">
        <v>20</v>
      </c>
      <c r="E281" s="22">
        <v>6.55</v>
      </c>
      <c r="F281" s="23">
        <f>D281*E281</f>
        <v>131</v>
      </c>
      <c r="G281" s="24" t="s">
        <v>12</v>
      </c>
    </row>
    <row r="282" spans="1:7" ht="21" x14ac:dyDescent="0.35">
      <c r="A282" s="148" t="s">
        <v>109</v>
      </c>
      <c r="B282" s="11" t="s">
        <v>10</v>
      </c>
      <c r="C282" s="35" t="s">
        <v>480</v>
      </c>
      <c r="D282" s="28"/>
      <c r="E282" s="28"/>
      <c r="F282" s="28"/>
      <c r="G282" s="36"/>
    </row>
    <row r="283" spans="1:7" x14ac:dyDescent="0.35">
      <c r="A283" s="148"/>
      <c r="B283" s="11"/>
      <c r="C283" s="12"/>
      <c r="D283" s="22">
        <v>25</v>
      </c>
      <c r="E283" s="22">
        <v>6.36</v>
      </c>
      <c r="F283" s="23">
        <f>D283*E283</f>
        <v>159</v>
      </c>
      <c r="G283" s="24" t="s">
        <v>12</v>
      </c>
    </row>
    <row r="284" spans="1:7" ht="21" x14ac:dyDescent="0.35">
      <c r="A284" s="148" t="s">
        <v>110</v>
      </c>
      <c r="B284" s="11" t="s">
        <v>10</v>
      </c>
      <c r="C284" s="35" t="s">
        <v>481</v>
      </c>
      <c r="D284" s="28"/>
      <c r="E284" s="28"/>
      <c r="F284" s="28"/>
      <c r="G284" s="36"/>
    </row>
    <row r="285" spans="1:7" x14ac:dyDescent="0.35">
      <c r="A285" s="148"/>
      <c r="B285" s="11"/>
      <c r="C285" s="12"/>
      <c r="D285" s="22">
        <v>3</v>
      </c>
      <c r="E285" s="22">
        <v>5.7</v>
      </c>
      <c r="F285" s="23">
        <f>D285*E285</f>
        <v>17.100000000000001</v>
      </c>
      <c r="G285" s="24" t="s">
        <v>12</v>
      </c>
    </row>
    <row r="286" spans="1:7" ht="21" x14ac:dyDescent="0.35">
      <c r="A286" s="148" t="s">
        <v>116</v>
      </c>
      <c r="B286" s="11" t="s">
        <v>10</v>
      </c>
      <c r="C286" s="35" t="s">
        <v>482</v>
      </c>
      <c r="D286" s="28"/>
      <c r="E286" s="28"/>
      <c r="F286" s="28"/>
      <c r="G286" s="36"/>
    </row>
    <row r="287" spans="1:7" x14ac:dyDescent="0.35">
      <c r="A287" s="148"/>
      <c r="B287" s="11"/>
      <c r="C287" s="12"/>
      <c r="D287" s="22">
        <v>3</v>
      </c>
      <c r="E287" s="22">
        <v>19.600000000000001</v>
      </c>
      <c r="F287" s="23">
        <f>D287*E287</f>
        <v>58.800000000000004</v>
      </c>
      <c r="G287" s="24" t="s">
        <v>12</v>
      </c>
    </row>
    <row r="288" spans="1:7" ht="21" x14ac:dyDescent="0.35">
      <c r="A288" s="148" t="s">
        <v>117</v>
      </c>
      <c r="B288" s="11" t="s">
        <v>10</v>
      </c>
      <c r="C288" s="35" t="s">
        <v>483</v>
      </c>
      <c r="D288" s="28"/>
      <c r="E288" s="28"/>
      <c r="F288" s="28"/>
      <c r="G288" s="36"/>
    </row>
    <row r="289" spans="1:7" x14ac:dyDescent="0.35">
      <c r="A289" s="148"/>
      <c r="B289" s="11"/>
      <c r="C289" s="12"/>
      <c r="D289" s="22">
        <v>6</v>
      </c>
      <c r="E289" s="22">
        <v>1.3</v>
      </c>
      <c r="F289" s="23">
        <f>D289*E289</f>
        <v>7.8000000000000007</v>
      </c>
      <c r="G289" s="24" t="s">
        <v>12</v>
      </c>
    </row>
    <row r="290" spans="1:7" ht="21" x14ac:dyDescent="0.35">
      <c r="A290" s="148" t="s">
        <v>118</v>
      </c>
      <c r="B290" s="11" t="s">
        <v>10</v>
      </c>
      <c r="C290" s="35" t="s">
        <v>484</v>
      </c>
      <c r="D290" s="28"/>
      <c r="E290" s="28"/>
      <c r="F290" s="28"/>
      <c r="G290" s="36"/>
    </row>
    <row r="291" spans="1:7" x14ac:dyDescent="0.35">
      <c r="A291" s="148"/>
      <c r="B291" s="11"/>
      <c r="C291" s="12"/>
      <c r="D291" s="22">
        <v>10</v>
      </c>
      <c r="E291" s="22">
        <v>3.4</v>
      </c>
      <c r="F291" s="23">
        <f>D291*E291</f>
        <v>34</v>
      </c>
      <c r="G291" s="24" t="s">
        <v>12</v>
      </c>
    </row>
    <row r="292" spans="1:7" ht="21" x14ac:dyDescent="0.35">
      <c r="A292" s="148" t="s">
        <v>119</v>
      </c>
      <c r="B292" s="11" t="s">
        <v>10</v>
      </c>
      <c r="C292" s="35" t="s">
        <v>485</v>
      </c>
      <c r="D292" s="28"/>
      <c r="E292" s="28"/>
      <c r="F292" s="28"/>
      <c r="G292" s="36"/>
    </row>
    <row r="293" spans="1:7" x14ac:dyDescent="0.35">
      <c r="A293" s="148"/>
      <c r="B293" s="11"/>
      <c r="C293" s="12"/>
      <c r="D293" s="22">
        <v>60</v>
      </c>
      <c r="E293" s="22">
        <v>0.8</v>
      </c>
      <c r="F293" s="23">
        <f>D293*E293</f>
        <v>48</v>
      </c>
      <c r="G293" s="24" t="s">
        <v>12</v>
      </c>
    </row>
    <row r="294" spans="1:7" ht="21" x14ac:dyDescent="0.35">
      <c r="A294" s="148" t="s">
        <v>120</v>
      </c>
      <c r="B294" s="11" t="s">
        <v>10</v>
      </c>
      <c r="C294" s="35" t="s">
        <v>486</v>
      </c>
      <c r="D294" s="28"/>
      <c r="E294" s="28"/>
      <c r="F294" s="28"/>
      <c r="G294" s="36"/>
    </row>
    <row r="295" spans="1:7" x14ac:dyDescent="0.35">
      <c r="A295" s="148"/>
      <c r="B295" s="11"/>
      <c r="C295" s="12"/>
      <c r="D295" s="22">
        <v>45</v>
      </c>
      <c r="E295" s="22">
        <v>0.25</v>
      </c>
      <c r="F295" s="23">
        <f>D295*E295</f>
        <v>11.25</v>
      </c>
      <c r="G295" s="24" t="s">
        <v>12</v>
      </c>
    </row>
    <row r="296" spans="1:7" ht="21" x14ac:dyDescent="0.35">
      <c r="A296" s="148" t="s">
        <v>121</v>
      </c>
      <c r="B296" s="11" t="s">
        <v>10</v>
      </c>
      <c r="C296" s="35" t="s">
        <v>487</v>
      </c>
      <c r="D296" s="28"/>
      <c r="E296" s="28"/>
      <c r="F296" s="28"/>
      <c r="G296" s="36"/>
    </row>
    <row r="297" spans="1:7" x14ac:dyDescent="0.35">
      <c r="A297" s="148"/>
      <c r="B297" s="11"/>
      <c r="C297" s="12"/>
      <c r="D297" s="22">
        <v>15</v>
      </c>
      <c r="E297" s="22">
        <v>15.5</v>
      </c>
      <c r="F297" s="23">
        <f>D297*E297</f>
        <v>232.5</v>
      </c>
      <c r="G297" s="24" t="s">
        <v>12</v>
      </c>
    </row>
    <row r="298" spans="1:7" ht="21" x14ac:dyDescent="0.35">
      <c r="A298" s="148" t="s">
        <v>122</v>
      </c>
      <c r="B298" s="11" t="s">
        <v>10</v>
      </c>
      <c r="C298" s="35" t="s">
        <v>488</v>
      </c>
      <c r="D298" s="28"/>
      <c r="E298" s="28"/>
      <c r="F298" s="28"/>
      <c r="G298" s="36"/>
    </row>
    <row r="299" spans="1:7" x14ac:dyDescent="0.35">
      <c r="A299" s="148"/>
      <c r="B299" s="11"/>
      <c r="C299" s="12"/>
      <c r="D299" s="22">
        <v>5</v>
      </c>
      <c r="E299" s="22">
        <v>18</v>
      </c>
      <c r="F299" s="23">
        <f>D299*E299</f>
        <v>90</v>
      </c>
      <c r="G299" s="24" t="s">
        <v>12</v>
      </c>
    </row>
    <row r="300" spans="1:7" ht="21" x14ac:dyDescent="0.35">
      <c r="A300" s="148" t="s">
        <v>123</v>
      </c>
      <c r="B300" s="11" t="s">
        <v>10</v>
      </c>
      <c r="C300" s="35" t="s">
        <v>489</v>
      </c>
      <c r="D300" s="28"/>
      <c r="E300" s="28"/>
      <c r="F300" s="28"/>
      <c r="G300" s="36"/>
    </row>
    <row r="301" spans="1:7" x14ac:dyDescent="0.35">
      <c r="A301" s="148"/>
      <c r="B301" s="11"/>
      <c r="C301" s="12"/>
      <c r="D301" s="22">
        <v>15</v>
      </c>
      <c r="E301" s="22">
        <v>15.05</v>
      </c>
      <c r="F301" s="23">
        <f>D301*E301</f>
        <v>225.75</v>
      </c>
      <c r="G301" s="24" t="s">
        <v>12</v>
      </c>
    </row>
    <row r="302" spans="1:7" ht="21" x14ac:dyDescent="0.35">
      <c r="A302" s="148" t="s">
        <v>124</v>
      </c>
      <c r="B302" s="11" t="s">
        <v>10</v>
      </c>
      <c r="C302" s="35" t="s">
        <v>490</v>
      </c>
      <c r="D302" s="28"/>
      <c r="E302" s="28"/>
      <c r="F302" s="28"/>
      <c r="G302" s="36"/>
    </row>
    <row r="303" spans="1:7" x14ac:dyDescent="0.35">
      <c r="A303" s="148"/>
      <c r="B303" s="11"/>
      <c r="C303" s="12"/>
      <c r="D303" s="22">
        <v>3</v>
      </c>
      <c r="E303" s="22">
        <v>34.15</v>
      </c>
      <c r="F303" s="23">
        <f>D303*E303</f>
        <v>102.44999999999999</v>
      </c>
      <c r="G303" s="24" t="s">
        <v>12</v>
      </c>
    </row>
    <row r="304" spans="1:7" ht="31.5" x14ac:dyDescent="0.35">
      <c r="A304" s="148" t="s">
        <v>125</v>
      </c>
      <c r="B304" s="11" t="s">
        <v>10</v>
      </c>
      <c r="C304" s="35" t="s">
        <v>491</v>
      </c>
      <c r="D304" s="28"/>
      <c r="E304" s="28"/>
      <c r="F304" s="28"/>
      <c r="G304" s="36"/>
    </row>
    <row r="305" spans="1:7" x14ac:dyDescent="0.35">
      <c r="A305" s="148"/>
      <c r="B305" s="11"/>
      <c r="C305" s="12"/>
      <c r="D305" s="22">
        <v>2</v>
      </c>
      <c r="E305" s="22">
        <v>125</v>
      </c>
      <c r="F305" s="23">
        <f>D305*E305</f>
        <v>250</v>
      </c>
      <c r="G305" s="24" t="s">
        <v>12</v>
      </c>
    </row>
    <row r="306" spans="1:7" ht="21" x14ac:dyDescent="0.35">
      <c r="A306" s="148" t="s">
        <v>126</v>
      </c>
      <c r="B306" s="11" t="s">
        <v>10</v>
      </c>
      <c r="C306" s="35" t="s">
        <v>492</v>
      </c>
      <c r="D306" s="28"/>
      <c r="E306" s="28"/>
      <c r="F306" s="28"/>
      <c r="G306" s="36"/>
    </row>
    <row r="307" spans="1:7" x14ac:dyDescent="0.35">
      <c r="A307" s="148"/>
      <c r="B307" s="11"/>
      <c r="C307" s="12"/>
      <c r="D307" s="22">
        <v>15</v>
      </c>
      <c r="E307" s="22">
        <v>18.2</v>
      </c>
      <c r="F307" s="23">
        <f>D307*E307</f>
        <v>273</v>
      </c>
      <c r="G307" s="24" t="s">
        <v>12</v>
      </c>
    </row>
    <row r="308" spans="1:7" ht="21" x14ac:dyDescent="0.35">
      <c r="A308" s="148" t="s">
        <v>127</v>
      </c>
      <c r="B308" s="11" t="s">
        <v>10</v>
      </c>
      <c r="C308" s="35" t="s">
        <v>493</v>
      </c>
      <c r="D308" s="28"/>
      <c r="E308" s="28"/>
      <c r="F308" s="28"/>
      <c r="G308" s="36"/>
    </row>
    <row r="309" spans="1:7" x14ac:dyDescent="0.35">
      <c r="A309" s="148"/>
      <c r="B309" s="11"/>
      <c r="C309" s="12"/>
      <c r="D309" s="22">
        <v>20</v>
      </c>
      <c r="E309" s="22">
        <v>19.2</v>
      </c>
      <c r="F309" s="23">
        <f>D309*E309</f>
        <v>384</v>
      </c>
      <c r="G309" s="24" t="s">
        <v>12</v>
      </c>
    </row>
    <row r="310" spans="1:7" ht="21.65" customHeight="1" x14ac:dyDescent="0.35">
      <c r="A310" s="148" t="s">
        <v>128</v>
      </c>
      <c r="B310" s="11" t="s">
        <v>10</v>
      </c>
      <c r="C310" s="35" t="s">
        <v>494</v>
      </c>
      <c r="D310" s="28"/>
      <c r="E310" s="28"/>
      <c r="F310" s="28"/>
      <c r="G310" s="36"/>
    </row>
    <row r="311" spans="1:7" x14ac:dyDescent="0.35">
      <c r="A311" s="148"/>
      <c r="B311" s="11"/>
      <c r="C311" s="12"/>
      <c r="D311" s="22">
        <v>20</v>
      </c>
      <c r="E311" s="22">
        <v>17.350000000000001</v>
      </c>
      <c r="F311" s="23">
        <f>D311*E311</f>
        <v>347</v>
      </c>
      <c r="G311" s="24" t="s">
        <v>12</v>
      </c>
    </row>
    <row r="312" spans="1:7" ht="21" x14ac:dyDescent="0.35">
      <c r="A312" s="148" t="s">
        <v>129</v>
      </c>
      <c r="B312" s="11" t="s">
        <v>10</v>
      </c>
      <c r="C312" s="35" t="s">
        <v>495</v>
      </c>
      <c r="D312" s="28"/>
      <c r="E312" s="28"/>
      <c r="F312" s="28"/>
      <c r="G312" s="36"/>
    </row>
    <row r="313" spans="1:7" x14ac:dyDescent="0.35">
      <c r="A313" s="148"/>
      <c r="B313" s="11"/>
      <c r="C313" s="12"/>
      <c r="D313" s="22">
        <v>20</v>
      </c>
      <c r="E313" s="22">
        <v>23.4</v>
      </c>
      <c r="F313" s="23">
        <f>D313*E313</f>
        <v>468</v>
      </c>
      <c r="G313" s="24" t="s">
        <v>12</v>
      </c>
    </row>
    <row r="314" spans="1:7" ht="21" x14ac:dyDescent="0.35">
      <c r="A314" s="148" t="s">
        <v>130</v>
      </c>
      <c r="B314" s="11" t="s">
        <v>10</v>
      </c>
      <c r="C314" s="35" t="s">
        <v>496</v>
      </c>
      <c r="D314" s="28"/>
      <c r="E314" s="28"/>
      <c r="F314" s="28"/>
      <c r="G314" s="36"/>
    </row>
    <row r="315" spans="1:7" x14ac:dyDescent="0.35">
      <c r="A315" s="148"/>
      <c r="B315" s="11"/>
      <c r="C315" s="12"/>
      <c r="D315" s="22">
        <v>30</v>
      </c>
      <c r="E315" s="22">
        <v>1.7</v>
      </c>
      <c r="F315" s="23">
        <f>D315*E315</f>
        <v>51</v>
      </c>
      <c r="G315" s="24" t="s">
        <v>12</v>
      </c>
    </row>
    <row r="316" spans="1:7" ht="21" x14ac:dyDescent="0.35">
      <c r="A316" s="148" t="s">
        <v>131</v>
      </c>
      <c r="B316" s="11" t="s">
        <v>10</v>
      </c>
      <c r="C316" s="35" t="s">
        <v>497</v>
      </c>
      <c r="D316" s="28"/>
      <c r="E316" s="28"/>
      <c r="F316" s="28"/>
      <c r="G316" s="36"/>
    </row>
    <row r="317" spans="1:7" x14ac:dyDescent="0.35">
      <c r="A317" s="148"/>
      <c r="B317" s="11"/>
      <c r="C317" s="12"/>
      <c r="D317" s="22">
        <v>30</v>
      </c>
      <c r="E317" s="22">
        <v>3.85</v>
      </c>
      <c r="F317" s="23">
        <f>D317*E317</f>
        <v>115.5</v>
      </c>
      <c r="G317" s="24" t="s">
        <v>12</v>
      </c>
    </row>
    <row r="318" spans="1:7" ht="21" x14ac:dyDescent="0.35">
      <c r="A318" s="148" t="s">
        <v>132</v>
      </c>
      <c r="B318" s="11" t="s">
        <v>10</v>
      </c>
      <c r="C318" s="35" t="s">
        <v>498</v>
      </c>
      <c r="D318" s="28"/>
      <c r="E318" s="28"/>
      <c r="F318" s="28"/>
      <c r="G318" s="36"/>
    </row>
    <row r="319" spans="1:7" x14ac:dyDescent="0.35">
      <c r="A319" s="148"/>
      <c r="B319" s="11"/>
      <c r="C319" s="12"/>
      <c r="D319" s="22">
        <v>15</v>
      </c>
      <c r="E319" s="22">
        <v>21</v>
      </c>
      <c r="F319" s="23">
        <f>D319*E319</f>
        <v>315</v>
      </c>
      <c r="G319" s="24" t="s">
        <v>12</v>
      </c>
    </row>
    <row r="320" spans="1:7" ht="21" x14ac:dyDescent="0.35">
      <c r="A320" s="148" t="s">
        <v>133</v>
      </c>
      <c r="B320" s="11" t="s">
        <v>10</v>
      </c>
      <c r="C320" s="35" t="s">
        <v>499</v>
      </c>
      <c r="D320" s="28"/>
      <c r="E320" s="28"/>
      <c r="F320" s="28"/>
      <c r="G320" s="36"/>
    </row>
    <row r="321" spans="1:7" x14ac:dyDescent="0.35">
      <c r="A321" s="148"/>
      <c r="B321" s="11"/>
      <c r="C321" s="12"/>
      <c r="D321" s="22">
        <v>15</v>
      </c>
      <c r="E321" s="22">
        <v>24.61</v>
      </c>
      <c r="F321" s="23">
        <f>D321*E321</f>
        <v>369.15</v>
      </c>
      <c r="G321" s="24" t="s">
        <v>12</v>
      </c>
    </row>
    <row r="322" spans="1:7" ht="21" x14ac:dyDescent="0.35">
      <c r="A322" s="148" t="s">
        <v>134</v>
      </c>
      <c r="B322" s="11" t="s">
        <v>10</v>
      </c>
      <c r="C322" s="35" t="s">
        <v>500</v>
      </c>
      <c r="D322" s="28"/>
      <c r="E322" s="28"/>
      <c r="F322" s="28"/>
      <c r="G322" s="36"/>
    </row>
    <row r="323" spans="1:7" x14ac:dyDescent="0.35">
      <c r="A323" s="148"/>
      <c r="B323" s="11"/>
      <c r="C323" s="12"/>
      <c r="D323" s="22">
        <v>10</v>
      </c>
      <c r="E323" s="22">
        <v>26.19</v>
      </c>
      <c r="F323" s="23">
        <f>D323*E323</f>
        <v>261.90000000000003</v>
      </c>
      <c r="G323" s="24" t="s">
        <v>12</v>
      </c>
    </row>
    <row r="324" spans="1:7" ht="21" x14ac:dyDescent="0.35">
      <c r="A324" s="148" t="s">
        <v>135</v>
      </c>
      <c r="B324" s="11" t="s">
        <v>10</v>
      </c>
      <c r="C324" s="35" t="s">
        <v>501</v>
      </c>
      <c r="D324" s="28"/>
      <c r="E324" s="28"/>
      <c r="F324" s="28"/>
      <c r="G324" s="36"/>
    </row>
    <row r="325" spans="1:7" x14ac:dyDescent="0.35">
      <c r="A325" s="148"/>
      <c r="B325" s="11"/>
      <c r="C325" s="12"/>
      <c r="D325" s="22">
        <v>3</v>
      </c>
      <c r="E325" s="22">
        <v>20</v>
      </c>
      <c r="F325" s="23">
        <f>D325*E325</f>
        <v>60</v>
      </c>
      <c r="G325" s="24" t="s">
        <v>12</v>
      </c>
    </row>
    <row r="326" spans="1:7" ht="21" x14ac:dyDescent="0.35">
      <c r="A326" s="148" t="s">
        <v>136</v>
      </c>
      <c r="B326" s="11" t="s">
        <v>10</v>
      </c>
      <c r="C326" s="35" t="s">
        <v>502</v>
      </c>
      <c r="D326" s="28"/>
      <c r="E326" s="28"/>
      <c r="F326" s="28"/>
      <c r="G326" s="36"/>
    </row>
    <row r="327" spans="1:7" x14ac:dyDescent="0.35">
      <c r="A327" s="148"/>
      <c r="B327" s="11"/>
      <c r="C327" s="12"/>
      <c r="D327" s="22">
        <v>3</v>
      </c>
      <c r="E327" s="22">
        <v>10.75</v>
      </c>
      <c r="F327" s="23">
        <f>D327*E327</f>
        <v>32.25</v>
      </c>
      <c r="G327" s="24" t="s">
        <v>12</v>
      </c>
    </row>
    <row r="328" spans="1:7" ht="21" x14ac:dyDescent="0.35">
      <c r="A328" s="148" t="s">
        <v>137</v>
      </c>
      <c r="B328" s="11" t="s">
        <v>10</v>
      </c>
      <c r="C328" s="35" t="s">
        <v>503</v>
      </c>
      <c r="D328" s="28"/>
      <c r="E328" s="28"/>
      <c r="F328" s="28"/>
      <c r="G328" s="36"/>
    </row>
    <row r="329" spans="1:7" x14ac:dyDescent="0.35">
      <c r="A329" s="148"/>
      <c r="B329" s="11"/>
      <c r="C329" s="12"/>
      <c r="D329" s="22">
        <v>3</v>
      </c>
      <c r="E329" s="22">
        <v>15.8</v>
      </c>
      <c r="F329" s="23">
        <f>D329*E329</f>
        <v>47.400000000000006</v>
      </c>
      <c r="G329" s="24" t="s">
        <v>12</v>
      </c>
    </row>
    <row r="330" spans="1:7" ht="21" x14ac:dyDescent="0.35">
      <c r="A330" s="148" t="s">
        <v>138</v>
      </c>
      <c r="B330" s="11" t="s">
        <v>10</v>
      </c>
      <c r="C330" s="35" t="s">
        <v>504</v>
      </c>
      <c r="D330" s="28"/>
      <c r="E330" s="28"/>
      <c r="F330" s="28"/>
      <c r="G330" s="36"/>
    </row>
    <row r="331" spans="1:7" x14ac:dyDescent="0.35">
      <c r="A331" s="148"/>
      <c r="B331" s="11"/>
      <c r="C331" s="12"/>
      <c r="D331" s="22">
        <v>20</v>
      </c>
      <c r="E331" s="22">
        <v>16.5</v>
      </c>
      <c r="F331" s="23">
        <f>D331*E331</f>
        <v>330</v>
      </c>
      <c r="G331" s="24" t="s">
        <v>12</v>
      </c>
    </row>
    <row r="332" spans="1:7" ht="21" x14ac:dyDescent="0.35">
      <c r="A332" s="148" t="s">
        <v>139</v>
      </c>
      <c r="B332" s="11" t="s">
        <v>10</v>
      </c>
      <c r="C332" s="35" t="s">
        <v>505</v>
      </c>
      <c r="D332" s="28"/>
      <c r="E332" s="28"/>
      <c r="F332" s="28"/>
      <c r="G332" s="36"/>
    </row>
    <row r="333" spans="1:7" x14ac:dyDescent="0.35">
      <c r="A333" s="148"/>
      <c r="B333" s="11"/>
      <c r="C333" s="12"/>
      <c r="D333" s="22">
        <v>2</v>
      </c>
      <c r="E333" s="22">
        <v>84</v>
      </c>
      <c r="F333" s="23">
        <f>D333*E333</f>
        <v>168</v>
      </c>
      <c r="G333" s="24" t="s">
        <v>12</v>
      </c>
    </row>
    <row r="334" spans="1:7" x14ac:dyDescent="0.35">
      <c r="A334" s="11"/>
      <c r="B334" s="11"/>
      <c r="C334" s="12"/>
      <c r="D334" s="22"/>
      <c r="E334" s="22"/>
      <c r="F334" s="23"/>
      <c r="G334" s="24"/>
    </row>
    <row r="335" spans="1:7" x14ac:dyDescent="0.35">
      <c r="A335" s="29"/>
      <c r="B335" s="30"/>
      <c r="C335" s="31"/>
      <c r="D335" s="32"/>
      <c r="E335" s="32"/>
      <c r="F335" s="33"/>
      <c r="G335" s="34"/>
    </row>
    <row r="336" spans="1:7" x14ac:dyDescent="0.35">
      <c r="A336" s="149" t="s">
        <v>140</v>
      </c>
      <c r="B336" s="149"/>
      <c r="C336" s="149"/>
      <c r="D336" s="149"/>
      <c r="E336" s="25"/>
      <c r="F336" s="16">
        <f>SUM(F280:F335)</f>
        <v>4589.8500000000004</v>
      </c>
      <c r="G336" s="26" t="s">
        <v>12</v>
      </c>
    </row>
    <row r="337" spans="1:7" x14ac:dyDescent="0.35">
      <c r="A337" s="41"/>
      <c r="B337" s="41"/>
      <c r="C337" s="41"/>
      <c r="D337" s="25"/>
      <c r="E337" s="25"/>
      <c r="F337" s="16"/>
      <c r="G337" s="37"/>
    </row>
    <row r="338" spans="1:7" x14ac:dyDescent="0.35">
      <c r="A338" s="41"/>
      <c r="B338" s="41"/>
      <c r="C338" s="41"/>
      <c r="D338" s="25"/>
      <c r="E338" s="25"/>
      <c r="F338" s="16"/>
      <c r="G338" s="37"/>
    </row>
    <row r="339" spans="1:7" x14ac:dyDescent="0.35">
      <c r="A339" s="5" t="s">
        <v>0</v>
      </c>
      <c r="B339" s="6">
        <v>3</v>
      </c>
      <c r="C339" s="7" t="s">
        <v>104</v>
      </c>
      <c r="D339" s="17"/>
      <c r="E339" s="17"/>
      <c r="F339" s="18"/>
      <c r="G339" s="19"/>
    </row>
    <row r="340" spans="1:7" x14ac:dyDescent="0.35">
      <c r="A340" s="5" t="s">
        <v>2</v>
      </c>
      <c r="B340" s="6">
        <v>2</v>
      </c>
      <c r="C340" s="8" t="s">
        <v>141</v>
      </c>
      <c r="D340" s="17"/>
      <c r="E340" s="17"/>
      <c r="F340" s="18"/>
      <c r="G340" s="19"/>
    </row>
    <row r="341" spans="1:7" x14ac:dyDescent="0.35">
      <c r="A341" s="9" t="s">
        <v>3</v>
      </c>
      <c r="B341" s="9" t="s">
        <v>4</v>
      </c>
      <c r="C341" s="10" t="s">
        <v>5</v>
      </c>
      <c r="D341" s="20" t="s">
        <v>6</v>
      </c>
      <c r="E341" s="20" t="s">
        <v>7</v>
      </c>
      <c r="F341" s="21" t="s">
        <v>8</v>
      </c>
      <c r="G341" s="21"/>
    </row>
    <row r="342" spans="1:7" ht="21" x14ac:dyDescent="0.35">
      <c r="A342" s="148" t="s">
        <v>143</v>
      </c>
      <c r="B342" s="11" t="s">
        <v>10</v>
      </c>
      <c r="C342" s="35" t="s">
        <v>506</v>
      </c>
      <c r="D342" s="28"/>
      <c r="E342" s="28"/>
      <c r="F342" s="28"/>
      <c r="G342" s="36"/>
    </row>
    <row r="343" spans="1:7" x14ac:dyDescent="0.35">
      <c r="A343" s="148"/>
      <c r="B343" s="11"/>
      <c r="C343" s="12"/>
      <c r="D343" s="22">
        <v>3</v>
      </c>
      <c r="E343" s="22">
        <v>27.2</v>
      </c>
      <c r="F343" s="23">
        <f>D343*E343</f>
        <v>81.599999999999994</v>
      </c>
      <c r="G343" s="24" t="s">
        <v>12</v>
      </c>
    </row>
    <row r="344" spans="1:7" ht="21" x14ac:dyDescent="0.35">
      <c r="A344" s="148" t="s">
        <v>144</v>
      </c>
      <c r="B344" s="11" t="s">
        <v>10</v>
      </c>
      <c r="C344" s="35" t="s">
        <v>507</v>
      </c>
      <c r="D344" s="28"/>
      <c r="E344" s="28"/>
      <c r="F344" s="28"/>
      <c r="G344" s="36"/>
    </row>
    <row r="345" spans="1:7" x14ac:dyDescent="0.35">
      <c r="A345" s="148"/>
      <c r="B345" s="11"/>
      <c r="C345" s="12"/>
      <c r="D345" s="22">
        <v>4</v>
      </c>
      <c r="E345" s="22">
        <v>25.6</v>
      </c>
      <c r="F345" s="23">
        <f>D345*E345</f>
        <v>102.4</v>
      </c>
      <c r="G345" s="24" t="s">
        <v>12</v>
      </c>
    </row>
    <row r="346" spans="1:7" ht="21" x14ac:dyDescent="0.35">
      <c r="A346" s="148" t="s">
        <v>145</v>
      </c>
      <c r="B346" s="11" t="s">
        <v>10</v>
      </c>
      <c r="C346" s="35" t="s">
        <v>508</v>
      </c>
      <c r="D346" s="28"/>
      <c r="E346" s="28"/>
      <c r="F346" s="28"/>
      <c r="G346" s="36"/>
    </row>
    <row r="347" spans="1:7" x14ac:dyDescent="0.35">
      <c r="A347" s="148"/>
      <c r="B347" s="11"/>
      <c r="C347" s="12"/>
      <c r="D347" s="22">
        <v>5</v>
      </c>
      <c r="E347" s="22">
        <v>3.5</v>
      </c>
      <c r="F347" s="23">
        <f>D347*E347</f>
        <v>17.5</v>
      </c>
      <c r="G347" s="24" t="s">
        <v>12</v>
      </c>
    </row>
    <row r="348" spans="1:7" ht="21" x14ac:dyDescent="0.35">
      <c r="A348" s="148" t="s">
        <v>146</v>
      </c>
      <c r="B348" s="11" t="s">
        <v>10</v>
      </c>
      <c r="C348" s="35" t="s">
        <v>509</v>
      </c>
      <c r="D348" s="28"/>
      <c r="E348" s="28"/>
      <c r="F348" s="28"/>
      <c r="G348" s="36"/>
    </row>
    <row r="349" spans="1:7" x14ac:dyDescent="0.35">
      <c r="A349" s="148"/>
      <c r="B349" s="11"/>
      <c r="C349" s="12"/>
      <c r="D349" s="22">
        <v>1500</v>
      </c>
      <c r="E349" s="22">
        <v>0.4</v>
      </c>
      <c r="F349" s="23">
        <f>D349*E349</f>
        <v>600</v>
      </c>
      <c r="G349" s="24" t="s">
        <v>12</v>
      </c>
    </row>
    <row r="350" spans="1:7" ht="21" x14ac:dyDescent="0.35">
      <c r="A350" s="148" t="s">
        <v>147</v>
      </c>
      <c r="B350" s="11" t="s">
        <v>10</v>
      </c>
      <c r="C350" s="35" t="s">
        <v>510</v>
      </c>
      <c r="D350" s="28"/>
      <c r="E350" s="28"/>
      <c r="F350" s="28"/>
      <c r="G350" s="36"/>
    </row>
    <row r="351" spans="1:7" x14ac:dyDescent="0.35">
      <c r="A351" s="148"/>
      <c r="B351" s="11"/>
      <c r="C351" s="12"/>
      <c r="D351" s="22">
        <v>2000</v>
      </c>
      <c r="E351" s="22">
        <v>0.1</v>
      </c>
      <c r="F351" s="23">
        <f>D351*E351</f>
        <v>200</v>
      </c>
      <c r="G351" s="24" t="s">
        <v>12</v>
      </c>
    </row>
    <row r="352" spans="1:7" ht="21" x14ac:dyDescent="0.35">
      <c r="A352" s="148" t="s">
        <v>148</v>
      </c>
      <c r="B352" s="11" t="s">
        <v>10</v>
      </c>
      <c r="C352" s="35" t="s">
        <v>511</v>
      </c>
      <c r="D352" s="28"/>
      <c r="E352" s="28"/>
      <c r="F352" s="28"/>
      <c r="G352" s="36"/>
    </row>
    <row r="353" spans="1:7" x14ac:dyDescent="0.35">
      <c r="A353" s="148"/>
      <c r="B353" s="11"/>
      <c r="C353" s="12"/>
      <c r="D353" s="22">
        <v>50</v>
      </c>
      <c r="E353" s="22">
        <v>9.5</v>
      </c>
      <c r="F353" s="23">
        <f>D353*E353</f>
        <v>475</v>
      </c>
      <c r="G353" s="24" t="s">
        <v>12</v>
      </c>
    </row>
    <row r="354" spans="1:7" ht="21" x14ac:dyDescent="0.35">
      <c r="A354" s="148" t="s">
        <v>149</v>
      </c>
      <c r="B354" s="11" t="s">
        <v>10</v>
      </c>
      <c r="C354" s="35" t="s">
        <v>512</v>
      </c>
      <c r="D354" s="28"/>
      <c r="E354" s="28"/>
      <c r="F354" s="28"/>
      <c r="G354" s="36"/>
    </row>
    <row r="355" spans="1:7" x14ac:dyDescent="0.35">
      <c r="A355" s="148"/>
      <c r="B355" s="11"/>
      <c r="C355" s="12"/>
      <c r="D355" s="22">
        <v>150</v>
      </c>
      <c r="E355" s="22">
        <v>1</v>
      </c>
      <c r="F355" s="23">
        <f>D355*E355</f>
        <v>150</v>
      </c>
      <c r="G355" s="24" t="s">
        <v>12</v>
      </c>
    </row>
    <row r="356" spans="1:7" ht="21" x14ac:dyDescent="0.35">
      <c r="A356" s="148" t="s">
        <v>150</v>
      </c>
      <c r="B356" s="11" t="s">
        <v>10</v>
      </c>
      <c r="C356" s="35" t="s">
        <v>513</v>
      </c>
      <c r="D356" s="28"/>
      <c r="E356" s="28"/>
      <c r="F356" s="28"/>
      <c r="G356" s="36"/>
    </row>
    <row r="357" spans="1:7" x14ac:dyDescent="0.35">
      <c r="A357" s="148"/>
      <c r="B357" s="11"/>
      <c r="C357" s="12"/>
      <c r="D357" s="22">
        <v>10</v>
      </c>
      <c r="E357" s="22">
        <v>29.2</v>
      </c>
      <c r="F357" s="23">
        <f>D357*E357</f>
        <v>292</v>
      </c>
      <c r="G357" s="24" t="s">
        <v>12</v>
      </c>
    </row>
    <row r="358" spans="1:7" ht="21" x14ac:dyDescent="0.35">
      <c r="A358" s="148" t="s">
        <v>151</v>
      </c>
      <c r="B358" s="11" t="s">
        <v>10</v>
      </c>
      <c r="C358" s="35" t="s">
        <v>514</v>
      </c>
      <c r="D358" s="28"/>
      <c r="E358" s="28"/>
      <c r="F358" s="28"/>
      <c r="G358" s="36"/>
    </row>
    <row r="359" spans="1:7" x14ac:dyDescent="0.35">
      <c r="A359" s="148"/>
      <c r="B359" s="11"/>
      <c r="C359" s="12"/>
      <c r="D359" s="22">
        <v>2</v>
      </c>
      <c r="E359" s="22">
        <v>67.599999999999994</v>
      </c>
      <c r="F359" s="23">
        <f>D359*E359</f>
        <v>135.19999999999999</v>
      </c>
      <c r="G359" s="24" t="s">
        <v>12</v>
      </c>
    </row>
    <row r="360" spans="1:7" ht="21" x14ac:dyDescent="0.35">
      <c r="A360" s="148" t="s">
        <v>152</v>
      </c>
      <c r="B360" s="11" t="s">
        <v>10</v>
      </c>
      <c r="C360" s="35" t="s">
        <v>515</v>
      </c>
      <c r="D360" s="28"/>
      <c r="E360" s="28"/>
      <c r="F360" s="28"/>
      <c r="G360" s="36"/>
    </row>
    <row r="361" spans="1:7" x14ac:dyDescent="0.35">
      <c r="A361" s="148"/>
      <c r="B361" s="11"/>
      <c r="C361" s="12"/>
      <c r="D361" s="22">
        <v>30</v>
      </c>
      <c r="E361" s="22">
        <v>6.5</v>
      </c>
      <c r="F361" s="23">
        <f>D361*E361</f>
        <v>195</v>
      </c>
      <c r="G361" s="24" t="s">
        <v>12</v>
      </c>
    </row>
    <row r="362" spans="1:7" ht="31.5" x14ac:dyDescent="0.35">
      <c r="A362" s="148" t="s">
        <v>153</v>
      </c>
      <c r="B362" s="11" t="s">
        <v>10</v>
      </c>
      <c r="C362" s="35" t="s">
        <v>516</v>
      </c>
      <c r="D362" s="28"/>
      <c r="E362" s="28"/>
      <c r="F362" s="28"/>
      <c r="G362" s="36"/>
    </row>
    <row r="363" spans="1:7" x14ac:dyDescent="0.35">
      <c r="A363" s="148"/>
      <c r="B363" s="11"/>
      <c r="C363" s="12"/>
      <c r="D363" s="22">
        <v>20</v>
      </c>
      <c r="E363" s="22">
        <v>13.9</v>
      </c>
      <c r="F363" s="23">
        <f>D363*E363</f>
        <v>278</v>
      </c>
      <c r="G363" s="24" t="s">
        <v>12</v>
      </c>
    </row>
    <row r="364" spans="1:7" ht="21" x14ac:dyDescent="0.35">
      <c r="A364" s="148" t="s">
        <v>154</v>
      </c>
      <c r="B364" s="11" t="s">
        <v>10</v>
      </c>
      <c r="C364" s="35" t="s">
        <v>517</v>
      </c>
      <c r="D364" s="28"/>
      <c r="E364" s="28"/>
      <c r="F364" s="28"/>
      <c r="G364" s="36"/>
    </row>
    <row r="365" spans="1:7" x14ac:dyDescent="0.35">
      <c r="A365" s="148"/>
      <c r="B365" s="11"/>
      <c r="C365" s="12"/>
      <c r="D365" s="22">
        <v>1</v>
      </c>
      <c r="E365" s="22">
        <v>250</v>
      </c>
      <c r="F365" s="23">
        <f>D365*E365</f>
        <v>250</v>
      </c>
      <c r="G365" s="24" t="s">
        <v>12</v>
      </c>
    </row>
    <row r="366" spans="1:7" ht="21" x14ac:dyDescent="0.35">
      <c r="A366" s="148" t="s">
        <v>155</v>
      </c>
      <c r="B366" s="11" t="s">
        <v>10</v>
      </c>
      <c r="C366" s="35" t="s">
        <v>518</v>
      </c>
      <c r="D366" s="28"/>
      <c r="E366" s="28"/>
      <c r="F366" s="28"/>
      <c r="G366" s="36"/>
    </row>
    <row r="367" spans="1:7" x14ac:dyDescent="0.35">
      <c r="A367" s="148"/>
      <c r="B367" s="11"/>
      <c r="C367" s="12"/>
      <c r="D367" s="22">
        <v>5</v>
      </c>
      <c r="E367" s="22">
        <v>75</v>
      </c>
      <c r="F367" s="23">
        <f>D367*E367</f>
        <v>375</v>
      </c>
      <c r="G367" s="24" t="s">
        <v>12</v>
      </c>
    </row>
    <row r="368" spans="1:7" ht="21" x14ac:dyDescent="0.35">
      <c r="A368" s="148" t="s">
        <v>156</v>
      </c>
      <c r="B368" s="11" t="s">
        <v>10</v>
      </c>
      <c r="C368" s="35" t="s">
        <v>519</v>
      </c>
      <c r="D368" s="28"/>
      <c r="E368" s="28"/>
      <c r="F368" s="28"/>
      <c r="G368" s="36"/>
    </row>
    <row r="369" spans="1:7" x14ac:dyDescent="0.35">
      <c r="A369" s="148"/>
      <c r="B369" s="11"/>
      <c r="C369" s="12"/>
      <c r="D369" s="22">
        <v>25</v>
      </c>
      <c r="E369" s="22">
        <v>11.25</v>
      </c>
      <c r="F369" s="23">
        <f>D369*E369</f>
        <v>281.25</v>
      </c>
      <c r="G369" s="24" t="s">
        <v>12</v>
      </c>
    </row>
    <row r="370" spans="1:7" ht="57" customHeight="1" x14ac:dyDescent="0.35">
      <c r="A370" s="148" t="s">
        <v>157</v>
      </c>
      <c r="B370" s="11" t="s">
        <v>10</v>
      </c>
      <c r="C370" s="35" t="s">
        <v>520</v>
      </c>
      <c r="D370" s="28"/>
      <c r="E370" s="28"/>
      <c r="F370" s="28"/>
      <c r="G370" s="36"/>
    </row>
    <row r="371" spans="1:7" x14ac:dyDescent="0.35">
      <c r="A371" s="148"/>
      <c r="B371" s="11"/>
      <c r="C371" s="12"/>
      <c r="D371" s="22">
        <v>250</v>
      </c>
      <c r="E371" s="22">
        <v>0.85</v>
      </c>
      <c r="F371" s="23">
        <f>D371*E371</f>
        <v>212.5</v>
      </c>
      <c r="G371" s="24" t="s">
        <v>12</v>
      </c>
    </row>
    <row r="372" spans="1:7" ht="21" x14ac:dyDescent="0.35">
      <c r="A372" s="148" t="s">
        <v>158</v>
      </c>
      <c r="B372" s="11" t="s">
        <v>10</v>
      </c>
      <c r="C372" s="35" t="s">
        <v>521</v>
      </c>
      <c r="D372" s="28"/>
      <c r="E372" s="28"/>
      <c r="F372" s="28"/>
      <c r="G372" s="36"/>
    </row>
    <row r="373" spans="1:7" x14ac:dyDescent="0.35">
      <c r="A373" s="148"/>
      <c r="B373" s="11"/>
      <c r="C373" s="12"/>
      <c r="D373" s="22">
        <v>10</v>
      </c>
      <c r="E373" s="22">
        <v>25</v>
      </c>
      <c r="F373" s="23">
        <f>D373*E373</f>
        <v>250</v>
      </c>
      <c r="G373" s="24" t="s">
        <v>12</v>
      </c>
    </row>
    <row r="374" spans="1:7" x14ac:dyDescent="0.35">
      <c r="A374" s="11"/>
      <c r="B374" s="11"/>
      <c r="C374" s="12"/>
      <c r="D374" s="22"/>
      <c r="E374" s="22"/>
      <c r="F374" s="23"/>
      <c r="G374" s="24"/>
    </row>
    <row r="375" spans="1:7" x14ac:dyDescent="0.35">
      <c r="A375" s="29"/>
      <c r="B375" s="30"/>
      <c r="C375" s="31"/>
      <c r="D375" s="32"/>
      <c r="E375" s="32"/>
      <c r="F375" s="33"/>
      <c r="G375" s="34"/>
    </row>
    <row r="376" spans="1:7" x14ac:dyDescent="0.35">
      <c r="A376" s="149" t="s">
        <v>142</v>
      </c>
      <c r="B376" s="149"/>
      <c r="C376" s="149"/>
      <c r="D376" s="149"/>
      <c r="E376" s="25"/>
      <c r="F376" s="16">
        <f>SUM(F342:F375)</f>
        <v>3895.45</v>
      </c>
      <c r="G376" s="26" t="s">
        <v>12</v>
      </c>
    </row>
    <row r="377" spans="1:7" x14ac:dyDescent="0.35">
      <c r="A377" s="41"/>
      <c r="B377" s="41"/>
      <c r="C377" s="41"/>
      <c r="D377" s="25"/>
      <c r="E377" s="25"/>
      <c r="F377" s="16"/>
      <c r="G377" s="37"/>
    </row>
    <row r="379" spans="1:7" x14ac:dyDescent="0.35">
      <c r="A379" s="5" t="s">
        <v>0</v>
      </c>
      <c r="B379" s="6">
        <v>3</v>
      </c>
      <c r="C379" s="7" t="s">
        <v>104</v>
      </c>
      <c r="D379" s="17"/>
      <c r="E379" s="17"/>
      <c r="F379" s="18"/>
      <c r="G379" s="19"/>
    </row>
    <row r="380" spans="1:7" x14ac:dyDescent="0.35">
      <c r="A380" s="5" t="s">
        <v>2</v>
      </c>
      <c r="B380" s="6">
        <v>3</v>
      </c>
      <c r="C380" s="8" t="s">
        <v>105</v>
      </c>
      <c r="D380" s="17"/>
      <c r="E380" s="17"/>
      <c r="F380" s="18"/>
      <c r="G380" s="19"/>
    </row>
    <row r="381" spans="1:7" x14ac:dyDescent="0.35">
      <c r="A381" s="9" t="s">
        <v>3</v>
      </c>
      <c r="B381" s="9" t="s">
        <v>4</v>
      </c>
      <c r="C381" s="10" t="s">
        <v>5</v>
      </c>
      <c r="D381" s="20" t="s">
        <v>6</v>
      </c>
      <c r="E381" s="20" t="s">
        <v>7</v>
      </c>
      <c r="F381" s="21" t="s">
        <v>8</v>
      </c>
      <c r="G381" s="21"/>
    </row>
    <row r="382" spans="1:7" ht="21" x14ac:dyDescent="0.35">
      <c r="A382" s="148" t="s">
        <v>113</v>
      </c>
      <c r="B382" s="11" t="s">
        <v>10</v>
      </c>
      <c r="C382" s="35" t="s">
        <v>106</v>
      </c>
      <c r="D382" s="28"/>
      <c r="E382" s="28"/>
      <c r="F382" s="28"/>
      <c r="G382" s="36"/>
    </row>
    <row r="383" spans="1:7" x14ac:dyDescent="0.35">
      <c r="A383" s="148"/>
      <c r="B383" s="11"/>
      <c r="C383" s="12"/>
      <c r="D383" s="22">
        <v>2</v>
      </c>
      <c r="E383" s="22">
        <v>36.700000000000003</v>
      </c>
      <c r="F383" s="23">
        <f>D383*E383</f>
        <v>73.400000000000006</v>
      </c>
      <c r="G383" s="24" t="s">
        <v>12</v>
      </c>
    </row>
    <row r="384" spans="1:7" ht="21" x14ac:dyDescent="0.35">
      <c r="A384" s="148" t="s">
        <v>114</v>
      </c>
      <c r="B384" s="11" t="s">
        <v>10</v>
      </c>
      <c r="C384" s="35" t="s">
        <v>107</v>
      </c>
      <c r="D384" s="28"/>
      <c r="E384" s="28"/>
      <c r="F384" s="28"/>
      <c r="G384" s="36"/>
    </row>
    <row r="385" spans="1:7" x14ac:dyDescent="0.35">
      <c r="A385" s="148"/>
      <c r="B385" s="11"/>
      <c r="C385" s="12"/>
      <c r="D385" s="22">
        <v>23</v>
      </c>
      <c r="E385" s="22">
        <v>60.2</v>
      </c>
      <c r="F385" s="23">
        <f>D385*E385</f>
        <v>1384.6000000000001</v>
      </c>
      <c r="G385" s="24" t="s">
        <v>12</v>
      </c>
    </row>
    <row r="386" spans="1:7" ht="21" x14ac:dyDescent="0.35">
      <c r="A386" s="148" t="s">
        <v>115</v>
      </c>
      <c r="B386" s="11" t="s">
        <v>10</v>
      </c>
      <c r="C386" s="35" t="s">
        <v>522</v>
      </c>
      <c r="D386" s="28"/>
      <c r="E386" s="28"/>
      <c r="F386" s="28"/>
      <c r="G386" s="36"/>
    </row>
    <row r="387" spans="1:7" x14ac:dyDescent="0.35">
      <c r="A387" s="148"/>
      <c r="B387" s="11"/>
      <c r="C387" s="12"/>
      <c r="D387" s="22">
        <v>15</v>
      </c>
      <c r="E387" s="22">
        <v>26</v>
      </c>
      <c r="F387" s="23">
        <f>D387*E387</f>
        <v>390</v>
      </c>
      <c r="G387" s="24" t="s">
        <v>12</v>
      </c>
    </row>
    <row r="388" spans="1:7" x14ac:dyDescent="0.35">
      <c r="A388" s="11"/>
      <c r="B388" s="11"/>
      <c r="C388" s="12"/>
      <c r="D388" s="22"/>
      <c r="E388" s="22"/>
      <c r="F388" s="23"/>
      <c r="G388" s="24"/>
    </row>
    <row r="389" spans="1:7" x14ac:dyDescent="0.35">
      <c r="A389" s="29"/>
      <c r="B389" s="30"/>
      <c r="C389" s="31"/>
      <c r="D389" s="32"/>
      <c r="E389" s="32"/>
      <c r="F389" s="33"/>
      <c r="G389" s="34"/>
    </row>
    <row r="390" spans="1:7" x14ac:dyDescent="0.35">
      <c r="A390" s="146" t="s">
        <v>111</v>
      </c>
      <c r="B390" s="146"/>
      <c r="C390" s="146"/>
      <c r="D390" s="146"/>
      <c r="E390" s="25"/>
      <c r="F390" s="16">
        <f>SUM(F382:F389)</f>
        <v>1848.0000000000002</v>
      </c>
      <c r="G390" s="26" t="s">
        <v>12</v>
      </c>
    </row>
    <row r="393" spans="1:7" x14ac:dyDescent="0.35">
      <c r="A393" s="5" t="s">
        <v>0</v>
      </c>
      <c r="B393" s="6">
        <v>3</v>
      </c>
      <c r="C393" s="7" t="s">
        <v>104</v>
      </c>
      <c r="D393" s="17"/>
      <c r="E393" s="17"/>
      <c r="F393" s="18"/>
      <c r="G393" s="19"/>
    </row>
    <row r="394" spans="1:7" x14ac:dyDescent="0.35">
      <c r="A394" s="5" t="s">
        <v>2</v>
      </c>
      <c r="B394" s="6">
        <v>4</v>
      </c>
      <c r="C394" s="8" t="s">
        <v>159</v>
      </c>
      <c r="D394" s="17"/>
      <c r="E394" s="17"/>
      <c r="F394" s="18"/>
      <c r="G394" s="19"/>
    </row>
    <row r="395" spans="1:7" x14ac:dyDescent="0.35">
      <c r="A395" s="9" t="s">
        <v>3</v>
      </c>
      <c r="B395" s="9" t="s">
        <v>4</v>
      </c>
      <c r="C395" s="10" t="s">
        <v>5</v>
      </c>
      <c r="D395" s="20" t="s">
        <v>6</v>
      </c>
      <c r="E395" s="20" t="s">
        <v>7</v>
      </c>
      <c r="F395" s="21" t="s">
        <v>8</v>
      </c>
      <c r="G395" s="21"/>
    </row>
    <row r="396" spans="1:7" ht="42" x14ac:dyDescent="0.35">
      <c r="A396" s="148" t="s">
        <v>161</v>
      </c>
      <c r="B396" s="11" t="s">
        <v>10</v>
      </c>
      <c r="C396" s="35" t="s">
        <v>523</v>
      </c>
      <c r="D396" s="28"/>
      <c r="E396" s="28"/>
      <c r="F396" s="28"/>
      <c r="G396" s="36"/>
    </row>
    <row r="397" spans="1:7" x14ac:dyDescent="0.35">
      <c r="A397" s="148"/>
      <c r="B397" s="11"/>
      <c r="C397" s="12"/>
      <c r="D397" s="22">
        <v>3</v>
      </c>
      <c r="E397" s="22">
        <v>90</v>
      </c>
      <c r="F397" s="23">
        <f>D397*E397</f>
        <v>270</v>
      </c>
      <c r="G397" s="24" t="s">
        <v>12</v>
      </c>
    </row>
    <row r="398" spans="1:7" ht="21" x14ac:dyDescent="0.35">
      <c r="A398" s="148" t="s">
        <v>162</v>
      </c>
      <c r="B398" s="11" t="s">
        <v>10</v>
      </c>
      <c r="C398" s="35" t="s">
        <v>524</v>
      </c>
      <c r="D398" s="28"/>
      <c r="E398" s="28"/>
      <c r="F398" s="28"/>
      <c r="G398" s="36"/>
    </row>
    <row r="399" spans="1:7" x14ac:dyDescent="0.35">
      <c r="A399" s="148"/>
      <c r="B399" s="11"/>
      <c r="C399" s="12"/>
      <c r="D399" s="22">
        <v>15</v>
      </c>
      <c r="E399" s="22">
        <v>21</v>
      </c>
      <c r="F399" s="23">
        <f>D399*E399</f>
        <v>315</v>
      </c>
      <c r="G399" s="24" t="s">
        <v>12</v>
      </c>
    </row>
    <row r="400" spans="1:7" ht="21" x14ac:dyDescent="0.35">
      <c r="A400" s="148" t="s">
        <v>163</v>
      </c>
      <c r="B400" s="11" t="s">
        <v>10</v>
      </c>
      <c r="C400" s="35" t="s">
        <v>525</v>
      </c>
      <c r="D400" s="28"/>
      <c r="E400" s="28"/>
      <c r="F400" s="28"/>
      <c r="G400" s="36"/>
    </row>
    <row r="401" spans="1:7" x14ac:dyDescent="0.35">
      <c r="A401" s="148"/>
      <c r="B401" s="11"/>
      <c r="C401" s="12"/>
      <c r="D401" s="22">
        <v>3</v>
      </c>
      <c r="E401" s="22">
        <v>300</v>
      </c>
      <c r="F401" s="23">
        <f>D401*E401</f>
        <v>900</v>
      </c>
      <c r="G401" s="24" t="s">
        <v>12</v>
      </c>
    </row>
    <row r="402" spans="1:7" x14ac:dyDescent="0.35">
      <c r="A402" s="11"/>
      <c r="B402" s="11"/>
      <c r="C402" s="12"/>
      <c r="D402" s="22"/>
      <c r="E402" s="22"/>
      <c r="F402" s="23"/>
      <c r="G402" s="24"/>
    </row>
    <row r="403" spans="1:7" x14ac:dyDescent="0.35">
      <c r="A403" s="29"/>
      <c r="B403" s="30"/>
      <c r="C403" s="31"/>
      <c r="D403" s="32"/>
      <c r="E403" s="32"/>
      <c r="F403" s="33"/>
      <c r="G403" s="34"/>
    </row>
    <row r="404" spans="1:7" x14ac:dyDescent="0.35">
      <c r="A404" s="146" t="s">
        <v>160</v>
      </c>
      <c r="B404" s="146"/>
      <c r="C404" s="146"/>
      <c r="D404" s="146"/>
      <c r="E404" s="25"/>
      <c r="F404" s="16">
        <f>SUM(F396:F403)</f>
        <v>1485</v>
      </c>
      <c r="G404" s="26" t="s">
        <v>12</v>
      </c>
    </row>
    <row r="407" spans="1:7" x14ac:dyDescent="0.35">
      <c r="A407" s="5" t="s">
        <v>0</v>
      </c>
      <c r="B407" s="6">
        <v>3</v>
      </c>
      <c r="C407" s="7" t="s">
        <v>104</v>
      </c>
      <c r="D407" s="17"/>
      <c r="E407" s="17"/>
      <c r="F407" s="18"/>
      <c r="G407" s="19"/>
    </row>
    <row r="408" spans="1:7" x14ac:dyDescent="0.35">
      <c r="A408" s="5" t="s">
        <v>2</v>
      </c>
      <c r="B408" s="6">
        <v>5</v>
      </c>
      <c r="C408" s="8" t="s">
        <v>164</v>
      </c>
      <c r="D408" s="17"/>
      <c r="E408" s="17"/>
      <c r="F408" s="18"/>
      <c r="G408" s="19"/>
    </row>
    <row r="409" spans="1:7" x14ac:dyDescent="0.35">
      <c r="A409" s="9" t="s">
        <v>3</v>
      </c>
      <c r="B409" s="9" t="s">
        <v>4</v>
      </c>
      <c r="C409" s="10" t="s">
        <v>5</v>
      </c>
      <c r="D409" s="20" t="s">
        <v>6</v>
      </c>
      <c r="E409" s="20" t="s">
        <v>7</v>
      </c>
      <c r="F409" s="21" t="s">
        <v>8</v>
      </c>
      <c r="G409" s="21"/>
    </row>
    <row r="410" spans="1:7" ht="21" x14ac:dyDescent="0.35">
      <c r="A410" s="148" t="s">
        <v>167</v>
      </c>
      <c r="B410" s="11" t="s">
        <v>10</v>
      </c>
      <c r="C410" s="35" t="s">
        <v>526</v>
      </c>
      <c r="D410" s="28"/>
      <c r="E410" s="28"/>
      <c r="F410" s="28"/>
      <c r="G410" s="36"/>
    </row>
    <row r="411" spans="1:7" x14ac:dyDescent="0.35">
      <c r="A411" s="148"/>
      <c r="B411" s="11"/>
      <c r="C411" s="12"/>
      <c r="D411" s="22">
        <v>2</v>
      </c>
      <c r="E411" s="22">
        <v>73</v>
      </c>
      <c r="F411" s="23">
        <f>D411*E411</f>
        <v>146</v>
      </c>
      <c r="G411" s="24" t="s">
        <v>12</v>
      </c>
    </row>
    <row r="412" spans="1:7" ht="21" x14ac:dyDescent="0.35">
      <c r="A412" s="148" t="s">
        <v>168</v>
      </c>
      <c r="B412" s="11" t="s">
        <v>10</v>
      </c>
      <c r="C412" s="35" t="s">
        <v>527</v>
      </c>
      <c r="D412" s="28"/>
      <c r="E412" s="28"/>
      <c r="F412" s="28"/>
      <c r="G412" s="36"/>
    </row>
    <row r="413" spans="1:7" x14ac:dyDescent="0.35">
      <c r="A413" s="148"/>
      <c r="B413" s="11"/>
      <c r="C413" s="12"/>
      <c r="D413" s="22">
        <v>5</v>
      </c>
      <c r="E413" s="22">
        <v>21</v>
      </c>
      <c r="F413" s="23">
        <f>D413*E413</f>
        <v>105</v>
      </c>
      <c r="G413" s="24" t="s">
        <v>12</v>
      </c>
    </row>
    <row r="414" spans="1:7" ht="21" x14ac:dyDescent="0.35">
      <c r="A414" s="148" t="s">
        <v>169</v>
      </c>
      <c r="B414" s="11" t="s">
        <v>10</v>
      </c>
      <c r="C414" s="35" t="s">
        <v>528</v>
      </c>
      <c r="D414" s="28"/>
      <c r="E414" s="28"/>
      <c r="F414" s="28"/>
      <c r="G414" s="36"/>
    </row>
    <row r="415" spans="1:7" x14ac:dyDescent="0.35">
      <c r="A415" s="148"/>
      <c r="B415" s="11"/>
      <c r="C415" s="12"/>
      <c r="D415" s="22">
        <v>15</v>
      </c>
      <c r="E415" s="22">
        <v>45.5</v>
      </c>
      <c r="F415" s="23">
        <f>D415*E415</f>
        <v>682.5</v>
      </c>
      <c r="G415" s="24" t="s">
        <v>12</v>
      </c>
    </row>
    <row r="416" spans="1:7" x14ac:dyDescent="0.35">
      <c r="A416" s="11"/>
      <c r="B416" s="11"/>
      <c r="C416" s="12"/>
      <c r="D416" s="22"/>
      <c r="E416" s="22"/>
      <c r="F416" s="23"/>
      <c r="G416" s="24"/>
    </row>
    <row r="417" spans="1:7" x14ac:dyDescent="0.35">
      <c r="A417" s="29"/>
      <c r="B417" s="30"/>
      <c r="C417" s="31"/>
      <c r="D417" s="32"/>
      <c r="E417" s="32"/>
      <c r="F417" s="33"/>
      <c r="G417" s="34"/>
    </row>
    <row r="418" spans="1:7" x14ac:dyDescent="0.35">
      <c r="A418" s="146" t="s">
        <v>165</v>
      </c>
      <c r="B418" s="146"/>
      <c r="C418" s="146"/>
      <c r="D418" s="146"/>
      <c r="E418" s="25"/>
      <c r="F418" s="16">
        <f>SUM(F410:F417)</f>
        <v>933.5</v>
      </c>
      <c r="G418" s="26" t="s">
        <v>12</v>
      </c>
    </row>
    <row r="421" spans="1:7" x14ac:dyDescent="0.35">
      <c r="A421" s="5" t="s">
        <v>0</v>
      </c>
      <c r="B421" s="6">
        <v>3</v>
      </c>
      <c r="C421" s="7" t="s">
        <v>104</v>
      </c>
      <c r="D421" s="17"/>
      <c r="E421" s="17"/>
      <c r="F421" s="18"/>
      <c r="G421" s="19"/>
    </row>
    <row r="422" spans="1:7" x14ac:dyDescent="0.35">
      <c r="A422" s="5" t="s">
        <v>2</v>
      </c>
      <c r="B422" s="6">
        <v>6</v>
      </c>
      <c r="C422" s="8" t="s">
        <v>166</v>
      </c>
      <c r="D422" s="17"/>
      <c r="E422" s="17"/>
      <c r="F422" s="18"/>
      <c r="G422" s="19"/>
    </row>
    <row r="423" spans="1:7" x14ac:dyDescent="0.35">
      <c r="A423" s="9" t="s">
        <v>3</v>
      </c>
      <c r="B423" s="9" t="s">
        <v>4</v>
      </c>
      <c r="C423" s="10" t="s">
        <v>5</v>
      </c>
      <c r="D423" s="20" t="s">
        <v>6</v>
      </c>
      <c r="E423" s="20" t="s">
        <v>7</v>
      </c>
      <c r="F423" s="21" t="s">
        <v>8</v>
      </c>
      <c r="G423" s="21"/>
    </row>
    <row r="424" spans="1:7" ht="21" x14ac:dyDescent="0.35">
      <c r="A424" s="148" t="s">
        <v>170</v>
      </c>
      <c r="B424" s="11" t="s">
        <v>10</v>
      </c>
      <c r="C424" s="35" t="s">
        <v>529</v>
      </c>
      <c r="D424" s="28"/>
      <c r="E424" s="28"/>
      <c r="F424" s="28"/>
      <c r="G424" s="36"/>
    </row>
    <row r="425" spans="1:7" x14ac:dyDescent="0.35">
      <c r="A425" s="148"/>
      <c r="B425" s="11"/>
      <c r="C425" s="12"/>
      <c r="D425" s="22">
        <v>4</v>
      </c>
      <c r="E425" s="22">
        <v>21</v>
      </c>
      <c r="F425" s="23">
        <f>D425*E425</f>
        <v>84</v>
      </c>
      <c r="G425" s="24" t="s">
        <v>12</v>
      </c>
    </row>
    <row r="426" spans="1:7" ht="21" x14ac:dyDescent="0.35">
      <c r="A426" s="148" t="s">
        <v>171</v>
      </c>
      <c r="B426" s="11" t="s">
        <v>181</v>
      </c>
      <c r="C426" s="35" t="s">
        <v>530</v>
      </c>
      <c r="D426" s="28"/>
      <c r="E426" s="28"/>
      <c r="F426" s="28"/>
      <c r="G426" s="36"/>
    </row>
    <row r="427" spans="1:7" x14ac:dyDescent="0.35">
      <c r="A427" s="148"/>
      <c r="B427" s="11"/>
      <c r="C427" s="12"/>
      <c r="D427" s="22">
        <v>4</v>
      </c>
      <c r="E427" s="22">
        <v>270.5</v>
      </c>
      <c r="F427" s="23">
        <f>D427*E427</f>
        <v>1082</v>
      </c>
      <c r="G427" s="24" t="s">
        <v>12</v>
      </c>
    </row>
    <row r="428" spans="1:7" ht="21" x14ac:dyDescent="0.35">
      <c r="A428" s="148" t="s">
        <v>172</v>
      </c>
      <c r="B428" s="11" t="s">
        <v>181</v>
      </c>
      <c r="C428" s="35" t="s">
        <v>531</v>
      </c>
      <c r="D428" s="28"/>
      <c r="E428" s="28"/>
      <c r="F428" s="28"/>
      <c r="G428" s="36"/>
    </row>
    <row r="429" spans="1:7" x14ac:dyDescent="0.35">
      <c r="A429" s="148"/>
      <c r="B429" s="11"/>
      <c r="C429" s="12"/>
      <c r="D429" s="22">
        <v>4</v>
      </c>
      <c r="E429" s="22">
        <v>360.6</v>
      </c>
      <c r="F429" s="23">
        <f>D429*E429</f>
        <v>1442.4</v>
      </c>
      <c r="G429" s="24" t="s">
        <v>12</v>
      </c>
    </row>
    <row r="430" spans="1:7" ht="21" x14ac:dyDescent="0.35">
      <c r="A430" s="148" t="s">
        <v>174</v>
      </c>
      <c r="B430" s="11" t="s">
        <v>10</v>
      </c>
      <c r="C430" s="35" t="s">
        <v>532</v>
      </c>
      <c r="D430" s="28"/>
      <c r="E430" s="28"/>
      <c r="F430" s="28"/>
      <c r="G430" s="36"/>
    </row>
    <row r="431" spans="1:7" x14ac:dyDescent="0.35">
      <c r="A431" s="148"/>
      <c r="B431" s="11"/>
      <c r="C431" s="12"/>
      <c r="D431" s="22">
        <v>15</v>
      </c>
      <c r="E431" s="22">
        <v>33</v>
      </c>
      <c r="F431" s="23">
        <f>D431*E431</f>
        <v>495</v>
      </c>
      <c r="G431" s="24" t="s">
        <v>12</v>
      </c>
    </row>
    <row r="432" spans="1:7" ht="21" x14ac:dyDescent="0.35">
      <c r="A432" s="148" t="s">
        <v>175</v>
      </c>
      <c r="B432" s="11" t="s">
        <v>10</v>
      </c>
      <c r="C432" s="35" t="s">
        <v>533</v>
      </c>
      <c r="D432" s="28"/>
      <c r="E432" s="28"/>
      <c r="F432" s="28"/>
      <c r="G432" s="36"/>
    </row>
    <row r="433" spans="1:7" x14ac:dyDescent="0.35">
      <c r="A433" s="148"/>
      <c r="B433" s="11"/>
      <c r="C433" s="12"/>
      <c r="D433" s="22">
        <v>3</v>
      </c>
      <c r="E433" s="22">
        <v>30</v>
      </c>
      <c r="F433" s="23">
        <f>D433*E433</f>
        <v>90</v>
      </c>
      <c r="G433" s="24" t="s">
        <v>12</v>
      </c>
    </row>
    <row r="434" spans="1:7" ht="21" x14ac:dyDescent="0.35">
      <c r="A434" s="148" t="s">
        <v>176</v>
      </c>
      <c r="B434" s="11" t="s">
        <v>10</v>
      </c>
      <c r="C434" s="35" t="s">
        <v>534</v>
      </c>
      <c r="D434" s="28"/>
      <c r="E434" s="28"/>
      <c r="F434" s="28"/>
      <c r="G434" s="36"/>
    </row>
    <row r="435" spans="1:7" x14ac:dyDescent="0.35">
      <c r="A435" s="148"/>
      <c r="B435" s="11"/>
      <c r="C435" s="12"/>
      <c r="D435" s="22">
        <v>2</v>
      </c>
      <c r="E435" s="22">
        <v>39</v>
      </c>
      <c r="F435" s="23">
        <f>D435*E435</f>
        <v>78</v>
      </c>
      <c r="G435" s="24" t="s">
        <v>12</v>
      </c>
    </row>
    <row r="436" spans="1:7" ht="21" x14ac:dyDescent="0.35">
      <c r="A436" s="148" t="s">
        <v>177</v>
      </c>
      <c r="B436" s="11" t="s">
        <v>181</v>
      </c>
      <c r="C436" s="35" t="s">
        <v>535</v>
      </c>
      <c r="D436" s="28"/>
      <c r="E436" s="28"/>
      <c r="F436" s="28"/>
      <c r="G436" s="36"/>
    </row>
    <row r="437" spans="1:7" x14ac:dyDescent="0.35">
      <c r="A437" s="148"/>
      <c r="B437" s="11"/>
      <c r="C437" s="12"/>
      <c r="D437" s="22">
        <v>4</v>
      </c>
      <c r="E437" s="22">
        <v>408.7</v>
      </c>
      <c r="F437" s="23">
        <f>D437*E437</f>
        <v>1634.8</v>
      </c>
      <c r="G437" s="24" t="s">
        <v>12</v>
      </c>
    </row>
    <row r="438" spans="1:7" ht="21" x14ac:dyDescent="0.35">
      <c r="A438" s="148" t="s">
        <v>178</v>
      </c>
      <c r="B438" s="11" t="s">
        <v>10</v>
      </c>
      <c r="C438" s="35" t="s">
        <v>536</v>
      </c>
      <c r="D438" s="28"/>
      <c r="E438" s="28"/>
      <c r="F438" s="28"/>
      <c r="G438" s="36"/>
    </row>
    <row r="439" spans="1:7" x14ac:dyDescent="0.35">
      <c r="A439" s="148"/>
      <c r="B439" s="11"/>
      <c r="C439" s="12"/>
      <c r="D439" s="22">
        <v>1</v>
      </c>
      <c r="E439" s="22">
        <v>1925</v>
      </c>
      <c r="F439" s="23">
        <f>D439*E439</f>
        <v>1925</v>
      </c>
      <c r="G439" s="24" t="s">
        <v>12</v>
      </c>
    </row>
    <row r="440" spans="1:7" ht="21" x14ac:dyDescent="0.35">
      <c r="A440" s="148" t="s">
        <v>179</v>
      </c>
      <c r="B440" s="11" t="s">
        <v>182</v>
      </c>
      <c r="C440" s="35" t="s">
        <v>537</v>
      </c>
      <c r="D440" s="28"/>
      <c r="E440" s="28"/>
      <c r="F440" s="28"/>
      <c r="G440" s="36"/>
    </row>
    <row r="441" spans="1:7" x14ac:dyDescent="0.35">
      <c r="A441" s="148"/>
      <c r="B441" s="11"/>
      <c r="C441" s="12"/>
      <c r="D441" s="22">
        <v>40</v>
      </c>
      <c r="E441" s="22">
        <v>12</v>
      </c>
      <c r="F441" s="23">
        <f>D441*E441</f>
        <v>480</v>
      </c>
      <c r="G441" s="24" t="s">
        <v>12</v>
      </c>
    </row>
    <row r="442" spans="1:7" ht="31.5" x14ac:dyDescent="0.35">
      <c r="A442" s="148" t="s">
        <v>180</v>
      </c>
      <c r="B442" s="11" t="s">
        <v>10</v>
      </c>
      <c r="C442" s="35" t="s">
        <v>538</v>
      </c>
      <c r="D442" s="28"/>
      <c r="E442" s="28"/>
      <c r="F442" s="28"/>
      <c r="G442" s="36"/>
    </row>
    <row r="443" spans="1:7" x14ac:dyDescent="0.35">
      <c r="A443" s="148"/>
      <c r="B443" s="11"/>
      <c r="C443" s="12"/>
      <c r="D443" s="22">
        <v>1</v>
      </c>
      <c r="E443" s="22">
        <v>745</v>
      </c>
      <c r="F443" s="23">
        <f>D443*E443</f>
        <v>745</v>
      </c>
      <c r="G443" s="24" t="s">
        <v>12</v>
      </c>
    </row>
    <row r="444" spans="1:7" x14ac:dyDescent="0.35">
      <c r="A444" s="11"/>
      <c r="B444" s="11"/>
      <c r="D444" s="22"/>
      <c r="E444" s="22"/>
      <c r="F444" s="23"/>
      <c r="G444" s="24"/>
    </row>
    <row r="445" spans="1:7" x14ac:dyDescent="0.35">
      <c r="A445" s="29"/>
      <c r="B445" s="30"/>
      <c r="C445" s="31"/>
      <c r="D445" s="32"/>
      <c r="E445" s="32"/>
      <c r="F445" s="33"/>
      <c r="G445" s="34"/>
    </row>
    <row r="446" spans="1:7" x14ac:dyDescent="0.35">
      <c r="A446" s="146" t="s">
        <v>173</v>
      </c>
      <c r="B446" s="146"/>
      <c r="C446" s="146"/>
      <c r="D446" s="146"/>
      <c r="E446" s="25"/>
      <c r="F446" s="16">
        <f>SUM(F424:F445)</f>
        <v>8056.2</v>
      </c>
      <c r="G446" s="26" t="s">
        <v>12</v>
      </c>
    </row>
    <row r="447" spans="1:7" x14ac:dyDescent="0.35">
      <c r="A447" s="147" t="s">
        <v>222</v>
      </c>
      <c r="B447" s="147"/>
      <c r="C447" s="147"/>
      <c r="D447" s="15"/>
      <c r="E447" s="15"/>
      <c r="F447" s="16">
        <f>F336+F376+F390+F404+F418+F446</f>
        <v>20808</v>
      </c>
      <c r="G447" s="37" t="s">
        <v>12</v>
      </c>
    </row>
    <row r="450" spans="1:7" x14ac:dyDescent="0.35">
      <c r="A450" s="5" t="s">
        <v>0</v>
      </c>
      <c r="B450" s="6">
        <v>4</v>
      </c>
      <c r="C450" s="7" t="s">
        <v>183</v>
      </c>
      <c r="D450" s="17"/>
      <c r="E450" s="17"/>
      <c r="F450" s="18"/>
      <c r="G450" s="19"/>
    </row>
    <row r="451" spans="1:7" x14ac:dyDescent="0.35">
      <c r="A451" s="5" t="s">
        <v>2</v>
      </c>
      <c r="B451" s="6">
        <v>1</v>
      </c>
      <c r="C451" s="8" t="s">
        <v>184</v>
      </c>
      <c r="D451" s="17"/>
      <c r="E451" s="17"/>
      <c r="F451" s="18"/>
      <c r="G451" s="19"/>
    </row>
    <row r="452" spans="1:7" x14ac:dyDescent="0.35">
      <c r="A452" s="9" t="s">
        <v>3</v>
      </c>
      <c r="B452" s="9" t="s">
        <v>4</v>
      </c>
      <c r="C452" s="10" t="s">
        <v>5</v>
      </c>
      <c r="D452" s="20" t="s">
        <v>6</v>
      </c>
      <c r="E452" s="20" t="s">
        <v>7</v>
      </c>
      <c r="F452" s="21" t="s">
        <v>8</v>
      </c>
      <c r="G452" s="21"/>
    </row>
    <row r="453" spans="1:7" ht="16" x14ac:dyDescent="0.35">
      <c r="A453" s="148" t="s">
        <v>185</v>
      </c>
      <c r="B453" s="11" t="s">
        <v>193</v>
      </c>
      <c r="C453" s="40" t="s">
        <v>194</v>
      </c>
      <c r="D453" s="28"/>
      <c r="E453" s="28"/>
      <c r="F453" s="28"/>
      <c r="G453" s="36"/>
    </row>
    <row r="454" spans="1:7" x14ac:dyDescent="0.35">
      <c r="A454" s="148"/>
      <c r="B454" s="11"/>
      <c r="C454" s="40"/>
      <c r="D454" s="22">
        <v>2.56</v>
      </c>
      <c r="E454" s="22">
        <v>13.59</v>
      </c>
      <c r="F454" s="23">
        <f>D454*E454</f>
        <v>34.790399999999998</v>
      </c>
      <c r="G454" s="24" t="s">
        <v>12</v>
      </c>
    </row>
    <row r="455" spans="1:7" ht="24" x14ac:dyDescent="0.35">
      <c r="A455" s="148" t="s">
        <v>186</v>
      </c>
      <c r="B455" s="11" t="s">
        <v>193</v>
      </c>
      <c r="C455" s="40" t="s">
        <v>195</v>
      </c>
      <c r="D455" s="28"/>
      <c r="E455" s="28"/>
      <c r="F455" s="28"/>
      <c r="G455" s="36"/>
    </row>
    <row r="456" spans="1:7" x14ac:dyDescent="0.35">
      <c r="A456" s="148"/>
      <c r="B456" s="11"/>
      <c r="C456" s="40"/>
      <c r="D456" s="22">
        <v>2.56</v>
      </c>
      <c r="E456" s="22">
        <v>2.1800000000000002</v>
      </c>
      <c r="F456" s="23">
        <f>D456*E456</f>
        <v>5.5808000000000009</v>
      </c>
      <c r="G456" s="24" t="s">
        <v>12</v>
      </c>
    </row>
    <row r="457" spans="1:7" ht="16" x14ac:dyDescent="0.35">
      <c r="A457" s="148" t="s">
        <v>187</v>
      </c>
      <c r="B457" s="11" t="s">
        <v>193</v>
      </c>
      <c r="C457" s="40" t="s">
        <v>196</v>
      </c>
      <c r="D457" s="28"/>
      <c r="E457" s="28"/>
      <c r="F457" s="28"/>
      <c r="G457" s="36"/>
    </row>
    <row r="458" spans="1:7" x14ac:dyDescent="0.35">
      <c r="A458" s="148"/>
      <c r="B458" s="11"/>
      <c r="C458" s="40"/>
      <c r="D458" s="22">
        <v>26.2</v>
      </c>
      <c r="E458" s="22">
        <v>0.05</v>
      </c>
      <c r="F458" s="23">
        <f>D458*E458</f>
        <v>1.31</v>
      </c>
      <c r="G458" s="24" t="s">
        <v>12</v>
      </c>
    </row>
    <row r="459" spans="1:7" ht="16" x14ac:dyDescent="0.35">
      <c r="A459" s="148" t="s">
        <v>188</v>
      </c>
      <c r="B459" s="11" t="s">
        <v>193</v>
      </c>
      <c r="C459" s="40" t="s">
        <v>197</v>
      </c>
      <c r="D459" s="28"/>
      <c r="E459" s="28"/>
      <c r="F459" s="28"/>
      <c r="G459" s="36"/>
    </row>
    <row r="460" spans="1:7" x14ac:dyDescent="0.35">
      <c r="A460" s="148"/>
      <c r="B460" s="11"/>
      <c r="C460" s="40"/>
      <c r="D460" s="22">
        <v>14.99</v>
      </c>
      <c r="E460" s="22">
        <v>0.52</v>
      </c>
      <c r="F460" s="23">
        <f>D460*E460</f>
        <v>7.7948000000000004</v>
      </c>
      <c r="G460" s="24" t="s">
        <v>12</v>
      </c>
    </row>
    <row r="461" spans="1:7" ht="16" x14ac:dyDescent="0.35">
      <c r="A461" s="148" t="s">
        <v>189</v>
      </c>
      <c r="B461" s="11" t="s">
        <v>193</v>
      </c>
      <c r="C461" s="40" t="s">
        <v>198</v>
      </c>
      <c r="D461" s="28"/>
      <c r="E461" s="28"/>
      <c r="F461" s="28"/>
      <c r="G461" s="36"/>
    </row>
    <row r="462" spans="1:7" x14ac:dyDescent="0.35">
      <c r="A462" s="148"/>
      <c r="B462" s="11"/>
      <c r="C462" s="40"/>
      <c r="D462" s="22">
        <v>14.99</v>
      </c>
      <c r="E462" s="22">
        <v>7.0000000000000007E-2</v>
      </c>
      <c r="F462" s="23">
        <f>D462*E462</f>
        <v>1.0493000000000001</v>
      </c>
      <c r="G462" s="24" t="s">
        <v>12</v>
      </c>
    </row>
    <row r="463" spans="1:7" ht="24" x14ac:dyDescent="0.35">
      <c r="A463" s="148" t="s">
        <v>190</v>
      </c>
      <c r="B463" s="11" t="s">
        <v>193</v>
      </c>
      <c r="C463" s="40" t="s">
        <v>199</v>
      </c>
      <c r="D463" s="28"/>
      <c r="E463" s="28"/>
      <c r="F463" s="28"/>
      <c r="G463" s="36"/>
    </row>
    <row r="464" spans="1:7" x14ac:dyDescent="0.35">
      <c r="A464" s="148"/>
      <c r="B464" s="11"/>
      <c r="C464" s="40"/>
      <c r="D464" s="22">
        <v>1.6</v>
      </c>
      <c r="E464" s="22">
        <v>6.63</v>
      </c>
      <c r="F464" s="23">
        <f>D464*E464</f>
        <v>10.608000000000001</v>
      </c>
      <c r="G464" s="24" t="s">
        <v>12</v>
      </c>
    </row>
    <row r="465" spans="1:7" ht="22.25" customHeight="1" x14ac:dyDescent="0.35">
      <c r="A465" s="148" t="s">
        <v>191</v>
      </c>
      <c r="B465" s="11" t="s">
        <v>200</v>
      </c>
      <c r="C465" s="40" t="s">
        <v>201</v>
      </c>
      <c r="D465" s="28"/>
      <c r="E465" s="28"/>
      <c r="F465" s="28"/>
      <c r="G465" s="36"/>
    </row>
    <row r="466" spans="1:7" x14ac:dyDescent="0.35">
      <c r="A466" s="148"/>
      <c r="B466" s="11"/>
      <c r="C466" s="40"/>
      <c r="D466" s="22">
        <v>72.099999999999994</v>
      </c>
      <c r="E466" s="22">
        <v>1</v>
      </c>
      <c r="F466" s="23">
        <f>D466*E466</f>
        <v>72.099999999999994</v>
      </c>
      <c r="G466" s="24" t="s">
        <v>12</v>
      </c>
    </row>
    <row r="467" spans="1:7" ht="16" x14ac:dyDescent="0.35">
      <c r="A467" s="148" t="s">
        <v>192</v>
      </c>
      <c r="B467" s="11" t="s">
        <v>202</v>
      </c>
      <c r="C467" s="40" t="s">
        <v>203</v>
      </c>
      <c r="D467" s="28"/>
      <c r="E467" s="28"/>
      <c r="F467" s="28"/>
      <c r="G467" s="36"/>
    </row>
    <row r="468" spans="1:7" x14ac:dyDescent="0.35">
      <c r="A468" s="148"/>
      <c r="B468" s="11"/>
      <c r="C468" s="40"/>
      <c r="D468" s="22">
        <v>13.87</v>
      </c>
      <c r="E468" s="22">
        <v>24.04</v>
      </c>
      <c r="F468" s="23">
        <f>D468*E468</f>
        <v>333.4348</v>
      </c>
      <c r="G468" s="24" t="s">
        <v>12</v>
      </c>
    </row>
    <row r="469" spans="1:7" x14ac:dyDescent="0.35">
      <c r="A469" s="11"/>
      <c r="B469" s="11"/>
      <c r="D469" s="22"/>
      <c r="E469" s="22"/>
      <c r="F469" s="23"/>
      <c r="G469" s="24"/>
    </row>
    <row r="470" spans="1:7" x14ac:dyDescent="0.35">
      <c r="A470" s="29"/>
      <c r="B470" s="30"/>
      <c r="C470" s="31"/>
      <c r="D470" s="32"/>
      <c r="E470" s="32"/>
      <c r="F470" s="33"/>
      <c r="G470" s="34"/>
    </row>
    <row r="471" spans="1:7" x14ac:dyDescent="0.35">
      <c r="A471" s="146" t="s">
        <v>204</v>
      </c>
      <c r="B471" s="146"/>
      <c r="C471" s="146"/>
      <c r="D471" s="146"/>
      <c r="E471" s="25"/>
      <c r="F471" s="16">
        <f>SUM(F453:F470)</f>
        <v>466.66809999999998</v>
      </c>
      <c r="G471" s="26" t="s">
        <v>12</v>
      </c>
    </row>
    <row r="472" spans="1:7" x14ac:dyDescent="0.35">
      <c r="A472" s="147" t="s">
        <v>205</v>
      </c>
      <c r="B472" s="147"/>
      <c r="C472" s="147"/>
      <c r="D472" s="15"/>
      <c r="E472" s="15"/>
      <c r="F472" s="16">
        <f>F471</f>
        <v>466.66809999999998</v>
      </c>
      <c r="G472" s="37" t="s">
        <v>12</v>
      </c>
    </row>
    <row r="473" spans="1:7" x14ac:dyDescent="0.35">
      <c r="A473" s="41"/>
      <c r="B473" s="41"/>
      <c r="C473" s="41"/>
      <c r="D473" s="25"/>
      <c r="E473" s="25"/>
      <c r="F473" s="16"/>
      <c r="G473" s="37"/>
    </row>
    <row r="474" spans="1:7" x14ac:dyDescent="0.35">
      <c r="A474" s="41"/>
      <c r="B474" s="41"/>
      <c r="C474" s="41"/>
      <c r="D474" s="25"/>
      <c r="E474" s="25"/>
      <c r="F474" s="16"/>
      <c r="G474" s="37"/>
    </row>
    <row r="475" spans="1:7" x14ac:dyDescent="0.35">
      <c r="A475" s="5" t="s">
        <v>0</v>
      </c>
      <c r="B475" s="6">
        <v>5</v>
      </c>
      <c r="C475" s="7" t="s">
        <v>230</v>
      </c>
      <c r="D475" s="17"/>
      <c r="E475" s="17"/>
      <c r="F475" s="18"/>
      <c r="G475" s="19"/>
    </row>
    <row r="476" spans="1:7" x14ac:dyDescent="0.35">
      <c r="A476" s="5" t="s">
        <v>2</v>
      </c>
      <c r="B476" s="6">
        <v>1</v>
      </c>
      <c r="C476" s="8" t="s">
        <v>231</v>
      </c>
      <c r="D476" s="17"/>
      <c r="E476" s="17"/>
      <c r="F476" s="18"/>
      <c r="G476" s="19"/>
    </row>
    <row r="477" spans="1:7" x14ac:dyDescent="0.35">
      <c r="A477" s="9" t="s">
        <v>3</v>
      </c>
      <c r="B477" s="9" t="s">
        <v>4</v>
      </c>
      <c r="C477" s="10" t="s">
        <v>5</v>
      </c>
      <c r="D477" s="20" t="s">
        <v>6</v>
      </c>
      <c r="E477" s="20" t="s">
        <v>7</v>
      </c>
      <c r="F477" s="21" t="s">
        <v>8</v>
      </c>
      <c r="G477" s="21"/>
    </row>
    <row r="478" spans="1:7" ht="21" x14ac:dyDescent="0.35">
      <c r="A478" s="148" t="s">
        <v>232</v>
      </c>
      <c r="B478" s="11" t="s">
        <v>10</v>
      </c>
      <c r="C478" s="35" t="s">
        <v>539</v>
      </c>
      <c r="D478" s="28"/>
      <c r="E478" s="28"/>
      <c r="F478" s="28"/>
      <c r="G478" s="36"/>
    </row>
    <row r="479" spans="1:7" x14ac:dyDescent="0.35">
      <c r="A479" s="148"/>
      <c r="B479" s="11"/>
      <c r="C479" s="12"/>
      <c r="D479" s="22">
        <v>1</v>
      </c>
      <c r="E479" s="22">
        <v>500</v>
      </c>
      <c r="F479" s="23">
        <f>D479*E479</f>
        <v>500</v>
      </c>
      <c r="G479" s="24" t="s">
        <v>12</v>
      </c>
    </row>
    <row r="480" spans="1:7" ht="21" x14ac:dyDescent="0.35">
      <c r="A480" s="148" t="s">
        <v>233</v>
      </c>
      <c r="B480" s="11" t="s">
        <v>10</v>
      </c>
      <c r="C480" s="35" t="s">
        <v>540</v>
      </c>
      <c r="D480" s="28"/>
      <c r="E480" s="28"/>
      <c r="F480" s="28"/>
      <c r="G480" s="36"/>
    </row>
    <row r="481" spans="1:7" x14ac:dyDescent="0.35">
      <c r="A481" s="148"/>
      <c r="B481" s="11"/>
      <c r="C481" s="12"/>
      <c r="D481" s="22">
        <v>5</v>
      </c>
      <c r="E481" s="22">
        <v>150</v>
      </c>
      <c r="F481" s="23">
        <f>D481*E481</f>
        <v>750</v>
      </c>
      <c r="G481" s="24" t="s">
        <v>12</v>
      </c>
    </row>
    <row r="482" spans="1:7" ht="31.5" x14ac:dyDescent="0.35">
      <c r="A482" s="148" t="s">
        <v>234</v>
      </c>
      <c r="B482" s="11" t="s">
        <v>103</v>
      </c>
      <c r="C482" s="35" t="s">
        <v>541</v>
      </c>
      <c r="D482" s="28"/>
      <c r="E482" s="28"/>
      <c r="F482" s="28"/>
      <c r="G482" s="36"/>
    </row>
    <row r="483" spans="1:7" x14ac:dyDescent="0.35">
      <c r="A483" s="148"/>
      <c r="B483" s="11"/>
      <c r="C483" s="12"/>
      <c r="D483" s="22">
        <v>1000</v>
      </c>
      <c r="E483" s="22">
        <v>0.28999999999999998</v>
      </c>
      <c r="F483" s="23">
        <f>D483*E483</f>
        <v>290</v>
      </c>
      <c r="G483" s="24" t="s">
        <v>12</v>
      </c>
    </row>
    <row r="484" spans="1:7" ht="21" x14ac:dyDescent="0.35">
      <c r="A484" s="148" t="s">
        <v>274</v>
      </c>
      <c r="B484" s="11" t="s">
        <v>10</v>
      </c>
      <c r="C484" s="35" t="s">
        <v>542</v>
      </c>
      <c r="D484" s="28"/>
      <c r="E484" s="28"/>
      <c r="F484" s="28"/>
      <c r="G484" s="36"/>
    </row>
    <row r="485" spans="1:7" x14ac:dyDescent="0.35">
      <c r="A485" s="148"/>
      <c r="B485" s="11"/>
      <c r="D485" s="22">
        <v>414</v>
      </c>
      <c r="E485" s="22">
        <v>6</v>
      </c>
      <c r="F485" s="23">
        <f>D485*E485</f>
        <v>2484</v>
      </c>
      <c r="G485" s="24" t="s">
        <v>12</v>
      </c>
    </row>
    <row r="486" spans="1:7" ht="31.5" x14ac:dyDescent="0.35">
      <c r="A486" s="148" t="s">
        <v>275</v>
      </c>
      <c r="B486" s="11" t="s">
        <v>103</v>
      </c>
      <c r="C486" s="35" t="s">
        <v>543</v>
      </c>
      <c r="D486" s="28"/>
      <c r="E486" s="28"/>
      <c r="F486" s="28"/>
      <c r="G486" s="36"/>
    </row>
    <row r="487" spans="1:7" x14ac:dyDescent="0.35">
      <c r="A487" s="148"/>
      <c r="B487" s="11"/>
      <c r="C487" s="12"/>
      <c r="D487" s="22">
        <v>414</v>
      </c>
      <c r="E487" s="22">
        <v>2.1</v>
      </c>
      <c r="F487" s="23">
        <f>D487*E487</f>
        <v>869.40000000000009</v>
      </c>
      <c r="G487" s="24" t="s">
        <v>12</v>
      </c>
    </row>
    <row r="488" spans="1:7" ht="21" x14ac:dyDescent="0.35">
      <c r="A488" s="148" t="s">
        <v>275</v>
      </c>
      <c r="B488" s="11" t="s">
        <v>103</v>
      </c>
      <c r="C488" s="35" t="s">
        <v>544</v>
      </c>
      <c r="D488" s="28"/>
      <c r="E488" s="28"/>
      <c r="F488" s="28"/>
      <c r="G488" s="36"/>
    </row>
    <row r="489" spans="1:7" x14ac:dyDescent="0.35">
      <c r="A489" s="148"/>
      <c r="B489" s="11"/>
      <c r="C489" s="12"/>
      <c r="D489" s="22">
        <v>414</v>
      </c>
      <c r="E489" s="22">
        <v>0.95</v>
      </c>
      <c r="F489" s="23">
        <f>D489*E489</f>
        <v>393.29999999999995</v>
      </c>
      <c r="G489" s="24" t="s">
        <v>12</v>
      </c>
    </row>
    <row r="490" spans="1:7" ht="21" x14ac:dyDescent="0.35">
      <c r="A490" s="148" t="s">
        <v>276</v>
      </c>
      <c r="B490" s="11" t="s">
        <v>10</v>
      </c>
      <c r="C490" s="35" t="s">
        <v>545</v>
      </c>
      <c r="D490" s="28"/>
      <c r="E490" s="28"/>
      <c r="F490" s="28"/>
      <c r="G490" s="36"/>
    </row>
    <row r="491" spans="1:7" x14ac:dyDescent="0.35">
      <c r="A491" s="148"/>
      <c r="B491" s="11"/>
      <c r="C491" s="12"/>
      <c r="D491" s="22">
        <v>5</v>
      </c>
      <c r="E491" s="22">
        <v>348.32</v>
      </c>
      <c r="F491" s="23">
        <f>D491*E491</f>
        <v>1741.6</v>
      </c>
      <c r="G491" s="24" t="s">
        <v>12</v>
      </c>
    </row>
    <row r="492" spans="1:7" ht="21" x14ac:dyDescent="0.35">
      <c r="A492" s="148" t="s">
        <v>276</v>
      </c>
      <c r="B492" s="11" t="s">
        <v>10</v>
      </c>
      <c r="C492" s="35" t="s">
        <v>546</v>
      </c>
      <c r="D492" s="28"/>
      <c r="E492" s="28"/>
      <c r="F492" s="28"/>
      <c r="G492" s="36"/>
    </row>
    <row r="493" spans="1:7" x14ac:dyDescent="0.35">
      <c r="A493" s="148"/>
      <c r="B493" s="11"/>
      <c r="C493" s="12"/>
      <c r="D493" s="22">
        <v>5</v>
      </c>
      <c r="E493" s="22">
        <v>32.75</v>
      </c>
      <c r="F493" s="23">
        <f>D493*E493</f>
        <v>163.75</v>
      </c>
      <c r="G493" s="24" t="s">
        <v>12</v>
      </c>
    </row>
    <row r="494" spans="1:7" ht="21" x14ac:dyDescent="0.35">
      <c r="A494" s="148" t="s">
        <v>276</v>
      </c>
      <c r="B494" s="11" t="s">
        <v>10</v>
      </c>
      <c r="C494" s="35" t="s">
        <v>547</v>
      </c>
      <c r="D494" s="28"/>
      <c r="E494" s="28"/>
      <c r="F494" s="28"/>
      <c r="G494" s="36"/>
    </row>
    <row r="495" spans="1:7" x14ac:dyDescent="0.35">
      <c r="A495" s="148"/>
      <c r="B495" s="11"/>
      <c r="C495" s="12"/>
      <c r="D495" s="22">
        <v>3</v>
      </c>
      <c r="E495" s="22">
        <v>77.290000000000006</v>
      </c>
      <c r="F495" s="23">
        <f>D495*E495</f>
        <v>231.87</v>
      </c>
      <c r="G495" s="24" t="s">
        <v>12</v>
      </c>
    </row>
    <row r="496" spans="1:7" x14ac:dyDescent="0.35">
      <c r="A496" s="11"/>
      <c r="B496" s="11"/>
      <c r="C496" s="12"/>
      <c r="D496" s="22"/>
      <c r="E496" s="22"/>
      <c r="F496" s="23"/>
      <c r="G496" s="24"/>
    </row>
    <row r="497" spans="1:7" x14ac:dyDescent="0.35">
      <c r="A497" s="29"/>
      <c r="B497" s="30"/>
      <c r="C497" s="31"/>
      <c r="D497" s="32"/>
      <c r="E497" s="32"/>
      <c r="F497" s="33"/>
      <c r="G497" s="34"/>
    </row>
    <row r="498" spans="1:7" x14ac:dyDescent="0.35">
      <c r="A498" s="146" t="s">
        <v>235</v>
      </c>
      <c r="B498" s="146"/>
      <c r="C498" s="146"/>
      <c r="D498" s="146"/>
      <c r="E498" s="25"/>
      <c r="F498" s="16">
        <f>SUM(F478:F497)</f>
        <v>7423.9199999999992</v>
      </c>
      <c r="G498" s="26" t="s">
        <v>12</v>
      </c>
    </row>
    <row r="499" spans="1:7" x14ac:dyDescent="0.35">
      <c r="A499" s="14"/>
      <c r="B499" s="14"/>
      <c r="C499" s="14"/>
      <c r="D499" s="14"/>
      <c r="E499" s="25"/>
      <c r="F499" s="16"/>
      <c r="G499" s="26"/>
    </row>
    <row r="500" spans="1:7" x14ac:dyDescent="0.35">
      <c r="A500" s="14"/>
      <c r="B500" s="14"/>
      <c r="C500" s="14"/>
      <c r="D500" s="14"/>
      <c r="E500" s="25"/>
      <c r="F500" s="16"/>
      <c r="G500" s="26"/>
    </row>
    <row r="501" spans="1:7" x14ac:dyDescent="0.35">
      <c r="A501" s="5" t="s">
        <v>0</v>
      </c>
      <c r="B501" s="6">
        <v>5</v>
      </c>
      <c r="C501" s="7" t="s">
        <v>230</v>
      </c>
      <c r="D501" s="17"/>
      <c r="E501" s="17"/>
      <c r="F501" s="18"/>
      <c r="G501" s="19"/>
    </row>
    <row r="502" spans="1:7" x14ac:dyDescent="0.35">
      <c r="A502" s="5" t="s">
        <v>2</v>
      </c>
      <c r="B502" s="6">
        <v>2</v>
      </c>
      <c r="C502" s="8" t="s">
        <v>279</v>
      </c>
      <c r="D502" s="17"/>
      <c r="E502" s="17"/>
      <c r="F502" s="18"/>
      <c r="G502" s="19"/>
    </row>
    <row r="503" spans="1:7" x14ac:dyDescent="0.35">
      <c r="A503" s="9" t="s">
        <v>3</v>
      </c>
      <c r="B503" s="9" t="s">
        <v>4</v>
      </c>
      <c r="C503" s="10" t="s">
        <v>5</v>
      </c>
      <c r="D503" s="20" t="s">
        <v>6</v>
      </c>
      <c r="E503" s="20" t="s">
        <v>7</v>
      </c>
      <c r="F503" s="21" t="s">
        <v>8</v>
      </c>
      <c r="G503" s="21"/>
    </row>
    <row r="504" spans="1:7" ht="21" x14ac:dyDescent="0.35">
      <c r="A504" s="148" t="s">
        <v>280</v>
      </c>
      <c r="B504" s="11" t="s">
        <v>10</v>
      </c>
      <c r="C504" s="35" t="s">
        <v>277</v>
      </c>
      <c r="D504" s="28"/>
      <c r="E504" s="28"/>
      <c r="F504" s="28"/>
      <c r="G504" s="36"/>
    </row>
    <row r="505" spans="1:7" x14ac:dyDescent="0.35">
      <c r="A505" s="148"/>
      <c r="B505" s="11"/>
      <c r="C505" s="12"/>
      <c r="D505" s="22">
        <v>1</v>
      </c>
      <c r="E505" s="22">
        <v>2000</v>
      </c>
      <c r="F505" s="23">
        <f>D505*E505</f>
        <v>2000</v>
      </c>
      <c r="G505" s="24" t="s">
        <v>12</v>
      </c>
    </row>
    <row r="506" spans="1:7" ht="21" x14ac:dyDescent="0.35">
      <c r="A506" s="148" t="s">
        <v>281</v>
      </c>
      <c r="B506" s="11" t="s">
        <v>10</v>
      </c>
      <c r="C506" s="35" t="s">
        <v>278</v>
      </c>
      <c r="D506" s="28"/>
      <c r="E506" s="28"/>
      <c r="F506" s="28"/>
      <c r="G506" s="36"/>
    </row>
    <row r="507" spans="1:7" x14ac:dyDescent="0.35">
      <c r="A507" s="148"/>
      <c r="B507" s="11"/>
      <c r="C507" s="12"/>
      <c r="D507" s="22">
        <v>1</v>
      </c>
      <c r="E507" s="22">
        <v>1500</v>
      </c>
      <c r="F507" s="23">
        <f>D507*E507</f>
        <v>1500</v>
      </c>
      <c r="G507" s="24" t="s">
        <v>12</v>
      </c>
    </row>
    <row r="508" spans="1:7" x14ac:dyDescent="0.35">
      <c r="A508" s="11"/>
      <c r="B508" s="11"/>
      <c r="C508" s="12"/>
      <c r="D508" s="22"/>
      <c r="E508" s="22"/>
      <c r="F508" s="23"/>
      <c r="G508" s="24"/>
    </row>
    <row r="509" spans="1:7" x14ac:dyDescent="0.35">
      <c r="A509" s="29"/>
      <c r="B509" s="30"/>
      <c r="C509" s="31"/>
      <c r="D509" s="32"/>
      <c r="E509" s="32"/>
      <c r="F509" s="33"/>
      <c r="G509" s="34"/>
    </row>
    <row r="510" spans="1:7" x14ac:dyDescent="0.35">
      <c r="A510" s="146" t="s">
        <v>282</v>
      </c>
      <c r="B510" s="146"/>
      <c r="C510" s="146"/>
      <c r="D510" s="146"/>
      <c r="E510" s="25"/>
      <c r="F510" s="16">
        <f>SUM(F504:F509)</f>
        <v>3500</v>
      </c>
      <c r="G510" s="26" t="s">
        <v>12</v>
      </c>
    </row>
    <row r="511" spans="1:7" x14ac:dyDescent="0.35">
      <c r="A511" s="147" t="s">
        <v>237</v>
      </c>
      <c r="B511" s="147"/>
      <c r="C511" s="147"/>
      <c r="D511" s="15"/>
      <c r="E511" s="15"/>
      <c r="F511" s="16">
        <f>F498+F510</f>
        <v>10923.919999999998</v>
      </c>
      <c r="G511" s="37" t="s">
        <v>12</v>
      </c>
    </row>
    <row r="512" spans="1:7" x14ac:dyDescent="0.35">
      <c r="A512" s="41"/>
      <c r="B512" s="41"/>
      <c r="C512" s="41"/>
      <c r="D512" s="25"/>
      <c r="E512" s="25"/>
      <c r="F512" s="16"/>
      <c r="G512" s="37"/>
    </row>
    <row r="514" spans="1:7" x14ac:dyDescent="0.35">
      <c r="A514" s="1" t="s">
        <v>206</v>
      </c>
      <c r="B514" s="2"/>
      <c r="C514" s="49"/>
      <c r="D514" s="17"/>
      <c r="E514" s="17"/>
      <c r="F514" s="16"/>
      <c r="G514" s="50"/>
    </row>
    <row r="515" spans="1:7" x14ac:dyDescent="0.35">
      <c r="A515" s="1"/>
      <c r="B515" s="2"/>
      <c r="C515" s="49"/>
      <c r="D515" s="17"/>
      <c r="E515" s="17"/>
      <c r="F515" s="16"/>
      <c r="G515" s="50"/>
    </row>
    <row r="516" spans="1:7" ht="15" thickBot="1" x14ac:dyDescent="0.4">
      <c r="A516" s="51" t="s">
        <v>207</v>
      </c>
      <c r="B516" s="51"/>
      <c r="C516" s="52" t="s">
        <v>208</v>
      </c>
      <c r="D516" s="53"/>
      <c r="E516" s="54"/>
      <c r="F516" s="51" t="s">
        <v>209</v>
      </c>
      <c r="G516" s="55" t="s">
        <v>210</v>
      </c>
    </row>
    <row r="517" spans="1:7" x14ac:dyDescent="0.35">
      <c r="A517" s="56">
        <v>1</v>
      </c>
      <c r="B517" s="57"/>
      <c r="C517" s="150" t="s">
        <v>221</v>
      </c>
      <c r="D517" s="150"/>
      <c r="E517" s="17"/>
      <c r="F517" s="58">
        <f>F20</f>
        <v>0</v>
      </c>
      <c r="G517" s="59">
        <f>100*F517/$F$523</f>
        <v>0</v>
      </c>
    </row>
    <row r="518" spans="1:7" x14ac:dyDescent="0.35">
      <c r="A518" s="56">
        <v>2</v>
      </c>
      <c r="B518" s="57"/>
      <c r="C518" s="150" t="s">
        <v>211</v>
      </c>
      <c r="D518" s="150"/>
      <c r="E518" s="17"/>
      <c r="F518" s="58">
        <f>F274</f>
        <v>1714031.0256462726</v>
      </c>
      <c r="G518" s="59">
        <f t="shared" ref="G518:G521" si="0">100*F518/$F$523</f>
        <v>98.1561080028346</v>
      </c>
    </row>
    <row r="519" spans="1:7" x14ac:dyDescent="0.35">
      <c r="A519" s="56">
        <v>3</v>
      </c>
      <c r="B519" s="57"/>
      <c r="C519" s="150" t="s">
        <v>212</v>
      </c>
      <c r="D519" s="150"/>
      <c r="E519" s="17"/>
      <c r="F519" s="58">
        <f>F447</f>
        <v>20808</v>
      </c>
      <c r="G519" s="59">
        <f t="shared" si="0"/>
        <v>1.1915958723984512</v>
      </c>
    </row>
    <row r="520" spans="1:7" x14ac:dyDescent="0.35">
      <c r="A520" s="56">
        <v>4</v>
      </c>
      <c r="B520" s="57"/>
      <c r="C520" s="150" t="s">
        <v>213</v>
      </c>
      <c r="D520" s="150"/>
      <c r="E520" s="17"/>
      <c r="F520" s="58">
        <f>F472</f>
        <v>466.66809999999998</v>
      </c>
      <c r="G520" s="59">
        <f t="shared" si="0"/>
        <v>2.6724326304307364E-2</v>
      </c>
    </row>
    <row r="521" spans="1:7" x14ac:dyDescent="0.35">
      <c r="A521" s="56">
        <v>5</v>
      </c>
      <c r="B521" s="57"/>
      <c r="C521" s="150" t="s">
        <v>236</v>
      </c>
      <c r="D521" s="150"/>
      <c r="E521" s="17"/>
      <c r="F521" s="58">
        <f>F511</f>
        <v>10923.919999999998</v>
      </c>
      <c r="G521" s="59">
        <f t="shared" si="0"/>
        <v>0.62557179846265309</v>
      </c>
    </row>
    <row r="522" spans="1:7" ht="15" thickBot="1" x14ac:dyDescent="0.4">
      <c r="A522" s="56"/>
      <c r="B522" s="57"/>
      <c r="C522" s="8"/>
      <c r="D522" s="60"/>
      <c r="E522" s="61"/>
      <c r="F522" s="62"/>
      <c r="G522" s="63"/>
    </row>
    <row r="523" spans="1:7" x14ac:dyDescent="0.35">
      <c r="A523" s="5"/>
      <c r="B523" s="57"/>
      <c r="C523" s="151" t="s">
        <v>214</v>
      </c>
      <c r="D523" s="151"/>
      <c r="E523" s="17"/>
      <c r="F523" s="65">
        <f>SUM(F517:F521)</f>
        <v>1746229.6137462724</v>
      </c>
      <c r="G523" s="66"/>
    </row>
    <row r="524" spans="1:7" x14ac:dyDescent="0.35">
      <c r="A524" s="5"/>
      <c r="B524" s="57"/>
      <c r="C524" s="67" t="s">
        <v>215</v>
      </c>
      <c r="D524" s="17">
        <f>F523*13%</f>
        <v>227009.84978701541</v>
      </c>
      <c r="E524" s="17"/>
      <c r="F524" s="65"/>
      <c r="G524" s="66"/>
    </row>
    <row r="525" spans="1:7" x14ac:dyDescent="0.35">
      <c r="A525" s="5"/>
      <c r="B525" s="57"/>
      <c r="C525" s="67" t="s">
        <v>216</v>
      </c>
      <c r="D525" s="17">
        <f>F523*6%</f>
        <v>104773.77682477635</v>
      </c>
      <c r="E525" s="17"/>
      <c r="F525" s="65"/>
      <c r="G525" s="66"/>
    </row>
    <row r="526" spans="1:7" ht="15" thickBot="1" x14ac:dyDescent="0.4">
      <c r="A526" s="5"/>
      <c r="B526" s="57"/>
      <c r="C526" s="68"/>
      <c r="D526" s="61"/>
      <c r="E526" s="61"/>
      <c r="F526" s="69"/>
      <c r="G526" s="66"/>
    </row>
    <row r="527" spans="1:7" x14ac:dyDescent="0.35">
      <c r="A527" s="5"/>
      <c r="B527" s="57"/>
      <c r="C527" s="150" t="s">
        <v>217</v>
      </c>
      <c r="D527" s="150"/>
      <c r="E527" s="17"/>
      <c r="F527" s="58">
        <f>D524+D525</f>
        <v>331783.62661179178</v>
      </c>
      <c r="G527" s="66"/>
    </row>
    <row r="528" spans="1:7" ht="15" thickBot="1" x14ac:dyDescent="0.4">
      <c r="A528" s="5"/>
      <c r="B528" s="57"/>
      <c r="C528" s="8"/>
      <c r="D528" s="17"/>
      <c r="E528" s="61"/>
      <c r="F528" s="69"/>
      <c r="G528" s="66"/>
    </row>
    <row r="529" spans="1:7" x14ac:dyDescent="0.35">
      <c r="A529" s="5"/>
      <c r="B529" s="57"/>
      <c r="C529" s="151" t="s">
        <v>218</v>
      </c>
      <c r="D529" s="151"/>
      <c r="E529" s="17"/>
      <c r="F529" s="65">
        <f>F523+F527</f>
        <v>2078013.2403580642</v>
      </c>
      <c r="G529" s="66"/>
    </row>
    <row r="530" spans="1:7" x14ac:dyDescent="0.35">
      <c r="A530" s="5"/>
      <c r="B530" s="57"/>
      <c r="C530" s="150" t="s">
        <v>219</v>
      </c>
      <c r="D530" s="150"/>
      <c r="E530" s="17"/>
      <c r="F530" s="58">
        <f>21%*F529</f>
        <v>436382.78047519346</v>
      </c>
      <c r="G530" s="18"/>
    </row>
    <row r="531" spans="1:7" ht="15" thickBot="1" x14ac:dyDescent="0.4">
      <c r="A531" s="5"/>
      <c r="B531" s="57"/>
      <c r="C531" s="8"/>
      <c r="D531" s="17"/>
      <c r="E531" s="61"/>
      <c r="F531" s="69"/>
      <c r="G531" s="66"/>
    </row>
    <row r="532" spans="1:7" x14ac:dyDescent="0.35">
      <c r="A532" s="5"/>
      <c r="B532" s="57"/>
      <c r="C532" s="151" t="s">
        <v>220</v>
      </c>
      <c r="D532" s="151"/>
      <c r="E532" s="17"/>
      <c r="F532" s="65">
        <f>F529+F530</f>
        <v>2514396.0208332576</v>
      </c>
      <c r="G532" s="66"/>
    </row>
    <row r="533" spans="1:7" x14ac:dyDescent="0.35">
      <c r="A533" s="5"/>
      <c r="B533" s="57"/>
      <c r="C533" s="70"/>
      <c r="D533" s="64"/>
      <c r="E533" s="17"/>
      <c r="F533" s="65"/>
      <c r="G533" s="66"/>
    </row>
    <row r="534" spans="1:7" x14ac:dyDescent="0.35">
      <c r="A534" s="152" t="s">
        <v>311</v>
      </c>
      <c r="B534" s="152"/>
      <c r="C534" s="152"/>
      <c r="D534" s="152"/>
      <c r="E534" s="152"/>
      <c r="F534" s="152"/>
      <c r="G534" s="152"/>
    </row>
    <row r="535" spans="1:7" x14ac:dyDescent="0.35">
      <c r="A535" s="5"/>
      <c r="B535" s="6"/>
      <c r="C535" s="8"/>
      <c r="D535" s="17"/>
      <c r="E535" s="17"/>
      <c r="F535" s="18"/>
      <c r="G535" s="18"/>
    </row>
  </sheetData>
  <mergeCells count="203">
    <mergeCell ref="A65:A66"/>
    <mergeCell ref="A67:A68"/>
    <mergeCell ref="C532:D532"/>
    <mergeCell ref="A534:G534"/>
    <mergeCell ref="C520:D520"/>
    <mergeCell ref="A222:A223"/>
    <mergeCell ref="A224:A225"/>
    <mergeCell ref="A226:A227"/>
    <mergeCell ref="A230:D230"/>
    <mergeCell ref="A250:A251"/>
    <mergeCell ref="C519:D519"/>
    <mergeCell ref="C523:D523"/>
    <mergeCell ref="C527:D527"/>
    <mergeCell ref="C529:D529"/>
    <mergeCell ref="C530:D530"/>
    <mergeCell ref="A471:D471"/>
    <mergeCell ref="A472:C472"/>
    <mergeCell ref="C517:D517"/>
    <mergeCell ref="C518:D518"/>
    <mergeCell ref="A461:A462"/>
    <mergeCell ref="A463:A464"/>
    <mergeCell ref="A465:A466"/>
    <mergeCell ref="A467:A468"/>
    <mergeCell ref="A447:C447"/>
    <mergeCell ref="A455:A456"/>
    <mergeCell ref="A457:A458"/>
    <mergeCell ref="A459:A460"/>
    <mergeCell ref="A418:D418"/>
    <mergeCell ref="A424:A425"/>
    <mergeCell ref="A426:A427"/>
    <mergeCell ref="A428:A429"/>
    <mergeCell ref="A446:D446"/>
    <mergeCell ref="A430:A431"/>
    <mergeCell ref="A432:A433"/>
    <mergeCell ref="A434:A435"/>
    <mergeCell ref="A436:A437"/>
    <mergeCell ref="A438:A439"/>
    <mergeCell ref="A440:A441"/>
    <mergeCell ref="A442:A443"/>
    <mergeCell ref="A358:A359"/>
    <mergeCell ref="A360:A361"/>
    <mergeCell ref="A362:A363"/>
    <mergeCell ref="A364:A365"/>
    <mergeCell ref="A366:A367"/>
    <mergeCell ref="A348:A349"/>
    <mergeCell ref="A350:A351"/>
    <mergeCell ref="A352:A353"/>
    <mergeCell ref="A453:A454"/>
    <mergeCell ref="A400:A401"/>
    <mergeCell ref="A404:D404"/>
    <mergeCell ref="A410:A411"/>
    <mergeCell ref="A412:A413"/>
    <mergeCell ref="A414:A415"/>
    <mergeCell ref="A376:D376"/>
    <mergeCell ref="A396:A397"/>
    <mergeCell ref="A398:A399"/>
    <mergeCell ref="A368:A369"/>
    <mergeCell ref="A370:A371"/>
    <mergeCell ref="A372:A373"/>
    <mergeCell ref="A384:A385"/>
    <mergeCell ref="A386:A387"/>
    <mergeCell ref="A390:D390"/>
    <mergeCell ref="A382:A383"/>
    <mergeCell ref="A79:A80"/>
    <mergeCell ref="A87:A88"/>
    <mergeCell ref="A103:A104"/>
    <mergeCell ref="A161:A162"/>
    <mergeCell ref="A163:A164"/>
    <mergeCell ref="A165:A166"/>
    <mergeCell ref="A261:A262"/>
    <mergeCell ref="A310:A311"/>
    <mergeCell ref="A300:A301"/>
    <mergeCell ref="A302:A303"/>
    <mergeCell ref="A304:A305"/>
    <mergeCell ref="A306:A307"/>
    <mergeCell ref="A308:A309"/>
    <mergeCell ref="A213:A214"/>
    <mergeCell ref="A280:A281"/>
    <mergeCell ref="A282:A283"/>
    <mergeCell ref="A284:A285"/>
    <mergeCell ref="A286:A287"/>
    <mergeCell ref="A288:A289"/>
    <mergeCell ref="A290:A291"/>
    <mergeCell ref="A292:A293"/>
    <mergeCell ref="A269:A270"/>
    <mergeCell ref="A187:A188"/>
    <mergeCell ref="A263:A264"/>
    <mergeCell ref="A265:A266"/>
    <mergeCell ref="A273:D273"/>
    <mergeCell ref="A274:C274"/>
    <mergeCell ref="A354:A355"/>
    <mergeCell ref="A356:A357"/>
    <mergeCell ref="A81:A82"/>
    <mergeCell ref="A346:A347"/>
    <mergeCell ref="A294:A295"/>
    <mergeCell ref="A296:A297"/>
    <mergeCell ref="A298:A299"/>
    <mergeCell ref="A312:A313"/>
    <mergeCell ref="A314:A315"/>
    <mergeCell ref="A316:A317"/>
    <mergeCell ref="A318:A319"/>
    <mergeCell ref="A330:A331"/>
    <mergeCell ref="A332:A333"/>
    <mergeCell ref="A115:D115"/>
    <mergeCell ref="A105:A106"/>
    <mergeCell ref="A107:A108"/>
    <mergeCell ref="A109:A110"/>
    <mergeCell ref="A199:D199"/>
    <mergeCell ref="A177:A178"/>
    <mergeCell ref="A181:A182"/>
    <mergeCell ref="A183:A184"/>
    <mergeCell ref="A185:A186"/>
    <mergeCell ref="A175:A176"/>
    <mergeCell ref="A169:D169"/>
    <mergeCell ref="A121:A122"/>
    <mergeCell ref="A127:A128"/>
    <mergeCell ref="A125:A126"/>
    <mergeCell ref="A179:A180"/>
    <mergeCell ref="A195:A196"/>
    <mergeCell ref="A193:A194"/>
    <mergeCell ref="A191:A192"/>
    <mergeCell ref="A153:A154"/>
    <mergeCell ref="A77:A78"/>
    <mergeCell ref="A85:A86"/>
    <mergeCell ref="A256:D256"/>
    <mergeCell ref="A207:A208"/>
    <mergeCell ref="A217:D217"/>
    <mergeCell ref="A248:A249"/>
    <mergeCell ref="A252:A253"/>
    <mergeCell ref="A129:A130"/>
    <mergeCell ref="A131:A132"/>
    <mergeCell ref="A133:A134"/>
    <mergeCell ref="A137:D137"/>
    <mergeCell ref="A143:A144"/>
    <mergeCell ref="A145:A146"/>
    <mergeCell ref="A91:A92"/>
    <mergeCell ref="A95:A96"/>
    <mergeCell ref="A89:A90"/>
    <mergeCell ref="A235:A236"/>
    <mergeCell ref="A237:A238"/>
    <mergeCell ref="A243:D243"/>
    <mergeCell ref="A239:A240"/>
    <mergeCell ref="A211:A212"/>
    <mergeCell ref="A97:A98"/>
    <mergeCell ref="A99:A100"/>
    <mergeCell ref="A101:A102"/>
    <mergeCell ref="A15:A16"/>
    <mergeCell ref="A33:A34"/>
    <mergeCell ref="A19:D19"/>
    <mergeCell ref="A20:C20"/>
    <mergeCell ref="A5:A6"/>
    <mergeCell ref="A7:A8"/>
    <mergeCell ref="A9:A10"/>
    <mergeCell ref="A11:A12"/>
    <mergeCell ref="A13:A14"/>
    <mergeCell ref="C521:D521"/>
    <mergeCell ref="A511:C511"/>
    <mergeCell ref="A45:D45"/>
    <mergeCell ref="A35:A38"/>
    <mergeCell ref="A39:A40"/>
    <mergeCell ref="A41:A42"/>
    <mergeCell ref="A147:A148"/>
    <mergeCell ref="A149:A150"/>
    <mergeCell ref="A151:A152"/>
    <mergeCell ref="A155:A156"/>
    <mergeCell ref="A157:A158"/>
    <mergeCell ref="A159:A160"/>
    <mergeCell ref="A51:A52"/>
    <mergeCell ref="A123:A124"/>
    <mergeCell ref="A57:D57"/>
    <mergeCell ref="A63:A64"/>
    <mergeCell ref="A69:A70"/>
    <mergeCell ref="A83:A84"/>
    <mergeCell ref="A111:A112"/>
    <mergeCell ref="A71:A72"/>
    <mergeCell ref="A53:A54"/>
    <mergeCell ref="A73:A74"/>
    <mergeCell ref="A75:A76"/>
    <mergeCell ref="A93:A94"/>
    <mergeCell ref="A342:A343"/>
    <mergeCell ref="A344:A345"/>
    <mergeCell ref="A320:A321"/>
    <mergeCell ref="A322:A323"/>
    <mergeCell ref="A324:A325"/>
    <mergeCell ref="A326:A327"/>
    <mergeCell ref="A189:A190"/>
    <mergeCell ref="A506:A507"/>
    <mergeCell ref="A510:D510"/>
    <mergeCell ref="A484:A485"/>
    <mergeCell ref="A486:A487"/>
    <mergeCell ref="A490:A491"/>
    <mergeCell ref="A492:A493"/>
    <mergeCell ref="A494:A495"/>
    <mergeCell ref="A488:A489"/>
    <mergeCell ref="A478:A479"/>
    <mergeCell ref="A480:A481"/>
    <mergeCell ref="A482:A483"/>
    <mergeCell ref="A498:D498"/>
    <mergeCell ref="A504:A505"/>
    <mergeCell ref="A328:A329"/>
    <mergeCell ref="A336:D336"/>
    <mergeCell ref="A267:A268"/>
    <mergeCell ref="A209:A210"/>
  </mergeCells>
  <phoneticPr fontId="1" type="noConversion"/>
  <pageMargins left="0.25" right="0.25" top="0.75" bottom="0.75" header="0.3" footer="0.3"/>
  <pageSetup paperSize="9" orientation="portrait" r:id="rId1"/>
  <headerFooter>
    <oddHeader>&amp;L&amp;"Calibri,Negrita"PRESSUPOST&amp;"Calibri,Normal"
PLANTA SOLAR AGROVOLTAICA DE SANT ANTONI DE VILAMAJOR</oddHeader>
    <oddFooter>&amp;L21 de Maig de 2024&amp;RPàgina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59616-97C4-48EA-977A-9CBDC76A761F}">
  <sheetPr>
    <tabColor rgb="FF92D050"/>
  </sheetPr>
  <dimension ref="A1:I487"/>
  <sheetViews>
    <sheetView showGridLines="0" showRowColHeaders="0" showRuler="0" view="pageLayout" topLeftCell="A10" zoomScale="130" zoomScaleNormal="160" zoomScaleSheetLayoutView="160" zoomScalePageLayoutView="130" workbookViewId="0">
      <selection activeCell="D6" sqref="D6"/>
    </sheetView>
  </sheetViews>
  <sheetFormatPr baseColWidth="10" defaultColWidth="11.54296875" defaultRowHeight="14.5" x14ac:dyDescent="0.35"/>
  <cols>
    <col min="1" max="1" width="8.36328125" style="4" customWidth="1"/>
    <col min="2" max="2" width="3.36328125" style="4" customWidth="1"/>
    <col min="3" max="3" width="47.36328125" style="4" customWidth="1"/>
    <col min="4" max="6" width="11.54296875" style="4"/>
    <col min="7" max="7" width="5" style="27" customWidth="1"/>
    <col min="8" max="8" width="11.54296875" style="4"/>
    <col min="9" max="9" width="44" style="38" customWidth="1"/>
    <col min="10" max="16384" width="11.54296875" style="4"/>
  </cols>
  <sheetData>
    <row r="1" spans="1:9" x14ac:dyDescent="0.35">
      <c r="A1" s="1"/>
      <c r="B1" s="2"/>
      <c r="C1" s="3"/>
      <c r="D1" s="17"/>
      <c r="E1" s="17"/>
      <c r="F1" s="18"/>
      <c r="G1" s="19"/>
    </row>
    <row r="2" spans="1:9" x14ac:dyDescent="0.35">
      <c r="A2" s="5" t="s">
        <v>0</v>
      </c>
      <c r="B2" s="6">
        <v>1</v>
      </c>
      <c r="C2" s="7" t="s">
        <v>254</v>
      </c>
      <c r="D2" s="17"/>
      <c r="E2" s="17"/>
      <c r="F2" s="18"/>
      <c r="G2" s="19"/>
    </row>
    <row r="3" spans="1:9" x14ac:dyDescent="0.35">
      <c r="A3" s="5" t="s">
        <v>2</v>
      </c>
      <c r="B3" s="6">
        <v>1</v>
      </c>
      <c r="C3" s="8" t="s">
        <v>255</v>
      </c>
      <c r="D3" s="17"/>
      <c r="E3" s="17"/>
      <c r="F3" s="18"/>
      <c r="G3" s="19"/>
    </row>
    <row r="4" spans="1:9" ht="14.4" customHeight="1" x14ac:dyDescent="0.35">
      <c r="A4" s="9" t="s">
        <v>3</v>
      </c>
      <c r="B4" s="9" t="s">
        <v>4</v>
      </c>
      <c r="C4" s="10" t="s">
        <v>5</v>
      </c>
      <c r="D4" s="20" t="s">
        <v>6</v>
      </c>
      <c r="E4" s="20" t="s">
        <v>7</v>
      </c>
      <c r="F4" s="21" t="s">
        <v>8</v>
      </c>
      <c r="G4" s="21"/>
    </row>
    <row r="5" spans="1:9" s="13" customFormat="1" ht="15" customHeight="1" x14ac:dyDescent="0.35">
      <c r="A5" s="148" t="s">
        <v>9</v>
      </c>
      <c r="B5" s="11" t="s">
        <v>10</v>
      </c>
      <c r="C5" s="12" t="s">
        <v>256</v>
      </c>
      <c r="D5" s="28"/>
      <c r="E5" s="28"/>
      <c r="F5" s="28"/>
      <c r="G5" s="36"/>
      <c r="I5" s="39"/>
    </row>
    <row r="6" spans="1:9" s="13" customFormat="1" ht="14" customHeight="1" x14ac:dyDescent="0.35">
      <c r="A6" s="148"/>
      <c r="B6" s="11"/>
      <c r="C6" s="12"/>
      <c r="D6" s="22">
        <v>1</v>
      </c>
      <c r="E6" s="22"/>
      <c r="F6" s="23"/>
      <c r="G6" s="24"/>
      <c r="I6" s="39"/>
    </row>
    <row r="7" spans="1:9" s="13" customFormat="1" ht="15" customHeight="1" x14ac:dyDescent="0.35">
      <c r="A7" s="148" t="s">
        <v>13</v>
      </c>
      <c r="B7" s="11" t="s">
        <v>10</v>
      </c>
      <c r="C7" s="12" t="s">
        <v>260</v>
      </c>
      <c r="D7" s="28"/>
      <c r="E7" s="28"/>
      <c r="F7" s="28"/>
      <c r="G7" s="36"/>
      <c r="I7" s="39"/>
    </row>
    <row r="8" spans="1:9" s="13" customFormat="1" ht="14" customHeight="1" x14ac:dyDescent="0.35">
      <c r="A8" s="148"/>
      <c r="B8" s="11"/>
      <c r="C8" s="12"/>
      <c r="D8" s="22">
        <v>1</v>
      </c>
      <c r="E8" s="22"/>
      <c r="F8" s="23"/>
      <c r="G8" s="24"/>
      <c r="I8" s="39"/>
    </row>
    <row r="9" spans="1:9" s="13" customFormat="1" ht="18" customHeight="1" x14ac:dyDescent="0.35">
      <c r="A9" s="148" t="s">
        <v>15</v>
      </c>
      <c r="B9" s="11" t="s">
        <v>10</v>
      </c>
      <c r="C9" s="12" t="s">
        <v>257</v>
      </c>
      <c r="D9" s="28"/>
      <c r="E9" s="28"/>
      <c r="F9" s="28"/>
      <c r="G9" s="36"/>
      <c r="I9" s="39"/>
    </row>
    <row r="10" spans="1:9" s="13" customFormat="1" ht="14" customHeight="1" x14ac:dyDescent="0.35">
      <c r="A10" s="148"/>
      <c r="B10" s="11"/>
      <c r="C10" s="12"/>
      <c r="D10" s="22">
        <v>1</v>
      </c>
      <c r="E10" s="22"/>
      <c r="F10" s="23"/>
      <c r="G10" s="24"/>
      <c r="I10" s="39"/>
    </row>
    <row r="11" spans="1:9" s="13" customFormat="1" ht="18.649999999999999" customHeight="1" x14ac:dyDescent="0.35">
      <c r="A11" s="148" t="s">
        <v>17</v>
      </c>
      <c r="B11" s="11" t="s">
        <v>10</v>
      </c>
      <c r="C11" s="12" t="s">
        <v>258</v>
      </c>
      <c r="D11" s="28"/>
      <c r="E11" s="28"/>
      <c r="F11" s="28"/>
      <c r="G11" s="36"/>
      <c r="I11" s="39"/>
    </row>
    <row r="12" spans="1:9" s="13" customFormat="1" ht="13.25" customHeight="1" x14ac:dyDescent="0.35">
      <c r="A12" s="148"/>
      <c r="B12" s="11"/>
      <c r="C12" s="12"/>
      <c r="D12" s="22">
        <v>1</v>
      </c>
      <c r="E12" s="22"/>
      <c r="F12" s="23"/>
      <c r="G12" s="24"/>
      <c r="I12" s="39"/>
    </row>
    <row r="13" spans="1:9" s="13" customFormat="1" ht="28.25" customHeight="1" x14ac:dyDescent="0.35">
      <c r="A13" s="148" t="s">
        <v>19</v>
      </c>
      <c r="B13" s="11" t="s">
        <v>10</v>
      </c>
      <c r="C13" s="12" t="s">
        <v>259</v>
      </c>
      <c r="D13" s="28"/>
      <c r="E13" s="28"/>
      <c r="F13" s="28"/>
      <c r="G13" s="36"/>
      <c r="I13" s="39"/>
    </row>
    <row r="14" spans="1:9" s="13" customFormat="1" ht="14" customHeight="1" x14ac:dyDescent="0.35">
      <c r="A14" s="148"/>
      <c r="B14" s="11"/>
      <c r="C14" s="12"/>
      <c r="D14" s="22">
        <v>1</v>
      </c>
      <c r="E14" s="22"/>
      <c r="F14" s="23"/>
      <c r="G14" s="24"/>
      <c r="I14" s="39"/>
    </row>
    <row r="15" spans="1:9" s="13" customFormat="1" ht="14" customHeight="1" x14ac:dyDescent="0.35">
      <c r="A15" s="11"/>
      <c r="B15" s="11"/>
      <c r="C15" s="12"/>
      <c r="D15" s="22"/>
      <c r="E15" s="22"/>
      <c r="F15" s="23"/>
      <c r="G15" s="24"/>
      <c r="I15" s="39"/>
    </row>
    <row r="16" spans="1:9" ht="15" customHeight="1" x14ac:dyDescent="0.35">
      <c r="A16" s="29"/>
      <c r="B16" s="30"/>
      <c r="C16" s="31"/>
      <c r="D16" s="32"/>
      <c r="E16" s="32"/>
      <c r="F16" s="33"/>
      <c r="G16" s="34"/>
    </row>
    <row r="17" spans="1:7" x14ac:dyDescent="0.35">
      <c r="A17" s="146" t="s">
        <v>262</v>
      </c>
      <c r="B17" s="146"/>
      <c r="C17" s="146"/>
      <c r="D17" s="146"/>
      <c r="E17" s="25"/>
      <c r="F17" s="16">
        <f>4920*0.505*20</f>
        <v>49692</v>
      </c>
      <c r="G17" s="26" t="s">
        <v>12</v>
      </c>
    </row>
    <row r="18" spans="1:7" ht="14.4" customHeight="1" x14ac:dyDescent="0.35">
      <c r="A18" s="147" t="s">
        <v>261</v>
      </c>
      <c r="B18" s="147"/>
      <c r="C18" s="147"/>
      <c r="D18" s="25"/>
      <c r="E18" s="25"/>
      <c r="F18" s="16">
        <f>F17</f>
        <v>49692</v>
      </c>
      <c r="G18" s="26" t="s">
        <v>12</v>
      </c>
    </row>
    <row r="20" spans="1:7" ht="14" customHeight="1" x14ac:dyDescent="0.35"/>
    <row r="21" spans="1:7" ht="14" customHeight="1" x14ac:dyDescent="0.35">
      <c r="A21" s="5"/>
      <c r="B21" s="6"/>
      <c r="C21" s="7"/>
      <c r="D21" s="17"/>
      <c r="E21" s="17"/>
      <c r="F21" s="18"/>
      <c r="G21" s="19"/>
    </row>
    <row r="22" spans="1:7" ht="14" customHeight="1" x14ac:dyDescent="0.35">
      <c r="A22" s="5"/>
      <c r="B22" s="6"/>
      <c r="C22" s="8"/>
      <c r="D22" s="17"/>
      <c r="E22" s="17"/>
      <c r="F22" s="18"/>
      <c r="G22" s="19"/>
    </row>
    <row r="23" spans="1:7" ht="14" customHeight="1" x14ac:dyDescent="0.35">
      <c r="A23" s="57"/>
      <c r="B23" s="57"/>
      <c r="C23" s="7"/>
      <c r="D23" s="71"/>
      <c r="E23" s="71"/>
      <c r="F23" s="72"/>
      <c r="G23" s="72"/>
    </row>
    <row r="24" spans="1:7" ht="14" customHeight="1" x14ac:dyDescent="0.35">
      <c r="A24" s="148"/>
      <c r="B24" s="11"/>
      <c r="C24" s="35"/>
      <c r="D24" s="13"/>
      <c r="E24" s="13"/>
      <c r="F24" s="13"/>
      <c r="G24" s="73"/>
    </row>
    <row r="25" spans="1:7" ht="14" customHeight="1" x14ac:dyDescent="0.35">
      <c r="A25" s="148"/>
      <c r="B25" s="11"/>
      <c r="C25" s="12"/>
      <c r="D25" s="22"/>
      <c r="E25" s="22"/>
      <c r="F25" s="23"/>
      <c r="G25" s="24"/>
    </row>
    <row r="26" spans="1:7" ht="14" customHeight="1" x14ac:dyDescent="0.35">
      <c r="A26" s="148"/>
      <c r="B26" s="11"/>
      <c r="C26" s="35"/>
      <c r="D26" s="13"/>
      <c r="E26" s="13"/>
      <c r="F26" s="13"/>
      <c r="G26" s="73"/>
    </row>
    <row r="27" spans="1:7" ht="14" customHeight="1" x14ac:dyDescent="0.35">
      <c r="A27" s="148"/>
      <c r="B27" s="11"/>
      <c r="C27" s="35"/>
      <c r="D27" s="22"/>
      <c r="E27" s="22"/>
      <c r="F27" s="23"/>
      <c r="G27" s="24"/>
    </row>
    <row r="28" spans="1:7" ht="14" customHeight="1" x14ac:dyDescent="0.35">
      <c r="A28" s="148"/>
      <c r="B28" s="11"/>
      <c r="C28" s="35"/>
      <c r="D28" s="13"/>
      <c r="E28" s="13"/>
      <c r="F28" s="13"/>
      <c r="G28" s="73"/>
    </row>
    <row r="29" spans="1:7" ht="14" customHeight="1" x14ac:dyDescent="0.35">
      <c r="A29" s="148"/>
      <c r="B29" s="11"/>
      <c r="C29" s="12"/>
      <c r="D29" s="22"/>
      <c r="E29" s="22"/>
      <c r="F29" s="23"/>
      <c r="G29" s="24"/>
    </row>
    <row r="30" spans="1:7" ht="14" customHeight="1" x14ac:dyDescent="0.35">
      <c r="A30" s="148"/>
      <c r="B30" s="11"/>
      <c r="C30" s="12"/>
      <c r="G30" s="4"/>
    </row>
    <row r="31" spans="1:7" ht="14" customHeight="1" x14ac:dyDescent="0.35">
      <c r="A31" s="148"/>
      <c r="B31" s="11"/>
      <c r="C31" s="35"/>
      <c r="D31" s="13"/>
      <c r="E31" s="13"/>
      <c r="F31" s="13"/>
      <c r="G31" s="73"/>
    </row>
    <row r="32" spans="1:7" ht="14" customHeight="1" x14ac:dyDescent="0.35">
      <c r="A32" s="148"/>
      <c r="B32" s="11"/>
      <c r="C32" s="12"/>
      <c r="D32" s="22"/>
      <c r="E32" s="22"/>
      <c r="F32" s="23"/>
      <c r="G32" s="24"/>
    </row>
    <row r="33" spans="1:7" ht="14" customHeight="1" x14ac:dyDescent="0.35">
      <c r="A33" s="148"/>
      <c r="B33" s="11"/>
      <c r="C33" s="35"/>
      <c r="D33" s="13"/>
      <c r="E33" s="13"/>
      <c r="F33" s="13"/>
      <c r="G33" s="73"/>
    </row>
    <row r="34" spans="1:7" ht="14" customHeight="1" x14ac:dyDescent="0.35">
      <c r="A34" s="148"/>
      <c r="B34" s="11"/>
      <c r="C34" s="12"/>
      <c r="D34" s="22"/>
      <c r="E34" s="22"/>
      <c r="F34" s="23"/>
      <c r="G34" s="24"/>
    </row>
    <row r="35" spans="1:7" ht="14" customHeight="1" x14ac:dyDescent="0.35">
      <c r="A35" s="11"/>
      <c r="B35" s="11"/>
      <c r="C35" s="12"/>
      <c r="D35" s="22"/>
      <c r="E35" s="22"/>
      <c r="F35" s="23"/>
      <c r="G35" s="24"/>
    </row>
    <row r="36" spans="1:7" ht="14" customHeight="1" x14ac:dyDescent="0.35">
      <c r="A36" s="74"/>
      <c r="B36" s="57"/>
      <c r="C36" s="8"/>
      <c r="D36" s="17"/>
      <c r="E36" s="17"/>
      <c r="F36" s="75"/>
      <c r="G36" s="19"/>
    </row>
    <row r="37" spans="1:7" ht="14" customHeight="1" x14ac:dyDescent="0.35">
      <c r="A37" s="146"/>
      <c r="B37" s="146"/>
      <c r="C37" s="146"/>
      <c r="D37" s="146"/>
      <c r="E37" s="25"/>
      <c r="F37" s="16"/>
      <c r="G37" s="26"/>
    </row>
    <row r="38" spans="1:7" ht="14" customHeight="1" x14ac:dyDescent="0.35">
      <c r="A38" s="14"/>
      <c r="B38" s="14"/>
      <c r="C38" s="14"/>
      <c r="D38" s="14"/>
      <c r="E38" s="25"/>
      <c r="F38" s="16"/>
      <c r="G38" s="26"/>
    </row>
    <row r="39" spans="1:7" ht="14" customHeight="1" x14ac:dyDescent="0.35">
      <c r="A39" s="14"/>
      <c r="B39" s="14"/>
      <c r="C39" s="14"/>
      <c r="D39" s="14"/>
      <c r="E39" s="25"/>
      <c r="F39" s="16"/>
      <c r="G39" s="26"/>
    </row>
    <row r="40" spans="1:7" ht="14" customHeight="1" x14ac:dyDescent="0.35">
      <c r="A40" s="5"/>
      <c r="B40" s="6"/>
      <c r="C40" s="7"/>
      <c r="D40" s="17"/>
      <c r="E40" s="17"/>
      <c r="F40" s="18"/>
      <c r="G40" s="19"/>
    </row>
    <row r="41" spans="1:7" ht="14" customHeight="1" x14ac:dyDescent="0.35">
      <c r="A41" s="5"/>
      <c r="B41" s="6"/>
      <c r="C41" s="8"/>
      <c r="D41" s="17"/>
      <c r="E41" s="17"/>
      <c r="F41" s="18"/>
      <c r="G41" s="19"/>
    </row>
    <row r="42" spans="1:7" ht="14" customHeight="1" x14ac:dyDescent="0.35">
      <c r="A42" s="57"/>
      <c r="B42" s="57"/>
      <c r="C42" s="7"/>
      <c r="D42" s="71"/>
      <c r="E42" s="71"/>
      <c r="F42" s="72"/>
      <c r="G42" s="72"/>
    </row>
    <row r="43" spans="1:7" ht="14" customHeight="1" x14ac:dyDescent="0.35">
      <c r="A43" s="148"/>
      <c r="B43" s="11"/>
      <c r="C43" s="43"/>
      <c r="D43" s="13"/>
      <c r="E43" s="13"/>
      <c r="F43" s="13"/>
      <c r="G43" s="73"/>
    </row>
    <row r="44" spans="1:7" ht="14" customHeight="1" x14ac:dyDescent="0.35">
      <c r="A44" s="148"/>
      <c r="B44" s="11"/>
      <c r="C44" s="12"/>
      <c r="D44" s="22"/>
      <c r="E44" s="22"/>
      <c r="F44" s="23"/>
      <c r="G44" s="24"/>
    </row>
    <row r="45" spans="1:7" ht="14" customHeight="1" x14ac:dyDescent="0.35">
      <c r="A45" s="148"/>
      <c r="B45" s="11"/>
      <c r="C45" s="43"/>
      <c r="D45" s="13"/>
      <c r="E45" s="13"/>
      <c r="F45" s="13"/>
      <c r="G45" s="73"/>
    </row>
    <row r="46" spans="1:7" ht="14" customHeight="1" x14ac:dyDescent="0.35">
      <c r="A46" s="148"/>
      <c r="B46" s="11"/>
      <c r="C46" s="12"/>
      <c r="D46" s="22"/>
      <c r="E46" s="22"/>
      <c r="F46" s="23"/>
      <c r="G46" s="24"/>
    </row>
    <row r="47" spans="1:7" ht="14" customHeight="1" x14ac:dyDescent="0.35">
      <c r="A47" s="11"/>
      <c r="B47" s="11"/>
      <c r="C47" s="12"/>
      <c r="D47" s="22"/>
      <c r="E47" s="22"/>
      <c r="F47" s="23"/>
      <c r="G47" s="24"/>
    </row>
    <row r="48" spans="1:7" ht="14" customHeight="1" x14ac:dyDescent="0.35">
      <c r="A48" s="74"/>
      <c r="B48" s="57"/>
      <c r="C48" s="8"/>
      <c r="D48" s="17"/>
      <c r="E48" s="17"/>
      <c r="F48" s="75"/>
      <c r="G48" s="19"/>
    </row>
    <row r="49" spans="1:7" ht="14" customHeight="1" x14ac:dyDescent="0.35">
      <c r="A49" s="146"/>
      <c r="B49" s="146"/>
      <c r="C49" s="146"/>
      <c r="D49" s="146"/>
      <c r="E49" s="25"/>
      <c r="F49" s="16"/>
      <c r="G49" s="26"/>
    </row>
    <row r="50" spans="1:7" ht="14" customHeight="1" x14ac:dyDescent="0.35"/>
    <row r="51" spans="1:7" ht="14" customHeight="1" x14ac:dyDescent="0.35"/>
    <row r="52" spans="1:7" ht="14" customHeight="1" x14ac:dyDescent="0.35">
      <c r="A52" s="5"/>
      <c r="B52" s="6"/>
      <c r="C52" s="7"/>
      <c r="D52" s="17"/>
      <c r="E52" s="17"/>
      <c r="F52" s="18"/>
      <c r="G52" s="19"/>
    </row>
    <row r="53" spans="1:7" ht="14" customHeight="1" x14ac:dyDescent="0.35">
      <c r="A53" s="5"/>
      <c r="B53" s="6"/>
      <c r="C53" s="8"/>
      <c r="D53" s="17"/>
      <c r="E53" s="17"/>
      <c r="F53" s="18"/>
      <c r="G53" s="19"/>
    </row>
    <row r="54" spans="1:7" ht="14" customHeight="1" x14ac:dyDescent="0.35">
      <c r="A54" s="57"/>
      <c r="B54" s="57"/>
      <c r="C54" s="7"/>
      <c r="D54" s="71"/>
      <c r="E54" s="71"/>
      <c r="F54" s="72"/>
      <c r="G54" s="72"/>
    </row>
    <row r="55" spans="1:7" ht="14" customHeight="1" x14ac:dyDescent="0.35">
      <c r="A55" s="148"/>
      <c r="B55" s="11"/>
      <c r="C55" s="35"/>
      <c r="D55" s="13"/>
      <c r="E55" s="13"/>
      <c r="F55" s="13"/>
      <c r="G55" s="73"/>
    </row>
    <row r="56" spans="1:7" ht="14" customHeight="1" x14ac:dyDescent="0.35">
      <c r="A56" s="148"/>
      <c r="B56" s="11"/>
      <c r="C56" s="12"/>
      <c r="D56" s="22"/>
      <c r="E56" s="22"/>
      <c r="F56" s="23"/>
      <c r="G56" s="24"/>
    </row>
    <row r="57" spans="1:7" ht="14" customHeight="1" x14ac:dyDescent="0.35">
      <c r="A57" s="148"/>
      <c r="B57" s="11"/>
      <c r="C57" s="35"/>
      <c r="D57" s="13"/>
      <c r="E57" s="13"/>
      <c r="F57" s="13"/>
      <c r="G57" s="73"/>
    </row>
    <row r="58" spans="1:7" ht="14" customHeight="1" x14ac:dyDescent="0.35">
      <c r="A58" s="148"/>
      <c r="B58" s="11"/>
      <c r="C58" s="12"/>
      <c r="D58" s="22"/>
      <c r="E58" s="22"/>
      <c r="F58" s="23"/>
      <c r="G58" s="24"/>
    </row>
    <row r="59" spans="1:7" ht="14" customHeight="1" x14ac:dyDescent="0.35">
      <c r="A59" s="148"/>
      <c r="B59" s="11"/>
      <c r="C59" s="35"/>
      <c r="D59" s="13"/>
      <c r="E59" s="13"/>
      <c r="F59" s="13"/>
      <c r="G59" s="73"/>
    </row>
    <row r="60" spans="1:7" ht="14" customHeight="1" x14ac:dyDescent="0.35">
      <c r="A60" s="148"/>
      <c r="B60" s="11"/>
      <c r="C60" s="12"/>
      <c r="D60" s="22"/>
      <c r="E60" s="22"/>
      <c r="F60" s="23"/>
      <c r="G60" s="24"/>
    </row>
    <row r="61" spans="1:7" ht="14" customHeight="1" x14ac:dyDescent="0.35">
      <c r="A61" s="148"/>
      <c r="B61" s="11"/>
      <c r="C61" s="35"/>
      <c r="D61" s="13"/>
      <c r="E61" s="13"/>
      <c r="F61" s="13"/>
      <c r="G61" s="73"/>
    </row>
    <row r="62" spans="1:7" ht="14" customHeight="1" x14ac:dyDescent="0.35">
      <c r="A62" s="148"/>
      <c r="B62" s="11"/>
      <c r="C62" s="12"/>
      <c r="D62" s="22"/>
      <c r="E62" s="22"/>
      <c r="F62" s="23"/>
      <c r="G62" s="24"/>
    </row>
    <row r="63" spans="1:7" ht="14" customHeight="1" x14ac:dyDescent="0.35">
      <c r="A63" s="148"/>
      <c r="B63" s="11"/>
      <c r="C63" s="35"/>
      <c r="D63" s="13"/>
      <c r="E63" s="13"/>
      <c r="F63" s="13"/>
      <c r="G63" s="73"/>
    </row>
    <row r="64" spans="1:7" ht="14" customHeight="1" x14ac:dyDescent="0.35">
      <c r="A64" s="148"/>
      <c r="B64" s="11"/>
      <c r="C64" s="12"/>
      <c r="D64" s="22"/>
      <c r="E64" s="22"/>
      <c r="F64" s="23"/>
      <c r="G64" s="24"/>
    </row>
    <row r="65" spans="1:7" ht="14" customHeight="1" x14ac:dyDescent="0.35">
      <c r="A65" s="148"/>
      <c r="B65" s="11"/>
      <c r="C65" s="35"/>
      <c r="D65" s="13"/>
      <c r="E65" s="13"/>
      <c r="F65" s="13"/>
      <c r="G65" s="73"/>
    </row>
    <row r="66" spans="1:7" ht="14" customHeight="1" x14ac:dyDescent="0.35">
      <c r="A66" s="148"/>
      <c r="B66" s="11"/>
      <c r="C66" s="12"/>
      <c r="D66" s="22"/>
      <c r="E66" s="22"/>
      <c r="F66" s="23"/>
      <c r="G66" s="24"/>
    </row>
    <row r="67" spans="1:7" ht="14" customHeight="1" x14ac:dyDescent="0.35">
      <c r="A67" s="148"/>
      <c r="B67" s="11"/>
      <c r="C67" s="35"/>
      <c r="D67" s="13"/>
      <c r="E67" s="13"/>
      <c r="F67" s="13"/>
      <c r="G67" s="73"/>
    </row>
    <row r="68" spans="1:7" ht="14" customHeight="1" x14ac:dyDescent="0.35">
      <c r="A68" s="148"/>
      <c r="B68" s="11"/>
      <c r="C68" s="12"/>
      <c r="D68" s="22"/>
      <c r="E68" s="22"/>
      <c r="F68" s="23"/>
      <c r="G68" s="24"/>
    </row>
    <row r="69" spans="1:7" ht="14" customHeight="1" x14ac:dyDescent="0.35">
      <c r="A69" s="148"/>
      <c r="B69" s="11"/>
      <c r="C69" s="42"/>
      <c r="D69" s="13"/>
      <c r="E69" s="13"/>
      <c r="F69" s="13"/>
      <c r="G69" s="73"/>
    </row>
    <row r="70" spans="1:7" ht="14" customHeight="1" x14ac:dyDescent="0.35">
      <c r="A70" s="148"/>
      <c r="B70" s="11"/>
      <c r="C70" s="12"/>
      <c r="D70" s="22"/>
      <c r="E70" s="22"/>
      <c r="F70" s="23"/>
      <c r="G70" s="24"/>
    </row>
    <row r="71" spans="1:7" ht="14" customHeight="1" x14ac:dyDescent="0.35">
      <c r="A71" s="148"/>
      <c r="B71" s="11"/>
      <c r="C71" s="35"/>
      <c r="D71" s="13"/>
      <c r="E71" s="13"/>
      <c r="F71" s="13"/>
      <c r="G71" s="73"/>
    </row>
    <row r="72" spans="1:7" ht="14" customHeight="1" x14ac:dyDescent="0.35">
      <c r="A72" s="148"/>
      <c r="B72" s="11"/>
      <c r="C72" s="12"/>
      <c r="D72" s="22"/>
      <c r="E72" s="22"/>
      <c r="F72" s="23"/>
      <c r="G72" s="24"/>
    </row>
    <row r="73" spans="1:7" ht="14" customHeight="1" x14ac:dyDescent="0.35">
      <c r="A73" s="148"/>
      <c r="B73" s="11"/>
      <c r="C73" s="35"/>
      <c r="D73" s="13"/>
      <c r="E73" s="13"/>
      <c r="F73" s="13"/>
      <c r="G73" s="73"/>
    </row>
    <row r="74" spans="1:7" ht="14" customHeight="1" x14ac:dyDescent="0.35">
      <c r="A74" s="148"/>
      <c r="B74" s="11"/>
      <c r="C74" s="12"/>
      <c r="D74" s="22"/>
      <c r="E74" s="22"/>
      <c r="F74" s="23"/>
      <c r="G74" s="24"/>
    </row>
    <row r="75" spans="1:7" ht="14" customHeight="1" x14ac:dyDescent="0.35">
      <c r="A75" s="148"/>
      <c r="B75" s="11"/>
      <c r="C75" s="35"/>
      <c r="D75" s="13"/>
      <c r="E75" s="13"/>
      <c r="F75" s="13"/>
      <c r="G75" s="73"/>
    </row>
    <row r="76" spans="1:7" ht="14" customHeight="1" x14ac:dyDescent="0.35">
      <c r="A76" s="148"/>
      <c r="B76" s="11"/>
      <c r="C76" s="12"/>
      <c r="D76" s="22"/>
      <c r="E76" s="22"/>
      <c r="F76" s="23"/>
      <c r="G76" s="24"/>
    </row>
    <row r="77" spans="1:7" ht="14" customHeight="1" x14ac:dyDescent="0.35">
      <c r="A77" s="148"/>
      <c r="B77" s="11"/>
      <c r="C77" s="35"/>
      <c r="D77" s="13"/>
      <c r="E77" s="13"/>
      <c r="F77" s="13"/>
      <c r="G77" s="73"/>
    </row>
    <row r="78" spans="1:7" ht="14" customHeight="1" x14ac:dyDescent="0.35">
      <c r="A78" s="148"/>
      <c r="B78" s="11"/>
      <c r="C78" s="12"/>
      <c r="D78" s="22"/>
      <c r="E78" s="22"/>
      <c r="F78" s="23"/>
      <c r="G78" s="24"/>
    </row>
    <row r="79" spans="1:7" ht="14" customHeight="1" x14ac:dyDescent="0.35">
      <c r="A79" s="148"/>
      <c r="B79" s="11"/>
      <c r="C79" s="35"/>
      <c r="D79" s="13"/>
      <c r="E79" s="13"/>
      <c r="F79" s="13"/>
      <c r="G79" s="73"/>
    </row>
    <row r="80" spans="1:7" ht="14" customHeight="1" x14ac:dyDescent="0.35">
      <c r="A80" s="148"/>
      <c r="B80" s="11"/>
      <c r="C80" s="12"/>
      <c r="D80" s="22"/>
      <c r="E80" s="22"/>
      <c r="F80" s="23"/>
      <c r="G80" s="24"/>
    </row>
    <row r="81" spans="1:7" ht="14" customHeight="1" x14ac:dyDescent="0.35">
      <c r="A81" s="148"/>
      <c r="B81" s="11"/>
      <c r="C81" s="35"/>
      <c r="D81" s="13"/>
      <c r="E81" s="13"/>
      <c r="F81" s="13"/>
      <c r="G81" s="73"/>
    </row>
    <row r="82" spans="1:7" ht="14" customHeight="1" x14ac:dyDescent="0.35">
      <c r="A82" s="148"/>
      <c r="B82" s="11"/>
      <c r="C82" s="12"/>
      <c r="D82" s="22"/>
      <c r="E82" s="22"/>
      <c r="F82" s="23"/>
      <c r="G82" s="24"/>
    </row>
    <row r="83" spans="1:7" ht="14" customHeight="1" x14ac:dyDescent="0.35">
      <c r="A83" s="148"/>
      <c r="B83" s="11"/>
      <c r="C83" s="35"/>
      <c r="D83" s="13"/>
      <c r="E83" s="13"/>
      <c r="F83" s="13"/>
      <c r="G83" s="73"/>
    </row>
    <row r="84" spans="1:7" ht="14" customHeight="1" x14ac:dyDescent="0.35">
      <c r="A84" s="148"/>
      <c r="B84" s="11"/>
      <c r="C84" s="12"/>
      <c r="D84" s="22"/>
      <c r="E84" s="22"/>
      <c r="F84" s="23"/>
      <c r="G84" s="24"/>
    </row>
    <row r="85" spans="1:7" ht="14" customHeight="1" x14ac:dyDescent="0.35">
      <c r="A85" s="148"/>
      <c r="B85" s="11"/>
      <c r="C85" s="35"/>
      <c r="D85" s="13"/>
      <c r="E85" s="13"/>
      <c r="F85" s="13"/>
      <c r="G85" s="73"/>
    </row>
    <row r="86" spans="1:7" ht="14" customHeight="1" x14ac:dyDescent="0.35">
      <c r="A86" s="148"/>
      <c r="B86" s="11"/>
      <c r="C86" s="12"/>
      <c r="D86" s="22"/>
      <c r="E86" s="22"/>
      <c r="F86" s="23"/>
      <c r="G86" s="24"/>
    </row>
    <row r="87" spans="1:7" ht="14" customHeight="1" x14ac:dyDescent="0.35">
      <c r="A87" s="148"/>
      <c r="B87" s="11"/>
      <c r="C87" s="35"/>
      <c r="D87" s="13"/>
      <c r="E87" s="13"/>
      <c r="F87" s="13"/>
      <c r="G87" s="73"/>
    </row>
    <row r="88" spans="1:7" ht="14" customHeight="1" x14ac:dyDescent="0.35">
      <c r="A88" s="148"/>
      <c r="B88" s="11"/>
      <c r="C88" s="12"/>
      <c r="D88" s="22"/>
      <c r="E88" s="22"/>
      <c r="F88" s="23"/>
      <c r="G88" s="24"/>
    </row>
    <row r="89" spans="1:7" ht="14" customHeight="1" x14ac:dyDescent="0.35">
      <c r="A89" s="148"/>
      <c r="B89" s="11"/>
      <c r="C89" s="35"/>
      <c r="D89" s="13"/>
      <c r="E89" s="13"/>
      <c r="F89" s="13"/>
      <c r="G89" s="73"/>
    </row>
    <row r="90" spans="1:7" ht="14" customHeight="1" x14ac:dyDescent="0.35">
      <c r="A90" s="148"/>
      <c r="B90" s="11"/>
      <c r="C90" s="12"/>
      <c r="D90" s="22"/>
      <c r="E90" s="22"/>
      <c r="F90" s="23"/>
      <c r="G90" s="24"/>
    </row>
    <row r="91" spans="1:7" ht="14" customHeight="1" x14ac:dyDescent="0.35">
      <c r="A91" s="148"/>
      <c r="B91" s="11"/>
      <c r="C91" s="35"/>
      <c r="D91" s="13"/>
      <c r="E91" s="13"/>
      <c r="F91" s="13"/>
      <c r="G91" s="73"/>
    </row>
    <row r="92" spans="1:7" ht="14" customHeight="1" x14ac:dyDescent="0.35">
      <c r="A92" s="148"/>
      <c r="B92" s="11"/>
      <c r="C92" s="12"/>
      <c r="D92" s="22"/>
      <c r="E92" s="22"/>
      <c r="F92" s="23"/>
      <c r="G92" s="24"/>
    </row>
    <row r="93" spans="1:7" ht="14" customHeight="1" x14ac:dyDescent="0.35">
      <c r="A93" s="148"/>
      <c r="B93" s="11"/>
      <c r="C93" s="35"/>
      <c r="D93" s="13"/>
      <c r="E93" s="13"/>
      <c r="F93" s="13"/>
      <c r="G93" s="73"/>
    </row>
    <row r="94" spans="1:7" ht="14" customHeight="1" x14ac:dyDescent="0.35">
      <c r="A94" s="148"/>
      <c r="B94" s="11"/>
      <c r="C94" s="12"/>
      <c r="D94" s="22"/>
      <c r="E94" s="22"/>
      <c r="F94" s="23"/>
      <c r="G94" s="24"/>
    </row>
    <row r="95" spans="1:7" ht="14" customHeight="1" x14ac:dyDescent="0.35">
      <c r="A95" s="148"/>
      <c r="B95" s="11"/>
      <c r="C95" s="35"/>
      <c r="D95" s="13"/>
      <c r="E95" s="13"/>
      <c r="F95" s="13"/>
      <c r="G95" s="73"/>
    </row>
    <row r="96" spans="1:7" ht="14" customHeight="1" x14ac:dyDescent="0.35">
      <c r="A96" s="148"/>
      <c r="B96" s="11"/>
      <c r="C96" s="12"/>
      <c r="D96" s="22"/>
      <c r="E96" s="22"/>
      <c r="F96" s="23"/>
      <c r="G96" s="24"/>
    </row>
    <row r="97" spans="1:7" ht="14" customHeight="1" x14ac:dyDescent="0.35">
      <c r="A97" s="148"/>
      <c r="B97" s="11"/>
      <c r="C97" s="35"/>
      <c r="D97" s="13"/>
      <c r="E97" s="13"/>
      <c r="F97" s="13"/>
      <c r="G97" s="73"/>
    </row>
    <row r="98" spans="1:7" ht="14" customHeight="1" x14ac:dyDescent="0.35">
      <c r="A98" s="148"/>
      <c r="B98" s="11"/>
      <c r="C98" s="12"/>
      <c r="D98" s="22"/>
      <c r="E98" s="22"/>
      <c r="F98" s="23"/>
      <c r="G98" s="24"/>
    </row>
    <row r="99" spans="1:7" ht="14" customHeight="1" x14ac:dyDescent="0.35">
      <c r="A99" s="148"/>
      <c r="B99" s="11"/>
      <c r="C99" s="35"/>
      <c r="D99" s="13"/>
      <c r="E99" s="13"/>
      <c r="F99" s="13"/>
      <c r="G99" s="73"/>
    </row>
    <row r="100" spans="1:7" ht="14" customHeight="1" x14ac:dyDescent="0.35">
      <c r="A100" s="148"/>
      <c r="B100" s="11"/>
      <c r="C100" s="12"/>
      <c r="D100" s="22"/>
      <c r="E100" s="22"/>
      <c r="F100" s="23"/>
      <c r="G100" s="24"/>
    </row>
    <row r="101" spans="1:7" ht="14" customHeight="1" x14ac:dyDescent="0.35">
      <c r="A101" s="11"/>
      <c r="B101" s="11"/>
      <c r="C101" s="12"/>
      <c r="D101" s="22"/>
      <c r="E101" s="22"/>
      <c r="F101" s="23"/>
      <c r="G101" s="24"/>
    </row>
    <row r="102" spans="1:7" ht="14" customHeight="1" x14ac:dyDescent="0.35">
      <c r="A102" s="74"/>
      <c r="B102" s="57"/>
      <c r="C102" s="8"/>
      <c r="D102" s="17"/>
      <c r="E102" s="17"/>
      <c r="F102" s="75"/>
      <c r="G102" s="19"/>
    </row>
    <row r="103" spans="1:7" ht="14" customHeight="1" x14ac:dyDescent="0.35">
      <c r="A103" s="146"/>
      <c r="B103" s="146"/>
      <c r="C103" s="146"/>
      <c r="D103" s="146"/>
      <c r="E103" s="25"/>
      <c r="F103" s="16"/>
      <c r="G103" s="26"/>
    </row>
    <row r="104" spans="1:7" ht="14" customHeight="1" x14ac:dyDescent="0.35"/>
    <row r="105" spans="1:7" ht="14" customHeight="1" x14ac:dyDescent="0.35"/>
    <row r="106" spans="1:7" ht="14" customHeight="1" x14ac:dyDescent="0.35">
      <c r="A106" s="5"/>
      <c r="B106" s="6"/>
      <c r="C106" s="7"/>
      <c r="D106" s="17"/>
      <c r="E106" s="17"/>
      <c r="F106" s="18"/>
      <c r="G106" s="19"/>
    </row>
    <row r="107" spans="1:7" ht="14" customHeight="1" x14ac:dyDescent="0.35">
      <c r="A107" s="5"/>
      <c r="B107" s="6"/>
      <c r="C107" s="8"/>
      <c r="D107" s="17"/>
      <c r="E107" s="17"/>
      <c r="F107" s="18"/>
      <c r="G107" s="19"/>
    </row>
    <row r="108" spans="1:7" ht="14" customHeight="1" x14ac:dyDescent="0.35">
      <c r="A108" s="57"/>
      <c r="B108" s="57"/>
      <c r="C108" s="7"/>
      <c r="D108" s="71"/>
      <c r="E108" s="71"/>
      <c r="F108" s="72"/>
      <c r="G108" s="72"/>
    </row>
    <row r="109" spans="1:7" ht="14" customHeight="1" x14ac:dyDescent="0.35">
      <c r="A109" s="148"/>
      <c r="B109" s="11"/>
      <c r="C109" s="35"/>
      <c r="D109" s="13"/>
      <c r="E109" s="13"/>
      <c r="F109" s="13"/>
      <c r="G109" s="73"/>
    </row>
    <row r="110" spans="1:7" ht="14" customHeight="1" x14ac:dyDescent="0.35">
      <c r="A110" s="148"/>
      <c r="B110" s="11"/>
      <c r="C110" s="12"/>
      <c r="D110" s="22"/>
      <c r="E110" s="22"/>
      <c r="F110" s="23"/>
      <c r="G110" s="24"/>
    </row>
    <row r="111" spans="1:7" ht="14" customHeight="1" x14ac:dyDescent="0.35">
      <c r="A111" s="148"/>
      <c r="B111" s="11"/>
      <c r="C111" s="35"/>
      <c r="D111" s="13"/>
      <c r="E111" s="13"/>
      <c r="F111" s="13"/>
      <c r="G111" s="73"/>
    </row>
    <row r="112" spans="1:7" ht="14" customHeight="1" x14ac:dyDescent="0.35">
      <c r="A112" s="148"/>
      <c r="B112" s="11"/>
      <c r="C112" s="12"/>
      <c r="D112" s="22"/>
      <c r="E112" s="22"/>
      <c r="F112" s="23"/>
      <c r="G112" s="24"/>
    </row>
    <row r="113" spans="1:7" ht="14" customHeight="1" x14ac:dyDescent="0.35">
      <c r="A113" s="148"/>
      <c r="B113" s="11"/>
      <c r="C113" s="35"/>
      <c r="D113" s="13"/>
      <c r="E113" s="13"/>
      <c r="F113" s="13"/>
      <c r="G113" s="73"/>
    </row>
    <row r="114" spans="1:7" ht="14" customHeight="1" x14ac:dyDescent="0.35">
      <c r="A114" s="148"/>
      <c r="B114" s="11"/>
      <c r="C114" s="12"/>
      <c r="D114" s="22"/>
      <c r="E114" s="22"/>
      <c r="F114" s="23"/>
      <c r="G114" s="24"/>
    </row>
    <row r="115" spans="1:7" ht="14" customHeight="1" x14ac:dyDescent="0.35">
      <c r="A115" s="148"/>
      <c r="B115" s="11"/>
      <c r="C115" s="35"/>
      <c r="D115" s="13"/>
      <c r="E115" s="13"/>
      <c r="F115" s="13"/>
      <c r="G115" s="73"/>
    </row>
    <row r="116" spans="1:7" ht="14" customHeight="1" x14ac:dyDescent="0.35">
      <c r="A116" s="148"/>
      <c r="B116" s="11"/>
      <c r="C116" s="12"/>
      <c r="D116" s="22"/>
      <c r="E116" s="22"/>
      <c r="F116" s="23"/>
      <c r="G116" s="24"/>
    </row>
    <row r="117" spans="1:7" ht="14" customHeight="1" x14ac:dyDescent="0.35">
      <c r="A117" s="148"/>
      <c r="B117" s="11"/>
      <c r="C117" s="35"/>
      <c r="D117" s="13"/>
      <c r="E117" s="13"/>
      <c r="F117" s="13"/>
      <c r="G117" s="73"/>
    </row>
    <row r="118" spans="1:7" ht="14" customHeight="1" x14ac:dyDescent="0.35">
      <c r="A118" s="148"/>
      <c r="B118" s="11"/>
      <c r="C118" s="12"/>
      <c r="D118" s="22"/>
      <c r="E118" s="22"/>
      <c r="F118" s="23"/>
      <c r="G118" s="24"/>
    </row>
    <row r="119" spans="1:7" ht="14" customHeight="1" x14ac:dyDescent="0.35">
      <c r="A119" s="148"/>
      <c r="B119" s="11"/>
      <c r="C119" s="35"/>
      <c r="D119" s="13"/>
      <c r="E119" s="13"/>
      <c r="F119" s="13"/>
      <c r="G119" s="73"/>
    </row>
    <row r="120" spans="1:7" ht="14" customHeight="1" x14ac:dyDescent="0.35">
      <c r="A120" s="148"/>
      <c r="B120" s="11"/>
      <c r="C120" s="12"/>
      <c r="D120" s="22"/>
      <c r="E120" s="22"/>
      <c r="F120" s="23"/>
      <c r="G120" s="24"/>
    </row>
    <row r="121" spans="1:7" ht="14" customHeight="1" x14ac:dyDescent="0.35">
      <c r="A121" s="148"/>
      <c r="B121" s="11"/>
      <c r="C121" s="35"/>
      <c r="D121" s="13"/>
      <c r="E121" s="13"/>
      <c r="F121" s="13"/>
      <c r="G121" s="73"/>
    </row>
    <row r="122" spans="1:7" ht="14" customHeight="1" x14ac:dyDescent="0.35">
      <c r="A122" s="148"/>
      <c r="B122" s="11"/>
      <c r="C122" s="12"/>
      <c r="D122" s="22"/>
      <c r="E122" s="22"/>
      <c r="F122" s="23"/>
      <c r="G122" s="24"/>
    </row>
    <row r="123" spans="1:7" ht="14" customHeight="1" x14ac:dyDescent="0.35">
      <c r="A123" s="11"/>
      <c r="B123" s="11"/>
      <c r="C123" s="12"/>
      <c r="D123" s="22"/>
      <c r="F123" s="23"/>
      <c r="G123" s="24"/>
    </row>
    <row r="124" spans="1:7" ht="14" customHeight="1" x14ac:dyDescent="0.35">
      <c r="A124" s="74"/>
      <c r="B124" s="57"/>
      <c r="C124" s="8"/>
      <c r="D124" s="17"/>
      <c r="E124" s="17"/>
      <c r="F124" s="75"/>
      <c r="G124" s="19"/>
    </row>
    <row r="125" spans="1:7" ht="14" customHeight="1" x14ac:dyDescent="0.35">
      <c r="A125" s="146"/>
      <c r="B125" s="146"/>
      <c r="C125" s="146"/>
      <c r="D125" s="146"/>
      <c r="E125" s="25"/>
      <c r="F125" s="16"/>
      <c r="G125" s="26"/>
    </row>
    <row r="126" spans="1:7" ht="14" customHeight="1" x14ac:dyDescent="0.35"/>
    <row r="127" spans="1:7" ht="14" customHeight="1" x14ac:dyDescent="0.35"/>
    <row r="128" spans="1:7" ht="14" customHeight="1" x14ac:dyDescent="0.35">
      <c r="A128" s="5"/>
      <c r="B128" s="6"/>
      <c r="C128" s="7"/>
      <c r="D128" s="17"/>
      <c r="E128" s="17"/>
      <c r="F128" s="18"/>
      <c r="G128" s="19"/>
    </row>
    <row r="129" spans="1:7" ht="14" customHeight="1" x14ac:dyDescent="0.35">
      <c r="A129" s="5"/>
      <c r="B129" s="6"/>
      <c r="C129" s="8"/>
      <c r="D129" s="17"/>
      <c r="E129" s="17"/>
      <c r="F129" s="18"/>
      <c r="G129" s="19"/>
    </row>
    <row r="130" spans="1:7" ht="14" customHeight="1" x14ac:dyDescent="0.35">
      <c r="A130" s="57"/>
      <c r="B130" s="57"/>
      <c r="C130" s="7"/>
      <c r="D130" s="71"/>
      <c r="E130" s="71"/>
      <c r="F130" s="72"/>
      <c r="G130" s="72"/>
    </row>
    <row r="131" spans="1:7" ht="14" customHeight="1" x14ac:dyDescent="0.35">
      <c r="A131" s="148"/>
      <c r="B131" s="11"/>
      <c r="C131" s="35"/>
      <c r="D131" s="13"/>
      <c r="E131" s="13"/>
      <c r="F131" s="13"/>
      <c r="G131" s="73"/>
    </row>
    <row r="132" spans="1:7" ht="14" customHeight="1" x14ac:dyDescent="0.35">
      <c r="A132" s="148"/>
      <c r="B132" s="11"/>
      <c r="C132" s="12"/>
      <c r="D132" s="22"/>
      <c r="E132" s="22"/>
      <c r="F132" s="23"/>
      <c r="G132" s="24"/>
    </row>
    <row r="133" spans="1:7" ht="14" customHeight="1" x14ac:dyDescent="0.35">
      <c r="A133" s="148"/>
      <c r="B133" s="11"/>
      <c r="C133" s="40"/>
      <c r="D133" s="13"/>
      <c r="E133" s="13"/>
      <c r="F133" s="13"/>
      <c r="G133" s="73"/>
    </row>
    <row r="134" spans="1:7" ht="14" customHeight="1" x14ac:dyDescent="0.35">
      <c r="A134" s="148"/>
      <c r="B134" s="11"/>
      <c r="C134" s="12"/>
      <c r="D134" s="22"/>
      <c r="E134" s="22"/>
      <c r="F134" s="23"/>
      <c r="G134" s="24"/>
    </row>
    <row r="135" spans="1:7" ht="14" customHeight="1" x14ac:dyDescent="0.35">
      <c r="A135" s="148"/>
      <c r="B135" s="11"/>
      <c r="C135" s="35"/>
      <c r="D135" s="13"/>
      <c r="E135" s="13"/>
      <c r="F135" s="13"/>
      <c r="G135" s="73"/>
    </row>
    <row r="136" spans="1:7" ht="14" customHeight="1" x14ac:dyDescent="0.35">
      <c r="A136" s="148"/>
      <c r="B136" s="11"/>
      <c r="C136" s="12"/>
      <c r="D136" s="22"/>
      <c r="E136" s="22"/>
      <c r="F136" s="23"/>
      <c r="G136" s="24"/>
    </row>
    <row r="137" spans="1:7" ht="14" customHeight="1" x14ac:dyDescent="0.35">
      <c r="A137" s="148"/>
      <c r="B137" s="11"/>
      <c r="C137" s="35"/>
      <c r="D137" s="13"/>
      <c r="E137" s="13"/>
      <c r="F137" s="13"/>
      <c r="G137" s="73"/>
    </row>
    <row r="138" spans="1:7" ht="14" customHeight="1" x14ac:dyDescent="0.35">
      <c r="A138" s="148"/>
      <c r="B138" s="11"/>
      <c r="C138" s="12"/>
      <c r="D138" s="22"/>
      <c r="E138" s="22"/>
      <c r="F138" s="23"/>
      <c r="G138" s="24"/>
    </row>
    <row r="139" spans="1:7" ht="14" customHeight="1" x14ac:dyDescent="0.35">
      <c r="A139" s="148"/>
      <c r="B139" s="11"/>
      <c r="C139" s="35"/>
      <c r="D139" s="13"/>
      <c r="E139" s="13"/>
      <c r="F139" s="13"/>
      <c r="G139" s="73"/>
    </row>
    <row r="140" spans="1:7" ht="14" customHeight="1" x14ac:dyDescent="0.35">
      <c r="A140" s="148"/>
      <c r="B140" s="11"/>
      <c r="C140" s="12"/>
      <c r="D140" s="22"/>
      <c r="E140" s="22"/>
      <c r="F140" s="23"/>
      <c r="G140" s="24"/>
    </row>
    <row r="141" spans="1:7" ht="14" customHeight="1" x14ac:dyDescent="0.35">
      <c r="A141" s="148"/>
      <c r="B141" s="11"/>
      <c r="C141" s="35"/>
      <c r="D141" s="13"/>
      <c r="E141" s="13"/>
      <c r="F141" s="13"/>
      <c r="G141" s="73"/>
    </row>
    <row r="142" spans="1:7" ht="14" customHeight="1" x14ac:dyDescent="0.35">
      <c r="A142" s="148"/>
      <c r="B142" s="11"/>
      <c r="C142" s="12"/>
      <c r="D142" s="22"/>
      <c r="E142" s="22"/>
      <c r="F142" s="23"/>
      <c r="G142" s="24"/>
    </row>
    <row r="143" spans="1:7" ht="14" customHeight="1" x14ac:dyDescent="0.35">
      <c r="A143" s="148"/>
      <c r="B143" s="11"/>
      <c r="C143" s="35"/>
      <c r="D143" s="13"/>
      <c r="E143" s="13"/>
      <c r="F143" s="13"/>
      <c r="G143" s="73"/>
    </row>
    <row r="144" spans="1:7" ht="14" customHeight="1" x14ac:dyDescent="0.35">
      <c r="A144" s="148"/>
      <c r="B144" s="11"/>
      <c r="C144" s="12"/>
      <c r="D144" s="22"/>
      <c r="E144" s="22"/>
      <c r="F144" s="23"/>
      <c r="G144" s="24"/>
    </row>
    <row r="145" spans="1:7" ht="14" customHeight="1" x14ac:dyDescent="0.35">
      <c r="A145" s="148"/>
      <c r="B145" s="11"/>
      <c r="C145" s="35"/>
      <c r="D145" s="13"/>
      <c r="E145" s="13"/>
      <c r="F145" s="13"/>
      <c r="G145" s="73"/>
    </row>
    <row r="146" spans="1:7" ht="14" customHeight="1" x14ac:dyDescent="0.35">
      <c r="A146" s="148"/>
      <c r="B146" s="11"/>
      <c r="C146" s="12"/>
      <c r="D146" s="22"/>
      <c r="E146" s="22"/>
      <c r="F146" s="23"/>
      <c r="G146" s="24"/>
    </row>
    <row r="147" spans="1:7" ht="14" customHeight="1" x14ac:dyDescent="0.35">
      <c r="A147" s="148"/>
      <c r="B147" s="11"/>
      <c r="C147" s="35"/>
      <c r="D147" s="13"/>
      <c r="E147" s="13"/>
      <c r="F147" s="13"/>
      <c r="G147" s="73"/>
    </row>
    <row r="148" spans="1:7" ht="14" customHeight="1" x14ac:dyDescent="0.35">
      <c r="A148" s="148"/>
      <c r="B148" s="11"/>
      <c r="C148" s="12"/>
      <c r="D148" s="22"/>
      <c r="E148" s="22"/>
      <c r="F148" s="23"/>
      <c r="G148" s="24"/>
    </row>
    <row r="149" spans="1:7" ht="14" customHeight="1" x14ac:dyDescent="0.35">
      <c r="A149" s="148"/>
      <c r="B149" s="11"/>
      <c r="C149" s="35"/>
      <c r="D149" s="13"/>
      <c r="E149" s="13"/>
      <c r="F149" s="13"/>
      <c r="G149" s="73"/>
    </row>
    <row r="150" spans="1:7" ht="14" customHeight="1" x14ac:dyDescent="0.35">
      <c r="A150" s="148"/>
      <c r="B150" s="11"/>
      <c r="C150" s="12"/>
      <c r="D150" s="22"/>
      <c r="E150" s="22"/>
      <c r="F150" s="23"/>
      <c r="G150" s="24"/>
    </row>
    <row r="151" spans="1:7" ht="14" customHeight="1" x14ac:dyDescent="0.35">
      <c r="A151" s="148"/>
      <c r="B151" s="11"/>
      <c r="C151" s="35"/>
      <c r="D151" s="13"/>
      <c r="E151" s="13"/>
      <c r="F151" s="13"/>
      <c r="G151" s="73"/>
    </row>
    <row r="152" spans="1:7" ht="14" customHeight="1" x14ac:dyDescent="0.35">
      <c r="A152" s="148"/>
      <c r="B152" s="11"/>
      <c r="C152" s="12"/>
      <c r="D152" s="22"/>
      <c r="E152" s="22"/>
      <c r="F152" s="23"/>
      <c r="G152" s="24"/>
    </row>
    <row r="153" spans="1:7" ht="14" customHeight="1" x14ac:dyDescent="0.35">
      <c r="A153" s="148"/>
      <c r="B153" s="11"/>
      <c r="C153" s="35"/>
      <c r="D153" s="13"/>
      <c r="E153" s="13"/>
      <c r="F153" s="13"/>
      <c r="G153" s="73"/>
    </row>
    <row r="154" spans="1:7" ht="14" customHeight="1" x14ac:dyDescent="0.35">
      <c r="A154" s="148"/>
      <c r="B154" s="11"/>
      <c r="C154" s="12"/>
      <c r="D154" s="22"/>
      <c r="E154" s="22"/>
      <c r="F154" s="23"/>
      <c r="G154" s="24"/>
    </row>
    <row r="155" spans="1:7" ht="14" customHeight="1" x14ac:dyDescent="0.35">
      <c r="A155" s="11"/>
      <c r="B155" s="11"/>
      <c r="C155" s="12"/>
      <c r="D155" s="22"/>
      <c r="E155" s="22"/>
      <c r="F155" s="23"/>
      <c r="G155" s="24"/>
    </row>
    <row r="156" spans="1:7" ht="14" customHeight="1" x14ac:dyDescent="0.35">
      <c r="A156" s="74"/>
      <c r="B156" s="57"/>
      <c r="C156" s="8"/>
      <c r="D156" s="17"/>
      <c r="E156" s="17"/>
      <c r="F156" s="75"/>
      <c r="G156" s="19"/>
    </row>
    <row r="157" spans="1:7" ht="14" customHeight="1" x14ac:dyDescent="0.35">
      <c r="A157" s="146"/>
      <c r="B157" s="146"/>
      <c r="C157" s="146"/>
      <c r="D157" s="146"/>
      <c r="E157" s="25"/>
      <c r="F157" s="16"/>
      <c r="G157" s="26"/>
    </row>
    <row r="158" spans="1:7" ht="14" customHeight="1" x14ac:dyDescent="0.35"/>
    <row r="159" spans="1:7" ht="14" customHeight="1" x14ac:dyDescent="0.35"/>
    <row r="160" spans="1:7" ht="14" customHeight="1" x14ac:dyDescent="0.35">
      <c r="A160" s="5"/>
      <c r="B160" s="6"/>
      <c r="C160" s="7"/>
      <c r="D160" s="17"/>
      <c r="E160" s="17"/>
      <c r="F160" s="18"/>
      <c r="G160" s="19"/>
    </row>
    <row r="161" spans="1:7" ht="14" customHeight="1" x14ac:dyDescent="0.35">
      <c r="A161" s="5"/>
      <c r="B161" s="6"/>
      <c r="C161" s="8"/>
      <c r="D161" s="17"/>
      <c r="E161" s="17"/>
      <c r="F161" s="18"/>
      <c r="G161" s="19"/>
    </row>
    <row r="162" spans="1:7" ht="14" customHeight="1" x14ac:dyDescent="0.35">
      <c r="A162" s="57"/>
      <c r="B162" s="57"/>
      <c r="C162" s="7"/>
      <c r="D162" s="71"/>
      <c r="E162" s="71"/>
      <c r="F162" s="72"/>
      <c r="G162" s="72"/>
    </row>
    <row r="163" spans="1:7" ht="14" customHeight="1" x14ac:dyDescent="0.35">
      <c r="A163" s="148"/>
      <c r="B163" s="11"/>
      <c r="C163" s="35"/>
      <c r="D163" s="13"/>
      <c r="E163" s="13"/>
      <c r="F163" s="13"/>
      <c r="G163" s="73"/>
    </row>
    <row r="164" spans="1:7" ht="14" customHeight="1" x14ac:dyDescent="0.35">
      <c r="A164" s="148"/>
      <c r="B164" s="11"/>
      <c r="C164" s="12"/>
      <c r="D164" s="22"/>
      <c r="E164" s="22"/>
      <c r="F164" s="23"/>
      <c r="G164" s="24"/>
    </row>
    <row r="165" spans="1:7" ht="14" customHeight="1" x14ac:dyDescent="0.35">
      <c r="A165" s="148"/>
      <c r="B165" s="11"/>
      <c r="C165" s="35"/>
      <c r="D165" s="13"/>
      <c r="E165" s="13"/>
      <c r="F165" s="13"/>
      <c r="G165" s="73"/>
    </row>
    <row r="166" spans="1:7" ht="14" customHeight="1" x14ac:dyDescent="0.35">
      <c r="A166" s="148"/>
      <c r="B166" s="11"/>
      <c r="C166" s="12"/>
      <c r="D166" s="22"/>
      <c r="E166" s="22"/>
      <c r="F166" s="23"/>
      <c r="G166" s="24"/>
    </row>
    <row r="167" spans="1:7" ht="14" customHeight="1" x14ac:dyDescent="0.35">
      <c r="A167" s="148"/>
      <c r="B167" s="11"/>
      <c r="C167" s="35"/>
      <c r="D167" s="13"/>
      <c r="E167" s="13"/>
      <c r="F167" s="13"/>
      <c r="G167" s="73"/>
    </row>
    <row r="168" spans="1:7" ht="14" customHeight="1" x14ac:dyDescent="0.35">
      <c r="A168" s="148"/>
      <c r="B168" s="11"/>
      <c r="C168" s="12"/>
      <c r="D168" s="22"/>
      <c r="E168" s="22"/>
      <c r="F168" s="23"/>
      <c r="G168" s="24"/>
    </row>
    <row r="169" spans="1:7" ht="14" customHeight="1" x14ac:dyDescent="0.35">
      <c r="A169" s="148"/>
      <c r="B169" s="11"/>
      <c r="C169" s="35"/>
      <c r="D169" s="13"/>
      <c r="E169" s="13"/>
      <c r="F169" s="13"/>
      <c r="G169" s="73"/>
    </row>
    <row r="170" spans="1:7" ht="14" customHeight="1" x14ac:dyDescent="0.35">
      <c r="A170" s="148"/>
      <c r="B170" s="11"/>
      <c r="C170" s="12"/>
      <c r="D170" s="22"/>
      <c r="E170" s="22"/>
      <c r="F170" s="23"/>
      <c r="G170" s="24"/>
    </row>
    <row r="171" spans="1:7" ht="14" customHeight="1" x14ac:dyDescent="0.35">
      <c r="A171" s="148"/>
      <c r="B171" s="11"/>
      <c r="C171" s="35"/>
      <c r="D171" s="13"/>
      <c r="E171" s="13"/>
      <c r="F171" s="13"/>
      <c r="G171" s="73"/>
    </row>
    <row r="172" spans="1:7" ht="14" customHeight="1" x14ac:dyDescent="0.35">
      <c r="A172" s="148"/>
      <c r="B172" s="11"/>
      <c r="C172" s="12"/>
      <c r="D172" s="22"/>
      <c r="E172" s="22"/>
      <c r="F172" s="23"/>
      <c r="G172" s="24"/>
    </row>
    <row r="173" spans="1:7" ht="14" customHeight="1" x14ac:dyDescent="0.35">
      <c r="A173" s="11"/>
      <c r="B173" s="11"/>
      <c r="C173" s="12"/>
      <c r="D173" s="22"/>
      <c r="E173" s="22"/>
      <c r="F173" s="23"/>
      <c r="G173" s="24"/>
    </row>
    <row r="174" spans="1:7" ht="14" customHeight="1" x14ac:dyDescent="0.35">
      <c r="A174" s="74"/>
      <c r="B174" s="57"/>
      <c r="C174" s="8"/>
      <c r="D174" s="17"/>
      <c r="E174" s="17"/>
      <c r="F174" s="75"/>
      <c r="G174" s="19"/>
    </row>
    <row r="175" spans="1:7" ht="14" customHeight="1" x14ac:dyDescent="0.35">
      <c r="A175" s="146"/>
      <c r="B175" s="146"/>
      <c r="C175" s="146"/>
      <c r="D175" s="146"/>
      <c r="E175" s="25"/>
      <c r="F175" s="16"/>
      <c r="G175" s="26"/>
    </row>
    <row r="176" spans="1:7" ht="14" customHeight="1" x14ac:dyDescent="0.35"/>
    <row r="177" spans="1:7" ht="14" customHeight="1" x14ac:dyDescent="0.35"/>
    <row r="178" spans="1:7" ht="14" customHeight="1" x14ac:dyDescent="0.35">
      <c r="A178" s="5"/>
      <c r="B178" s="6"/>
      <c r="C178" s="7"/>
      <c r="D178" s="17"/>
      <c r="E178" s="17"/>
      <c r="F178" s="18"/>
      <c r="G178" s="19"/>
    </row>
    <row r="179" spans="1:7" ht="14" customHeight="1" x14ac:dyDescent="0.35">
      <c r="A179" s="5"/>
      <c r="B179" s="6"/>
      <c r="C179" s="8"/>
      <c r="D179" s="17"/>
      <c r="E179" s="17"/>
      <c r="F179" s="18"/>
      <c r="G179" s="19"/>
    </row>
    <row r="180" spans="1:7" ht="14" customHeight="1" x14ac:dyDescent="0.35">
      <c r="A180" s="57"/>
      <c r="B180" s="57"/>
      <c r="C180" s="7"/>
      <c r="D180" s="71"/>
      <c r="E180" s="71"/>
      <c r="F180" s="72"/>
      <c r="G180" s="72"/>
    </row>
    <row r="181" spans="1:7" ht="14" customHeight="1" x14ac:dyDescent="0.35">
      <c r="A181" s="148"/>
      <c r="B181" s="11"/>
      <c r="C181" s="44"/>
      <c r="D181" s="13"/>
      <c r="E181" s="13"/>
      <c r="F181" s="13"/>
      <c r="G181" s="73"/>
    </row>
    <row r="182" spans="1:7" ht="14" customHeight="1" x14ac:dyDescent="0.35">
      <c r="A182" s="148"/>
      <c r="B182" s="11"/>
      <c r="C182" s="12"/>
      <c r="D182" s="22"/>
      <c r="E182" s="22"/>
      <c r="F182" s="23"/>
      <c r="G182" s="24"/>
    </row>
    <row r="183" spans="1:7" ht="14" customHeight="1" x14ac:dyDescent="0.35">
      <c r="A183" s="148"/>
      <c r="B183" s="11"/>
      <c r="C183" s="35"/>
      <c r="D183" s="13"/>
      <c r="E183" s="13"/>
      <c r="F183" s="13"/>
      <c r="G183" s="73"/>
    </row>
    <row r="184" spans="1:7" ht="14" customHeight="1" x14ac:dyDescent="0.35">
      <c r="A184" s="148"/>
      <c r="B184" s="11"/>
      <c r="C184" s="12"/>
      <c r="D184" s="22"/>
      <c r="E184" s="22"/>
      <c r="F184" s="23"/>
      <c r="G184" s="24"/>
    </row>
    <row r="185" spans="1:7" ht="14" customHeight="1" x14ac:dyDescent="0.35">
      <c r="A185" s="148"/>
      <c r="B185" s="11"/>
      <c r="C185" s="40"/>
      <c r="D185" s="13"/>
      <c r="E185" s="13"/>
      <c r="F185" s="13"/>
      <c r="G185" s="73"/>
    </row>
    <row r="186" spans="1:7" ht="14" customHeight="1" x14ac:dyDescent="0.35">
      <c r="A186" s="148"/>
      <c r="B186" s="11"/>
      <c r="D186" s="22"/>
      <c r="E186" s="22"/>
      <c r="F186" s="23"/>
      <c r="G186" s="24"/>
    </row>
    <row r="187" spans="1:7" ht="14" customHeight="1" x14ac:dyDescent="0.35">
      <c r="A187" s="148"/>
      <c r="B187" s="11"/>
      <c r="C187" s="35"/>
      <c r="D187" s="13"/>
      <c r="E187" s="13"/>
      <c r="F187" s="13"/>
      <c r="G187" s="73"/>
    </row>
    <row r="188" spans="1:7" ht="14" customHeight="1" x14ac:dyDescent="0.35">
      <c r="A188" s="148"/>
      <c r="B188" s="11"/>
      <c r="C188" s="12"/>
      <c r="D188" s="22"/>
      <c r="E188" s="22"/>
      <c r="F188" s="23"/>
      <c r="G188" s="24"/>
    </row>
    <row r="189" spans="1:7" ht="14" customHeight="1" x14ac:dyDescent="0.35">
      <c r="A189" s="11"/>
      <c r="B189" s="11"/>
      <c r="C189" s="12"/>
      <c r="D189" s="22"/>
      <c r="E189" s="22"/>
      <c r="F189" s="23"/>
      <c r="G189" s="24"/>
    </row>
    <row r="190" spans="1:7" ht="14" customHeight="1" x14ac:dyDescent="0.35">
      <c r="A190" s="74"/>
      <c r="B190" s="57"/>
      <c r="C190" s="8"/>
      <c r="D190" s="17"/>
      <c r="E190" s="17"/>
      <c r="F190" s="75"/>
      <c r="G190" s="19"/>
    </row>
    <row r="191" spans="1:7" ht="14" customHeight="1" x14ac:dyDescent="0.35">
      <c r="A191" s="146"/>
      <c r="B191" s="146"/>
      <c r="C191" s="146"/>
      <c r="D191" s="146"/>
      <c r="E191" s="25"/>
      <c r="F191" s="16"/>
      <c r="G191" s="26"/>
    </row>
    <row r="192" spans="1:7" ht="14" customHeight="1" x14ac:dyDescent="0.35"/>
    <row r="193" spans="1:7" ht="14" customHeight="1" x14ac:dyDescent="0.35">
      <c r="A193" s="5"/>
      <c r="B193" s="6"/>
      <c r="C193" s="7"/>
      <c r="D193" s="17"/>
      <c r="E193" s="17"/>
      <c r="F193" s="18"/>
      <c r="G193" s="19"/>
    </row>
    <row r="194" spans="1:7" ht="14" customHeight="1" x14ac:dyDescent="0.35">
      <c r="A194" s="5"/>
      <c r="B194" s="6"/>
      <c r="C194" s="8"/>
      <c r="D194" s="17"/>
      <c r="E194" s="17"/>
      <c r="F194" s="18"/>
      <c r="G194" s="19"/>
    </row>
    <row r="195" spans="1:7" ht="14" customHeight="1" x14ac:dyDescent="0.35">
      <c r="A195" s="57"/>
      <c r="B195" s="57"/>
      <c r="C195" s="7"/>
      <c r="D195" s="71"/>
      <c r="E195" s="71"/>
      <c r="F195" s="72"/>
      <c r="G195" s="72"/>
    </row>
    <row r="196" spans="1:7" ht="14" customHeight="1" x14ac:dyDescent="0.35">
      <c r="A196" s="148"/>
      <c r="B196" s="11"/>
      <c r="C196" s="44"/>
      <c r="D196" s="13"/>
      <c r="E196" s="13"/>
      <c r="F196" s="13"/>
      <c r="G196" s="73"/>
    </row>
    <row r="197" spans="1:7" ht="14" customHeight="1" x14ac:dyDescent="0.35">
      <c r="A197" s="148"/>
      <c r="B197" s="11"/>
      <c r="C197" s="12"/>
      <c r="D197" s="22"/>
      <c r="E197" s="22"/>
      <c r="F197" s="23"/>
      <c r="G197" s="24"/>
    </row>
    <row r="198" spans="1:7" ht="14" customHeight="1" x14ac:dyDescent="0.35">
      <c r="A198" s="148"/>
      <c r="B198" s="11"/>
      <c r="C198" s="35"/>
      <c r="D198" s="13"/>
      <c r="E198" s="13"/>
      <c r="F198" s="13"/>
      <c r="G198" s="73"/>
    </row>
    <row r="199" spans="1:7" ht="14" customHeight="1" x14ac:dyDescent="0.35">
      <c r="A199" s="148"/>
      <c r="B199" s="11"/>
      <c r="C199" s="12"/>
      <c r="D199" s="22"/>
      <c r="E199" s="22"/>
      <c r="F199" s="23"/>
      <c r="G199" s="24"/>
    </row>
    <row r="200" spans="1:7" ht="14" customHeight="1" x14ac:dyDescent="0.35">
      <c r="A200" s="148"/>
      <c r="B200" s="11"/>
      <c r="C200" s="35"/>
      <c r="D200" s="13"/>
      <c r="E200" s="13"/>
      <c r="F200" s="13"/>
      <c r="G200" s="73"/>
    </row>
    <row r="201" spans="1:7" ht="14" customHeight="1" x14ac:dyDescent="0.35">
      <c r="A201" s="148"/>
      <c r="B201" s="11"/>
      <c r="C201" s="12"/>
      <c r="D201" s="22"/>
      <c r="E201" s="22"/>
      <c r="F201" s="23"/>
      <c r="G201" s="24"/>
    </row>
    <row r="202" spans="1:7" ht="14" customHeight="1" x14ac:dyDescent="0.35">
      <c r="A202" s="11"/>
      <c r="B202" s="11"/>
      <c r="C202" s="12"/>
      <c r="D202" s="22"/>
      <c r="E202" s="22"/>
      <c r="F202" s="23"/>
      <c r="G202" s="24"/>
    </row>
    <row r="203" spans="1:7" ht="14" customHeight="1" x14ac:dyDescent="0.35">
      <c r="A203" s="74"/>
      <c r="B203" s="57"/>
      <c r="C203" s="8"/>
      <c r="D203" s="17"/>
      <c r="E203" s="17"/>
      <c r="F203" s="75"/>
      <c r="G203" s="19"/>
    </row>
    <row r="204" spans="1:7" ht="14" customHeight="1" x14ac:dyDescent="0.35">
      <c r="A204" s="146"/>
      <c r="B204" s="146"/>
      <c r="C204" s="146"/>
      <c r="D204" s="146"/>
      <c r="E204" s="25"/>
      <c r="F204" s="16"/>
      <c r="G204" s="26"/>
    </row>
    <row r="205" spans="1:7" ht="14" customHeight="1" x14ac:dyDescent="0.35">
      <c r="A205" s="14"/>
      <c r="B205" s="14"/>
      <c r="C205" s="14"/>
      <c r="D205" s="14"/>
      <c r="E205" s="25"/>
      <c r="F205" s="16"/>
      <c r="G205" s="26"/>
    </row>
    <row r="206" spans="1:7" ht="14" customHeight="1" x14ac:dyDescent="0.35">
      <c r="A206" s="5"/>
      <c r="B206" s="6"/>
      <c r="C206" s="7"/>
      <c r="D206" s="17"/>
      <c r="E206" s="17"/>
      <c r="F206" s="18"/>
      <c r="G206" s="19"/>
    </row>
    <row r="207" spans="1:7" ht="14" customHeight="1" x14ac:dyDescent="0.35">
      <c r="A207" s="5"/>
      <c r="B207" s="6"/>
      <c r="C207" s="8"/>
      <c r="D207" s="17"/>
      <c r="E207" s="17"/>
      <c r="F207" s="18"/>
      <c r="G207" s="19"/>
    </row>
    <row r="208" spans="1:7" ht="14" customHeight="1" x14ac:dyDescent="0.35">
      <c r="A208" s="57"/>
      <c r="B208" s="57"/>
      <c r="C208" s="7"/>
      <c r="D208" s="71"/>
      <c r="E208" s="71"/>
      <c r="F208" s="72"/>
      <c r="G208" s="72"/>
    </row>
    <row r="209" spans="1:7" ht="14" customHeight="1" x14ac:dyDescent="0.35">
      <c r="A209" s="148"/>
      <c r="B209" s="11"/>
      <c r="C209" s="44"/>
      <c r="D209" s="13"/>
      <c r="E209" s="13"/>
      <c r="F209" s="13"/>
      <c r="G209" s="73"/>
    </row>
    <row r="210" spans="1:7" ht="14" customHeight="1" x14ac:dyDescent="0.35">
      <c r="A210" s="148"/>
      <c r="B210" s="11"/>
      <c r="C210" s="12"/>
      <c r="D210" s="22"/>
      <c r="E210" s="22"/>
      <c r="F210" s="23"/>
      <c r="G210" s="24"/>
    </row>
    <row r="211" spans="1:7" ht="14" customHeight="1" x14ac:dyDescent="0.35">
      <c r="A211" s="148"/>
      <c r="B211" s="11"/>
      <c r="C211" s="35"/>
      <c r="D211" s="13"/>
      <c r="E211" s="13"/>
      <c r="F211" s="13"/>
      <c r="G211" s="73"/>
    </row>
    <row r="212" spans="1:7" ht="14" customHeight="1" x14ac:dyDescent="0.35">
      <c r="A212" s="148"/>
      <c r="B212" s="11"/>
      <c r="C212" s="12"/>
      <c r="D212" s="22"/>
      <c r="E212" s="22"/>
      <c r="F212" s="23"/>
      <c r="G212" s="24"/>
    </row>
    <row r="213" spans="1:7" ht="14" customHeight="1" x14ac:dyDescent="0.35">
      <c r="A213" s="11"/>
      <c r="B213" s="11"/>
      <c r="C213" s="12"/>
      <c r="D213" s="22"/>
      <c r="E213" s="22"/>
      <c r="F213" s="23"/>
      <c r="G213" s="24"/>
    </row>
    <row r="214" spans="1:7" ht="14" customHeight="1" x14ac:dyDescent="0.35">
      <c r="A214" s="74"/>
      <c r="B214" s="57"/>
      <c r="C214" s="8"/>
      <c r="D214" s="17"/>
      <c r="E214" s="17"/>
      <c r="F214" s="75"/>
      <c r="G214" s="19"/>
    </row>
    <row r="215" spans="1:7" ht="14" customHeight="1" x14ac:dyDescent="0.35">
      <c r="A215" s="146"/>
      <c r="B215" s="146"/>
      <c r="C215" s="146"/>
      <c r="D215" s="146"/>
      <c r="E215" s="25"/>
      <c r="F215" s="16"/>
      <c r="G215" s="26"/>
    </row>
    <row r="216" spans="1:7" ht="14" customHeight="1" x14ac:dyDescent="0.35"/>
    <row r="217" spans="1:7" ht="14" customHeight="1" x14ac:dyDescent="0.35">
      <c r="A217" s="5"/>
      <c r="B217" s="6"/>
      <c r="C217" s="7"/>
      <c r="D217" s="17"/>
      <c r="E217" s="17"/>
      <c r="F217" s="18"/>
      <c r="G217" s="19"/>
    </row>
    <row r="218" spans="1:7" ht="14" customHeight="1" x14ac:dyDescent="0.35">
      <c r="A218" s="5"/>
      <c r="B218" s="6"/>
      <c r="C218" s="8"/>
      <c r="D218" s="17"/>
      <c r="E218" s="17"/>
      <c r="F218" s="18"/>
      <c r="G218" s="19"/>
    </row>
    <row r="219" spans="1:7" ht="14" customHeight="1" x14ac:dyDescent="0.35">
      <c r="A219" s="57"/>
      <c r="B219" s="57"/>
      <c r="C219" s="7"/>
      <c r="D219" s="71"/>
      <c r="E219" s="71"/>
      <c r="F219" s="72"/>
      <c r="G219" s="72"/>
    </row>
    <row r="220" spans="1:7" ht="14" customHeight="1" x14ac:dyDescent="0.35">
      <c r="A220" s="148"/>
      <c r="B220" s="11"/>
      <c r="C220" s="35"/>
      <c r="D220" s="13"/>
      <c r="E220" s="13"/>
      <c r="F220" s="13"/>
      <c r="G220" s="73"/>
    </row>
    <row r="221" spans="1:7" ht="14" customHeight="1" x14ac:dyDescent="0.35">
      <c r="A221" s="148"/>
      <c r="B221" s="11"/>
      <c r="C221" s="12"/>
      <c r="D221" s="22"/>
      <c r="E221" s="22"/>
      <c r="F221" s="23"/>
      <c r="G221" s="24"/>
    </row>
    <row r="222" spans="1:7" ht="14" customHeight="1" x14ac:dyDescent="0.35">
      <c r="A222" s="148"/>
      <c r="B222" s="11"/>
      <c r="C222" s="35"/>
      <c r="D222" s="13"/>
      <c r="E222" s="13"/>
      <c r="F222" s="13"/>
      <c r="G222" s="73"/>
    </row>
    <row r="223" spans="1:7" ht="14" customHeight="1" x14ac:dyDescent="0.35">
      <c r="A223" s="148"/>
      <c r="B223" s="11"/>
      <c r="C223" s="12"/>
      <c r="D223" s="22"/>
      <c r="E223" s="22"/>
      <c r="F223" s="23"/>
      <c r="G223" s="24"/>
    </row>
    <row r="224" spans="1:7" ht="14" customHeight="1" x14ac:dyDescent="0.35">
      <c r="A224" s="148"/>
      <c r="B224" s="11"/>
      <c r="C224" s="35"/>
      <c r="D224" s="13"/>
      <c r="E224" s="13"/>
      <c r="F224" s="13"/>
      <c r="G224" s="73"/>
    </row>
    <row r="225" spans="1:7" ht="14" customHeight="1" x14ac:dyDescent="0.35">
      <c r="A225" s="148"/>
      <c r="B225" s="11"/>
      <c r="C225" s="12"/>
      <c r="D225" s="22"/>
      <c r="E225" s="22"/>
      <c r="F225" s="23"/>
      <c r="G225" s="24"/>
    </row>
    <row r="226" spans="1:7" ht="14" customHeight="1" x14ac:dyDescent="0.35">
      <c r="A226" s="148"/>
      <c r="B226" s="11"/>
      <c r="C226" s="35"/>
      <c r="D226" s="13"/>
      <c r="E226" s="13"/>
      <c r="F226" s="13"/>
      <c r="G226" s="73"/>
    </row>
    <row r="227" spans="1:7" ht="14" customHeight="1" x14ac:dyDescent="0.35">
      <c r="A227" s="148"/>
      <c r="B227" s="11"/>
      <c r="C227" s="12"/>
      <c r="D227" s="22"/>
      <c r="E227" s="22"/>
      <c r="F227" s="23"/>
      <c r="G227" s="24"/>
    </row>
    <row r="228" spans="1:7" ht="14" customHeight="1" x14ac:dyDescent="0.35">
      <c r="A228" s="11"/>
      <c r="B228" s="11"/>
      <c r="C228" s="12"/>
      <c r="D228" s="22"/>
      <c r="E228" s="22"/>
      <c r="F228" s="23"/>
      <c r="G228" s="24"/>
    </row>
    <row r="229" spans="1:7" ht="14" customHeight="1" x14ac:dyDescent="0.35">
      <c r="A229" s="74"/>
      <c r="B229" s="57"/>
      <c r="C229" s="8"/>
      <c r="D229" s="17"/>
      <c r="E229" s="17"/>
      <c r="F229" s="75"/>
      <c r="G229" s="19"/>
    </row>
    <row r="230" spans="1:7" ht="14" customHeight="1" x14ac:dyDescent="0.35">
      <c r="A230" s="146"/>
      <c r="B230" s="146"/>
      <c r="C230" s="146"/>
      <c r="D230" s="146"/>
      <c r="E230" s="25"/>
      <c r="F230" s="16"/>
      <c r="G230" s="26"/>
    </row>
    <row r="231" spans="1:7" ht="14" customHeight="1" x14ac:dyDescent="0.35"/>
    <row r="232" spans="1:7" ht="14" customHeight="1" x14ac:dyDescent="0.35">
      <c r="A232" s="5"/>
      <c r="B232" s="6"/>
      <c r="C232" s="7"/>
      <c r="D232" s="17"/>
      <c r="E232" s="17"/>
      <c r="F232" s="18"/>
      <c r="G232" s="19"/>
    </row>
    <row r="233" spans="1:7" ht="14" customHeight="1" x14ac:dyDescent="0.35">
      <c r="A233" s="5"/>
      <c r="B233" s="6"/>
      <c r="C233" s="8"/>
      <c r="D233" s="17"/>
      <c r="E233" s="17"/>
      <c r="F233" s="18"/>
      <c r="G233" s="19"/>
    </row>
    <row r="234" spans="1:7" ht="14" customHeight="1" x14ac:dyDescent="0.35">
      <c r="A234" s="57"/>
      <c r="B234" s="57"/>
      <c r="C234" s="7"/>
      <c r="D234" s="71"/>
      <c r="E234" s="71"/>
      <c r="F234" s="72"/>
      <c r="G234" s="72"/>
    </row>
    <row r="235" spans="1:7" ht="14" customHeight="1" x14ac:dyDescent="0.35">
      <c r="A235" s="148"/>
      <c r="B235" s="11"/>
      <c r="C235" s="35"/>
      <c r="D235" s="13"/>
      <c r="E235" s="13"/>
      <c r="F235" s="13"/>
      <c r="G235" s="73"/>
    </row>
    <row r="236" spans="1:7" ht="14" customHeight="1" x14ac:dyDescent="0.35">
      <c r="A236" s="148"/>
      <c r="B236" s="11"/>
      <c r="C236" s="12"/>
      <c r="D236" s="22"/>
      <c r="E236" s="22"/>
      <c r="F236" s="23"/>
      <c r="G236" s="24"/>
    </row>
    <row r="237" spans="1:7" ht="14" customHeight="1" x14ac:dyDescent="0.35">
      <c r="A237" s="148"/>
      <c r="B237" s="11"/>
      <c r="C237" s="35"/>
      <c r="D237" s="13"/>
      <c r="E237" s="13"/>
      <c r="F237" s="13"/>
      <c r="G237" s="73"/>
    </row>
    <row r="238" spans="1:7" ht="14" customHeight="1" x14ac:dyDescent="0.35">
      <c r="A238" s="148"/>
      <c r="B238" s="11"/>
      <c r="C238" s="12"/>
      <c r="D238" s="22"/>
      <c r="E238" s="22"/>
      <c r="F238" s="23"/>
      <c r="G238" s="24"/>
    </row>
    <row r="239" spans="1:7" ht="14" customHeight="1" x14ac:dyDescent="0.35">
      <c r="A239" s="148"/>
      <c r="B239" s="11"/>
      <c r="C239" s="35"/>
      <c r="D239" s="13"/>
      <c r="E239" s="13"/>
      <c r="F239" s="13"/>
      <c r="G239" s="73"/>
    </row>
    <row r="240" spans="1:7" ht="14" customHeight="1" x14ac:dyDescent="0.35">
      <c r="A240" s="148"/>
      <c r="B240" s="11"/>
      <c r="C240" s="12"/>
      <c r="D240" s="22"/>
      <c r="E240" s="22"/>
      <c r="F240" s="23"/>
      <c r="G240" s="24"/>
    </row>
    <row r="241" spans="1:7" ht="14" customHeight="1" x14ac:dyDescent="0.35">
      <c r="A241" s="148"/>
      <c r="B241" s="11"/>
      <c r="C241" s="35"/>
      <c r="D241" s="13"/>
      <c r="E241" s="13"/>
      <c r="F241" s="13"/>
      <c r="G241" s="73"/>
    </row>
    <row r="242" spans="1:7" ht="14" customHeight="1" x14ac:dyDescent="0.35">
      <c r="A242" s="148"/>
      <c r="B242" s="11"/>
      <c r="C242" s="12"/>
      <c r="D242" s="22"/>
      <c r="E242" s="22"/>
      <c r="F242" s="23"/>
      <c r="G242" s="24"/>
    </row>
    <row r="243" spans="1:7" ht="14" customHeight="1" x14ac:dyDescent="0.35">
      <c r="A243" s="148"/>
      <c r="B243" s="11"/>
      <c r="C243" s="35"/>
      <c r="D243" s="13"/>
      <c r="E243" s="13"/>
      <c r="F243" s="13"/>
      <c r="G243" s="73"/>
    </row>
    <row r="244" spans="1:7" ht="14" customHeight="1" x14ac:dyDescent="0.35">
      <c r="A244" s="148"/>
      <c r="B244" s="11"/>
      <c r="C244" s="12"/>
      <c r="D244" s="22"/>
      <c r="E244" s="22"/>
      <c r="F244" s="23"/>
      <c r="G244" s="24"/>
    </row>
    <row r="245" spans="1:7" ht="14" customHeight="1" x14ac:dyDescent="0.35">
      <c r="A245" s="11"/>
      <c r="B245" s="11"/>
      <c r="C245" s="12"/>
      <c r="D245" s="22"/>
      <c r="E245" s="22"/>
      <c r="F245" s="23"/>
      <c r="G245" s="24"/>
    </row>
    <row r="246" spans="1:7" ht="14" customHeight="1" x14ac:dyDescent="0.35">
      <c r="A246" s="74"/>
      <c r="B246" s="57"/>
      <c r="C246" s="8"/>
      <c r="D246" s="17"/>
      <c r="E246" s="17"/>
      <c r="F246" s="75"/>
      <c r="G246" s="19"/>
    </row>
    <row r="247" spans="1:7" ht="14" customHeight="1" x14ac:dyDescent="0.35">
      <c r="A247" s="146"/>
      <c r="B247" s="146"/>
      <c r="C247" s="146"/>
      <c r="D247" s="146"/>
      <c r="E247" s="25"/>
      <c r="F247" s="16"/>
      <c r="G247" s="26"/>
    </row>
    <row r="248" spans="1:7" ht="14" customHeight="1" x14ac:dyDescent="0.35">
      <c r="A248" s="147"/>
      <c r="B248" s="147"/>
      <c r="C248" s="147"/>
      <c r="D248" s="25"/>
      <c r="E248" s="25"/>
      <c r="F248" s="16"/>
      <c r="G248" s="37"/>
    </row>
    <row r="249" spans="1:7" ht="14" customHeight="1" x14ac:dyDescent="0.35">
      <c r="A249" s="41"/>
      <c r="B249" s="41"/>
      <c r="C249" s="41"/>
      <c r="D249" s="25"/>
      <c r="E249" s="25"/>
      <c r="F249" s="16"/>
      <c r="G249" s="37"/>
    </row>
    <row r="250" spans="1:7" ht="14" customHeight="1" x14ac:dyDescent="0.35">
      <c r="A250" s="41"/>
      <c r="B250" s="41"/>
      <c r="C250" s="41"/>
      <c r="D250" s="25"/>
      <c r="E250" s="25"/>
      <c r="F250" s="16"/>
      <c r="G250" s="37"/>
    </row>
    <row r="251" spans="1:7" ht="14" customHeight="1" x14ac:dyDescent="0.35">
      <c r="A251" s="5"/>
      <c r="B251" s="6"/>
      <c r="C251" s="7"/>
      <c r="D251" s="17"/>
      <c r="E251" s="17"/>
      <c r="F251" s="18"/>
      <c r="G251" s="19"/>
    </row>
    <row r="252" spans="1:7" ht="14" customHeight="1" x14ac:dyDescent="0.35">
      <c r="A252" s="5"/>
      <c r="B252" s="6"/>
      <c r="C252" s="46"/>
      <c r="D252" s="17"/>
      <c r="E252" s="17"/>
      <c r="F252" s="18"/>
      <c r="G252" s="19"/>
    </row>
    <row r="253" spans="1:7" ht="14" customHeight="1" x14ac:dyDescent="0.35">
      <c r="A253" s="57"/>
      <c r="B253" s="57"/>
      <c r="C253" s="7"/>
      <c r="D253" s="71"/>
      <c r="E253" s="71"/>
      <c r="F253" s="72"/>
      <c r="G253" s="72"/>
    </row>
    <row r="254" spans="1:7" ht="14" customHeight="1" x14ac:dyDescent="0.35">
      <c r="A254" s="148"/>
      <c r="B254" s="11"/>
      <c r="C254" s="45"/>
      <c r="D254" s="13"/>
      <c r="E254" s="13"/>
      <c r="F254" s="13"/>
      <c r="G254" s="73"/>
    </row>
    <row r="255" spans="1:7" ht="14" customHeight="1" x14ac:dyDescent="0.35">
      <c r="A255" s="148"/>
      <c r="B255" s="11"/>
      <c r="C255" s="12"/>
      <c r="D255" s="22"/>
      <c r="E255" s="22"/>
      <c r="F255" s="23"/>
      <c r="G255" s="24"/>
    </row>
    <row r="256" spans="1:7" ht="14" customHeight="1" x14ac:dyDescent="0.35">
      <c r="A256" s="148"/>
      <c r="B256" s="11"/>
      <c r="C256" s="45"/>
      <c r="D256" s="13"/>
      <c r="E256" s="13"/>
      <c r="F256" s="13"/>
      <c r="G256" s="73"/>
    </row>
    <row r="257" spans="1:7" ht="14" customHeight="1" x14ac:dyDescent="0.35">
      <c r="A257" s="148"/>
      <c r="B257" s="11"/>
      <c r="C257" s="12"/>
      <c r="D257" s="22"/>
      <c r="E257" s="22"/>
      <c r="F257" s="23"/>
      <c r="G257" s="24"/>
    </row>
    <row r="258" spans="1:7" ht="14" customHeight="1" x14ac:dyDescent="0.35">
      <c r="A258" s="148"/>
      <c r="B258" s="11"/>
      <c r="C258" s="45"/>
      <c r="D258" s="13"/>
      <c r="E258" s="13"/>
      <c r="F258" s="13"/>
      <c r="G258" s="73"/>
    </row>
    <row r="259" spans="1:7" ht="14" customHeight="1" x14ac:dyDescent="0.35">
      <c r="A259" s="148"/>
      <c r="B259" s="11"/>
      <c r="C259" s="12"/>
      <c r="D259" s="22"/>
      <c r="E259" s="22"/>
      <c r="F259" s="23"/>
      <c r="G259" s="24"/>
    </row>
    <row r="260" spans="1:7" ht="14" customHeight="1" x14ac:dyDescent="0.35">
      <c r="A260" s="148"/>
      <c r="B260" s="11"/>
      <c r="C260" s="45"/>
      <c r="D260" s="13"/>
      <c r="E260" s="13"/>
      <c r="F260" s="13"/>
      <c r="G260" s="73"/>
    </row>
    <row r="261" spans="1:7" ht="14" customHeight="1" x14ac:dyDescent="0.35">
      <c r="A261" s="148"/>
      <c r="B261" s="11"/>
      <c r="C261" s="12"/>
      <c r="D261" s="22"/>
      <c r="E261" s="22"/>
      <c r="F261" s="23"/>
      <c r="G261" s="24"/>
    </row>
    <row r="262" spans="1:7" ht="14" customHeight="1" x14ac:dyDescent="0.35">
      <c r="A262" s="148"/>
      <c r="B262" s="11"/>
      <c r="C262" s="45"/>
      <c r="D262" s="13"/>
      <c r="E262" s="13"/>
      <c r="F262" s="13"/>
      <c r="G262" s="73"/>
    </row>
    <row r="263" spans="1:7" ht="14" customHeight="1" x14ac:dyDescent="0.35">
      <c r="A263" s="148"/>
      <c r="B263" s="11"/>
      <c r="C263" s="12"/>
      <c r="D263" s="22"/>
      <c r="E263" s="22"/>
      <c r="F263" s="23"/>
      <c r="G263" s="24"/>
    </row>
    <row r="264" spans="1:7" ht="14" customHeight="1" x14ac:dyDescent="0.35">
      <c r="A264" s="148"/>
      <c r="B264" s="11"/>
      <c r="C264" s="45"/>
      <c r="D264" s="13"/>
      <c r="E264" s="13"/>
      <c r="F264" s="13"/>
      <c r="G264" s="73"/>
    </row>
    <row r="265" spans="1:7" ht="14" customHeight="1" x14ac:dyDescent="0.35">
      <c r="A265" s="148"/>
      <c r="B265" s="11"/>
      <c r="C265" s="12"/>
      <c r="D265" s="22"/>
      <c r="E265" s="22"/>
      <c r="F265" s="23"/>
      <c r="G265" s="24"/>
    </row>
    <row r="266" spans="1:7" ht="14" customHeight="1" x14ac:dyDescent="0.35">
      <c r="A266" s="148"/>
      <c r="B266" s="11"/>
      <c r="C266" s="45"/>
      <c r="D266" s="13"/>
      <c r="E266" s="13"/>
      <c r="F266" s="13"/>
      <c r="G266" s="73"/>
    </row>
    <row r="267" spans="1:7" ht="14" customHeight="1" x14ac:dyDescent="0.35">
      <c r="A267" s="148"/>
      <c r="B267" s="11"/>
      <c r="C267" s="12"/>
      <c r="D267" s="22"/>
      <c r="E267" s="22"/>
      <c r="F267" s="23"/>
      <c r="G267" s="24"/>
    </row>
    <row r="268" spans="1:7" ht="14" customHeight="1" x14ac:dyDescent="0.35">
      <c r="A268" s="148"/>
      <c r="B268" s="11"/>
      <c r="C268" s="45"/>
      <c r="D268" s="13"/>
      <c r="E268" s="13"/>
      <c r="F268" s="13"/>
      <c r="G268" s="73"/>
    </row>
    <row r="269" spans="1:7" ht="14" customHeight="1" x14ac:dyDescent="0.35">
      <c r="A269" s="148"/>
      <c r="B269" s="11"/>
      <c r="C269" s="12"/>
      <c r="D269" s="22"/>
      <c r="E269" s="22"/>
      <c r="F269" s="23"/>
      <c r="G269" s="24"/>
    </row>
    <row r="270" spans="1:7" ht="14" customHeight="1" x14ac:dyDescent="0.35">
      <c r="A270" s="148"/>
      <c r="B270" s="11"/>
      <c r="C270" s="45"/>
      <c r="D270" s="13"/>
      <c r="E270" s="13"/>
      <c r="F270" s="13"/>
      <c r="G270" s="73"/>
    </row>
    <row r="271" spans="1:7" ht="14" customHeight="1" x14ac:dyDescent="0.35">
      <c r="A271" s="148"/>
      <c r="B271" s="11"/>
      <c r="C271" s="12"/>
      <c r="D271" s="22"/>
      <c r="E271" s="22"/>
      <c r="F271" s="23"/>
      <c r="G271" s="24"/>
    </row>
    <row r="272" spans="1:7" ht="14" customHeight="1" x14ac:dyDescent="0.35">
      <c r="A272" s="148"/>
      <c r="B272" s="11"/>
      <c r="C272" s="45"/>
      <c r="D272" s="13"/>
      <c r="E272" s="13"/>
      <c r="F272" s="13"/>
      <c r="G272" s="73"/>
    </row>
    <row r="273" spans="1:7" ht="14" customHeight="1" x14ac:dyDescent="0.35">
      <c r="A273" s="148"/>
      <c r="B273" s="11"/>
      <c r="C273" s="12"/>
      <c r="D273" s="22"/>
      <c r="E273" s="22"/>
      <c r="F273" s="23"/>
      <c r="G273" s="24"/>
    </row>
    <row r="274" spans="1:7" ht="14" customHeight="1" x14ac:dyDescent="0.35">
      <c r="A274" s="148"/>
      <c r="B274" s="11"/>
      <c r="C274" s="45"/>
      <c r="D274" s="13"/>
      <c r="E274" s="13"/>
      <c r="F274" s="13"/>
      <c r="G274" s="73"/>
    </row>
    <row r="275" spans="1:7" ht="14" customHeight="1" x14ac:dyDescent="0.35">
      <c r="A275" s="148"/>
      <c r="B275" s="11"/>
      <c r="C275" s="12"/>
      <c r="D275" s="22"/>
      <c r="E275" s="22"/>
      <c r="F275" s="23"/>
      <c r="G275" s="24"/>
    </row>
    <row r="276" spans="1:7" ht="14" customHeight="1" x14ac:dyDescent="0.35">
      <c r="A276" s="148"/>
      <c r="B276" s="11"/>
      <c r="C276" s="45"/>
      <c r="D276" s="13"/>
      <c r="E276" s="13"/>
      <c r="F276" s="13"/>
      <c r="G276" s="73"/>
    </row>
    <row r="277" spans="1:7" ht="14" customHeight="1" x14ac:dyDescent="0.35">
      <c r="A277" s="148"/>
      <c r="B277" s="11"/>
      <c r="C277" s="12"/>
      <c r="D277" s="22"/>
      <c r="E277" s="22"/>
      <c r="F277" s="23"/>
      <c r="G277" s="24"/>
    </row>
    <row r="278" spans="1:7" ht="14" customHeight="1" x14ac:dyDescent="0.35">
      <c r="A278" s="148"/>
      <c r="B278" s="11"/>
      <c r="C278" s="45"/>
      <c r="D278" s="13"/>
      <c r="E278" s="13"/>
      <c r="F278" s="13"/>
      <c r="G278" s="73"/>
    </row>
    <row r="279" spans="1:7" ht="14" customHeight="1" x14ac:dyDescent="0.35">
      <c r="A279" s="148"/>
      <c r="B279" s="11"/>
      <c r="C279" s="12"/>
      <c r="D279" s="22"/>
      <c r="E279" s="22"/>
      <c r="F279" s="23"/>
      <c r="G279" s="24"/>
    </row>
    <row r="280" spans="1:7" ht="14" customHeight="1" x14ac:dyDescent="0.35">
      <c r="A280" s="148"/>
      <c r="B280" s="11"/>
      <c r="C280" s="45"/>
      <c r="D280" s="13"/>
      <c r="E280" s="13"/>
      <c r="F280" s="13"/>
      <c r="G280" s="73"/>
    </row>
    <row r="281" spans="1:7" ht="14" customHeight="1" x14ac:dyDescent="0.35">
      <c r="A281" s="148"/>
      <c r="B281" s="11"/>
      <c r="C281" s="12"/>
      <c r="D281" s="22"/>
      <c r="E281" s="22"/>
      <c r="F281" s="23"/>
      <c r="G281" s="24"/>
    </row>
    <row r="282" spans="1:7" ht="14" customHeight="1" x14ac:dyDescent="0.35">
      <c r="A282" s="148"/>
      <c r="B282" s="11"/>
      <c r="C282" s="45"/>
      <c r="D282" s="13"/>
      <c r="E282" s="13"/>
      <c r="F282" s="13"/>
      <c r="G282" s="73"/>
    </row>
    <row r="283" spans="1:7" ht="14" customHeight="1" x14ac:dyDescent="0.35">
      <c r="A283" s="148"/>
      <c r="B283" s="11"/>
      <c r="C283" s="12"/>
      <c r="D283" s="22"/>
      <c r="E283" s="22"/>
      <c r="F283" s="23"/>
      <c r="G283" s="24"/>
    </row>
    <row r="284" spans="1:7" ht="14" customHeight="1" x14ac:dyDescent="0.35">
      <c r="A284" s="148"/>
      <c r="B284" s="11"/>
      <c r="C284" s="45"/>
      <c r="D284" s="13"/>
      <c r="E284" s="13"/>
      <c r="F284" s="13"/>
      <c r="G284" s="73"/>
    </row>
    <row r="285" spans="1:7" ht="14" customHeight="1" x14ac:dyDescent="0.35">
      <c r="A285" s="148"/>
      <c r="B285" s="11"/>
      <c r="C285" s="12"/>
      <c r="D285" s="22"/>
      <c r="E285" s="22"/>
      <c r="F285" s="23"/>
      <c r="G285" s="24"/>
    </row>
    <row r="286" spans="1:7" ht="14" customHeight="1" x14ac:dyDescent="0.35">
      <c r="A286" s="148"/>
      <c r="B286" s="11"/>
      <c r="C286" s="45"/>
      <c r="D286" s="13"/>
      <c r="E286" s="13"/>
      <c r="F286" s="13"/>
      <c r="G286" s="73"/>
    </row>
    <row r="287" spans="1:7" ht="14" customHeight="1" x14ac:dyDescent="0.35">
      <c r="A287" s="148"/>
      <c r="B287" s="11"/>
      <c r="C287" s="12"/>
      <c r="D287" s="22"/>
      <c r="E287" s="22"/>
      <c r="F287" s="23"/>
      <c r="G287" s="24"/>
    </row>
    <row r="288" spans="1:7" ht="14" customHeight="1" x14ac:dyDescent="0.35">
      <c r="A288" s="148"/>
      <c r="B288" s="11"/>
      <c r="C288" s="45"/>
      <c r="D288" s="13"/>
      <c r="E288" s="13"/>
      <c r="F288" s="13"/>
      <c r="G288" s="73"/>
    </row>
    <row r="289" spans="1:7" ht="14" customHeight="1" x14ac:dyDescent="0.35">
      <c r="A289" s="148"/>
      <c r="B289" s="11"/>
      <c r="C289" s="12"/>
      <c r="D289" s="22"/>
      <c r="E289" s="22"/>
      <c r="F289" s="23"/>
      <c r="G289" s="24"/>
    </row>
    <row r="290" spans="1:7" ht="14" customHeight="1" x14ac:dyDescent="0.35">
      <c r="A290" s="148"/>
      <c r="B290" s="11"/>
      <c r="C290" s="45"/>
      <c r="D290" s="13"/>
      <c r="E290" s="13"/>
      <c r="F290" s="13"/>
      <c r="G290" s="73"/>
    </row>
    <row r="291" spans="1:7" ht="14" customHeight="1" x14ac:dyDescent="0.35">
      <c r="A291" s="148"/>
      <c r="B291" s="11"/>
      <c r="C291" s="12"/>
      <c r="D291" s="22"/>
      <c r="E291" s="22"/>
      <c r="F291" s="23"/>
      <c r="G291" s="24"/>
    </row>
    <row r="292" spans="1:7" ht="14" customHeight="1" x14ac:dyDescent="0.35">
      <c r="A292" s="148"/>
      <c r="B292" s="11"/>
      <c r="C292" s="45"/>
      <c r="D292" s="13"/>
      <c r="E292" s="13"/>
      <c r="F292" s="13"/>
      <c r="G292" s="73"/>
    </row>
    <row r="293" spans="1:7" ht="14" customHeight="1" x14ac:dyDescent="0.35">
      <c r="A293" s="148"/>
      <c r="B293" s="11"/>
      <c r="C293" s="12"/>
      <c r="D293" s="22"/>
      <c r="E293" s="22"/>
      <c r="F293" s="23"/>
      <c r="G293" s="24"/>
    </row>
    <row r="294" spans="1:7" ht="14" customHeight="1" x14ac:dyDescent="0.35">
      <c r="A294" s="148"/>
      <c r="B294" s="11"/>
      <c r="C294" s="45"/>
      <c r="D294" s="13"/>
      <c r="E294" s="13"/>
      <c r="F294" s="13"/>
      <c r="G294" s="73"/>
    </row>
    <row r="295" spans="1:7" ht="14" customHeight="1" x14ac:dyDescent="0.35">
      <c r="A295" s="148"/>
      <c r="B295" s="11"/>
      <c r="C295" s="12"/>
      <c r="D295" s="22"/>
      <c r="E295" s="22"/>
      <c r="F295" s="23"/>
      <c r="G295" s="24"/>
    </row>
    <row r="296" spans="1:7" ht="14" customHeight="1" x14ac:dyDescent="0.35">
      <c r="A296" s="148"/>
      <c r="B296" s="11"/>
      <c r="C296" s="45"/>
      <c r="D296" s="13"/>
      <c r="E296" s="13"/>
      <c r="F296" s="13"/>
      <c r="G296" s="73"/>
    </row>
    <row r="297" spans="1:7" ht="14" customHeight="1" x14ac:dyDescent="0.35">
      <c r="A297" s="148"/>
      <c r="B297" s="11"/>
      <c r="C297" s="12"/>
      <c r="D297" s="22"/>
      <c r="E297" s="22"/>
      <c r="F297" s="23"/>
      <c r="G297" s="24"/>
    </row>
    <row r="298" spans="1:7" ht="14" customHeight="1" x14ac:dyDescent="0.35">
      <c r="A298" s="148"/>
      <c r="B298" s="11"/>
      <c r="C298" s="45"/>
      <c r="D298" s="13"/>
      <c r="E298" s="13"/>
      <c r="F298" s="13"/>
      <c r="G298" s="73"/>
    </row>
    <row r="299" spans="1:7" ht="14" customHeight="1" x14ac:dyDescent="0.35">
      <c r="A299" s="148"/>
      <c r="B299" s="11"/>
      <c r="C299" s="12"/>
      <c r="D299" s="22"/>
      <c r="E299" s="22"/>
      <c r="F299" s="23"/>
      <c r="G299" s="24"/>
    </row>
    <row r="300" spans="1:7" ht="14" customHeight="1" x14ac:dyDescent="0.35">
      <c r="A300" s="148"/>
      <c r="B300" s="11"/>
      <c r="C300" s="45"/>
      <c r="D300" s="13"/>
      <c r="E300" s="13"/>
      <c r="F300" s="13"/>
      <c r="G300" s="73"/>
    </row>
    <row r="301" spans="1:7" ht="14" customHeight="1" x14ac:dyDescent="0.35">
      <c r="A301" s="148"/>
      <c r="B301" s="11"/>
      <c r="C301" s="12"/>
      <c r="D301" s="22"/>
      <c r="E301" s="22"/>
      <c r="F301" s="23"/>
      <c r="G301" s="24"/>
    </row>
    <row r="302" spans="1:7" ht="14" customHeight="1" x14ac:dyDescent="0.35">
      <c r="A302" s="148"/>
      <c r="B302" s="11"/>
      <c r="C302" s="45"/>
      <c r="D302" s="13"/>
      <c r="E302" s="13"/>
      <c r="F302" s="13"/>
      <c r="G302" s="73"/>
    </row>
    <row r="303" spans="1:7" ht="14" customHeight="1" x14ac:dyDescent="0.35">
      <c r="A303" s="148"/>
      <c r="B303" s="11"/>
      <c r="C303" s="12"/>
      <c r="D303" s="22"/>
      <c r="E303" s="22"/>
      <c r="F303" s="23"/>
      <c r="G303" s="24"/>
    </row>
    <row r="304" spans="1:7" ht="14" customHeight="1" x14ac:dyDescent="0.35">
      <c r="A304" s="148"/>
      <c r="B304" s="11"/>
      <c r="C304" s="45"/>
      <c r="D304" s="13"/>
      <c r="E304" s="13"/>
      <c r="F304" s="13"/>
      <c r="G304" s="73"/>
    </row>
    <row r="305" spans="1:7" ht="14" customHeight="1" x14ac:dyDescent="0.35">
      <c r="A305" s="148"/>
      <c r="B305" s="11"/>
      <c r="C305" s="12"/>
      <c r="D305" s="22"/>
      <c r="E305" s="22"/>
      <c r="F305" s="23"/>
      <c r="G305" s="24"/>
    </row>
    <row r="306" spans="1:7" ht="14" customHeight="1" x14ac:dyDescent="0.35">
      <c r="A306" s="148"/>
      <c r="B306" s="11"/>
      <c r="C306" s="45"/>
      <c r="D306" s="13"/>
      <c r="E306" s="13"/>
      <c r="F306" s="13"/>
      <c r="G306" s="73"/>
    </row>
    <row r="307" spans="1:7" ht="14" customHeight="1" x14ac:dyDescent="0.35">
      <c r="A307" s="148"/>
      <c r="B307" s="11"/>
      <c r="C307" s="12"/>
      <c r="D307" s="22"/>
      <c r="E307" s="22"/>
      <c r="F307" s="23"/>
      <c r="G307" s="24"/>
    </row>
    <row r="308" spans="1:7" ht="14" customHeight="1" x14ac:dyDescent="0.35">
      <c r="A308" s="11"/>
      <c r="B308" s="11"/>
      <c r="C308" s="12"/>
      <c r="D308" s="22"/>
      <c r="E308" s="22"/>
      <c r="F308" s="23"/>
      <c r="G308" s="24"/>
    </row>
    <row r="309" spans="1:7" ht="14" customHeight="1" x14ac:dyDescent="0.35">
      <c r="A309" s="74"/>
      <c r="B309" s="57"/>
      <c r="C309" s="8"/>
      <c r="D309" s="17"/>
      <c r="E309" s="17"/>
      <c r="F309" s="75"/>
      <c r="G309" s="19"/>
    </row>
    <row r="310" spans="1:7" ht="14" customHeight="1" x14ac:dyDescent="0.35">
      <c r="A310" s="146"/>
      <c r="B310" s="146"/>
      <c r="C310" s="146"/>
      <c r="D310" s="146"/>
      <c r="E310" s="25"/>
      <c r="F310" s="16"/>
      <c r="G310" s="26"/>
    </row>
    <row r="311" spans="1:7" ht="14" customHeight="1" x14ac:dyDescent="0.35">
      <c r="A311" s="41"/>
      <c r="B311" s="41"/>
      <c r="C311" s="41"/>
      <c r="D311" s="25"/>
      <c r="E311" s="25"/>
      <c r="F311" s="16"/>
      <c r="G311" s="37"/>
    </row>
    <row r="312" spans="1:7" ht="14" customHeight="1" x14ac:dyDescent="0.35">
      <c r="A312" s="41"/>
      <c r="B312" s="41"/>
      <c r="C312" s="41"/>
      <c r="D312" s="25"/>
      <c r="E312" s="25"/>
      <c r="F312" s="16"/>
      <c r="G312" s="37"/>
    </row>
    <row r="313" spans="1:7" ht="14" customHeight="1" x14ac:dyDescent="0.35">
      <c r="A313" s="5"/>
      <c r="B313" s="6"/>
      <c r="C313" s="7"/>
      <c r="D313" s="17"/>
      <c r="E313" s="17"/>
      <c r="F313" s="18"/>
      <c r="G313" s="19"/>
    </row>
    <row r="314" spans="1:7" ht="14" customHeight="1" x14ac:dyDescent="0.35">
      <c r="A314" s="5"/>
      <c r="B314" s="6"/>
      <c r="C314" s="46"/>
      <c r="D314" s="17"/>
      <c r="E314" s="17"/>
      <c r="F314" s="18"/>
      <c r="G314" s="19"/>
    </row>
    <row r="315" spans="1:7" ht="14" customHeight="1" x14ac:dyDescent="0.35">
      <c r="A315" s="57"/>
      <c r="B315" s="57"/>
      <c r="C315" s="7"/>
      <c r="D315" s="71"/>
      <c r="E315" s="71"/>
      <c r="F315" s="72"/>
      <c r="G315" s="72"/>
    </row>
    <row r="316" spans="1:7" ht="14" customHeight="1" x14ac:dyDescent="0.35">
      <c r="A316" s="148"/>
      <c r="B316" s="11"/>
      <c r="C316" s="45"/>
      <c r="D316" s="13"/>
      <c r="E316" s="13"/>
      <c r="F316" s="13"/>
      <c r="G316" s="73"/>
    </row>
    <row r="317" spans="1:7" ht="14" customHeight="1" x14ac:dyDescent="0.35">
      <c r="A317" s="148"/>
      <c r="B317" s="11"/>
      <c r="C317" s="12"/>
      <c r="D317" s="22"/>
      <c r="E317" s="22"/>
      <c r="F317" s="23"/>
      <c r="G317" s="24"/>
    </row>
    <row r="318" spans="1:7" ht="14" customHeight="1" x14ac:dyDescent="0.35">
      <c r="A318" s="148"/>
      <c r="B318" s="11"/>
      <c r="C318" s="45"/>
      <c r="D318" s="13"/>
      <c r="E318" s="13"/>
      <c r="F318" s="13"/>
      <c r="G318" s="73"/>
    </row>
    <row r="319" spans="1:7" ht="14" customHeight="1" x14ac:dyDescent="0.35">
      <c r="A319" s="148"/>
      <c r="B319" s="11"/>
      <c r="C319" s="12"/>
      <c r="D319" s="22"/>
      <c r="E319" s="22"/>
      <c r="F319" s="23"/>
      <c r="G319" s="24"/>
    </row>
    <row r="320" spans="1:7" ht="14" customHeight="1" x14ac:dyDescent="0.35">
      <c r="A320" s="148"/>
      <c r="B320" s="11"/>
      <c r="C320" s="45"/>
      <c r="D320" s="13"/>
      <c r="E320" s="13"/>
      <c r="F320" s="13"/>
      <c r="G320" s="73"/>
    </row>
    <row r="321" spans="1:7" ht="14" customHeight="1" x14ac:dyDescent="0.35">
      <c r="A321" s="148"/>
      <c r="B321" s="11"/>
      <c r="C321" s="12"/>
      <c r="D321" s="22"/>
      <c r="E321" s="22"/>
      <c r="F321" s="23"/>
      <c r="G321" s="24"/>
    </row>
    <row r="322" spans="1:7" ht="14" customHeight="1" x14ac:dyDescent="0.35">
      <c r="A322" s="148"/>
      <c r="B322" s="11"/>
      <c r="C322" s="45"/>
      <c r="D322" s="13"/>
      <c r="E322" s="13"/>
      <c r="F322" s="13"/>
      <c r="G322" s="73"/>
    </row>
    <row r="323" spans="1:7" ht="14" customHeight="1" x14ac:dyDescent="0.35">
      <c r="A323" s="148"/>
      <c r="B323" s="11"/>
      <c r="C323" s="12"/>
      <c r="D323" s="22"/>
      <c r="E323" s="22"/>
      <c r="F323" s="23"/>
      <c r="G323" s="24"/>
    </row>
    <row r="324" spans="1:7" ht="14" customHeight="1" x14ac:dyDescent="0.35">
      <c r="A324" s="148"/>
      <c r="B324" s="11"/>
      <c r="C324" s="45"/>
      <c r="D324" s="13"/>
      <c r="E324" s="13"/>
      <c r="F324" s="13"/>
      <c r="G324" s="73"/>
    </row>
    <row r="325" spans="1:7" ht="14" customHeight="1" x14ac:dyDescent="0.35">
      <c r="A325" s="148"/>
      <c r="B325" s="11"/>
      <c r="C325" s="12"/>
      <c r="D325" s="22"/>
      <c r="E325" s="22"/>
      <c r="F325" s="23"/>
      <c r="G325" s="24"/>
    </row>
    <row r="326" spans="1:7" ht="14" customHeight="1" x14ac:dyDescent="0.35">
      <c r="A326" s="148"/>
      <c r="B326" s="11"/>
      <c r="C326" s="45"/>
      <c r="D326" s="13"/>
      <c r="E326" s="13"/>
      <c r="F326" s="13"/>
      <c r="G326" s="73"/>
    </row>
    <row r="327" spans="1:7" ht="14" customHeight="1" x14ac:dyDescent="0.35">
      <c r="A327" s="148"/>
      <c r="B327" s="11"/>
      <c r="C327" s="12"/>
      <c r="D327" s="22"/>
      <c r="E327" s="22"/>
      <c r="F327" s="23"/>
      <c r="G327" s="24"/>
    </row>
    <row r="328" spans="1:7" ht="14" customHeight="1" x14ac:dyDescent="0.35">
      <c r="A328" s="148"/>
      <c r="B328" s="11"/>
      <c r="C328" s="45"/>
      <c r="D328" s="13"/>
      <c r="E328" s="13"/>
      <c r="F328" s="13"/>
      <c r="G328" s="73"/>
    </row>
    <row r="329" spans="1:7" ht="14" customHeight="1" x14ac:dyDescent="0.35">
      <c r="A329" s="148"/>
      <c r="B329" s="11"/>
      <c r="C329" s="12"/>
      <c r="D329" s="22"/>
      <c r="E329" s="22"/>
      <c r="F329" s="23"/>
      <c r="G329" s="24"/>
    </row>
    <row r="330" spans="1:7" ht="14" customHeight="1" x14ac:dyDescent="0.35">
      <c r="A330" s="148"/>
      <c r="B330" s="11"/>
      <c r="C330" s="45"/>
      <c r="D330" s="13"/>
      <c r="E330" s="13"/>
      <c r="F330" s="13"/>
      <c r="G330" s="73"/>
    </row>
    <row r="331" spans="1:7" ht="14" customHeight="1" x14ac:dyDescent="0.35">
      <c r="A331" s="148"/>
      <c r="B331" s="11"/>
      <c r="C331" s="12"/>
      <c r="D331" s="22"/>
      <c r="E331" s="22"/>
      <c r="F331" s="23"/>
      <c r="G331" s="24"/>
    </row>
    <row r="332" spans="1:7" ht="14" customHeight="1" x14ac:dyDescent="0.35">
      <c r="A332" s="148"/>
      <c r="B332" s="11"/>
      <c r="C332" s="45"/>
      <c r="D332" s="13"/>
      <c r="E332" s="13"/>
      <c r="F332" s="13"/>
      <c r="G332" s="73"/>
    </row>
    <row r="333" spans="1:7" ht="14" customHeight="1" x14ac:dyDescent="0.35">
      <c r="A333" s="148"/>
      <c r="B333" s="11"/>
      <c r="C333" s="12"/>
      <c r="D333" s="22"/>
      <c r="E333" s="22"/>
      <c r="F333" s="23"/>
      <c r="G333" s="24"/>
    </row>
    <row r="334" spans="1:7" ht="14" customHeight="1" x14ac:dyDescent="0.35">
      <c r="A334" s="148"/>
      <c r="B334" s="11"/>
      <c r="C334" s="45"/>
      <c r="D334" s="13"/>
      <c r="E334" s="13"/>
      <c r="F334" s="13"/>
      <c r="G334" s="73"/>
    </row>
    <row r="335" spans="1:7" ht="14" customHeight="1" x14ac:dyDescent="0.35">
      <c r="A335" s="148"/>
      <c r="B335" s="11"/>
      <c r="C335" s="12"/>
      <c r="D335" s="22"/>
      <c r="E335" s="22"/>
      <c r="F335" s="23"/>
      <c r="G335" s="24"/>
    </row>
    <row r="336" spans="1:7" ht="14" customHeight="1" x14ac:dyDescent="0.35">
      <c r="A336" s="148"/>
      <c r="B336" s="11"/>
      <c r="C336" s="45"/>
      <c r="D336" s="13"/>
      <c r="E336" s="13"/>
      <c r="F336" s="13"/>
      <c r="G336" s="73"/>
    </row>
    <row r="337" spans="1:7" ht="14" customHeight="1" x14ac:dyDescent="0.35">
      <c r="A337" s="148"/>
      <c r="B337" s="11"/>
      <c r="C337" s="12"/>
      <c r="D337" s="22"/>
      <c r="E337" s="22"/>
      <c r="F337" s="23"/>
      <c r="G337" s="24"/>
    </row>
    <row r="338" spans="1:7" ht="14" customHeight="1" x14ac:dyDescent="0.35">
      <c r="A338" s="148"/>
      <c r="B338" s="11"/>
      <c r="C338" s="45"/>
      <c r="D338" s="13"/>
      <c r="E338" s="13"/>
      <c r="F338" s="13"/>
      <c r="G338" s="73"/>
    </row>
    <row r="339" spans="1:7" ht="14" customHeight="1" x14ac:dyDescent="0.35">
      <c r="A339" s="148"/>
      <c r="B339" s="11"/>
      <c r="C339" s="12"/>
      <c r="D339" s="22"/>
      <c r="E339" s="22"/>
      <c r="F339" s="23"/>
      <c r="G339" s="24"/>
    </row>
    <row r="340" spans="1:7" ht="14" customHeight="1" x14ac:dyDescent="0.35">
      <c r="A340" s="148"/>
      <c r="B340" s="11"/>
      <c r="C340" s="45"/>
      <c r="D340" s="13"/>
      <c r="E340" s="13"/>
      <c r="F340" s="13"/>
      <c r="G340" s="73"/>
    </row>
    <row r="341" spans="1:7" ht="14" customHeight="1" x14ac:dyDescent="0.35">
      <c r="A341" s="148"/>
      <c r="B341" s="11"/>
      <c r="C341" s="12"/>
      <c r="D341" s="22"/>
      <c r="E341" s="22"/>
      <c r="F341" s="23"/>
      <c r="G341" s="24"/>
    </row>
    <row r="342" spans="1:7" ht="14" customHeight="1" x14ac:dyDescent="0.35">
      <c r="A342" s="148"/>
      <c r="B342" s="11"/>
      <c r="C342" s="45"/>
      <c r="D342" s="13"/>
      <c r="E342" s="13"/>
      <c r="F342" s="13"/>
      <c r="G342" s="73"/>
    </row>
    <row r="343" spans="1:7" ht="14" customHeight="1" x14ac:dyDescent="0.35">
      <c r="A343" s="148"/>
      <c r="B343" s="11"/>
      <c r="C343" s="12"/>
      <c r="D343" s="22"/>
      <c r="E343" s="22"/>
      <c r="F343" s="23"/>
      <c r="G343" s="24"/>
    </row>
    <row r="344" spans="1:7" ht="14" customHeight="1" x14ac:dyDescent="0.35">
      <c r="A344" s="148"/>
      <c r="B344" s="11"/>
      <c r="C344" s="45"/>
      <c r="D344" s="13"/>
      <c r="E344" s="13"/>
      <c r="F344" s="13"/>
      <c r="G344" s="73"/>
    </row>
    <row r="345" spans="1:7" ht="14" customHeight="1" x14ac:dyDescent="0.35">
      <c r="A345" s="148"/>
      <c r="B345" s="11"/>
      <c r="C345" s="12"/>
      <c r="D345" s="22"/>
      <c r="E345" s="22"/>
      <c r="F345" s="23"/>
      <c r="G345" s="24"/>
    </row>
    <row r="346" spans="1:7" ht="14" customHeight="1" x14ac:dyDescent="0.35">
      <c r="A346" s="148"/>
      <c r="B346" s="11"/>
      <c r="C346" s="45"/>
      <c r="D346" s="13"/>
      <c r="E346" s="13"/>
      <c r="F346" s="13"/>
      <c r="G346" s="73"/>
    </row>
    <row r="347" spans="1:7" ht="14" customHeight="1" x14ac:dyDescent="0.35">
      <c r="A347" s="148"/>
      <c r="B347" s="11"/>
      <c r="C347" s="12"/>
      <c r="D347" s="22"/>
      <c r="E347" s="22"/>
      <c r="F347" s="23"/>
      <c r="G347" s="24"/>
    </row>
    <row r="348" spans="1:7" ht="14" customHeight="1" x14ac:dyDescent="0.35">
      <c r="A348" s="11"/>
      <c r="B348" s="11"/>
      <c r="C348" s="12"/>
      <c r="D348" s="22"/>
      <c r="E348" s="22"/>
      <c r="F348" s="23"/>
      <c r="G348" s="24"/>
    </row>
    <row r="349" spans="1:7" ht="14" customHeight="1" x14ac:dyDescent="0.35">
      <c r="A349" s="74"/>
      <c r="B349" s="57"/>
      <c r="C349" s="8"/>
      <c r="D349" s="17"/>
      <c r="E349" s="17"/>
      <c r="F349" s="75"/>
      <c r="G349" s="19"/>
    </row>
    <row r="350" spans="1:7" ht="14" customHeight="1" x14ac:dyDescent="0.35">
      <c r="A350" s="146"/>
      <c r="B350" s="146"/>
      <c r="C350" s="146"/>
      <c r="D350" s="146"/>
      <c r="E350" s="25"/>
      <c r="F350" s="16"/>
      <c r="G350" s="26"/>
    </row>
    <row r="351" spans="1:7" ht="14" customHeight="1" x14ac:dyDescent="0.35">
      <c r="A351" s="41"/>
      <c r="B351" s="41"/>
      <c r="C351" s="41"/>
      <c r="D351" s="25"/>
      <c r="E351" s="25"/>
      <c r="F351" s="16"/>
      <c r="G351" s="37"/>
    </row>
    <row r="352" spans="1:7" ht="14" customHeight="1" x14ac:dyDescent="0.35"/>
    <row r="353" spans="1:7" ht="14" customHeight="1" x14ac:dyDescent="0.35">
      <c r="A353" s="5"/>
      <c r="B353" s="6"/>
      <c r="C353" s="7"/>
      <c r="D353" s="17"/>
      <c r="E353" s="17"/>
      <c r="F353" s="18"/>
      <c r="G353" s="19"/>
    </row>
    <row r="354" spans="1:7" ht="14" customHeight="1" x14ac:dyDescent="0.35">
      <c r="A354" s="5"/>
      <c r="B354" s="6"/>
      <c r="C354" s="8"/>
      <c r="D354" s="17"/>
      <c r="E354" s="17"/>
      <c r="F354" s="18"/>
      <c r="G354" s="19"/>
    </row>
    <row r="355" spans="1:7" ht="14" customHeight="1" x14ac:dyDescent="0.35">
      <c r="A355" s="57"/>
      <c r="B355" s="57"/>
      <c r="C355" s="7"/>
      <c r="D355" s="71"/>
      <c r="E355" s="71"/>
      <c r="F355" s="72"/>
      <c r="G355" s="72"/>
    </row>
    <row r="356" spans="1:7" ht="14" customHeight="1" x14ac:dyDescent="0.35">
      <c r="A356" s="148"/>
      <c r="B356" s="11"/>
      <c r="C356" s="35"/>
      <c r="D356" s="13"/>
      <c r="E356" s="13"/>
      <c r="F356" s="13"/>
      <c r="G356" s="73"/>
    </row>
    <row r="357" spans="1:7" ht="14" customHeight="1" x14ac:dyDescent="0.35">
      <c r="A357" s="148"/>
      <c r="B357" s="11"/>
      <c r="C357" s="12"/>
      <c r="D357" s="22"/>
      <c r="E357" s="22"/>
      <c r="F357" s="23"/>
      <c r="G357" s="24"/>
    </row>
    <row r="358" spans="1:7" ht="14" customHeight="1" x14ac:dyDescent="0.35">
      <c r="A358" s="148"/>
      <c r="B358" s="11"/>
      <c r="C358" s="35"/>
      <c r="D358" s="13"/>
      <c r="E358" s="13"/>
      <c r="F358" s="13"/>
      <c r="G358" s="73"/>
    </row>
    <row r="359" spans="1:7" ht="14" customHeight="1" x14ac:dyDescent="0.35">
      <c r="A359" s="148"/>
      <c r="B359" s="11"/>
      <c r="C359" s="12"/>
      <c r="D359" s="22"/>
      <c r="E359" s="22"/>
      <c r="F359" s="23"/>
      <c r="G359" s="24"/>
    </row>
    <row r="360" spans="1:7" ht="14" customHeight="1" x14ac:dyDescent="0.35">
      <c r="A360" s="148"/>
      <c r="B360" s="11"/>
      <c r="C360" s="45"/>
      <c r="D360" s="13"/>
      <c r="E360" s="13"/>
      <c r="F360" s="13"/>
      <c r="G360" s="73"/>
    </row>
    <row r="361" spans="1:7" ht="14" customHeight="1" x14ac:dyDescent="0.35">
      <c r="A361" s="148"/>
      <c r="B361" s="11"/>
      <c r="C361" s="12"/>
      <c r="D361" s="22"/>
      <c r="E361" s="22"/>
      <c r="F361" s="23"/>
      <c r="G361" s="24"/>
    </row>
    <row r="362" spans="1:7" ht="14" customHeight="1" x14ac:dyDescent="0.35">
      <c r="A362" s="11"/>
      <c r="B362" s="11"/>
      <c r="C362" s="12"/>
      <c r="D362" s="22"/>
      <c r="E362" s="22"/>
      <c r="F362" s="23"/>
      <c r="G362" s="24"/>
    </row>
    <row r="363" spans="1:7" ht="14" customHeight="1" x14ac:dyDescent="0.35">
      <c r="A363" s="74"/>
      <c r="B363" s="57"/>
      <c r="C363" s="8"/>
      <c r="D363" s="17"/>
      <c r="E363" s="17"/>
      <c r="F363" s="75"/>
      <c r="G363" s="19"/>
    </row>
    <row r="364" spans="1:7" ht="14" customHeight="1" x14ac:dyDescent="0.35">
      <c r="A364" s="146"/>
      <c r="B364" s="146"/>
      <c r="C364" s="146"/>
      <c r="D364" s="146"/>
      <c r="E364" s="25"/>
      <c r="F364" s="16"/>
      <c r="G364" s="26"/>
    </row>
    <row r="365" spans="1:7" ht="14" customHeight="1" x14ac:dyDescent="0.35"/>
    <row r="366" spans="1:7" ht="14" customHeight="1" x14ac:dyDescent="0.35"/>
    <row r="367" spans="1:7" ht="14" customHeight="1" x14ac:dyDescent="0.35">
      <c r="A367" s="5"/>
      <c r="B367" s="6"/>
      <c r="C367" s="7"/>
      <c r="D367" s="17"/>
      <c r="E367" s="17"/>
      <c r="F367" s="18"/>
      <c r="G367" s="19"/>
    </row>
    <row r="368" spans="1:7" ht="14" customHeight="1" x14ac:dyDescent="0.35">
      <c r="A368" s="5"/>
      <c r="B368" s="6"/>
      <c r="C368" s="46"/>
      <c r="D368" s="17"/>
      <c r="E368" s="17"/>
      <c r="F368" s="18"/>
      <c r="G368" s="19"/>
    </row>
    <row r="369" spans="1:7" ht="14" customHeight="1" x14ac:dyDescent="0.35">
      <c r="A369" s="57"/>
      <c r="B369" s="57"/>
      <c r="C369" s="7"/>
      <c r="D369" s="71"/>
      <c r="E369" s="71"/>
      <c r="F369" s="72"/>
      <c r="G369" s="72"/>
    </row>
    <row r="370" spans="1:7" ht="14" customHeight="1" x14ac:dyDescent="0.35">
      <c r="A370" s="148"/>
      <c r="B370" s="11"/>
      <c r="C370" s="45"/>
      <c r="D370" s="13"/>
      <c r="E370" s="13"/>
      <c r="F370" s="13"/>
      <c r="G370" s="73"/>
    </row>
    <row r="371" spans="1:7" ht="14" customHeight="1" x14ac:dyDescent="0.35">
      <c r="A371" s="148"/>
      <c r="B371" s="11"/>
      <c r="C371" s="12"/>
      <c r="D371" s="22"/>
      <c r="E371" s="22"/>
      <c r="F371" s="23"/>
      <c r="G371" s="24"/>
    </row>
    <row r="372" spans="1:7" ht="14" customHeight="1" x14ac:dyDescent="0.35">
      <c r="A372" s="148"/>
      <c r="B372" s="11"/>
      <c r="C372" s="45"/>
      <c r="D372" s="13"/>
      <c r="E372" s="13"/>
      <c r="F372" s="13"/>
      <c r="G372" s="73"/>
    </row>
    <row r="373" spans="1:7" ht="14" customHeight="1" x14ac:dyDescent="0.35">
      <c r="A373" s="148"/>
      <c r="B373" s="11"/>
      <c r="C373" s="12"/>
      <c r="D373" s="22"/>
      <c r="E373" s="22"/>
      <c r="F373" s="23"/>
      <c r="G373" s="24"/>
    </row>
    <row r="374" spans="1:7" ht="14" customHeight="1" x14ac:dyDescent="0.35">
      <c r="A374" s="148"/>
      <c r="B374" s="11"/>
      <c r="C374" s="45"/>
      <c r="D374" s="13"/>
      <c r="E374" s="13"/>
      <c r="F374" s="13"/>
      <c r="G374" s="73"/>
    </row>
    <row r="375" spans="1:7" ht="14" customHeight="1" x14ac:dyDescent="0.35">
      <c r="A375" s="148"/>
      <c r="B375" s="11"/>
      <c r="C375" s="12"/>
      <c r="D375" s="22"/>
      <c r="E375" s="22"/>
      <c r="F375" s="23"/>
      <c r="G375" s="24"/>
    </row>
    <row r="376" spans="1:7" ht="14" customHeight="1" x14ac:dyDescent="0.35">
      <c r="A376" s="11"/>
      <c r="B376" s="11"/>
      <c r="C376" s="12"/>
      <c r="D376" s="22"/>
      <c r="E376" s="22"/>
      <c r="F376" s="23"/>
      <c r="G376" s="24"/>
    </row>
    <row r="377" spans="1:7" ht="14" customHeight="1" x14ac:dyDescent="0.35">
      <c r="A377" s="74"/>
      <c r="B377" s="57"/>
      <c r="C377" s="8"/>
      <c r="D377" s="17"/>
      <c r="E377" s="17"/>
      <c r="F377" s="75"/>
      <c r="G377" s="19"/>
    </row>
    <row r="378" spans="1:7" ht="14" customHeight="1" x14ac:dyDescent="0.35">
      <c r="A378" s="146"/>
      <c r="B378" s="146"/>
      <c r="C378" s="146"/>
      <c r="D378" s="146"/>
      <c r="E378" s="25"/>
      <c r="F378" s="16"/>
      <c r="G378" s="26"/>
    </row>
    <row r="379" spans="1:7" ht="14" customHeight="1" x14ac:dyDescent="0.35"/>
    <row r="380" spans="1:7" ht="14" customHeight="1" x14ac:dyDescent="0.35"/>
    <row r="381" spans="1:7" ht="14" customHeight="1" x14ac:dyDescent="0.35">
      <c r="A381" s="5"/>
      <c r="B381" s="6"/>
      <c r="C381" s="7"/>
      <c r="D381" s="17"/>
      <c r="E381" s="17"/>
      <c r="F381" s="18"/>
      <c r="G381" s="19"/>
    </row>
    <row r="382" spans="1:7" ht="14" customHeight="1" x14ac:dyDescent="0.35">
      <c r="A382" s="5"/>
      <c r="B382" s="6"/>
      <c r="C382" s="46"/>
      <c r="D382" s="17"/>
      <c r="E382" s="17"/>
      <c r="F382" s="18"/>
      <c r="G382" s="19"/>
    </row>
    <row r="383" spans="1:7" ht="14" customHeight="1" x14ac:dyDescent="0.35">
      <c r="A383" s="57"/>
      <c r="B383" s="57"/>
      <c r="C383" s="7"/>
      <c r="D383" s="71"/>
      <c r="E383" s="71"/>
      <c r="F383" s="72"/>
      <c r="G383" s="72"/>
    </row>
    <row r="384" spans="1:7" ht="14" customHeight="1" x14ac:dyDescent="0.35">
      <c r="A384" s="148"/>
      <c r="B384" s="11"/>
      <c r="C384" s="45"/>
      <c r="D384" s="13"/>
      <c r="E384" s="13"/>
      <c r="F384" s="13"/>
      <c r="G384" s="73"/>
    </row>
    <row r="385" spans="1:7" ht="14" customHeight="1" x14ac:dyDescent="0.35">
      <c r="A385" s="148"/>
      <c r="B385" s="11"/>
      <c r="C385" s="12"/>
      <c r="D385" s="22"/>
      <c r="E385" s="22"/>
      <c r="F385" s="23"/>
      <c r="G385" s="24"/>
    </row>
    <row r="386" spans="1:7" ht="14" customHeight="1" x14ac:dyDescent="0.35">
      <c r="A386" s="148"/>
      <c r="B386" s="11"/>
      <c r="C386" s="45"/>
      <c r="D386" s="13"/>
      <c r="E386" s="13"/>
      <c r="F386" s="13"/>
      <c r="G386" s="73"/>
    </row>
    <row r="387" spans="1:7" ht="14" customHeight="1" x14ac:dyDescent="0.35">
      <c r="A387" s="148"/>
      <c r="B387" s="11"/>
      <c r="C387" s="12"/>
      <c r="D387" s="22"/>
      <c r="E387" s="22"/>
      <c r="F387" s="23"/>
      <c r="G387" s="24"/>
    </row>
    <row r="388" spans="1:7" ht="14" customHeight="1" x14ac:dyDescent="0.35">
      <c r="A388" s="148"/>
      <c r="B388" s="11"/>
      <c r="C388" s="45"/>
      <c r="D388" s="13"/>
      <c r="E388" s="13"/>
      <c r="F388" s="13"/>
      <c r="G388" s="73"/>
    </row>
    <row r="389" spans="1:7" ht="14" customHeight="1" x14ac:dyDescent="0.35">
      <c r="A389" s="148"/>
      <c r="B389" s="11"/>
      <c r="C389" s="12"/>
      <c r="D389" s="22"/>
      <c r="E389" s="22"/>
      <c r="F389" s="23"/>
      <c r="G389" s="24"/>
    </row>
    <row r="390" spans="1:7" ht="14" customHeight="1" x14ac:dyDescent="0.35">
      <c r="A390" s="11"/>
      <c r="B390" s="11"/>
      <c r="C390" s="12"/>
      <c r="D390" s="22"/>
      <c r="E390" s="22"/>
      <c r="F390" s="23"/>
      <c r="G390" s="24"/>
    </row>
    <row r="391" spans="1:7" ht="14" customHeight="1" x14ac:dyDescent="0.35">
      <c r="A391" s="74"/>
      <c r="B391" s="57"/>
      <c r="C391" s="8"/>
      <c r="D391" s="17"/>
      <c r="E391" s="17"/>
      <c r="F391" s="75"/>
      <c r="G391" s="19"/>
    </row>
    <row r="392" spans="1:7" ht="14" customHeight="1" x14ac:dyDescent="0.35">
      <c r="A392" s="146"/>
      <c r="B392" s="146"/>
      <c r="C392" s="146"/>
      <c r="D392" s="146"/>
      <c r="E392" s="25"/>
      <c r="F392" s="16"/>
      <c r="G392" s="26"/>
    </row>
    <row r="393" spans="1:7" ht="14" customHeight="1" x14ac:dyDescent="0.35"/>
    <row r="394" spans="1:7" ht="14" customHeight="1" x14ac:dyDescent="0.35"/>
    <row r="395" spans="1:7" ht="14" customHeight="1" x14ac:dyDescent="0.35">
      <c r="A395" s="5"/>
      <c r="B395" s="6"/>
      <c r="C395" s="7"/>
      <c r="D395" s="17"/>
      <c r="E395" s="17"/>
      <c r="F395" s="18"/>
      <c r="G395" s="19"/>
    </row>
    <row r="396" spans="1:7" ht="14" customHeight="1" x14ac:dyDescent="0.35">
      <c r="A396" s="5"/>
      <c r="B396" s="6"/>
      <c r="C396" s="46"/>
      <c r="D396" s="17"/>
      <c r="E396" s="17"/>
      <c r="F396" s="18"/>
      <c r="G396" s="19"/>
    </row>
    <row r="397" spans="1:7" ht="14" customHeight="1" x14ac:dyDescent="0.35">
      <c r="A397" s="57"/>
      <c r="B397" s="57"/>
      <c r="C397" s="7"/>
      <c r="D397" s="71"/>
      <c r="E397" s="71"/>
      <c r="F397" s="72"/>
      <c r="G397" s="72"/>
    </row>
    <row r="398" spans="1:7" ht="14" customHeight="1" x14ac:dyDescent="0.35">
      <c r="A398" s="148"/>
      <c r="B398" s="11"/>
      <c r="C398" s="45"/>
      <c r="D398" s="13"/>
      <c r="E398" s="13"/>
      <c r="F398" s="13"/>
      <c r="G398" s="73"/>
    </row>
    <row r="399" spans="1:7" ht="14" customHeight="1" x14ac:dyDescent="0.35">
      <c r="A399" s="148"/>
      <c r="B399" s="11"/>
      <c r="C399" s="12"/>
      <c r="D399" s="22"/>
      <c r="E399" s="22"/>
      <c r="F399" s="23"/>
      <c r="G399" s="24"/>
    </row>
    <row r="400" spans="1:7" ht="14" customHeight="1" x14ac:dyDescent="0.35">
      <c r="A400" s="148"/>
      <c r="B400" s="11"/>
      <c r="C400" s="45"/>
      <c r="D400" s="13"/>
      <c r="E400" s="13"/>
      <c r="F400" s="13"/>
      <c r="G400" s="73"/>
    </row>
    <row r="401" spans="1:7" ht="14" customHeight="1" x14ac:dyDescent="0.35">
      <c r="A401" s="148"/>
      <c r="B401" s="11"/>
      <c r="C401" s="12"/>
      <c r="D401" s="22"/>
      <c r="E401" s="22"/>
      <c r="F401" s="23"/>
      <c r="G401" s="24"/>
    </row>
    <row r="402" spans="1:7" ht="14" customHeight="1" x14ac:dyDescent="0.35">
      <c r="A402" s="148"/>
      <c r="B402" s="11"/>
      <c r="C402" s="45"/>
      <c r="D402" s="13"/>
      <c r="E402" s="13"/>
      <c r="F402" s="13"/>
      <c r="G402" s="73"/>
    </row>
    <row r="403" spans="1:7" ht="14" customHeight="1" x14ac:dyDescent="0.35">
      <c r="A403" s="148"/>
      <c r="B403" s="11"/>
      <c r="C403" s="12"/>
      <c r="D403" s="22"/>
      <c r="E403" s="22"/>
      <c r="F403" s="23"/>
      <c r="G403" s="24"/>
    </row>
    <row r="404" spans="1:7" ht="14" customHeight="1" x14ac:dyDescent="0.35">
      <c r="A404" s="148"/>
      <c r="B404" s="11"/>
      <c r="C404" s="45"/>
      <c r="D404" s="13"/>
      <c r="E404" s="13"/>
      <c r="F404" s="13"/>
      <c r="G404" s="73"/>
    </row>
    <row r="405" spans="1:7" ht="14" customHeight="1" x14ac:dyDescent="0.35">
      <c r="A405" s="148"/>
      <c r="B405" s="11"/>
      <c r="C405" s="12"/>
      <c r="D405" s="22"/>
      <c r="E405" s="22"/>
      <c r="F405" s="23"/>
      <c r="G405" s="24"/>
    </row>
    <row r="406" spans="1:7" ht="14" customHeight="1" x14ac:dyDescent="0.35">
      <c r="A406" s="148"/>
      <c r="B406" s="47"/>
      <c r="C406" s="45"/>
      <c r="D406" s="13"/>
      <c r="E406" s="13"/>
      <c r="F406" s="13"/>
      <c r="G406" s="73"/>
    </row>
    <row r="407" spans="1:7" ht="14" customHeight="1" x14ac:dyDescent="0.35">
      <c r="A407" s="148"/>
      <c r="B407" s="11"/>
      <c r="C407" s="12"/>
      <c r="D407" s="22"/>
      <c r="E407" s="22"/>
      <c r="F407" s="23"/>
      <c r="G407" s="24"/>
    </row>
    <row r="408" spans="1:7" ht="14" customHeight="1" x14ac:dyDescent="0.35">
      <c r="A408" s="148"/>
      <c r="B408" s="11"/>
      <c r="C408" s="45"/>
      <c r="D408" s="13"/>
      <c r="E408" s="13"/>
      <c r="F408" s="13"/>
      <c r="G408" s="73"/>
    </row>
    <row r="409" spans="1:7" ht="14" customHeight="1" x14ac:dyDescent="0.35">
      <c r="A409" s="148"/>
      <c r="B409" s="11"/>
      <c r="C409" s="12"/>
      <c r="D409" s="22"/>
      <c r="E409" s="22"/>
      <c r="F409" s="23"/>
      <c r="G409" s="24"/>
    </row>
    <row r="410" spans="1:7" ht="14" customHeight="1" x14ac:dyDescent="0.35">
      <c r="A410" s="148"/>
      <c r="B410" s="47"/>
      <c r="C410" s="45"/>
      <c r="D410" s="13"/>
      <c r="E410" s="13"/>
      <c r="F410" s="13"/>
      <c r="G410" s="73"/>
    </row>
    <row r="411" spans="1:7" ht="14" customHeight="1" x14ac:dyDescent="0.35">
      <c r="A411" s="148"/>
      <c r="B411" s="11"/>
      <c r="C411" s="12"/>
      <c r="D411" s="22"/>
      <c r="E411" s="22"/>
      <c r="F411" s="23"/>
      <c r="G411" s="24"/>
    </row>
    <row r="412" spans="1:7" ht="14" customHeight="1" x14ac:dyDescent="0.35">
      <c r="A412" s="148"/>
      <c r="B412" s="47"/>
      <c r="C412" s="45"/>
      <c r="D412" s="13"/>
      <c r="E412" s="13"/>
      <c r="F412" s="13"/>
      <c r="G412" s="73"/>
    </row>
    <row r="413" spans="1:7" ht="14" customHeight="1" x14ac:dyDescent="0.35">
      <c r="A413" s="148"/>
      <c r="B413" s="11"/>
      <c r="C413" s="12"/>
      <c r="D413" s="22"/>
      <c r="E413" s="22"/>
      <c r="F413" s="23"/>
      <c r="G413" s="24"/>
    </row>
    <row r="414" spans="1:7" ht="14" customHeight="1" x14ac:dyDescent="0.35">
      <c r="A414" s="148"/>
      <c r="B414" s="47"/>
      <c r="C414" s="45"/>
      <c r="D414" s="13"/>
      <c r="E414" s="13"/>
      <c r="F414" s="13"/>
      <c r="G414" s="73"/>
    </row>
    <row r="415" spans="1:7" ht="14" customHeight="1" x14ac:dyDescent="0.35">
      <c r="A415" s="148"/>
      <c r="B415" s="11"/>
      <c r="C415" s="12"/>
      <c r="D415" s="22"/>
      <c r="E415" s="22"/>
      <c r="F415" s="23"/>
      <c r="G415" s="24"/>
    </row>
    <row r="416" spans="1:7" ht="14" customHeight="1" x14ac:dyDescent="0.35">
      <c r="A416" s="148"/>
      <c r="B416" s="47"/>
      <c r="C416" s="45"/>
      <c r="D416" s="13"/>
      <c r="E416" s="13"/>
      <c r="F416" s="13"/>
      <c r="G416" s="73"/>
    </row>
    <row r="417" spans="1:7" ht="14" customHeight="1" x14ac:dyDescent="0.35">
      <c r="A417" s="148"/>
      <c r="B417" s="11"/>
      <c r="C417" s="12"/>
      <c r="D417" s="22"/>
      <c r="E417" s="22"/>
      <c r="F417" s="23"/>
      <c r="G417" s="24"/>
    </row>
    <row r="418" spans="1:7" ht="14" customHeight="1" x14ac:dyDescent="0.35">
      <c r="A418" s="11"/>
      <c r="B418" s="11"/>
      <c r="D418" s="22"/>
      <c r="E418" s="22"/>
      <c r="F418" s="23"/>
      <c r="G418" s="24"/>
    </row>
    <row r="419" spans="1:7" ht="14" customHeight="1" x14ac:dyDescent="0.35">
      <c r="A419" s="74"/>
      <c r="B419" s="57"/>
      <c r="C419" s="8"/>
      <c r="D419" s="17"/>
      <c r="E419" s="17"/>
      <c r="F419" s="75"/>
      <c r="G419" s="19"/>
    </row>
    <row r="420" spans="1:7" ht="14" customHeight="1" x14ac:dyDescent="0.35">
      <c r="A420" s="146"/>
      <c r="B420" s="146"/>
      <c r="C420" s="146"/>
      <c r="D420" s="146"/>
      <c r="E420" s="25"/>
      <c r="F420" s="16"/>
      <c r="G420" s="26"/>
    </row>
    <row r="421" spans="1:7" ht="14" customHeight="1" x14ac:dyDescent="0.35">
      <c r="A421" s="147"/>
      <c r="B421" s="147"/>
      <c r="C421" s="147"/>
      <c r="D421" s="25"/>
      <c r="E421" s="25"/>
      <c r="F421" s="16"/>
      <c r="G421" s="37"/>
    </row>
    <row r="422" spans="1:7" ht="14" customHeight="1" x14ac:dyDescent="0.35"/>
    <row r="423" spans="1:7" ht="14" customHeight="1" x14ac:dyDescent="0.35"/>
    <row r="424" spans="1:7" ht="14" customHeight="1" x14ac:dyDescent="0.35">
      <c r="A424" s="5"/>
      <c r="B424" s="6"/>
      <c r="C424" s="7"/>
      <c r="D424" s="17"/>
      <c r="E424" s="17"/>
      <c r="F424" s="18"/>
      <c r="G424" s="19"/>
    </row>
    <row r="425" spans="1:7" ht="14" customHeight="1" x14ac:dyDescent="0.35">
      <c r="A425" s="5"/>
      <c r="B425" s="6"/>
      <c r="C425" s="46"/>
      <c r="D425" s="17"/>
      <c r="E425" s="17"/>
      <c r="F425" s="18"/>
      <c r="G425" s="19"/>
    </row>
    <row r="426" spans="1:7" ht="14" customHeight="1" x14ac:dyDescent="0.35">
      <c r="A426" s="57"/>
      <c r="B426" s="57"/>
      <c r="C426" s="7"/>
      <c r="D426" s="71"/>
      <c r="E426" s="71"/>
      <c r="F426" s="72"/>
      <c r="G426" s="72"/>
    </row>
    <row r="427" spans="1:7" ht="14" customHeight="1" x14ac:dyDescent="0.35">
      <c r="A427" s="148"/>
      <c r="B427" s="47"/>
      <c r="C427" s="48"/>
      <c r="D427" s="13"/>
      <c r="E427" s="13"/>
      <c r="F427" s="13"/>
      <c r="G427" s="73"/>
    </row>
    <row r="428" spans="1:7" ht="14" customHeight="1" x14ac:dyDescent="0.35">
      <c r="A428" s="148"/>
      <c r="B428" s="11"/>
      <c r="C428" s="40"/>
      <c r="D428" s="22"/>
      <c r="E428" s="22"/>
      <c r="F428" s="23"/>
      <c r="G428" s="24"/>
    </row>
    <row r="429" spans="1:7" ht="14" customHeight="1" x14ac:dyDescent="0.35">
      <c r="A429" s="148"/>
      <c r="B429" s="47"/>
      <c r="C429" s="48"/>
      <c r="D429" s="13"/>
      <c r="E429" s="13"/>
      <c r="F429" s="13"/>
      <c r="G429" s="73"/>
    </row>
    <row r="430" spans="1:7" ht="14" customHeight="1" x14ac:dyDescent="0.35">
      <c r="A430" s="148"/>
      <c r="B430" s="11"/>
      <c r="C430" s="40"/>
      <c r="D430" s="22"/>
      <c r="E430" s="22"/>
      <c r="F430" s="23"/>
      <c r="G430" s="24"/>
    </row>
    <row r="431" spans="1:7" ht="14" customHeight="1" x14ac:dyDescent="0.35">
      <c r="A431" s="148"/>
      <c r="B431" s="47"/>
      <c r="C431" s="48"/>
      <c r="D431" s="13"/>
      <c r="E431" s="13"/>
      <c r="F431" s="13"/>
      <c r="G431" s="73"/>
    </row>
    <row r="432" spans="1:7" ht="14" customHeight="1" x14ac:dyDescent="0.35">
      <c r="A432" s="148"/>
      <c r="B432" s="11"/>
      <c r="C432" s="40"/>
      <c r="D432" s="22"/>
      <c r="E432" s="22"/>
      <c r="F432" s="23"/>
      <c r="G432" s="24"/>
    </row>
    <row r="433" spans="1:7" ht="14" customHeight="1" x14ac:dyDescent="0.35">
      <c r="A433" s="148"/>
      <c r="B433" s="47"/>
      <c r="C433" s="48"/>
      <c r="D433" s="13"/>
      <c r="E433" s="13"/>
      <c r="F433" s="13"/>
      <c r="G433" s="73"/>
    </row>
    <row r="434" spans="1:7" ht="14" customHeight="1" x14ac:dyDescent="0.35">
      <c r="A434" s="148"/>
      <c r="B434" s="11"/>
      <c r="C434" s="40"/>
      <c r="D434" s="22"/>
      <c r="E434" s="22"/>
      <c r="F434" s="23"/>
      <c r="G434" s="24"/>
    </row>
    <row r="435" spans="1:7" ht="14" customHeight="1" x14ac:dyDescent="0.35">
      <c r="A435" s="148"/>
      <c r="B435" s="47"/>
      <c r="C435" s="48"/>
      <c r="D435" s="13"/>
      <c r="E435" s="13"/>
      <c r="F435" s="13"/>
      <c r="G435" s="73"/>
    </row>
    <row r="436" spans="1:7" ht="14" customHeight="1" x14ac:dyDescent="0.35">
      <c r="A436" s="148"/>
      <c r="B436" s="11"/>
      <c r="C436" s="40"/>
      <c r="D436" s="22"/>
      <c r="E436" s="22"/>
      <c r="F436" s="23"/>
      <c r="G436" s="24"/>
    </row>
    <row r="437" spans="1:7" ht="14" customHeight="1" x14ac:dyDescent="0.35">
      <c r="A437" s="148"/>
      <c r="B437" s="47"/>
      <c r="C437" s="48"/>
      <c r="D437" s="13"/>
      <c r="E437" s="13"/>
      <c r="F437" s="13"/>
      <c r="G437" s="73"/>
    </row>
    <row r="438" spans="1:7" ht="14" customHeight="1" x14ac:dyDescent="0.35">
      <c r="A438" s="148"/>
      <c r="B438" s="11"/>
      <c r="C438" s="40"/>
      <c r="D438" s="22"/>
      <c r="E438" s="22"/>
      <c r="F438" s="23"/>
      <c r="G438" s="24"/>
    </row>
    <row r="439" spans="1:7" ht="14" customHeight="1" x14ac:dyDescent="0.35">
      <c r="A439" s="148"/>
      <c r="B439" s="47"/>
      <c r="C439" s="48"/>
      <c r="D439" s="13"/>
      <c r="E439" s="13"/>
      <c r="F439" s="13"/>
      <c r="G439" s="73"/>
    </row>
    <row r="440" spans="1:7" ht="14" customHeight="1" x14ac:dyDescent="0.35">
      <c r="A440" s="148"/>
      <c r="B440" s="11"/>
      <c r="C440" s="40"/>
      <c r="D440" s="22"/>
      <c r="E440" s="22"/>
      <c r="F440" s="23"/>
      <c r="G440" s="24"/>
    </row>
    <row r="441" spans="1:7" ht="14" customHeight="1" x14ac:dyDescent="0.35">
      <c r="A441" s="148"/>
      <c r="B441" s="47"/>
      <c r="C441" s="48"/>
      <c r="D441" s="13"/>
      <c r="E441" s="13"/>
      <c r="F441" s="13"/>
      <c r="G441" s="73"/>
    </row>
    <row r="442" spans="1:7" ht="14" customHeight="1" x14ac:dyDescent="0.35">
      <c r="A442" s="148"/>
      <c r="B442" s="11"/>
      <c r="C442" s="40"/>
      <c r="D442" s="22"/>
      <c r="E442" s="22"/>
      <c r="F442" s="23"/>
      <c r="G442" s="24"/>
    </row>
    <row r="443" spans="1:7" ht="14" customHeight="1" x14ac:dyDescent="0.35">
      <c r="A443" s="11"/>
      <c r="B443" s="11"/>
      <c r="D443" s="22"/>
      <c r="E443" s="22"/>
      <c r="F443" s="23"/>
      <c r="G443" s="24"/>
    </row>
    <row r="444" spans="1:7" ht="14" customHeight="1" x14ac:dyDescent="0.35">
      <c r="A444" s="74"/>
      <c r="B444" s="57"/>
      <c r="C444" s="8"/>
      <c r="D444" s="17"/>
      <c r="E444" s="17"/>
      <c r="F444" s="75"/>
      <c r="G444" s="19"/>
    </row>
    <row r="445" spans="1:7" ht="14" customHeight="1" x14ac:dyDescent="0.35">
      <c r="A445" s="146"/>
      <c r="B445" s="146"/>
      <c r="C445" s="146"/>
      <c r="D445" s="146"/>
      <c r="E445" s="25"/>
      <c r="F445" s="16"/>
      <c r="G445" s="26"/>
    </row>
    <row r="446" spans="1:7" ht="14" customHeight="1" x14ac:dyDescent="0.35">
      <c r="A446" s="147"/>
      <c r="B446" s="147"/>
      <c r="C446" s="147"/>
      <c r="D446" s="25"/>
      <c r="E446" s="25"/>
      <c r="F446" s="16"/>
      <c r="G446" s="37"/>
    </row>
    <row r="447" spans="1:7" ht="14" customHeight="1" x14ac:dyDescent="0.35">
      <c r="A447" s="41"/>
      <c r="B447" s="41"/>
      <c r="C447" s="41"/>
      <c r="D447" s="25"/>
      <c r="E447" s="25"/>
      <c r="F447" s="16"/>
      <c r="G447" s="37"/>
    </row>
    <row r="448" spans="1:7" ht="14" customHeight="1" x14ac:dyDescent="0.35">
      <c r="A448" s="41"/>
      <c r="B448" s="41"/>
      <c r="C448" s="41"/>
      <c r="D448" s="25"/>
      <c r="E448" s="25"/>
      <c r="F448" s="16"/>
      <c r="G448" s="37"/>
    </row>
    <row r="449" spans="1:7" ht="14" customHeight="1" x14ac:dyDescent="0.35">
      <c r="A449" s="5"/>
      <c r="B449" s="6"/>
      <c r="C449" s="7"/>
      <c r="D449" s="17"/>
      <c r="E449" s="17"/>
      <c r="F449" s="18"/>
      <c r="G449" s="19"/>
    </row>
    <row r="450" spans="1:7" ht="14" customHeight="1" x14ac:dyDescent="0.35">
      <c r="A450" s="5"/>
      <c r="B450" s="6"/>
      <c r="C450" s="46"/>
      <c r="D450" s="17"/>
      <c r="E450" s="17"/>
      <c r="F450" s="18"/>
      <c r="G450" s="19"/>
    </row>
    <row r="451" spans="1:7" ht="14" customHeight="1" x14ac:dyDescent="0.35">
      <c r="A451" s="57"/>
      <c r="B451" s="57"/>
      <c r="C451" s="7"/>
      <c r="D451" s="71"/>
      <c r="E451" s="71"/>
      <c r="F451" s="72"/>
      <c r="G451" s="72"/>
    </row>
    <row r="452" spans="1:7" ht="14" customHeight="1" x14ac:dyDescent="0.35">
      <c r="A452" s="148"/>
      <c r="B452" s="11"/>
      <c r="C452" s="45"/>
      <c r="D452" s="13"/>
      <c r="E452" s="13"/>
      <c r="F452" s="13"/>
      <c r="G452" s="73"/>
    </row>
    <row r="453" spans="1:7" ht="14" customHeight="1" x14ac:dyDescent="0.35">
      <c r="A453" s="148"/>
      <c r="B453" s="11"/>
      <c r="C453" s="12"/>
      <c r="D453" s="22"/>
      <c r="E453" s="22"/>
      <c r="F453" s="23"/>
      <c r="G453" s="24"/>
    </row>
    <row r="454" spans="1:7" ht="14" customHeight="1" x14ac:dyDescent="0.35">
      <c r="A454" s="148"/>
      <c r="B454" s="11"/>
      <c r="C454" s="45"/>
      <c r="D454" s="13"/>
      <c r="E454" s="13"/>
      <c r="F454" s="13"/>
      <c r="G454" s="73"/>
    </row>
    <row r="455" spans="1:7" ht="14" customHeight="1" x14ac:dyDescent="0.35">
      <c r="A455" s="148"/>
      <c r="B455" s="11"/>
      <c r="C455" s="12"/>
      <c r="D455" s="22"/>
      <c r="E455" s="22"/>
      <c r="F455" s="23"/>
      <c r="G455" s="24"/>
    </row>
    <row r="456" spans="1:7" ht="14" customHeight="1" x14ac:dyDescent="0.35">
      <c r="A456" s="148"/>
      <c r="B456" s="11"/>
      <c r="C456" s="45"/>
      <c r="D456" s="13"/>
      <c r="E456" s="13"/>
      <c r="F456" s="13"/>
      <c r="G456" s="73"/>
    </row>
    <row r="457" spans="1:7" ht="14" customHeight="1" x14ac:dyDescent="0.35">
      <c r="A457" s="148"/>
      <c r="B457" s="11"/>
      <c r="C457" s="12"/>
      <c r="D457" s="22"/>
      <c r="E457" s="22"/>
      <c r="F457" s="23"/>
      <c r="G457" s="24"/>
    </row>
    <row r="458" spans="1:7" ht="14" customHeight="1" x14ac:dyDescent="0.35">
      <c r="A458" s="11"/>
      <c r="B458" s="11"/>
      <c r="C458" s="12"/>
      <c r="D458" s="22"/>
      <c r="E458" s="22"/>
      <c r="F458" s="23"/>
      <c r="G458" s="24"/>
    </row>
    <row r="459" spans="1:7" ht="14" customHeight="1" x14ac:dyDescent="0.35">
      <c r="A459" s="74"/>
      <c r="B459" s="57"/>
      <c r="C459" s="8"/>
      <c r="D459" s="17"/>
      <c r="E459" s="17"/>
      <c r="F459" s="75"/>
      <c r="G459" s="19"/>
    </row>
    <row r="460" spans="1:7" ht="14" customHeight="1" x14ac:dyDescent="0.35">
      <c r="A460" s="146"/>
      <c r="B460" s="146"/>
      <c r="C460" s="146"/>
      <c r="D460" s="146"/>
      <c r="E460" s="25"/>
      <c r="F460" s="16"/>
      <c r="G460" s="26"/>
    </row>
    <row r="461" spans="1:7" ht="14" customHeight="1" x14ac:dyDescent="0.35">
      <c r="A461" s="147"/>
      <c r="B461" s="147"/>
      <c r="C461" s="147"/>
      <c r="D461" s="25"/>
      <c r="E461" s="25"/>
      <c r="F461" s="16"/>
      <c r="G461" s="37"/>
    </row>
    <row r="462" spans="1:7" ht="14" customHeight="1" x14ac:dyDescent="0.35">
      <c r="A462" s="41"/>
      <c r="B462" s="41"/>
      <c r="C462" s="41"/>
      <c r="D462" s="25"/>
      <c r="E462" s="25"/>
      <c r="F462" s="16"/>
      <c r="G462" s="37"/>
    </row>
    <row r="463" spans="1:7" ht="14" customHeight="1" x14ac:dyDescent="0.35">
      <c r="A463" s="41"/>
      <c r="B463" s="41"/>
      <c r="C463" s="41"/>
      <c r="D463" s="25"/>
      <c r="E463" s="25"/>
      <c r="F463" s="16"/>
      <c r="G463" s="37"/>
    </row>
    <row r="464" spans="1:7" ht="14" customHeight="1" x14ac:dyDescent="0.35"/>
    <row r="465" spans="1:7" ht="14" customHeight="1" x14ac:dyDescent="0.35"/>
    <row r="466" spans="1:7" ht="14" customHeight="1" x14ac:dyDescent="0.35">
      <c r="A466" s="1"/>
      <c r="B466" s="2"/>
      <c r="C466" s="49"/>
      <c r="D466" s="17"/>
      <c r="E466" s="17"/>
      <c r="F466" s="16"/>
      <c r="G466" s="50"/>
    </row>
    <row r="467" spans="1:7" ht="14" customHeight="1" x14ac:dyDescent="0.35">
      <c r="A467" s="1"/>
      <c r="B467" s="2"/>
      <c r="C467" s="49"/>
      <c r="D467" s="17"/>
      <c r="E467" s="17"/>
      <c r="F467" s="16"/>
      <c r="G467" s="50"/>
    </row>
    <row r="468" spans="1:7" ht="14" customHeight="1" x14ac:dyDescent="0.35">
      <c r="A468" s="57"/>
      <c r="B468" s="57"/>
      <c r="C468" s="76"/>
      <c r="D468" s="77"/>
      <c r="E468" s="71"/>
      <c r="F468" s="57"/>
      <c r="G468" s="78"/>
    </row>
    <row r="469" spans="1:7" ht="14" customHeight="1" x14ac:dyDescent="0.35">
      <c r="A469" s="56"/>
      <c r="B469" s="57"/>
      <c r="C469" s="150"/>
      <c r="D469" s="150"/>
      <c r="E469" s="17"/>
      <c r="F469" s="58"/>
      <c r="G469" s="59"/>
    </row>
    <row r="470" spans="1:7" ht="14" customHeight="1" x14ac:dyDescent="0.35">
      <c r="A470" s="56"/>
      <c r="B470" s="57"/>
      <c r="C470" s="150"/>
      <c r="D470" s="150"/>
      <c r="E470" s="17"/>
      <c r="F470" s="58"/>
      <c r="G470" s="59"/>
    </row>
    <row r="471" spans="1:7" ht="14" customHeight="1" x14ac:dyDescent="0.35">
      <c r="A471" s="56"/>
      <c r="B471" s="57"/>
      <c r="C471" s="150"/>
      <c r="D471" s="150"/>
      <c r="E471" s="17"/>
      <c r="F471" s="58"/>
      <c r="G471" s="59"/>
    </row>
    <row r="472" spans="1:7" ht="14" customHeight="1" x14ac:dyDescent="0.35">
      <c r="A472" s="56"/>
      <c r="B472" s="57"/>
      <c r="C472" s="150"/>
      <c r="D472" s="150"/>
      <c r="E472" s="17"/>
      <c r="F472" s="58"/>
      <c r="G472" s="59"/>
    </row>
    <row r="473" spans="1:7" ht="14" customHeight="1" x14ac:dyDescent="0.35">
      <c r="A473" s="56"/>
      <c r="B473" s="57"/>
      <c r="C473" s="150"/>
      <c r="D473" s="150"/>
      <c r="E473" s="17"/>
      <c r="F473" s="58"/>
      <c r="G473" s="59"/>
    </row>
    <row r="474" spans="1:7" ht="14" customHeight="1" x14ac:dyDescent="0.35">
      <c r="A474" s="56"/>
      <c r="B474" s="57"/>
      <c r="C474" s="8"/>
      <c r="D474" s="60"/>
      <c r="E474" s="17"/>
      <c r="F474" s="58"/>
      <c r="G474" s="63"/>
    </row>
    <row r="475" spans="1:7" ht="14" customHeight="1" x14ac:dyDescent="0.35">
      <c r="A475" s="5"/>
      <c r="B475" s="57"/>
      <c r="C475" s="151"/>
      <c r="D475" s="151"/>
      <c r="E475" s="17"/>
      <c r="F475" s="65"/>
      <c r="G475" s="66"/>
    </row>
    <row r="476" spans="1:7" ht="14" customHeight="1" x14ac:dyDescent="0.35">
      <c r="A476" s="5"/>
      <c r="B476" s="57"/>
      <c r="C476" s="79"/>
      <c r="D476" s="17"/>
      <c r="E476" s="17"/>
      <c r="F476" s="65"/>
      <c r="G476" s="66"/>
    </row>
    <row r="477" spans="1:7" ht="14" customHeight="1" x14ac:dyDescent="0.35">
      <c r="A477" s="5"/>
      <c r="B477" s="57"/>
      <c r="C477" s="79"/>
      <c r="D477" s="17"/>
      <c r="E477" s="17"/>
      <c r="F477" s="65"/>
      <c r="G477" s="66"/>
    </row>
    <row r="478" spans="1:7" ht="14" customHeight="1" x14ac:dyDescent="0.35">
      <c r="A478" s="5"/>
      <c r="B478" s="57"/>
      <c r="C478" s="68"/>
      <c r="D478" s="17"/>
      <c r="E478" s="17"/>
      <c r="F478" s="65"/>
      <c r="G478" s="66"/>
    </row>
    <row r="479" spans="1:7" ht="14" customHeight="1" x14ac:dyDescent="0.35">
      <c r="A479" s="5"/>
      <c r="B479" s="57"/>
      <c r="C479" s="150"/>
      <c r="D479" s="150"/>
      <c r="E479" s="17"/>
      <c r="F479" s="58"/>
      <c r="G479" s="66"/>
    </row>
    <row r="480" spans="1:7" ht="14" customHeight="1" x14ac:dyDescent="0.35">
      <c r="A480" s="5"/>
      <c r="B480" s="57"/>
      <c r="C480" s="8"/>
      <c r="D480" s="17"/>
      <c r="E480" s="17"/>
      <c r="F480" s="65"/>
      <c r="G480" s="66"/>
    </row>
    <row r="481" spans="1:7" ht="14" customHeight="1" x14ac:dyDescent="0.35">
      <c r="A481" s="5"/>
      <c r="B481" s="57"/>
      <c r="C481" s="151"/>
      <c r="D481" s="151"/>
      <c r="E481" s="17"/>
      <c r="F481" s="65"/>
      <c r="G481" s="66"/>
    </row>
    <row r="482" spans="1:7" ht="14" customHeight="1" x14ac:dyDescent="0.35">
      <c r="A482" s="5"/>
      <c r="B482" s="57"/>
      <c r="C482" s="150"/>
      <c r="D482" s="150"/>
      <c r="E482" s="17"/>
      <c r="F482" s="58"/>
      <c r="G482" s="18"/>
    </row>
    <row r="483" spans="1:7" ht="14" customHeight="1" x14ac:dyDescent="0.35">
      <c r="A483" s="5"/>
      <c r="B483" s="57"/>
      <c r="C483" s="8"/>
      <c r="D483" s="17"/>
      <c r="E483" s="17"/>
      <c r="F483" s="65"/>
      <c r="G483" s="66"/>
    </row>
    <row r="484" spans="1:7" ht="14" customHeight="1" x14ac:dyDescent="0.35">
      <c r="A484" s="5"/>
      <c r="B484" s="57"/>
      <c r="C484" s="151"/>
      <c r="D484" s="151"/>
      <c r="E484" s="17"/>
      <c r="F484" s="65"/>
      <c r="G484" s="66"/>
    </row>
    <row r="485" spans="1:7" x14ac:dyDescent="0.35">
      <c r="A485" s="5"/>
      <c r="B485" s="57"/>
      <c r="C485" s="70"/>
      <c r="D485" s="64"/>
      <c r="E485" s="17"/>
      <c r="F485" s="65"/>
      <c r="G485" s="66"/>
    </row>
    <row r="486" spans="1:7" x14ac:dyDescent="0.35">
      <c r="A486" s="153" t="s">
        <v>229</v>
      </c>
      <c r="B486" s="153"/>
      <c r="C486" s="153"/>
      <c r="D486" s="153"/>
      <c r="E486" s="153"/>
      <c r="F486" s="153"/>
      <c r="G486" s="153"/>
    </row>
    <row r="487" spans="1:7" x14ac:dyDescent="0.35">
      <c r="A487" s="5"/>
      <c r="B487" s="6"/>
      <c r="C487" s="8"/>
      <c r="D487" s="17" t="s">
        <v>240</v>
      </c>
      <c r="E487" s="17"/>
      <c r="F487" s="18"/>
      <c r="G487" s="18"/>
    </row>
  </sheetData>
  <mergeCells count="185">
    <mergeCell ref="A5:A6"/>
    <mergeCell ref="A7:A8"/>
    <mergeCell ref="A9:A10"/>
    <mergeCell ref="A11:A12"/>
    <mergeCell ref="A13:A14"/>
    <mergeCell ref="A37:D37"/>
    <mergeCell ref="A43:A44"/>
    <mergeCell ref="A45:A46"/>
    <mergeCell ref="A49:D49"/>
    <mergeCell ref="A55:A56"/>
    <mergeCell ref="A57:A58"/>
    <mergeCell ref="A17:D17"/>
    <mergeCell ref="A18:C18"/>
    <mergeCell ref="A24:A25"/>
    <mergeCell ref="A26:A30"/>
    <mergeCell ref="A31:A32"/>
    <mergeCell ref="A33:A34"/>
    <mergeCell ref="A71:A72"/>
    <mergeCell ref="A73:A74"/>
    <mergeCell ref="A75:A76"/>
    <mergeCell ref="A77:A78"/>
    <mergeCell ref="A79:A80"/>
    <mergeCell ref="A81:A82"/>
    <mergeCell ref="A59:A60"/>
    <mergeCell ref="A61:A62"/>
    <mergeCell ref="A63:A64"/>
    <mergeCell ref="A65:A66"/>
    <mergeCell ref="A67:A68"/>
    <mergeCell ref="A69:A70"/>
    <mergeCell ref="A95:A96"/>
    <mergeCell ref="A97:A98"/>
    <mergeCell ref="A99:A100"/>
    <mergeCell ref="A103:D103"/>
    <mergeCell ref="A109:A110"/>
    <mergeCell ref="A111:A112"/>
    <mergeCell ref="A83:A84"/>
    <mergeCell ref="A85:A86"/>
    <mergeCell ref="A87:A88"/>
    <mergeCell ref="A89:A90"/>
    <mergeCell ref="A91:A92"/>
    <mergeCell ref="A93:A94"/>
    <mergeCell ref="A131:A132"/>
    <mergeCell ref="A133:A134"/>
    <mergeCell ref="A135:A136"/>
    <mergeCell ref="A137:A138"/>
    <mergeCell ref="A139:A140"/>
    <mergeCell ref="A141:A142"/>
    <mergeCell ref="A113:A114"/>
    <mergeCell ref="A115:A116"/>
    <mergeCell ref="A117:A118"/>
    <mergeCell ref="A119:A120"/>
    <mergeCell ref="A121:A122"/>
    <mergeCell ref="A125:D125"/>
    <mergeCell ref="A157:D157"/>
    <mergeCell ref="A163:A164"/>
    <mergeCell ref="A165:A166"/>
    <mergeCell ref="A167:A168"/>
    <mergeCell ref="A169:A170"/>
    <mergeCell ref="A171:A172"/>
    <mergeCell ref="A143:A144"/>
    <mergeCell ref="A145:A146"/>
    <mergeCell ref="A147:A148"/>
    <mergeCell ref="A149:A150"/>
    <mergeCell ref="A151:A152"/>
    <mergeCell ref="A153:A154"/>
    <mergeCell ref="A196:A197"/>
    <mergeCell ref="A198:A199"/>
    <mergeCell ref="A200:A201"/>
    <mergeCell ref="A204:D204"/>
    <mergeCell ref="A209:A210"/>
    <mergeCell ref="A211:A212"/>
    <mergeCell ref="A175:D175"/>
    <mergeCell ref="A181:A182"/>
    <mergeCell ref="A183:A184"/>
    <mergeCell ref="A185:A186"/>
    <mergeCell ref="A187:A188"/>
    <mergeCell ref="A191:D191"/>
    <mergeCell ref="A235:A236"/>
    <mergeCell ref="A237:A238"/>
    <mergeCell ref="A239:A240"/>
    <mergeCell ref="A241:A242"/>
    <mergeCell ref="A243:A244"/>
    <mergeCell ref="A247:D247"/>
    <mergeCell ref="A215:D215"/>
    <mergeCell ref="A220:A221"/>
    <mergeCell ref="A222:A223"/>
    <mergeCell ref="A224:A225"/>
    <mergeCell ref="A226:A227"/>
    <mergeCell ref="A230:D230"/>
    <mergeCell ref="A264:A265"/>
    <mergeCell ref="A266:A267"/>
    <mergeCell ref="A268:A269"/>
    <mergeCell ref="A270:A271"/>
    <mergeCell ref="A272:A273"/>
    <mergeCell ref="A274:A275"/>
    <mergeCell ref="A248:C248"/>
    <mergeCell ref="A254:A255"/>
    <mergeCell ref="A256:A257"/>
    <mergeCell ref="A258:A259"/>
    <mergeCell ref="A260:A261"/>
    <mergeCell ref="A262:A263"/>
    <mergeCell ref="A288:A289"/>
    <mergeCell ref="A290:A291"/>
    <mergeCell ref="A292:A293"/>
    <mergeCell ref="A294:A295"/>
    <mergeCell ref="A296:A297"/>
    <mergeCell ref="A298:A299"/>
    <mergeCell ref="A276:A277"/>
    <mergeCell ref="A278:A279"/>
    <mergeCell ref="A280:A281"/>
    <mergeCell ref="A282:A283"/>
    <mergeCell ref="A284:A285"/>
    <mergeCell ref="A286:A287"/>
    <mergeCell ref="A318:A319"/>
    <mergeCell ref="A320:A321"/>
    <mergeCell ref="A322:A323"/>
    <mergeCell ref="A324:A325"/>
    <mergeCell ref="A326:A327"/>
    <mergeCell ref="A328:A329"/>
    <mergeCell ref="A300:A301"/>
    <mergeCell ref="A302:A303"/>
    <mergeCell ref="A304:A305"/>
    <mergeCell ref="A306:A307"/>
    <mergeCell ref="A310:D310"/>
    <mergeCell ref="A316:A317"/>
    <mergeCell ref="A342:A343"/>
    <mergeCell ref="A344:A345"/>
    <mergeCell ref="A346:A347"/>
    <mergeCell ref="A350:D350"/>
    <mergeCell ref="A356:A357"/>
    <mergeCell ref="A358:A359"/>
    <mergeCell ref="A330:A331"/>
    <mergeCell ref="A332:A333"/>
    <mergeCell ref="A334:A335"/>
    <mergeCell ref="A336:A337"/>
    <mergeCell ref="A338:A339"/>
    <mergeCell ref="A340:A341"/>
    <mergeCell ref="A384:A385"/>
    <mergeCell ref="A386:A387"/>
    <mergeCell ref="A388:A389"/>
    <mergeCell ref="A392:D392"/>
    <mergeCell ref="A398:A399"/>
    <mergeCell ref="A400:A401"/>
    <mergeCell ref="A360:A361"/>
    <mergeCell ref="A364:D364"/>
    <mergeCell ref="A370:A371"/>
    <mergeCell ref="A372:A373"/>
    <mergeCell ref="A374:A375"/>
    <mergeCell ref="A378:D378"/>
    <mergeCell ref="A414:A415"/>
    <mergeCell ref="A416:A417"/>
    <mergeCell ref="A420:D420"/>
    <mergeCell ref="A421:C421"/>
    <mergeCell ref="A427:A428"/>
    <mergeCell ref="A429:A430"/>
    <mergeCell ref="A402:A403"/>
    <mergeCell ref="A404:A405"/>
    <mergeCell ref="A406:A407"/>
    <mergeCell ref="A408:A409"/>
    <mergeCell ref="A410:A411"/>
    <mergeCell ref="A412:A413"/>
    <mergeCell ref="A445:D445"/>
    <mergeCell ref="A446:C446"/>
    <mergeCell ref="A452:A453"/>
    <mergeCell ref="A454:A455"/>
    <mergeCell ref="A456:A457"/>
    <mergeCell ref="A460:D460"/>
    <mergeCell ref="A431:A432"/>
    <mergeCell ref="A433:A434"/>
    <mergeCell ref="A435:A436"/>
    <mergeCell ref="A437:A438"/>
    <mergeCell ref="A439:A440"/>
    <mergeCell ref="A441:A442"/>
    <mergeCell ref="C475:D475"/>
    <mergeCell ref="C479:D479"/>
    <mergeCell ref="C481:D481"/>
    <mergeCell ref="C482:D482"/>
    <mergeCell ref="C484:D484"/>
    <mergeCell ref="A486:G486"/>
    <mergeCell ref="A461:C461"/>
    <mergeCell ref="C469:D469"/>
    <mergeCell ref="C470:D470"/>
    <mergeCell ref="C471:D471"/>
    <mergeCell ref="C472:D472"/>
    <mergeCell ref="C473:D473"/>
  </mergeCells>
  <phoneticPr fontId="1" type="noConversion"/>
  <pageMargins left="0.25" right="0.25" top="0.75" bottom="0.75" header="0.3" footer="0.3"/>
  <pageSetup paperSize="9" orientation="portrait" r:id="rId1"/>
  <headerFooter>
    <oddHeader>&amp;L&amp;"Calibri,Negrita"PRESSUPOST DE DESMANTELLAMENT&amp;"Calibri,Normal"
PLANTA SOLAR AGROVOLTAICA DE SANT ANTONI DE VILAMAJOR</oddHeader>
    <oddFooter>&amp;L15 de Març de 2024&amp;RPàgina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DFF7A-AD23-4A44-9400-D8BE627E767B}">
  <sheetPr>
    <tabColor rgb="FF92D050"/>
  </sheetPr>
  <dimension ref="A2:G569"/>
  <sheetViews>
    <sheetView showGridLines="0" showRowColHeaders="0" topLeftCell="A15" zoomScale="160" zoomScaleNormal="160" zoomScaleSheetLayoutView="205" zoomScalePageLayoutView="145" workbookViewId="0">
      <selection activeCell="H188" sqref="H188"/>
    </sheetView>
  </sheetViews>
  <sheetFormatPr baseColWidth="10" defaultColWidth="11.54296875" defaultRowHeight="14.5" x14ac:dyDescent="0.35"/>
  <cols>
    <col min="1" max="1" width="8.1796875" style="1" customWidth="1"/>
    <col min="2" max="2" width="2.453125" style="2" customWidth="1"/>
    <col min="3" max="3" width="40.453125" style="99" customWidth="1"/>
    <col min="4" max="5" width="10.1796875" style="17" customWidth="1"/>
    <col min="6" max="6" width="10.6328125" style="18" customWidth="1"/>
    <col min="7" max="7" width="6" style="18" customWidth="1"/>
    <col min="8" max="8" width="11.54296875" style="4" customWidth="1"/>
    <col min="9" max="16384" width="11.54296875" style="4"/>
  </cols>
  <sheetData>
    <row r="2" spans="1:7" x14ac:dyDescent="0.35">
      <c r="A2" s="5" t="s">
        <v>0</v>
      </c>
      <c r="B2" s="6">
        <v>1</v>
      </c>
      <c r="C2" s="5" t="s">
        <v>1</v>
      </c>
    </row>
    <row r="3" spans="1:7" x14ac:dyDescent="0.35">
      <c r="A3" s="5" t="s">
        <v>2</v>
      </c>
      <c r="B3" s="6">
        <v>1</v>
      </c>
      <c r="C3" s="113" t="s">
        <v>1</v>
      </c>
    </row>
    <row r="4" spans="1:7" ht="14.5" customHeight="1" x14ac:dyDescent="0.35">
      <c r="A4" s="9" t="s">
        <v>3</v>
      </c>
      <c r="B4" s="9" t="s">
        <v>4</v>
      </c>
      <c r="C4" s="111" t="s">
        <v>5</v>
      </c>
      <c r="D4" s="20" t="s">
        <v>6</v>
      </c>
      <c r="E4" s="20" t="s">
        <v>7</v>
      </c>
      <c r="F4" s="21" t="s">
        <v>8</v>
      </c>
      <c r="G4" s="72"/>
    </row>
    <row r="5" spans="1:7" s="13" customFormat="1" ht="36.65" customHeight="1" x14ac:dyDescent="0.35">
      <c r="A5" s="11" t="s">
        <v>9</v>
      </c>
      <c r="B5" s="11" t="s">
        <v>10</v>
      </c>
      <c r="C5" s="12" t="s">
        <v>11</v>
      </c>
      <c r="D5" s="22"/>
      <c r="E5" s="22"/>
      <c r="F5" s="23"/>
      <c r="G5" s="114"/>
    </row>
    <row r="6" spans="1:7" s="13" customFormat="1" ht="84" x14ac:dyDescent="0.35">
      <c r="A6" s="11" t="s">
        <v>13</v>
      </c>
      <c r="B6" s="11" t="s">
        <v>10</v>
      </c>
      <c r="C6" s="12" t="s">
        <v>14</v>
      </c>
      <c r="D6" s="22"/>
      <c r="E6" s="22"/>
      <c r="F6" s="23"/>
      <c r="G6" s="114"/>
    </row>
    <row r="7" spans="1:7" s="13" customFormat="1" ht="42" x14ac:dyDescent="0.35">
      <c r="A7" s="11" t="s">
        <v>15</v>
      </c>
      <c r="B7" s="11" t="s">
        <v>10</v>
      </c>
      <c r="C7" s="12" t="s">
        <v>16</v>
      </c>
      <c r="D7" s="22"/>
      <c r="E7" s="22"/>
      <c r="F7" s="23"/>
      <c r="G7" s="114"/>
    </row>
    <row r="8" spans="1:7" s="13" customFormat="1" ht="94.5" x14ac:dyDescent="0.35">
      <c r="A8" s="11" t="s">
        <v>17</v>
      </c>
      <c r="B8" s="11" t="s">
        <v>10</v>
      </c>
      <c r="C8" s="12" t="s">
        <v>18</v>
      </c>
      <c r="D8" s="22"/>
      <c r="E8" s="22"/>
      <c r="F8" s="23"/>
      <c r="G8" s="114"/>
    </row>
    <row r="9" spans="1:7" s="13" customFormat="1" ht="21" x14ac:dyDescent="0.35">
      <c r="A9" s="11" t="s">
        <v>19</v>
      </c>
      <c r="B9" s="11" t="s">
        <v>10</v>
      </c>
      <c r="C9" s="12" t="s">
        <v>20</v>
      </c>
      <c r="D9" s="22"/>
      <c r="E9" s="22"/>
      <c r="F9" s="23"/>
      <c r="G9" s="114"/>
    </row>
    <row r="10" spans="1:7" s="13" customFormat="1" ht="94.5" x14ac:dyDescent="0.35">
      <c r="A10" s="11" t="s">
        <v>21</v>
      </c>
      <c r="B10" s="11" t="s">
        <v>10</v>
      </c>
      <c r="C10" s="12" t="s">
        <v>354</v>
      </c>
      <c r="D10" s="22"/>
      <c r="E10" s="22"/>
      <c r="F10" s="23"/>
      <c r="G10" s="114"/>
    </row>
    <row r="11" spans="1:7" ht="15" customHeight="1" x14ac:dyDescent="0.35">
      <c r="A11" s="74"/>
      <c r="B11" s="57"/>
      <c r="C11" s="8"/>
      <c r="F11" s="75"/>
    </row>
    <row r="12" spans="1:7" x14ac:dyDescent="0.35">
      <c r="A12" s="5" t="s">
        <v>0</v>
      </c>
      <c r="B12" s="6">
        <v>2</v>
      </c>
      <c r="C12" s="5" t="s">
        <v>22</v>
      </c>
    </row>
    <row r="13" spans="1:7" x14ac:dyDescent="0.35">
      <c r="A13" s="5" t="s">
        <v>2</v>
      </c>
      <c r="B13" s="6">
        <v>1</v>
      </c>
      <c r="C13" s="113" t="s">
        <v>23</v>
      </c>
    </row>
    <row r="14" spans="1:7" ht="14.5" customHeight="1" x14ac:dyDescent="0.35">
      <c r="A14" s="9" t="s">
        <v>3</v>
      </c>
      <c r="B14" s="9" t="s">
        <v>4</v>
      </c>
      <c r="C14" s="111" t="s">
        <v>5</v>
      </c>
      <c r="D14" s="20" t="s">
        <v>6</v>
      </c>
      <c r="E14" s="20" t="s">
        <v>7</v>
      </c>
      <c r="F14" s="21" t="s">
        <v>8</v>
      </c>
      <c r="G14" s="72"/>
    </row>
    <row r="15" spans="1:7" ht="138" customHeight="1" x14ac:dyDescent="0.35">
      <c r="A15" s="11" t="s">
        <v>353</v>
      </c>
      <c r="B15" s="11" t="s">
        <v>10</v>
      </c>
      <c r="C15" s="35" t="s">
        <v>58</v>
      </c>
      <c r="D15" s="22"/>
      <c r="E15" s="22"/>
      <c r="F15" s="23"/>
      <c r="G15" s="114"/>
    </row>
    <row r="16" spans="1:7" ht="11" customHeight="1" x14ac:dyDescent="0.35">
      <c r="A16" s="11"/>
      <c r="B16" s="108" t="s">
        <v>10</v>
      </c>
      <c r="C16" s="44" t="s">
        <v>374</v>
      </c>
      <c r="D16" s="107">
        <v>1</v>
      </c>
      <c r="E16" s="106">
        <v>54.24067058823529</v>
      </c>
      <c r="F16" s="105">
        <f>D16*E16</f>
        <v>54.24067058823529</v>
      </c>
      <c r="G16" s="104"/>
    </row>
    <row r="17" spans="1:7" ht="11" customHeight="1" x14ac:dyDescent="0.35">
      <c r="A17" s="11"/>
      <c r="B17" s="108" t="s">
        <v>182</v>
      </c>
      <c r="C17" s="44" t="s">
        <v>317</v>
      </c>
      <c r="D17" s="107">
        <v>0.42</v>
      </c>
      <c r="E17" s="106">
        <v>30.63</v>
      </c>
      <c r="F17" s="105">
        <f>D17*E17</f>
        <v>12.864599999999999</v>
      </c>
      <c r="G17" s="104"/>
    </row>
    <row r="18" spans="1:7" ht="11" customHeight="1" x14ac:dyDescent="0.35">
      <c r="A18" s="11"/>
      <c r="B18" s="108" t="s">
        <v>182</v>
      </c>
      <c r="C18" s="44" t="s">
        <v>316</v>
      </c>
      <c r="D18" s="107">
        <v>0.42</v>
      </c>
      <c r="E18" s="106">
        <v>26.36</v>
      </c>
      <c r="F18" s="105">
        <f>D18*E18</f>
        <v>11.071199999999999</v>
      </c>
      <c r="G18" s="104"/>
    </row>
    <row r="19" spans="1:7" ht="11" customHeight="1" x14ac:dyDescent="0.35">
      <c r="A19" s="11"/>
      <c r="B19" s="108" t="s">
        <v>210</v>
      </c>
      <c r="C19" s="44" t="s">
        <v>336</v>
      </c>
      <c r="D19" s="107">
        <v>2</v>
      </c>
      <c r="E19" s="106">
        <f>SUM(F16:F18)</f>
        <v>78.17647058823529</v>
      </c>
      <c r="F19" s="105">
        <f>D19*E19/100</f>
        <v>1.5635294117647058</v>
      </c>
      <c r="G19" s="104"/>
    </row>
    <row r="20" spans="1:7" ht="11" customHeight="1" x14ac:dyDescent="0.35">
      <c r="A20" s="11"/>
      <c r="B20" s="11"/>
      <c r="C20" s="35"/>
      <c r="D20" s="103"/>
      <c r="E20" s="102"/>
      <c r="F20" s="101">
        <f>SUM(F15:F19)</f>
        <v>79.739999999999995</v>
      </c>
      <c r="G20" s="100" t="s">
        <v>12</v>
      </c>
    </row>
    <row r="21" spans="1:7" ht="159" customHeight="1" x14ac:dyDescent="0.35">
      <c r="A21" s="11" t="s">
        <v>352</v>
      </c>
      <c r="B21" s="11" t="s">
        <v>10</v>
      </c>
      <c r="C21" s="35" t="s">
        <v>59</v>
      </c>
      <c r="D21" s="22"/>
      <c r="E21" s="22"/>
      <c r="F21" s="23"/>
      <c r="G21" s="114"/>
    </row>
    <row r="22" spans="1:7" ht="10.25" customHeight="1" x14ac:dyDescent="0.35">
      <c r="A22" s="11"/>
      <c r="B22" s="108" t="s">
        <v>10</v>
      </c>
      <c r="C22" s="44" t="s">
        <v>373</v>
      </c>
      <c r="D22" s="107">
        <v>1</v>
      </c>
      <c r="E22" s="106">
        <v>5448.9375999999993</v>
      </c>
      <c r="F22" s="105">
        <f>D22*E22</f>
        <v>5448.9375999999993</v>
      </c>
      <c r="G22" s="104"/>
    </row>
    <row r="23" spans="1:7" ht="10.25" customHeight="1" x14ac:dyDescent="0.35">
      <c r="A23" s="11"/>
      <c r="B23" s="108" t="s">
        <v>182</v>
      </c>
      <c r="C23" s="44" t="s">
        <v>331</v>
      </c>
      <c r="D23" s="107">
        <v>0.5</v>
      </c>
      <c r="E23" s="106">
        <v>55.38</v>
      </c>
      <c r="F23" s="105">
        <f>D23*E23</f>
        <v>27.69</v>
      </c>
      <c r="G23" s="104"/>
    </row>
    <row r="24" spans="1:7" ht="10.25" customHeight="1" x14ac:dyDescent="0.35">
      <c r="A24" s="11"/>
      <c r="B24" s="108" t="s">
        <v>182</v>
      </c>
      <c r="C24" s="44" t="s">
        <v>317</v>
      </c>
      <c r="D24" s="107">
        <v>1</v>
      </c>
      <c r="E24" s="106">
        <v>30.63</v>
      </c>
      <c r="F24" s="105">
        <f>D24*E24</f>
        <v>30.63</v>
      </c>
      <c r="G24" s="104"/>
    </row>
    <row r="25" spans="1:7" ht="10.25" customHeight="1" x14ac:dyDescent="0.35">
      <c r="A25" s="11"/>
      <c r="B25" s="108" t="s">
        <v>182</v>
      </c>
      <c r="C25" s="44" t="s">
        <v>316</v>
      </c>
      <c r="D25" s="107">
        <v>1</v>
      </c>
      <c r="E25" s="106">
        <v>26.36</v>
      </c>
      <c r="F25" s="105">
        <f>D25*E25</f>
        <v>26.36</v>
      </c>
      <c r="G25" s="104"/>
    </row>
    <row r="26" spans="1:7" ht="10.25" customHeight="1" x14ac:dyDescent="0.35">
      <c r="A26" s="11"/>
      <c r="B26" s="108" t="s">
        <v>210</v>
      </c>
      <c r="C26" s="44" t="s">
        <v>336</v>
      </c>
      <c r="D26" s="107">
        <v>2</v>
      </c>
      <c r="E26" s="106">
        <f>SUM(F22:F25)</f>
        <v>5533.6175999999987</v>
      </c>
      <c r="F26" s="105">
        <f>D26*E26/100</f>
        <v>110.67235199999998</v>
      </c>
      <c r="G26" s="104"/>
    </row>
    <row r="27" spans="1:7" ht="10.25" customHeight="1" x14ac:dyDescent="0.35">
      <c r="A27" s="11"/>
      <c r="B27" s="11"/>
      <c r="C27" s="35"/>
      <c r="D27" s="103"/>
      <c r="E27" s="102"/>
      <c r="F27" s="101">
        <f>SUM(F22:F26)</f>
        <v>5644.2899519999983</v>
      </c>
      <c r="G27" s="100" t="s">
        <v>12</v>
      </c>
    </row>
    <row r="28" spans="1:7" ht="84" x14ac:dyDescent="0.35">
      <c r="A28" s="11" t="s">
        <v>351</v>
      </c>
      <c r="B28" s="133" t="s">
        <v>60</v>
      </c>
      <c r="C28" s="35" t="s">
        <v>264</v>
      </c>
      <c r="D28" s="22"/>
      <c r="E28" s="22"/>
      <c r="F28" s="23"/>
      <c r="G28" s="104"/>
    </row>
    <row r="29" spans="1:7" ht="10.25" customHeight="1" x14ac:dyDescent="0.35">
      <c r="A29" s="11"/>
      <c r="B29" s="108" t="s">
        <v>60</v>
      </c>
      <c r="C29" s="44" t="s">
        <v>330</v>
      </c>
      <c r="D29" s="107">
        <v>1</v>
      </c>
      <c r="E29" s="106">
        <v>531.84755882352943</v>
      </c>
      <c r="F29" s="105">
        <f>D29*E29</f>
        <v>531.84755882352943</v>
      </c>
      <c r="G29" s="104"/>
    </row>
    <row r="30" spans="1:7" ht="10.25" customHeight="1" x14ac:dyDescent="0.35">
      <c r="A30" s="11"/>
      <c r="B30" s="108" t="s">
        <v>182</v>
      </c>
      <c r="C30" s="44" t="s">
        <v>469</v>
      </c>
      <c r="D30" s="107">
        <v>2</v>
      </c>
      <c r="E30" s="106">
        <v>80</v>
      </c>
      <c r="F30" s="105">
        <f>D30*E30</f>
        <v>160</v>
      </c>
      <c r="G30" s="104"/>
    </row>
    <row r="31" spans="1:7" ht="10.25" customHeight="1" x14ac:dyDescent="0.35">
      <c r="A31" s="11"/>
      <c r="B31" s="108" t="s">
        <v>60</v>
      </c>
      <c r="C31" s="44" t="s">
        <v>468</v>
      </c>
      <c r="D31" s="107">
        <v>1</v>
      </c>
      <c r="E31" s="106">
        <v>24</v>
      </c>
      <c r="F31" s="105">
        <f>D31*E31</f>
        <v>24</v>
      </c>
      <c r="G31" s="104"/>
    </row>
    <row r="32" spans="1:7" ht="10.25" customHeight="1" x14ac:dyDescent="0.35">
      <c r="A32" s="11"/>
      <c r="B32" s="108" t="s">
        <v>182</v>
      </c>
      <c r="C32" s="44" t="s">
        <v>348</v>
      </c>
      <c r="D32" s="107">
        <v>2</v>
      </c>
      <c r="E32" s="106">
        <v>29.67</v>
      </c>
      <c r="F32" s="105">
        <f>D32*E32</f>
        <v>59.34</v>
      </c>
      <c r="G32" s="104"/>
    </row>
    <row r="33" spans="1:7" ht="10.25" customHeight="1" x14ac:dyDescent="0.35">
      <c r="A33" s="11"/>
      <c r="B33" s="108" t="s">
        <v>182</v>
      </c>
      <c r="C33" s="44" t="s">
        <v>313</v>
      </c>
      <c r="D33" s="107">
        <v>2</v>
      </c>
      <c r="E33" s="106">
        <v>24.86</v>
      </c>
      <c r="F33" s="105">
        <f>D33*E33</f>
        <v>49.72</v>
      </c>
      <c r="G33" s="104"/>
    </row>
    <row r="34" spans="1:7" ht="10.25" customHeight="1" x14ac:dyDescent="0.35">
      <c r="A34" s="11"/>
      <c r="B34" s="108" t="s">
        <v>210</v>
      </c>
      <c r="C34" s="44" t="s">
        <v>336</v>
      </c>
      <c r="D34" s="107">
        <v>2</v>
      </c>
      <c r="E34" s="106">
        <f>SUM(F29:F33)</f>
        <v>824.90755882352948</v>
      </c>
      <c r="F34" s="105">
        <f>D34*E34/100</f>
        <v>16.498151176470589</v>
      </c>
      <c r="G34" s="104"/>
    </row>
    <row r="35" spans="1:7" ht="10.25" customHeight="1" x14ac:dyDescent="0.35">
      <c r="A35" s="11"/>
      <c r="B35" s="11"/>
      <c r="C35" s="35"/>
      <c r="D35" s="103"/>
      <c r="E35" s="102"/>
      <c r="F35" s="101">
        <f>SUM(F29:F34)</f>
        <v>841.40571000000011</v>
      </c>
      <c r="G35" s="100" t="s">
        <v>12</v>
      </c>
    </row>
    <row r="36" spans="1:7" ht="94.5" x14ac:dyDescent="0.35">
      <c r="A36" s="11" t="s">
        <v>350</v>
      </c>
      <c r="B36" s="133" t="s">
        <v>60</v>
      </c>
      <c r="C36" s="35" t="s">
        <v>310</v>
      </c>
      <c r="D36" s="22"/>
      <c r="E36" s="22"/>
      <c r="F36" s="23"/>
      <c r="G36" s="104"/>
    </row>
    <row r="37" spans="1:7" ht="10.25" customHeight="1" x14ac:dyDescent="0.35">
      <c r="A37" s="11"/>
      <c r="B37" s="108" t="s">
        <v>60</v>
      </c>
      <c r="C37" s="44" t="s">
        <v>467</v>
      </c>
      <c r="D37" s="107">
        <v>1</v>
      </c>
      <c r="E37" s="106">
        <v>108.53238235294118</v>
      </c>
      <c r="F37" s="105">
        <f>D37*E37</f>
        <v>108.53238235294118</v>
      </c>
      <c r="G37" s="104"/>
    </row>
    <row r="38" spans="1:7" ht="10.25" customHeight="1" x14ac:dyDescent="0.35">
      <c r="A38" s="11"/>
      <c r="B38" s="108" t="s">
        <v>182</v>
      </c>
      <c r="C38" s="44" t="s">
        <v>466</v>
      </c>
      <c r="D38" s="107">
        <v>0.2</v>
      </c>
      <c r="E38" s="106">
        <v>80</v>
      </c>
      <c r="F38" s="105">
        <f>D38*E38</f>
        <v>16</v>
      </c>
      <c r="G38" s="104"/>
    </row>
    <row r="39" spans="1:7" ht="10.25" customHeight="1" x14ac:dyDescent="0.35">
      <c r="A39" s="11"/>
      <c r="B39" s="108" t="s">
        <v>60</v>
      </c>
      <c r="C39" s="44" t="s">
        <v>465</v>
      </c>
      <c r="D39" s="107">
        <v>1</v>
      </c>
      <c r="E39" s="106">
        <v>2.2675000000000001</v>
      </c>
      <c r="F39" s="105">
        <f>D39*E39</f>
        <v>2.2675000000000001</v>
      </c>
      <c r="G39" s="104"/>
    </row>
    <row r="40" spans="1:7" ht="10.25" customHeight="1" x14ac:dyDescent="0.35">
      <c r="A40" s="11"/>
      <c r="B40" s="108" t="s">
        <v>182</v>
      </c>
      <c r="C40" s="44" t="s">
        <v>348</v>
      </c>
      <c r="D40" s="107">
        <v>0.2</v>
      </c>
      <c r="E40" s="106">
        <v>29.67</v>
      </c>
      <c r="F40" s="105">
        <f>D40*E40</f>
        <v>5.9340000000000011</v>
      </c>
      <c r="G40" s="104"/>
    </row>
    <row r="41" spans="1:7" ht="10.25" customHeight="1" x14ac:dyDescent="0.35">
      <c r="A41" s="11"/>
      <c r="B41" s="108" t="s">
        <v>182</v>
      </c>
      <c r="C41" s="44" t="s">
        <v>313</v>
      </c>
      <c r="D41" s="107">
        <v>0.2</v>
      </c>
      <c r="E41" s="106">
        <v>24.86</v>
      </c>
      <c r="F41" s="105">
        <f>D41*E41</f>
        <v>4.9720000000000004</v>
      </c>
      <c r="G41" s="104"/>
    </row>
    <row r="42" spans="1:7" ht="10.25" customHeight="1" x14ac:dyDescent="0.35">
      <c r="A42" s="11"/>
      <c r="B42" s="108" t="s">
        <v>210</v>
      </c>
      <c r="C42" s="44" t="s">
        <v>336</v>
      </c>
      <c r="D42" s="107">
        <v>2</v>
      </c>
      <c r="E42" s="106">
        <f>SUM(F37:F41)</f>
        <v>137.70588235294119</v>
      </c>
      <c r="F42" s="105">
        <f>D42*E42/100</f>
        <v>2.7541176470588238</v>
      </c>
      <c r="G42" s="104"/>
    </row>
    <row r="43" spans="1:7" ht="13" customHeight="1" x14ac:dyDescent="0.35">
      <c r="A43" s="11"/>
      <c r="B43" s="11"/>
      <c r="C43" s="35"/>
      <c r="D43" s="103"/>
      <c r="E43" s="102"/>
      <c r="F43" s="101">
        <f>SUM(F37:F42)</f>
        <v>140.46</v>
      </c>
      <c r="G43" s="100" t="s">
        <v>12</v>
      </c>
    </row>
    <row r="44" spans="1:7" ht="148" customHeight="1" x14ac:dyDescent="0.35">
      <c r="A44" s="11"/>
      <c r="B44" s="11"/>
      <c r="C44" s="35"/>
      <c r="D44" s="117"/>
      <c r="E44" s="22"/>
      <c r="F44" s="116"/>
      <c r="G44" s="100"/>
    </row>
    <row r="45" spans="1:7" x14ac:dyDescent="0.35">
      <c r="A45" s="5" t="s">
        <v>0</v>
      </c>
      <c r="B45" s="6">
        <v>2</v>
      </c>
      <c r="C45" s="5" t="s">
        <v>22</v>
      </c>
    </row>
    <row r="46" spans="1:7" x14ac:dyDescent="0.35">
      <c r="A46" s="5" t="s">
        <v>2</v>
      </c>
      <c r="B46" s="6">
        <v>2</v>
      </c>
      <c r="C46" s="113" t="s">
        <v>349</v>
      </c>
    </row>
    <row r="47" spans="1:7" ht="14.5" customHeight="1" x14ac:dyDescent="0.35">
      <c r="A47" s="9" t="s">
        <v>3</v>
      </c>
      <c r="B47" s="9" t="s">
        <v>4</v>
      </c>
      <c r="C47" s="111" t="s">
        <v>5</v>
      </c>
      <c r="D47" s="20" t="s">
        <v>6</v>
      </c>
      <c r="E47" s="20" t="s">
        <v>7</v>
      </c>
      <c r="F47" s="21" t="s">
        <v>8</v>
      </c>
      <c r="G47" s="72"/>
    </row>
    <row r="48" spans="1:7" ht="136.5" x14ac:dyDescent="0.35">
      <c r="A48" s="11" t="s">
        <v>25</v>
      </c>
      <c r="B48" s="11" t="s">
        <v>10</v>
      </c>
      <c r="C48" s="12" t="s">
        <v>464</v>
      </c>
      <c r="D48" s="22"/>
      <c r="E48" s="22"/>
      <c r="F48" s="23"/>
      <c r="G48" s="114"/>
    </row>
    <row r="49" spans="1:7" ht="10.25" customHeight="1" x14ac:dyDescent="0.35">
      <c r="A49" s="11"/>
      <c r="B49" s="108" t="s">
        <v>10</v>
      </c>
      <c r="C49" s="44" t="s">
        <v>462</v>
      </c>
      <c r="D49" s="107">
        <v>1</v>
      </c>
      <c r="E49" s="106">
        <v>34.812852941176402</v>
      </c>
      <c r="F49" s="105">
        <f t="shared" ref="F49:F55" si="0">D49*E49</f>
        <v>34.812852941176402</v>
      </c>
      <c r="G49" s="104"/>
    </row>
    <row r="50" spans="1:7" ht="10.25" customHeight="1" x14ac:dyDescent="0.35">
      <c r="A50" s="11"/>
      <c r="B50" s="108" t="s">
        <v>10</v>
      </c>
      <c r="C50" s="44" t="s">
        <v>461</v>
      </c>
      <c r="D50" s="107">
        <v>26</v>
      </c>
      <c r="E50" s="106">
        <v>12.62</v>
      </c>
      <c r="F50" s="105">
        <f t="shared" si="0"/>
        <v>328.12</v>
      </c>
      <c r="G50" s="104"/>
    </row>
    <row r="51" spans="1:7" ht="10.25" customHeight="1" x14ac:dyDescent="0.35">
      <c r="A51" s="11"/>
      <c r="B51" s="108" t="s">
        <v>10</v>
      </c>
      <c r="C51" s="44" t="s">
        <v>460</v>
      </c>
      <c r="D51" s="107">
        <v>1</v>
      </c>
      <c r="E51" s="106">
        <v>200</v>
      </c>
      <c r="F51" s="105">
        <f t="shared" si="0"/>
        <v>200</v>
      </c>
      <c r="G51" s="104"/>
    </row>
    <row r="52" spans="1:7" ht="10.25" customHeight="1" x14ac:dyDescent="0.35">
      <c r="A52" s="11"/>
      <c r="B52" s="108" t="s">
        <v>10</v>
      </c>
      <c r="C52" s="44" t="s">
        <v>459</v>
      </c>
      <c r="D52" s="107">
        <v>1</v>
      </c>
      <c r="E52" s="106">
        <v>125</v>
      </c>
      <c r="F52" s="105">
        <f t="shared" si="0"/>
        <v>125</v>
      </c>
      <c r="G52" s="104"/>
    </row>
    <row r="53" spans="1:7" ht="10.25" customHeight="1" x14ac:dyDescent="0.35">
      <c r="A53" s="11"/>
      <c r="B53" s="108"/>
      <c r="C53" s="44" t="s">
        <v>463</v>
      </c>
      <c r="D53" s="107">
        <v>1</v>
      </c>
      <c r="E53" s="106">
        <v>90</v>
      </c>
      <c r="F53" s="105">
        <f t="shared" si="0"/>
        <v>90</v>
      </c>
      <c r="G53" s="104"/>
    </row>
    <row r="54" spans="1:7" ht="10.25" customHeight="1" x14ac:dyDescent="0.35">
      <c r="A54" s="11"/>
      <c r="B54" s="108" t="s">
        <v>182</v>
      </c>
      <c r="C54" s="44" t="s">
        <v>317</v>
      </c>
      <c r="D54" s="107">
        <v>0.05</v>
      </c>
      <c r="E54" s="106">
        <v>30.63</v>
      </c>
      <c r="F54" s="105">
        <f t="shared" si="0"/>
        <v>1.5315000000000001</v>
      </c>
      <c r="G54" s="104"/>
    </row>
    <row r="55" spans="1:7" ht="10.25" customHeight="1" x14ac:dyDescent="0.35">
      <c r="A55" s="11"/>
      <c r="B55" s="108" t="s">
        <v>182</v>
      </c>
      <c r="C55" s="44" t="s">
        <v>316</v>
      </c>
      <c r="D55" s="107">
        <v>0.05</v>
      </c>
      <c r="E55" s="106">
        <v>26.36</v>
      </c>
      <c r="F55" s="105">
        <f t="shared" si="0"/>
        <v>1.3180000000000001</v>
      </c>
      <c r="G55" s="104"/>
    </row>
    <row r="56" spans="1:7" ht="10.25" customHeight="1" x14ac:dyDescent="0.35">
      <c r="A56" s="11"/>
      <c r="B56" s="108" t="s">
        <v>210</v>
      </c>
      <c r="C56" s="44" t="s">
        <v>336</v>
      </c>
      <c r="D56" s="107">
        <v>2</v>
      </c>
      <c r="E56" s="106">
        <f>SUM(F49:F55)</f>
        <v>780.78235294117644</v>
      </c>
      <c r="F56" s="105">
        <f>D56*E56/100</f>
        <v>15.615647058823528</v>
      </c>
      <c r="G56" s="104"/>
    </row>
    <row r="57" spans="1:7" ht="14.5" customHeight="1" x14ac:dyDescent="0.35">
      <c r="A57" s="11"/>
      <c r="B57" s="11"/>
      <c r="C57" s="35"/>
      <c r="D57" s="103"/>
      <c r="E57" s="102"/>
      <c r="F57" s="101">
        <f>SUM(F49:F56)</f>
        <v>796.39800000000002</v>
      </c>
      <c r="G57" s="100" t="s">
        <v>12</v>
      </c>
    </row>
    <row r="58" spans="1:7" ht="136.5" x14ac:dyDescent="0.35">
      <c r="A58" s="11" t="s">
        <v>26</v>
      </c>
      <c r="B58" s="11" t="s">
        <v>10</v>
      </c>
      <c r="C58" s="12" t="s">
        <v>410</v>
      </c>
      <c r="D58" s="22"/>
      <c r="E58" s="22"/>
      <c r="F58" s="23"/>
      <c r="G58" s="114"/>
    </row>
    <row r="59" spans="1:7" ht="10.25" customHeight="1" x14ac:dyDescent="0.35">
      <c r="A59" s="11"/>
      <c r="B59" s="108" t="s">
        <v>10</v>
      </c>
      <c r="C59" s="44" t="s">
        <v>462</v>
      </c>
      <c r="D59" s="107">
        <v>1</v>
      </c>
      <c r="E59" s="106">
        <v>29.560058823529516</v>
      </c>
      <c r="F59" s="105">
        <f t="shared" ref="F59:F64" si="1">D59*E59</f>
        <v>29.560058823529516</v>
      </c>
      <c r="G59" s="104"/>
    </row>
    <row r="60" spans="1:7" ht="10.25" customHeight="1" x14ac:dyDescent="0.35">
      <c r="A60" s="11"/>
      <c r="B60" s="108" t="s">
        <v>10</v>
      </c>
      <c r="C60" s="44" t="s">
        <v>461</v>
      </c>
      <c r="D60" s="107">
        <v>28</v>
      </c>
      <c r="E60" s="106">
        <v>12.62</v>
      </c>
      <c r="F60" s="105">
        <f t="shared" si="1"/>
        <v>353.35999999999996</v>
      </c>
      <c r="G60" s="104"/>
    </row>
    <row r="61" spans="1:7" ht="10.25" customHeight="1" x14ac:dyDescent="0.35">
      <c r="A61" s="11"/>
      <c r="B61" s="108" t="s">
        <v>10</v>
      </c>
      <c r="C61" s="44" t="s">
        <v>460</v>
      </c>
      <c r="D61" s="107">
        <v>1</v>
      </c>
      <c r="E61" s="106">
        <v>200</v>
      </c>
      <c r="F61" s="105">
        <f t="shared" si="1"/>
        <v>200</v>
      </c>
      <c r="G61" s="104"/>
    </row>
    <row r="62" spans="1:7" ht="10.25" customHeight="1" x14ac:dyDescent="0.35">
      <c r="A62" s="11"/>
      <c r="B62" s="108" t="s">
        <v>10</v>
      </c>
      <c r="C62" s="44" t="s">
        <v>459</v>
      </c>
      <c r="D62" s="107">
        <v>1</v>
      </c>
      <c r="E62" s="106">
        <v>125</v>
      </c>
      <c r="F62" s="105">
        <f t="shared" si="1"/>
        <v>125</v>
      </c>
      <c r="G62" s="104"/>
    </row>
    <row r="63" spans="1:7" ht="10.25" customHeight="1" x14ac:dyDescent="0.35">
      <c r="A63" s="11"/>
      <c r="B63" s="108" t="s">
        <v>182</v>
      </c>
      <c r="C63" s="44" t="s">
        <v>317</v>
      </c>
      <c r="D63" s="107">
        <v>0.3</v>
      </c>
      <c r="E63" s="106">
        <v>30.63</v>
      </c>
      <c r="F63" s="105">
        <f t="shared" si="1"/>
        <v>9.1890000000000001</v>
      </c>
      <c r="G63" s="104"/>
    </row>
    <row r="64" spans="1:7" ht="10.25" customHeight="1" x14ac:dyDescent="0.35">
      <c r="A64" s="11"/>
      <c r="B64" s="108" t="s">
        <v>182</v>
      </c>
      <c r="C64" s="44" t="s">
        <v>316</v>
      </c>
      <c r="D64" s="107">
        <v>0.3</v>
      </c>
      <c r="E64" s="106">
        <v>26.36</v>
      </c>
      <c r="F64" s="105">
        <f t="shared" si="1"/>
        <v>7.9079999999999995</v>
      </c>
      <c r="G64" s="104"/>
    </row>
    <row r="65" spans="1:7" ht="10.25" customHeight="1" x14ac:dyDescent="0.35">
      <c r="A65" s="11"/>
      <c r="B65" s="108" t="s">
        <v>210</v>
      </c>
      <c r="C65" s="44" t="s">
        <v>336</v>
      </c>
      <c r="D65" s="107">
        <v>2</v>
      </c>
      <c r="E65" s="106">
        <f>SUM(F59:F64)</f>
        <v>725.0170588235294</v>
      </c>
      <c r="F65" s="105">
        <f>D65*E65/100</f>
        <v>14.500341176470588</v>
      </c>
      <c r="G65" s="104"/>
    </row>
    <row r="66" spans="1:7" ht="14.5" customHeight="1" x14ac:dyDescent="0.35">
      <c r="A66" s="11"/>
      <c r="B66" s="11"/>
      <c r="C66" s="35"/>
      <c r="D66" s="103"/>
      <c r="E66" s="102"/>
      <c r="F66" s="101">
        <f>SUM(F59:F65)</f>
        <v>739.51739999999995</v>
      </c>
      <c r="G66" s="100" t="s">
        <v>12</v>
      </c>
    </row>
    <row r="67" spans="1:7" x14ac:dyDescent="0.35">
      <c r="A67" s="5" t="s">
        <v>0</v>
      </c>
      <c r="B67" s="6">
        <v>2</v>
      </c>
      <c r="C67" s="5" t="s">
        <v>22</v>
      </c>
    </row>
    <row r="68" spans="1:7" x14ac:dyDescent="0.35">
      <c r="A68" s="5" t="s">
        <v>2</v>
      </c>
      <c r="B68" s="6">
        <v>3</v>
      </c>
      <c r="C68" s="8" t="s">
        <v>28</v>
      </c>
    </row>
    <row r="69" spans="1:7" ht="14.5" customHeight="1" x14ac:dyDescent="0.35">
      <c r="A69" s="9" t="s">
        <v>3</v>
      </c>
      <c r="B69" s="9" t="s">
        <v>4</v>
      </c>
      <c r="C69" s="111" t="s">
        <v>5</v>
      </c>
      <c r="D69" s="20" t="s">
        <v>6</v>
      </c>
      <c r="E69" s="20" t="s">
        <v>7</v>
      </c>
      <c r="F69" s="21" t="s">
        <v>8</v>
      </c>
      <c r="G69" s="72"/>
    </row>
    <row r="70" spans="1:7" ht="126" x14ac:dyDescent="0.35">
      <c r="A70" s="11" t="s">
        <v>27</v>
      </c>
      <c r="B70" s="11" t="s">
        <v>103</v>
      </c>
      <c r="C70" s="35" t="s">
        <v>298</v>
      </c>
      <c r="D70" s="22"/>
      <c r="E70" s="22"/>
      <c r="F70" s="23"/>
      <c r="G70" s="114"/>
    </row>
    <row r="71" spans="1:7" ht="40" x14ac:dyDescent="0.35">
      <c r="A71" s="11"/>
      <c r="B71" s="108" t="s">
        <v>103</v>
      </c>
      <c r="C71" s="44" t="s">
        <v>458</v>
      </c>
      <c r="D71" s="107">
        <v>1</v>
      </c>
      <c r="E71" s="106">
        <v>1.4383694117647048</v>
      </c>
      <c r="F71" s="105">
        <f t="shared" ref="F71:F80" si="2">D71*E71</f>
        <v>1.4383694117647048</v>
      </c>
      <c r="G71" s="104"/>
    </row>
    <row r="72" spans="1:7" x14ac:dyDescent="0.35">
      <c r="A72" s="11"/>
      <c r="B72" s="108" t="s">
        <v>202</v>
      </c>
      <c r="C72" s="132" t="s">
        <v>328</v>
      </c>
      <c r="D72" s="107">
        <v>5.8000000000000003E-2</v>
      </c>
      <c r="E72" s="106">
        <v>14.3</v>
      </c>
      <c r="F72" s="105">
        <f t="shared" si="2"/>
        <v>0.82940000000000014</v>
      </c>
      <c r="G72" s="104"/>
    </row>
    <row r="73" spans="1:7" ht="16" x14ac:dyDescent="0.35">
      <c r="A73" s="11"/>
      <c r="B73" s="108" t="s">
        <v>103</v>
      </c>
      <c r="C73" s="132" t="s">
        <v>327</v>
      </c>
      <c r="D73" s="107">
        <v>1</v>
      </c>
      <c r="E73" s="106">
        <v>0.25</v>
      </c>
      <c r="F73" s="105">
        <f t="shared" si="2"/>
        <v>0.25</v>
      </c>
      <c r="G73" s="104"/>
    </row>
    <row r="74" spans="1:7" x14ac:dyDescent="0.35">
      <c r="A74" s="11"/>
      <c r="B74" s="108" t="s">
        <v>182</v>
      </c>
      <c r="C74" s="132" t="s">
        <v>319</v>
      </c>
      <c r="D74" s="107">
        <v>6.0000000000000001E-3</v>
      </c>
      <c r="E74" s="106">
        <v>10.38</v>
      </c>
      <c r="F74" s="105">
        <f t="shared" si="2"/>
        <v>6.2280000000000009E-2</v>
      </c>
      <c r="G74" s="104"/>
    </row>
    <row r="75" spans="1:7" ht="16" x14ac:dyDescent="0.35">
      <c r="A75" s="11"/>
      <c r="B75" s="108" t="s">
        <v>182</v>
      </c>
      <c r="C75" s="132" t="s">
        <v>326</v>
      </c>
      <c r="D75" s="107">
        <v>4.3999999999999997E-2</v>
      </c>
      <c r="E75" s="106">
        <v>3.92</v>
      </c>
      <c r="F75" s="105">
        <f t="shared" si="2"/>
        <v>0.17247999999999999</v>
      </c>
      <c r="G75" s="104"/>
    </row>
    <row r="76" spans="1:7" x14ac:dyDescent="0.35">
      <c r="A76" s="11"/>
      <c r="B76" s="108" t="s">
        <v>182</v>
      </c>
      <c r="C76" s="132" t="s">
        <v>318</v>
      </c>
      <c r="D76" s="107">
        <v>1E-3</v>
      </c>
      <c r="E76" s="106">
        <v>118.9</v>
      </c>
      <c r="F76" s="105">
        <f t="shared" si="2"/>
        <v>0.11890000000000001</v>
      </c>
      <c r="G76" s="104"/>
    </row>
    <row r="77" spans="1:7" x14ac:dyDescent="0.35">
      <c r="A77" s="11"/>
      <c r="B77" s="108" t="s">
        <v>182</v>
      </c>
      <c r="C77" s="44" t="s">
        <v>348</v>
      </c>
      <c r="D77" s="107">
        <v>5.1999999999999998E-2</v>
      </c>
      <c r="E77" s="106">
        <v>29.67</v>
      </c>
      <c r="F77" s="105">
        <f t="shared" si="2"/>
        <v>1.54284</v>
      </c>
      <c r="G77" s="104"/>
    </row>
    <row r="78" spans="1:7" x14ac:dyDescent="0.35">
      <c r="A78" s="11"/>
      <c r="B78" s="108" t="s">
        <v>182</v>
      </c>
      <c r="C78" s="44" t="s">
        <v>313</v>
      </c>
      <c r="D78" s="107">
        <v>5.1999999999999998E-2</v>
      </c>
      <c r="E78" s="106">
        <v>24.86</v>
      </c>
      <c r="F78" s="105">
        <f t="shared" si="2"/>
        <v>1.2927199999999999</v>
      </c>
      <c r="G78" s="104"/>
    </row>
    <row r="79" spans="1:7" ht="10.25" customHeight="1" x14ac:dyDescent="0.35">
      <c r="A79" s="11"/>
      <c r="B79" s="108" t="s">
        <v>182</v>
      </c>
      <c r="C79" s="44" t="s">
        <v>347</v>
      </c>
      <c r="D79" s="107">
        <v>0.03</v>
      </c>
      <c r="E79" s="106">
        <v>30.63</v>
      </c>
      <c r="F79" s="105">
        <f t="shared" si="2"/>
        <v>0.91889999999999994</v>
      </c>
      <c r="G79" s="104"/>
    </row>
    <row r="80" spans="1:7" ht="10.25" customHeight="1" x14ac:dyDescent="0.35">
      <c r="A80" s="11"/>
      <c r="B80" s="108" t="s">
        <v>182</v>
      </c>
      <c r="C80" s="44" t="s">
        <v>316</v>
      </c>
      <c r="D80" s="107">
        <v>2.4E-2</v>
      </c>
      <c r="E80" s="106">
        <v>26.36</v>
      </c>
      <c r="F80" s="105">
        <f t="shared" si="2"/>
        <v>0.63263999999999998</v>
      </c>
      <c r="G80" s="104"/>
    </row>
    <row r="81" spans="1:7" ht="10.25" customHeight="1" x14ac:dyDescent="0.35">
      <c r="A81" s="11"/>
      <c r="B81" s="108" t="s">
        <v>210</v>
      </c>
      <c r="C81" s="44" t="s">
        <v>336</v>
      </c>
      <c r="D81" s="107">
        <v>2</v>
      </c>
      <c r="E81" s="106">
        <f>SUM(F71:F80)</f>
        <v>7.2585294117647052</v>
      </c>
      <c r="F81" s="105">
        <f>D81*E81/100</f>
        <v>0.14517058823529411</v>
      </c>
      <c r="G81" s="104"/>
    </row>
    <row r="82" spans="1:7" ht="10.25" customHeight="1" x14ac:dyDescent="0.35">
      <c r="A82" s="11"/>
      <c r="B82" s="11"/>
      <c r="C82" s="35"/>
      <c r="D82" s="103"/>
      <c r="E82" s="102"/>
      <c r="F82" s="101">
        <f>SUM(F71:F81)</f>
        <v>7.4036999999999997</v>
      </c>
      <c r="G82" s="100" t="s">
        <v>12</v>
      </c>
    </row>
    <row r="83" spans="1:7" ht="126" x14ac:dyDescent="0.35">
      <c r="A83" s="11" t="s">
        <v>97</v>
      </c>
      <c r="B83" s="11" t="s">
        <v>103</v>
      </c>
      <c r="C83" s="35" t="s">
        <v>300</v>
      </c>
      <c r="D83" s="22"/>
      <c r="E83" s="22"/>
      <c r="F83" s="23"/>
      <c r="G83" s="114"/>
    </row>
    <row r="84" spans="1:7" ht="40" x14ac:dyDescent="0.35">
      <c r="A84" s="11"/>
      <c r="B84" s="108" t="s">
        <v>103</v>
      </c>
      <c r="C84" s="44" t="s">
        <v>457</v>
      </c>
      <c r="D84" s="107">
        <v>1</v>
      </c>
      <c r="E84" s="106">
        <v>7.836053529411763</v>
      </c>
      <c r="F84" s="105">
        <f t="shared" ref="F84:F93" si="3">D84*E84</f>
        <v>7.836053529411763</v>
      </c>
      <c r="G84" s="104"/>
    </row>
    <row r="85" spans="1:7" x14ac:dyDescent="0.35">
      <c r="A85" s="11"/>
      <c r="B85" s="108" t="s">
        <v>202</v>
      </c>
      <c r="C85" s="132" t="s">
        <v>328</v>
      </c>
      <c r="D85" s="107">
        <v>7.2999999999999995E-2</v>
      </c>
      <c r="E85" s="106">
        <v>14.3</v>
      </c>
      <c r="F85" s="105">
        <f t="shared" si="3"/>
        <v>1.0439000000000001</v>
      </c>
      <c r="G85" s="104"/>
    </row>
    <row r="86" spans="1:7" ht="16" x14ac:dyDescent="0.35">
      <c r="A86" s="11"/>
      <c r="B86" s="108" t="s">
        <v>103</v>
      </c>
      <c r="C86" s="132" t="s">
        <v>327</v>
      </c>
      <c r="D86" s="107">
        <v>1</v>
      </c>
      <c r="E86" s="106">
        <v>0.25</v>
      </c>
      <c r="F86" s="105">
        <f t="shared" si="3"/>
        <v>0.25</v>
      </c>
      <c r="G86" s="104"/>
    </row>
    <row r="87" spans="1:7" x14ac:dyDescent="0.35">
      <c r="A87" s="11"/>
      <c r="B87" s="108" t="s">
        <v>182</v>
      </c>
      <c r="C87" s="132" t="s">
        <v>319</v>
      </c>
      <c r="D87" s="107">
        <v>7.0000000000000001E-3</v>
      </c>
      <c r="E87" s="106">
        <v>10.38</v>
      </c>
      <c r="F87" s="105">
        <f t="shared" si="3"/>
        <v>7.2660000000000002E-2</v>
      </c>
      <c r="G87" s="104"/>
    </row>
    <row r="88" spans="1:7" ht="16" x14ac:dyDescent="0.35">
      <c r="A88" s="11"/>
      <c r="B88" s="108" t="s">
        <v>182</v>
      </c>
      <c r="C88" s="132" t="s">
        <v>326</v>
      </c>
      <c r="D88" s="107">
        <v>5.5E-2</v>
      </c>
      <c r="E88" s="106">
        <v>3.92</v>
      </c>
      <c r="F88" s="105">
        <f t="shared" si="3"/>
        <v>0.21559999999999999</v>
      </c>
      <c r="G88" s="104"/>
    </row>
    <row r="89" spans="1:7" x14ac:dyDescent="0.35">
      <c r="A89" s="11"/>
      <c r="B89" s="108" t="s">
        <v>182</v>
      </c>
      <c r="C89" s="132" t="s">
        <v>318</v>
      </c>
      <c r="D89" s="107">
        <v>1E-3</v>
      </c>
      <c r="E89" s="106">
        <v>118.9</v>
      </c>
      <c r="F89" s="105">
        <f t="shared" si="3"/>
        <v>0.11890000000000001</v>
      </c>
      <c r="G89" s="104"/>
    </row>
    <row r="90" spans="1:7" x14ac:dyDescent="0.35">
      <c r="A90" s="11"/>
      <c r="B90" s="108" t="s">
        <v>182</v>
      </c>
      <c r="C90" s="44" t="s">
        <v>348</v>
      </c>
      <c r="D90" s="107">
        <v>6.9000000000000006E-2</v>
      </c>
      <c r="E90" s="106">
        <v>29.67</v>
      </c>
      <c r="F90" s="105">
        <f t="shared" si="3"/>
        <v>2.0472300000000003</v>
      </c>
      <c r="G90" s="104"/>
    </row>
    <row r="91" spans="1:7" x14ac:dyDescent="0.35">
      <c r="A91" s="11"/>
      <c r="B91" s="108" t="s">
        <v>182</v>
      </c>
      <c r="C91" s="44" t="s">
        <v>313</v>
      </c>
      <c r="D91" s="107">
        <v>6.9000000000000006E-2</v>
      </c>
      <c r="E91" s="106">
        <v>24.86</v>
      </c>
      <c r="F91" s="105">
        <f t="shared" si="3"/>
        <v>1.7153400000000001</v>
      </c>
      <c r="G91" s="104"/>
    </row>
    <row r="92" spans="1:7" ht="10.25" customHeight="1" x14ac:dyDescent="0.35">
      <c r="A92" s="11"/>
      <c r="B92" s="108" t="s">
        <v>182</v>
      </c>
      <c r="C92" s="44" t="s">
        <v>347</v>
      </c>
      <c r="D92" s="107">
        <v>0.05</v>
      </c>
      <c r="E92" s="106">
        <v>30.63</v>
      </c>
      <c r="F92" s="105">
        <f t="shared" si="3"/>
        <v>1.5315000000000001</v>
      </c>
      <c r="G92" s="104"/>
    </row>
    <row r="93" spans="1:7" ht="10.25" customHeight="1" x14ac:dyDescent="0.35">
      <c r="A93" s="11"/>
      <c r="B93" s="108" t="s">
        <v>182</v>
      </c>
      <c r="C93" s="44" t="s">
        <v>316</v>
      </c>
      <c r="D93" s="107">
        <v>2.4E-2</v>
      </c>
      <c r="E93" s="106">
        <v>26.36</v>
      </c>
      <c r="F93" s="105">
        <f t="shared" si="3"/>
        <v>0.63263999999999998</v>
      </c>
      <c r="G93" s="104"/>
    </row>
    <row r="94" spans="1:7" ht="10.25" customHeight="1" x14ac:dyDescent="0.35">
      <c r="A94" s="11"/>
      <c r="B94" s="108" t="s">
        <v>210</v>
      </c>
      <c r="C94" s="44" t="s">
        <v>336</v>
      </c>
      <c r="D94" s="107">
        <v>2</v>
      </c>
      <c r="E94" s="106">
        <f>SUM(F84:F93)</f>
        <v>15.463823529411764</v>
      </c>
      <c r="F94" s="105">
        <f>D94*E94/100</f>
        <v>0.30927647058823526</v>
      </c>
      <c r="G94" s="104"/>
    </row>
    <row r="95" spans="1:7" ht="10.25" customHeight="1" x14ac:dyDescent="0.35">
      <c r="A95" s="11"/>
      <c r="B95" s="11"/>
      <c r="C95" s="35"/>
      <c r="D95" s="103"/>
      <c r="E95" s="102"/>
      <c r="F95" s="101">
        <f>SUM(F84:F94)</f>
        <v>15.773099999999999</v>
      </c>
      <c r="G95" s="100" t="s">
        <v>12</v>
      </c>
    </row>
    <row r="96" spans="1:7" ht="126" x14ac:dyDescent="0.35">
      <c r="A96" s="11" t="s">
        <v>340</v>
      </c>
      <c r="B96" s="11" t="s">
        <v>103</v>
      </c>
      <c r="C96" s="35" t="s">
        <v>299</v>
      </c>
      <c r="D96" s="22"/>
      <c r="E96" s="22"/>
      <c r="F96" s="23"/>
      <c r="G96" s="114"/>
    </row>
    <row r="97" spans="1:7" ht="40" x14ac:dyDescent="0.35">
      <c r="A97" s="11"/>
      <c r="B97" s="108" t="s">
        <v>103</v>
      </c>
      <c r="C97" s="44" t="s">
        <v>329</v>
      </c>
      <c r="D97" s="107">
        <v>1</v>
      </c>
      <c r="E97" s="106">
        <v>15.614282352941174</v>
      </c>
      <c r="F97" s="105">
        <f t="shared" ref="F97:F106" si="4">D97*E97</f>
        <v>15.614282352941174</v>
      </c>
      <c r="G97" s="104"/>
    </row>
    <row r="98" spans="1:7" x14ac:dyDescent="0.35">
      <c r="A98" s="11"/>
      <c r="B98" s="108" t="s">
        <v>202</v>
      </c>
      <c r="C98" s="132" t="s">
        <v>328</v>
      </c>
      <c r="D98" s="107">
        <v>7.3999999999999996E-2</v>
      </c>
      <c r="E98" s="106">
        <v>14.3</v>
      </c>
      <c r="F98" s="105">
        <f t="shared" si="4"/>
        <v>1.0582</v>
      </c>
      <c r="G98" s="104"/>
    </row>
    <row r="99" spans="1:7" ht="16" x14ac:dyDescent="0.35">
      <c r="A99" s="11"/>
      <c r="B99" s="108" t="s">
        <v>103</v>
      </c>
      <c r="C99" s="132" t="s">
        <v>327</v>
      </c>
      <c r="D99" s="107">
        <v>1</v>
      </c>
      <c r="E99" s="106">
        <v>0.25</v>
      </c>
      <c r="F99" s="105">
        <f t="shared" si="4"/>
        <v>0.25</v>
      </c>
      <c r="G99" s="104"/>
    </row>
    <row r="100" spans="1:7" x14ac:dyDescent="0.35">
      <c r="A100" s="11"/>
      <c r="B100" s="108" t="s">
        <v>182</v>
      </c>
      <c r="C100" s="132" t="s">
        <v>319</v>
      </c>
      <c r="D100" s="107">
        <v>7.0000000000000001E-3</v>
      </c>
      <c r="E100" s="106">
        <v>10.38</v>
      </c>
      <c r="F100" s="105">
        <f t="shared" si="4"/>
        <v>7.2660000000000002E-2</v>
      </c>
      <c r="G100" s="104"/>
    </row>
    <row r="101" spans="1:7" ht="16" x14ac:dyDescent="0.35">
      <c r="A101" s="11"/>
      <c r="B101" s="108" t="s">
        <v>182</v>
      </c>
      <c r="C101" s="132" t="s">
        <v>326</v>
      </c>
      <c r="D101" s="107">
        <v>5.5E-2</v>
      </c>
      <c r="E101" s="106">
        <v>3.92</v>
      </c>
      <c r="F101" s="105">
        <f t="shared" si="4"/>
        <v>0.21559999999999999</v>
      </c>
      <c r="G101" s="104"/>
    </row>
    <row r="102" spans="1:7" x14ac:dyDescent="0.35">
      <c r="A102" s="11"/>
      <c r="B102" s="108" t="s">
        <v>182</v>
      </c>
      <c r="C102" s="132" t="s">
        <v>318</v>
      </c>
      <c r="D102" s="107">
        <v>1E-3</v>
      </c>
      <c r="E102" s="106">
        <v>118.9</v>
      </c>
      <c r="F102" s="105">
        <f t="shared" si="4"/>
        <v>0.11890000000000001</v>
      </c>
      <c r="G102" s="104"/>
    </row>
    <row r="103" spans="1:7" x14ac:dyDescent="0.35">
      <c r="A103" s="11"/>
      <c r="B103" s="108" t="s">
        <v>182</v>
      </c>
      <c r="C103" s="44" t="s">
        <v>348</v>
      </c>
      <c r="D103" s="107">
        <v>7.0000000000000007E-2</v>
      </c>
      <c r="E103" s="106">
        <v>29.67</v>
      </c>
      <c r="F103" s="105">
        <f t="shared" si="4"/>
        <v>2.0769000000000002</v>
      </c>
      <c r="G103" s="104"/>
    </row>
    <row r="104" spans="1:7" x14ac:dyDescent="0.35">
      <c r="A104" s="11"/>
      <c r="B104" s="108" t="s">
        <v>182</v>
      </c>
      <c r="C104" s="44" t="s">
        <v>313</v>
      </c>
      <c r="D104" s="107">
        <v>7.0000000000000007E-2</v>
      </c>
      <c r="E104" s="106">
        <v>24.86</v>
      </c>
      <c r="F104" s="105">
        <f t="shared" si="4"/>
        <v>1.7402000000000002</v>
      </c>
      <c r="G104" s="104"/>
    </row>
    <row r="105" spans="1:7" ht="10.25" customHeight="1" x14ac:dyDescent="0.35">
      <c r="A105" s="11"/>
      <c r="B105" s="108" t="s">
        <v>182</v>
      </c>
      <c r="C105" s="44" t="s">
        <v>347</v>
      </c>
      <c r="D105" s="107">
        <v>0.05</v>
      </c>
      <c r="E105" s="106">
        <v>30.63</v>
      </c>
      <c r="F105" s="105">
        <f t="shared" si="4"/>
        <v>1.5315000000000001</v>
      </c>
      <c r="G105" s="104"/>
    </row>
    <row r="106" spans="1:7" ht="10.25" customHeight="1" x14ac:dyDescent="0.35">
      <c r="A106" s="11"/>
      <c r="B106" s="108" t="s">
        <v>182</v>
      </c>
      <c r="C106" s="44" t="s">
        <v>316</v>
      </c>
      <c r="D106" s="107">
        <v>2.4E-2</v>
      </c>
      <c r="E106" s="106">
        <v>26.36</v>
      </c>
      <c r="F106" s="105">
        <f t="shared" si="4"/>
        <v>0.63263999999999998</v>
      </c>
      <c r="G106" s="104"/>
    </row>
    <row r="107" spans="1:7" ht="10.25" customHeight="1" x14ac:dyDescent="0.35">
      <c r="A107" s="11"/>
      <c r="B107" s="108" t="s">
        <v>210</v>
      </c>
      <c r="C107" s="44" t="s">
        <v>336</v>
      </c>
      <c r="D107" s="107">
        <v>2</v>
      </c>
      <c r="E107" s="106">
        <f>SUM(F97:F106)</f>
        <v>23.310882352941174</v>
      </c>
      <c r="F107" s="105">
        <f>D107*E107/100</f>
        <v>0.46621764705882351</v>
      </c>
      <c r="G107" s="104"/>
    </row>
    <row r="108" spans="1:7" ht="10.25" customHeight="1" x14ac:dyDescent="0.35">
      <c r="A108" s="11"/>
      <c r="B108" s="11"/>
      <c r="C108" s="35"/>
      <c r="D108" s="103"/>
      <c r="E108" s="102"/>
      <c r="F108" s="101">
        <f>SUM(F97:F107)</f>
        <v>23.777099999999997</v>
      </c>
      <c r="G108" s="100" t="s">
        <v>12</v>
      </c>
    </row>
    <row r="109" spans="1:7" ht="144.5" customHeight="1" x14ac:dyDescent="0.35">
      <c r="A109" s="11" t="s">
        <v>346</v>
      </c>
      <c r="B109" s="11" t="s">
        <v>103</v>
      </c>
      <c r="C109" s="35" t="s">
        <v>61</v>
      </c>
      <c r="D109" s="22"/>
      <c r="E109" s="22"/>
      <c r="F109" s="23"/>
      <c r="G109" s="114"/>
    </row>
    <row r="110" spans="1:7" ht="10.25" customHeight="1" x14ac:dyDescent="0.35">
      <c r="A110" s="11"/>
      <c r="B110" s="108" t="s">
        <v>103</v>
      </c>
      <c r="C110" s="44" t="s">
        <v>409</v>
      </c>
      <c r="D110" s="107">
        <v>1</v>
      </c>
      <c r="E110" s="106">
        <v>1.0109258823529412</v>
      </c>
      <c r="F110" s="105">
        <f>D110*E110</f>
        <v>1.0109258823529412</v>
      </c>
      <c r="G110" s="104"/>
    </row>
    <row r="111" spans="1:7" ht="10.25" customHeight="1" x14ac:dyDescent="0.35">
      <c r="A111" s="11"/>
      <c r="B111" s="108" t="s">
        <v>182</v>
      </c>
      <c r="C111" s="44" t="s">
        <v>317</v>
      </c>
      <c r="D111" s="107">
        <v>2.1999999999999999E-2</v>
      </c>
      <c r="E111" s="106">
        <v>30.63</v>
      </c>
      <c r="F111" s="105">
        <f>D111*E111</f>
        <v>0.6738599999999999</v>
      </c>
      <c r="G111" s="104"/>
    </row>
    <row r="112" spans="1:7" ht="10.25" customHeight="1" x14ac:dyDescent="0.35">
      <c r="A112" s="11"/>
      <c r="B112" s="108" t="s">
        <v>182</v>
      </c>
      <c r="C112" s="44" t="s">
        <v>316</v>
      </c>
      <c r="D112" s="107">
        <v>2.1999999999999999E-2</v>
      </c>
      <c r="E112" s="106">
        <v>26.36</v>
      </c>
      <c r="F112" s="105">
        <f>D112*E112</f>
        <v>0.57991999999999999</v>
      </c>
      <c r="G112" s="104"/>
    </row>
    <row r="113" spans="1:7" ht="10.25" customHeight="1" x14ac:dyDescent="0.35">
      <c r="A113" s="11"/>
      <c r="B113" s="108" t="s">
        <v>210</v>
      </c>
      <c r="C113" s="44" t="s">
        <v>336</v>
      </c>
      <c r="D113" s="107">
        <v>2</v>
      </c>
      <c r="E113" s="106">
        <f>SUM(F110:F112)</f>
        <v>2.2647058823529411</v>
      </c>
      <c r="F113" s="105">
        <f>D113*E113/100</f>
        <v>4.5294117647058825E-2</v>
      </c>
      <c r="G113" s="104"/>
    </row>
    <row r="114" spans="1:7" ht="10.25" customHeight="1" x14ac:dyDescent="0.35">
      <c r="A114" s="11"/>
      <c r="B114" s="11"/>
      <c r="C114" s="35"/>
      <c r="D114" s="103"/>
      <c r="E114" s="102"/>
      <c r="F114" s="101">
        <f>SUM(F110:F113)</f>
        <v>2.31</v>
      </c>
      <c r="G114" s="100" t="s">
        <v>12</v>
      </c>
    </row>
    <row r="115" spans="1:7" ht="144.5" customHeight="1" x14ac:dyDescent="0.35">
      <c r="A115" s="11" t="s">
        <v>345</v>
      </c>
      <c r="B115" s="11" t="s">
        <v>103</v>
      </c>
      <c r="C115" s="35" t="s">
        <v>62</v>
      </c>
      <c r="D115" s="22"/>
      <c r="E115" s="22"/>
      <c r="F115" s="23"/>
      <c r="G115" s="114"/>
    </row>
    <row r="116" spans="1:7" ht="10.25" customHeight="1" x14ac:dyDescent="0.35">
      <c r="A116" s="11"/>
      <c r="B116" s="108" t="s">
        <v>103</v>
      </c>
      <c r="C116" s="44" t="s">
        <v>325</v>
      </c>
      <c r="D116" s="107">
        <v>1</v>
      </c>
      <c r="E116" s="106">
        <v>1.0109258823529412</v>
      </c>
      <c r="F116" s="105">
        <f>D116*E116</f>
        <v>1.0109258823529412</v>
      </c>
      <c r="G116" s="104"/>
    </row>
    <row r="117" spans="1:7" ht="10.25" customHeight="1" x14ac:dyDescent="0.35">
      <c r="A117" s="11"/>
      <c r="B117" s="108" t="s">
        <v>182</v>
      </c>
      <c r="C117" s="44" t="s">
        <v>317</v>
      </c>
      <c r="D117" s="107">
        <v>2.1999999999999999E-2</v>
      </c>
      <c r="E117" s="106">
        <v>30.63</v>
      </c>
      <c r="F117" s="105">
        <f>D117*E117</f>
        <v>0.6738599999999999</v>
      </c>
      <c r="G117" s="104"/>
    </row>
    <row r="118" spans="1:7" ht="10.25" customHeight="1" x14ac:dyDescent="0.35">
      <c r="A118" s="11"/>
      <c r="B118" s="108" t="s">
        <v>182</v>
      </c>
      <c r="C118" s="44" t="s">
        <v>316</v>
      </c>
      <c r="D118" s="107">
        <v>2.1999999999999999E-2</v>
      </c>
      <c r="E118" s="106">
        <v>26.36</v>
      </c>
      <c r="F118" s="105">
        <f>D118*E118</f>
        <v>0.57991999999999999</v>
      </c>
      <c r="G118" s="104"/>
    </row>
    <row r="119" spans="1:7" ht="10.25" customHeight="1" x14ac:dyDescent="0.35">
      <c r="A119" s="11"/>
      <c r="B119" s="108" t="s">
        <v>210</v>
      </c>
      <c r="C119" s="44" t="s">
        <v>336</v>
      </c>
      <c r="D119" s="107">
        <v>2</v>
      </c>
      <c r="E119" s="106">
        <f>SUM(F116:F118)</f>
        <v>2.2647058823529411</v>
      </c>
      <c r="F119" s="105">
        <f>D119*E119/100</f>
        <v>4.5294117647058825E-2</v>
      </c>
      <c r="G119" s="104"/>
    </row>
    <row r="120" spans="1:7" ht="10.25" customHeight="1" x14ac:dyDescent="0.35">
      <c r="A120" s="11"/>
      <c r="B120" s="11"/>
      <c r="C120" s="35"/>
      <c r="D120" s="103"/>
      <c r="E120" s="102"/>
      <c r="F120" s="101">
        <f>SUM(F116:F119)</f>
        <v>2.31</v>
      </c>
      <c r="G120" s="100" t="s">
        <v>12</v>
      </c>
    </row>
    <row r="121" spans="1:7" ht="143" customHeight="1" x14ac:dyDescent="0.35">
      <c r="A121" s="11" t="s">
        <v>344</v>
      </c>
      <c r="B121" s="11" t="s">
        <v>103</v>
      </c>
      <c r="C121" s="35" t="s">
        <v>63</v>
      </c>
      <c r="D121" s="22"/>
      <c r="E121" s="22"/>
      <c r="F121" s="23"/>
      <c r="G121" s="114"/>
    </row>
    <row r="122" spans="1:7" ht="10.25" customHeight="1" x14ac:dyDescent="0.35">
      <c r="A122" s="11"/>
      <c r="B122" s="108" t="s">
        <v>103</v>
      </c>
      <c r="C122" s="44" t="s">
        <v>408</v>
      </c>
      <c r="D122" s="107">
        <v>1</v>
      </c>
      <c r="E122" s="106">
        <v>1.4926905882352943</v>
      </c>
      <c r="F122" s="105">
        <f>D122*E122</f>
        <v>1.4926905882352943</v>
      </c>
      <c r="G122" s="104"/>
    </row>
    <row r="123" spans="1:7" ht="10.25" customHeight="1" x14ac:dyDescent="0.35">
      <c r="A123" s="11"/>
      <c r="B123" s="108" t="s">
        <v>182</v>
      </c>
      <c r="C123" s="44" t="s">
        <v>317</v>
      </c>
      <c r="D123" s="107">
        <v>2.1999999999999999E-2</v>
      </c>
      <c r="E123" s="106">
        <v>30.63</v>
      </c>
      <c r="F123" s="105">
        <f>D123*E123</f>
        <v>0.6738599999999999</v>
      </c>
      <c r="G123" s="104"/>
    </row>
    <row r="124" spans="1:7" ht="10.25" customHeight="1" x14ac:dyDescent="0.35">
      <c r="A124" s="11"/>
      <c r="B124" s="108" t="s">
        <v>182</v>
      </c>
      <c r="C124" s="44" t="s">
        <v>316</v>
      </c>
      <c r="D124" s="107">
        <v>2.1999999999999999E-2</v>
      </c>
      <c r="E124" s="106">
        <v>26.36</v>
      </c>
      <c r="F124" s="105">
        <f>D124*E124</f>
        <v>0.57991999999999999</v>
      </c>
      <c r="G124" s="104"/>
    </row>
    <row r="125" spans="1:7" ht="10.25" customHeight="1" x14ac:dyDescent="0.35">
      <c r="A125" s="11"/>
      <c r="B125" s="108" t="s">
        <v>210</v>
      </c>
      <c r="C125" s="44" t="s">
        <v>336</v>
      </c>
      <c r="D125" s="107">
        <v>2</v>
      </c>
      <c r="E125" s="106">
        <f>SUM(F122:F124)</f>
        <v>2.7464705882352942</v>
      </c>
      <c r="F125" s="105">
        <f>D125*E125/100</f>
        <v>5.4929411764705886E-2</v>
      </c>
      <c r="G125" s="104"/>
    </row>
    <row r="126" spans="1:7" ht="10.25" customHeight="1" x14ac:dyDescent="0.35">
      <c r="A126" s="11"/>
      <c r="B126" s="11"/>
      <c r="C126" s="35"/>
      <c r="D126" s="103"/>
      <c r="E126" s="102"/>
      <c r="F126" s="101">
        <f>SUM(F122:F125)</f>
        <v>2.8014000000000001</v>
      </c>
      <c r="G126" s="100" t="s">
        <v>12</v>
      </c>
    </row>
    <row r="127" spans="1:7" ht="143" customHeight="1" x14ac:dyDescent="0.35">
      <c r="A127" s="11" t="s">
        <v>343</v>
      </c>
      <c r="B127" s="11" t="s">
        <v>103</v>
      </c>
      <c r="C127" s="35" t="s">
        <v>64</v>
      </c>
      <c r="D127" s="22"/>
      <c r="E127" s="22"/>
      <c r="F127" s="23"/>
      <c r="G127" s="114"/>
    </row>
    <row r="128" spans="1:7" ht="10.25" customHeight="1" x14ac:dyDescent="0.35">
      <c r="A128" s="11"/>
      <c r="B128" s="108" t="s">
        <v>103</v>
      </c>
      <c r="C128" s="44" t="s">
        <v>407</v>
      </c>
      <c r="D128" s="107">
        <v>1</v>
      </c>
      <c r="E128" s="106">
        <v>1.4926905882352943</v>
      </c>
      <c r="F128" s="105">
        <f>D128*E128</f>
        <v>1.4926905882352943</v>
      </c>
      <c r="G128" s="104"/>
    </row>
    <row r="129" spans="1:7" ht="10.25" customHeight="1" x14ac:dyDescent="0.35">
      <c r="A129" s="11"/>
      <c r="B129" s="108" t="s">
        <v>182</v>
      </c>
      <c r="C129" s="44" t="s">
        <v>317</v>
      </c>
      <c r="D129" s="107">
        <v>2.1999999999999999E-2</v>
      </c>
      <c r="E129" s="106">
        <v>30.63</v>
      </c>
      <c r="F129" s="105">
        <f>D129*E129</f>
        <v>0.6738599999999999</v>
      </c>
      <c r="G129" s="104"/>
    </row>
    <row r="130" spans="1:7" ht="10.25" customHeight="1" x14ac:dyDescent="0.35">
      <c r="A130" s="11"/>
      <c r="B130" s="108" t="s">
        <v>182</v>
      </c>
      <c r="C130" s="44" t="s">
        <v>316</v>
      </c>
      <c r="D130" s="107">
        <v>2.1999999999999999E-2</v>
      </c>
      <c r="E130" s="106">
        <v>26.36</v>
      </c>
      <c r="F130" s="105">
        <f>D130*E130</f>
        <v>0.57991999999999999</v>
      </c>
      <c r="G130" s="104"/>
    </row>
    <row r="131" spans="1:7" ht="10.25" customHeight="1" x14ac:dyDescent="0.35">
      <c r="A131" s="11"/>
      <c r="B131" s="108" t="s">
        <v>210</v>
      </c>
      <c r="C131" s="44" t="s">
        <v>336</v>
      </c>
      <c r="D131" s="107">
        <v>2</v>
      </c>
      <c r="E131" s="106">
        <f>SUM(F128:F130)</f>
        <v>2.7464705882352942</v>
      </c>
      <c r="F131" s="105">
        <f>D131*E131/100</f>
        <v>5.4929411764705886E-2</v>
      </c>
      <c r="G131" s="104"/>
    </row>
    <row r="132" spans="1:7" ht="10.25" customHeight="1" x14ac:dyDescent="0.35">
      <c r="A132" s="11"/>
      <c r="B132" s="11"/>
      <c r="C132" s="35"/>
      <c r="D132" s="103"/>
      <c r="E132" s="102"/>
      <c r="F132" s="101">
        <f>SUM(F128:F131)</f>
        <v>2.8014000000000001</v>
      </c>
      <c r="G132" s="100" t="s">
        <v>12</v>
      </c>
    </row>
    <row r="133" spans="1:7" ht="136.5" x14ac:dyDescent="0.35">
      <c r="A133" s="11" t="s">
        <v>342</v>
      </c>
      <c r="B133" s="11" t="s">
        <v>103</v>
      </c>
      <c r="C133" s="35" t="s">
        <v>80</v>
      </c>
      <c r="D133" s="22"/>
      <c r="E133" s="22"/>
      <c r="F133" s="23"/>
      <c r="G133" s="114"/>
    </row>
    <row r="134" spans="1:7" ht="10.25" customHeight="1" x14ac:dyDescent="0.35">
      <c r="A134" s="11"/>
      <c r="B134" s="108" t="s">
        <v>103</v>
      </c>
      <c r="C134" s="44" t="s">
        <v>406</v>
      </c>
      <c r="D134" s="107">
        <v>1</v>
      </c>
      <c r="E134" s="106">
        <v>15.666290196078428</v>
      </c>
      <c r="F134" s="105">
        <f>D134*E134</f>
        <v>15.666290196078428</v>
      </c>
      <c r="G134" s="104"/>
    </row>
    <row r="135" spans="1:7" ht="10.25" customHeight="1" x14ac:dyDescent="0.35">
      <c r="A135" s="11"/>
      <c r="B135" s="108" t="s">
        <v>182</v>
      </c>
      <c r="C135" s="44" t="s">
        <v>317</v>
      </c>
      <c r="D135" s="107">
        <v>0.08</v>
      </c>
      <c r="E135" s="106">
        <v>30.63</v>
      </c>
      <c r="F135" s="105">
        <f>D135*E135</f>
        <v>2.4504000000000001</v>
      </c>
      <c r="G135" s="104"/>
    </row>
    <row r="136" spans="1:7" ht="10.25" customHeight="1" x14ac:dyDescent="0.35">
      <c r="A136" s="11"/>
      <c r="B136" s="108" t="s">
        <v>182</v>
      </c>
      <c r="C136" s="44" t="s">
        <v>316</v>
      </c>
      <c r="D136" s="107">
        <v>0.08</v>
      </c>
      <c r="E136" s="106">
        <v>26.36</v>
      </c>
      <c r="F136" s="105">
        <f>D136*E136</f>
        <v>2.1088</v>
      </c>
      <c r="G136" s="104"/>
    </row>
    <row r="137" spans="1:7" ht="10.25" customHeight="1" x14ac:dyDescent="0.35">
      <c r="A137" s="11"/>
      <c r="B137" s="108" t="s">
        <v>210</v>
      </c>
      <c r="C137" s="44" t="s">
        <v>336</v>
      </c>
      <c r="D137" s="107">
        <v>2</v>
      </c>
      <c r="E137" s="106">
        <f>SUM(F134:F136)</f>
        <v>20.225490196078429</v>
      </c>
      <c r="F137" s="105">
        <f>D137*E137/100</f>
        <v>0.4045098039215686</v>
      </c>
      <c r="G137" s="104"/>
    </row>
    <row r="138" spans="1:7" ht="10.25" customHeight="1" x14ac:dyDescent="0.35">
      <c r="A138" s="11"/>
      <c r="B138" s="11"/>
      <c r="C138" s="35"/>
      <c r="D138" s="103"/>
      <c r="E138" s="102"/>
      <c r="F138" s="101">
        <f>SUM(F134:F137)</f>
        <v>20.63</v>
      </c>
      <c r="G138" s="100" t="s">
        <v>12</v>
      </c>
    </row>
    <row r="139" spans="1:7" ht="143" customHeight="1" x14ac:dyDescent="0.35">
      <c r="A139" s="11" t="s">
        <v>341</v>
      </c>
      <c r="B139" s="11" t="s">
        <v>103</v>
      </c>
      <c r="C139" s="35" t="s">
        <v>79</v>
      </c>
      <c r="D139" s="22"/>
      <c r="E139" s="22"/>
      <c r="F139" s="23"/>
      <c r="G139" s="114"/>
    </row>
    <row r="140" spans="1:7" ht="10.25" customHeight="1" x14ac:dyDescent="0.35">
      <c r="A140" s="11"/>
      <c r="B140" s="108" t="s">
        <v>103</v>
      </c>
      <c r="C140" s="44" t="s">
        <v>405</v>
      </c>
      <c r="D140" s="107">
        <v>1</v>
      </c>
      <c r="E140" s="106">
        <v>15.666290196078428</v>
      </c>
      <c r="F140" s="105">
        <f>D140*E140</f>
        <v>15.666290196078428</v>
      </c>
      <c r="G140" s="104"/>
    </row>
    <row r="141" spans="1:7" ht="10.25" customHeight="1" x14ac:dyDescent="0.35">
      <c r="A141" s="11"/>
      <c r="B141" s="108" t="s">
        <v>182</v>
      </c>
      <c r="C141" s="44" t="s">
        <v>317</v>
      </c>
      <c r="D141" s="107">
        <v>0.08</v>
      </c>
      <c r="E141" s="106">
        <v>30.63</v>
      </c>
      <c r="F141" s="105">
        <f>D141*E141</f>
        <v>2.4504000000000001</v>
      </c>
      <c r="G141" s="104"/>
    </row>
    <row r="142" spans="1:7" ht="10.25" customHeight="1" x14ac:dyDescent="0.35">
      <c r="A142" s="11"/>
      <c r="B142" s="108" t="s">
        <v>182</v>
      </c>
      <c r="C142" s="44" t="s">
        <v>316</v>
      </c>
      <c r="D142" s="107">
        <v>0.08</v>
      </c>
      <c r="E142" s="106">
        <v>26.36</v>
      </c>
      <c r="F142" s="105">
        <f>D142*E142</f>
        <v>2.1088</v>
      </c>
      <c r="G142" s="104"/>
    </row>
    <row r="143" spans="1:7" ht="10.25" customHeight="1" x14ac:dyDescent="0.35">
      <c r="A143" s="11"/>
      <c r="B143" s="108" t="s">
        <v>210</v>
      </c>
      <c r="C143" s="44" t="s">
        <v>336</v>
      </c>
      <c r="D143" s="107">
        <v>2</v>
      </c>
      <c r="E143" s="106">
        <f>SUM(F140:F142)</f>
        <v>20.225490196078429</v>
      </c>
      <c r="F143" s="105">
        <f>D143*E143/100</f>
        <v>0.4045098039215686</v>
      </c>
      <c r="G143" s="104"/>
    </row>
    <row r="144" spans="1:7" ht="10.25" customHeight="1" x14ac:dyDescent="0.35">
      <c r="A144" s="11"/>
      <c r="B144" s="11"/>
      <c r="C144" s="35"/>
      <c r="D144" s="103"/>
      <c r="E144" s="102"/>
      <c r="F144" s="101">
        <f>SUM(F140:F143)</f>
        <v>20.63</v>
      </c>
      <c r="G144" s="100" t="s">
        <v>12</v>
      </c>
    </row>
    <row r="145" spans="1:7" ht="94.5" x14ac:dyDescent="0.35">
      <c r="A145" s="11" t="s">
        <v>357</v>
      </c>
      <c r="B145" s="11" t="s">
        <v>103</v>
      </c>
      <c r="C145" s="42" t="s">
        <v>81</v>
      </c>
      <c r="D145" s="22"/>
      <c r="E145" s="22"/>
      <c r="F145" s="23"/>
      <c r="G145" s="114"/>
    </row>
    <row r="146" spans="1:7" ht="10.25" customHeight="1" x14ac:dyDescent="0.35">
      <c r="A146" s="11"/>
      <c r="B146" s="108" t="s">
        <v>103</v>
      </c>
      <c r="C146" s="44" t="s">
        <v>404</v>
      </c>
      <c r="D146" s="107">
        <v>1</v>
      </c>
      <c r="E146" s="106">
        <v>16.294491764705882</v>
      </c>
      <c r="F146" s="105">
        <f>D146*E146</f>
        <v>16.294491764705882</v>
      </c>
      <c r="G146" s="104"/>
    </row>
    <row r="147" spans="1:7" ht="10.25" customHeight="1" x14ac:dyDescent="0.35">
      <c r="A147" s="11"/>
      <c r="B147" s="108" t="s">
        <v>182</v>
      </c>
      <c r="C147" s="44" t="s">
        <v>317</v>
      </c>
      <c r="D147" s="107">
        <v>0.108</v>
      </c>
      <c r="E147" s="106">
        <v>30.63</v>
      </c>
      <c r="F147" s="105">
        <f>D147*E147</f>
        <v>3.3080399999999996</v>
      </c>
      <c r="G147" s="104"/>
    </row>
    <row r="148" spans="1:7" ht="10.25" customHeight="1" x14ac:dyDescent="0.35">
      <c r="A148" s="11"/>
      <c r="B148" s="108" t="s">
        <v>182</v>
      </c>
      <c r="C148" s="44" t="s">
        <v>316</v>
      </c>
      <c r="D148" s="107">
        <v>0.108</v>
      </c>
      <c r="E148" s="106">
        <v>26.36</v>
      </c>
      <c r="F148" s="105">
        <f>D148*E148</f>
        <v>2.8468800000000001</v>
      </c>
      <c r="G148" s="104"/>
    </row>
    <row r="149" spans="1:7" ht="10.25" customHeight="1" x14ac:dyDescent="0.35">
      <c r="A149" s="11"/>
      <c r="B149" s="108" t="s">
        <v>210</v>
      </c>
      <c r="C149" s="44" t="s">
        <v>336</v>
      </c>
      <c r="D149" s="107">
        <v>2</v>
      </c>
      <c r="E149" s="106">
        <f>SUM(F146:F148)</f>
        <v>22.449411764705879</v>
      </c>
      <c r="F149" s="105">
        <f>D149*E149/100</f>
        <v>0.44898823529411758</v>
      </c>
      <c r="G149" s="104"/>
    </row>
    <row r="150" spans="1:7" ht="10.25" customHeight="1" x14ac:dyDescent="0.35">
      <c r="A150" s="11"/>
      <c r="B150" s="11"/>
      <c r="C150" s="35"/>
      <c r="D150" s="103"/>
      <c r="E150" s="102"/>
      <c r="F150" s="101">
        <f>SUM(F146:F149)</f>
        <v>22.898399999999995</v>
      </c>
      <c r="G150" s="100" t="s">
        <v>12</v>
      </c>
    </row>
    <row r="151" spans="1:7" ht="94.5" x14ac:dyDescent="0.35">
      <c r="A151" s="11" t="s">
        <v>358</v>
      </c>
      <c r="B151" s="11" t="s">
        <v>103</v>
      </c>
      <c r="C151" s="35" t="s">
        <v>82</v>
      </c>
      <c r="D151" s="22"/>
      <c r="E151" s="22"/>
      <c r="F151" s="23"/>
      <c r="G151" s="114"/>
    </row>
    <row r="152" spans="1:7" ht="10.25" customHeight="1" x14ac:dyDescent="0.35">
      <c r="A152" s="11"/>
      <c r="B152" s="108" t="s">
        <v>103</v>
      </c>
      <c r="C152" s="44" t="s">
        <v>403</v>
      </c>
      <c r="D152" s="107">
        <v>1</v>
      </c>
      <c r="E152" s="106">
        <v>22.538021176470586</v>
      </c>
      <c r="F152" s="105">
        <f>D152*E152</f>
        <v>22.538021176470586</v>
      </c>
      <c r="G152" s="104"/>
    </row>
    <row r="153" spans="1:7" ht="10.25" customHeight="1" x14ac:dyDescent="0.35">
      <c r="A153" s="11"/>
      <c r="B153" s="108" t="s">
        <v>182</v>
      </c>
      <c r="C153" s="44" t="s">
        <v>317</v>
      </c>
      <c r="D153" s="107">
        <v>0.108</v>
      </c>
      <c r="E153" s="106">
        <v>30.63</v>
      </c>
      <c r="F153" s="105">
        <f>D153*E153</f>
        <v>3.3080399999999996</v>
      </c>
      <c r="G153" s="104"/>
    </row>
    <row r="154" spans="1:7" ht="10.25" customHeight="1" x14ac:dyDescent="0.35">
      <c r="A154" s="11"/>
      <c r="B154" s="108" t="s">
        <v>182</v>
      </c>
      <c r="C154" s="44" t="s">
        <v>316</v>
      </c>
      <c r="D154" s="107">
        <v>0.108</v>
      </c>
      <c r="E154" s="106">
        <v>26.36</v>
      </c>
      <c r="F154" s="105">
        <f>D154*E154</f>
        <v>2.8468800000000001</v>
      </c>
      <c r="G154" s="104"/>
    </row>
    <row r="155" spans="1:7" ht="10.25" customHeight="1" x14ac:dyDescent="0.35">
      <c r="A155" s="11"/>
      <c r="B155" s="108" t="s">
        <v>210</v>
      </c>
      <c r="C155" s="44" t="s">
        <v>336</v>
      </c>
      <c r="D155" s="107">
        <v>2</v>
      </c>
      <c r="E155" s="106">
        <f>SUM(F152:F154)</f>
        <v>28.692941176470583</v>
      </c>
      <c r="F155" s="105">
        <f>D155*E155/100</f>
        <v>0.57385882352941164</v>
      </c>
      <c r="G155" s="104"/>
    </row>
    <row r="156" spans="1:7" ht="10.25" customHeight="1" x14ac:dyDescent="0.35">
      <c r="A156" s="11"/>
      <c r="B156" s="11"/>
      <c r="C156" s="35"/>
      <c r="D156" s="103"/>
      <c r="E156" s="102"/>
      <c r="F156" s="101">
        <f>SUM(F152:F155)</f>
        <v>29.266799999999996</v>
      </c>
      <c r="G156" s="100" t="s">
        <v>12</v>
      </c>
    </row>
    <row r="157" spans="1:7" ht="94.5" x14ac:dyDescent="0.35">
      <c r="A157" s="11" t="s">
        <v>359</v>
      </c>
      <c r="B157" s="11" t="s">
        <v>103</v>
      </c>
      <c r="C157" s="35" t="s">
        <v>83</v>
      </c>
      <c r="D157" s="22"/>
      <c r="E157" s="22"/>
      <c r="F157" s="23"/>
      <c r="G157" s="114"/>
    </row>
    <row r="158" spans="1:7" ht="10.25" customHeight="1" x14ac:dyDescent="0.35">
      <c r="A158" s="11"/>
      <c r="B158" s="108" t="s">
        <v>103</v>
      </c>
      <c r="C158" s="44" t="s">
        <v>402</v>
      </c>
      <c r="D158" s="107">
        <v>1</v>
      </c>
      <c r="E158" s="106">
        <v>27.664197647058824</v>
      </c>
      <c r="F158" s="105">
        <f>D158*E158</f>
        <v>27.664197647058824</v>
      </c>
      <c r="G158" s="104"/>
    </row>
    <row r="159" spans="1:7" ht="10.25" customHeight="1" x14ac:dyDescent="0.35">
      <c r="A159" s="11"/>
      <c r="B159" s="108" t="s">
        <v>182</v>
      </c>
      <c r="C159" s="44" t="s">
        <v>317</v>
      </c>
      <c r="D159" s="107">
        <v>0.108</v>
      </c>
      <c r="E159" s="106">
        <v>30.63</v>
      </c>
      <c r="F159" s="105">
        <f>D159*E159</f>
        <v>3.3080399999999996</v>
      </c>
      <c r="G159" s="104"/>
    </row>
    <row r="160" spans="1:7" ht="10.25" customHeight="1" x14ac:dyDescent="0.35">
      <c r="A160" s="11"/>
      <c r="B160" s="108" t="s">
        <v>182</v>
      </c>
      <c r="C160" s="44" t="s">
        <v>316</v>
      </c>
      <c r="D160" s="107">
        <v>0.108</v>
      </c>
      <c r="E160" s="106">
        <v>26.36</v>
      </c>
      <c r="F160" s="105">
        <f>D160*E160</f>
        <v>2.8468800000000001</v>
      </c>
      <c r="G160" s="104"/>
    </row>
    <row r="161" spans="1:7" ht="10.25" customHeight="1" x14ac:dyDescent="0.35">
      <c r="A161" s="11"/>
      <c r="B161" s="108" t="s">
        <v>210</v>
      </c>
      <c r="C161" s="44" t="s">
        <v>336</v>
      </c>
      <c r="D161" s="107">
        <v>2</v>
      </c>
      <c r="E161" s="106">
        <f>SUM(F158:F160)</f>
        <v>33.819117647058825</v>
      </c>
      <c r="F161" s="105">
        <f>D161*E161/100</f>
        <v>0.67638235294117655</v>
      </c>
      <c r="G161" s="104"/>
    </row>
    <row r="162" spans="1:7" ht="10.25" customHeight="1" x14ac:dyDescent="0.35">
      <c r="A162" s="11"/>
      <c r="B162" s="11"/>
      <c r="C162" s="35"/>
      <c r="D162" s="103"/>
      <c r="E162" s="102"/>
      <c r="F162" s="101">
        <f>SUM(F158:F161)</f>
        <v>34.4955</v>
      </c>
      <c r="G162" s="100" t="s">
        <v>12</v>
      </c>
    </row>
    <row r="163" spans="1:7" ht="94.5" x14ac:dyDescent="0.35">
      <c r="A163" s="11" t="s">
        <v>360</v>
      </c>
      <c r="B163" s="11" t="s">
        <v>103</v>
      </c>
      <c r="C163" s="35" t="s">
        <v>84</v>
      </c>
      <c r="D163" s="22"/>
      <c r="E163" s="22"/>
      <c r="F163" s="23"/>
      <c r="G163" s="114"/>
    </row>
    <row r="164" spans="1:7" ht="10.25" customHeight="1" x14ac:dyDescent="0.35">
      <c r="A164" s="11"/>
      <c r="B164" s="108" t="s">
        <v>103</v>
      </c>
      <c r="C164" s="44" t="s">
        <v>401</v>
      </c>
      <c r="D164" s="107">
        <v>1</v>
      </c>
      <c r="E164" s="106">
        <v>35.050668235294118</v>
      </c>
      <c r="F164" s="105">
        <f>D164*E164</f>
        <v>35.050668235294118</v>
      </c>
      <c r="G164" s="104"/>
    </row>
    <row r="165" spans="1:7" ht="10.25" customHeight="1" x14ac:dyDescent="0.35">
      <c r="A165" s="11"/>
      <c r="B165" s="108" t="s">
        <v>182</v>
      </c>
      <c r="C165" s="44" t="s">
        <v>317</v>
      </c>
      <c r="D165" s="107">
        <v>0.108</v>
      </c>
      <c r="E165" s="106">
        <v>30.63</v>
      </c>
      <c r="F165" s="105">
        <f>D165*E165</f>
        <v>3.3080399999999996</v>
      </c>
      <c r="G165" s="104"/>
    </row>
    <row r="166" spans="1:7" ht="10.25" customHeight="1" x14ac:dyDescent="0.35">
      <c r="A166" s="11"/>
      <c r="B166" s="108" t="s">
        <v>182</v>
      </c>
      <c r="C166" s="44" t="s">
        <v>316</v>
      </c>
      <c r="D166" s="107">
        <v>0.108</v>
      </c>
      <c r="E166" s="106">
        <v>26.36</v>
      </c>
      <c r="F166" s="105">
        <f>D166*E166</f>
        <v>2.8468800000000001</v>
      </c>
      <c r="G166" s="104"/>
    </row>
    <row r="167" spans="1:7" ht="10.25" customHeight="1" x14ac:dyDescent="0.35">
      <c r="A167" s="11"/>
      <c r="B167" s="108" t="s">
        <v>210</v>
      </c>
      <c r="C167" s="44" t="s">
        <v>336</v>
      </c>
      <c r="D167" s="107">
        <v>2</v>
      </c>
      <c r="E167" s="106">
        <f>SUM(F164:F166)</f>
        <v>41.205588235294115</v>
      </c>
      <c r="F167" s="105">
        <f>D167*E167/100</f>
        <v>0.82411176470588232</v>
      </c>
      <c r="G167" s="104"/>
    </row>
    <row r="168" spans="1:7" ht="10.25" customHeight="1" x14ac:dyDescent="0.35">
      <c r="A168" s="11"/>
      <c r="B168" s="11"/>
      <c r="C168" s="35"/>
      <c r="D168" s="103"/>
      <c r="E168" s="102"/>
      <c r="F168" s="101">
        <f>SUM(F164:F167)</f>
        <v>42.029699999999998</v>
      </c>
      <c r="G168" s="100" t="s">
        <v>12</v>
      </c>
    </row>
    <row r="169" spans="1:7" ht="102.5" x14ac:dyDescent="0.35">
      <c r="A169" s="11" t="s">
        <v>361</v>
      </c>
      <c r="B169" s="11" t="s">
        <v>103</v>
      </c>
      <c r="C169" s="35" t="s">
        <v>246</v>
      </c>
      <c r="D169" s="22"/>
      <c r="E169" s="22"/>
      <c r="F169" s="23"/>
      <c r="G169" s="114"/>
    </row>
    <row r="170" spans="1:7" ht="10.25" customHeight="1" x14ac:dyDescent="0.35">
      <c r="A170" s="11"/>
      <c r="B170" s="108" t="s">
        <v>103</v>
      </c>
      <c r="C170" s="44" t="s">
        <v>400</v>
      </c>
      <c r="D170" s="107">
        <v>1</v>
      </c>
      <c r="E170" s="106">
        <v>41.950962352941175</v>
      </c>
      <c r="F170" s="105">
        <f>D170*E170</f>
        <v>41.950962352941175</v>
      </c>
      <c r="G170" s="104"/>
    </row>
    <row r="171" spans="1:7" ht="10.25" customHeight="1" x14ac:dyDescent="0.35">
      <c r="A171" s="11"/>
      <c r="B171" s="108" t="s">
        <v>182</v>
      </c>
      <c r="C171" s="44" t="s">
        <v>317</v>
      </c>
      <c r="D171" s="107">
        <v>0.108</v>
      </c>
      <c r="E171" s="106">
        <v>30.63</v>
      </c>
      <c r="F171" s="105">
        <f>D171*E171</f>
        <v>3.3080399999999996</v>
      </c>
      <c r="G171" s="104"/>
    </row>
    <row r="172" spans="1:7" ht="10.25" customHeight="1" x14ac:dyDescent="0.35">
      <c r="A172" s="11"/>
      <c r="B172" s="108" t="s">
        <v>182</v>
      </c>
      <c r="C172" s="44" t="s">
        <v>316</v>
      </c>
      <c r="D172" s="107">
        <v>0.108</v>
      </c>
      <c r="E172" s="106">
        <v>26.36</v>
      </c>
      <c r="F172" s="105">
        <f>D172*E172</f>
        <v>2.8468800000000001</v>
      </c>
      <c r="G172" s="104"/>
    </row>
    <row r="173" spans="1:7" ht="10.25" customHeight="1" x14ac:dyDescent="0.35">
      <c r="A173" s="11"/>
      <c r="B173" s="108" t="s">
        <v>210</v>
      </c>
      <c r="C173" s="44" t="s">
        <v>336</v>
      </c>
      <c r="D173" s="107">
        <v>2</v>
      </c>
      <c r="E173" s="106">
        <f>SUM(F170:F172)</f>
        <v>48.105882352941173</v>
      </c>
      <c r="F173" s="105">
        <f>D173*E173/100</f>
        <v>0.96211764705882341</v>
      </c>
      <c r="G173" s="104"/>
    </row>
    <row r="174" spans="1:7" ht="10.25" customHeight="1" x14ac:dyDescent="0.35">
      <c r="A174" s="11"/>
      <c r="B174" s="11"/>
      <c r="C174" s="35"/>
      <c r="D174" s="103"/>
      <c r="E174" s="102"/>
      <c r="F174" s="101">
        <f>SUM(F170:F173)</f>
        <v>49.067999999999998</v>
      </c>
      <c r="G174" s="100" t="s">
        <v>12</v>
      </c>
    </row>
    <row r="175" spans="1:7" ht="207.5" x14ac:dyDescent="0.35">
      <c r="A175" s="11" t="s">
        <v>362</v>
      </c>
      <c r="B175" s="11" t="s">
        <v>103</v>
      </c>
      <c r="C175" s="35" t="s">
        <v>301</v>
      </c>
      <c r="D175" s="22"/>
      <c r="E175" s="22"/>
      <c r="F175" s="23"/>
      <c r="G175" s="114"/>
    </row>
    <row r="176" spans="1:7" ht="10.25" customHeight="1" x14ac:dyDescent="0.35">
      <c r="A176" s="11"/>
      <c r="B176" s="108" t="s">
        <v>103</v>
      </c>
      <c r="C176" s="44" t="s">
        <v>399</v>
      </c>
      <c r="D176" s="107">
        <v>1</v>
      </c>
      <c r="E176" s="106">
        <v>9.0956682352941165</v>
      </c>
      <c r="F176" s="105">
        <f>D176*E176</f>
        <v>9.0956682352941165</v>
      </c>
      <c r="G176" s="104"/>
    </row>
    <row r="177" spans="1:7" ht="10.25" customHeight="1" x14ac:dyDescent="0.35">
      <c r="A177" s="11"/>
      <c r="B177" s="108" t="s">
        <v>182</v>
      </c>
      <c r="C177" s="44" t="s">
        <v>317</v>
      </c>
      <c r="D177" s="107">
        <v>0.108</v>
      </c>
      <c r="E177" s="106">
        <v>30.63</v>
      </c>
      <c r="F177" s="105">
        <f>D177*E177</f>
        <v>3.3080399999999996</v>
      </c>
      <c r="G177" s="104"/>
    </row>
    <row r="178" spans="1:7" ht="10.25" customHeight="1" x14ac:dyDescent="0.35">
      <c r="A178" s="11"/>
      <c r="B178" s="108" t="s">
        <v>182</v>
      </c>
      <c r="C178" s="44" t="s">
        <v>316</v>
      </c>
      <c r="D178" s="107">
        <v>0.108</v>
      </c>
      <c r="E178" s="106">
        <v>26.36</v>
      </c>
      <c r="F178" s="105">
        <f>D178*E178</f>
        <v>2.8468800000000001</v>
      </c>
      <c r="G178" s="104"/>
    </row>
    <row r="179" spans="1:7" ht="10.25" customHeight="1" x14ac:dyDescent="0.35">
      <c r="A179" s="11"/>
      <c r="B179" s="108" t="s">
        <v>210</v>
      </c>
      <c r="C179" s="44" t="s">
        <v>336</v>
      </c>
      <c r="D179" s="107">
        <v>2</v>
      </c>
      <c r="E179" s="106">
        <f>SUM(F176:F178)</f>
        <v>15.250588235294117</v>
      </c>
      <c r="F179" s="105">
        <f>D179*E179/100</f>
        <v>0.30501176470588232</v>
      </c>
      <c r="G179" s="104"/>
    </row>
    <row r="180" spans="1:7" ht="10.25" customHeight="1" x14ac:dyDescent="0.35">
      <c r="A180" s="11"/>
      <c r="B180" s="11"/>
      <c r="C180" s="35"/>
      <c r="D180" s="103"/>
      <c r="E180" s="102"/>
      <c r="F180" s="101">
        <f>SUM(F176:F179)</f>
        <v>15.5556</v>
      </c>
      <c r="G180" s="100" t="s">
        <v>12</v>
      </c>
    </row>
    <row r="181" spans="1:7" ht="199.5" x14ac:dyDescent="0.35">
      <c r="A181" s="11" t="s">
        <v>363</v>
      </c>
      <c r="B181" s="11" t="s">
        <v>103</v>
      </c>
      <c r="C181" s="35" t="s">
        <v>245</v>
      </c>
      <c r="D181" s="22"/>
      <c r="E181" s="22"/>
      <c r="F181" s="23"/>
      <c r="G181" s="114"/>
    </row>
    <row r="182" spans="1:7" ht="10.25" customHeight="1" x14ac:dyDescent="0.35">
      <c r="A182" s="11"/>
      <c r="B182" s="108" t="s">
        <v>103</v>
      </c>
      <c r="C182" s="44" t="s">
        <v>398</v>
      </c>
      <c r="D182" s="107">
        <v>1</v>
      </c>
      <c r="E182" s="106">
        <v>12.490374117647058</v>
      </c>
      <c r="F182" s="105">
        <f>D182*E182</f>
        <v>12.490374117647058</v>
      </c>
      <c r="G182" s="104"/>
    </row>
    <row r="183" spans="1:7" ht="10.25" customHeight="1" x14ac:dyDescent="0.35">
      <c r="A183" s="11"/>
      <c r="B183" s="108" t="s">
        <v>182</v>
      </c>
      <c r="C183" s="44" t="s">
        <v>317</v>
      </c>
      <c r="D183" s="107">
        <v>0.108</v>
      </c>
      <c r="E183" s="106">
        <v>30.63</v>
      </c>
      <c r="F183" s="105">
        <f>D183*E183</f>
        <v>3.3080399999999996</v>
      </c>
      <c r="G183" s="104"/>
    </row>
    <row r="184" spans="1:7" ht="10.25" customHeight="1" x14ac:dyDescent="0.35">
      <c r="A184" s="11"/>
      <c r="B184" s="108" t="s">
        <v>182</v>
      </c>
      <c r="C184" s="44" t="s">
        <v>316</v>
      </c>
      <c r="D184" s="107">
        <v>0.108</v>
      </c>
      <c r="E184" s="106">
        <v>26.36</v>
      </c>
      <c r="F184" s="105">
        <f>D184*E184</f>
        <v>2.8468800000000001</v>
      </c>
      <c r="G184" s="104"/>
    </row>
    <row r="185" spans="1:7" ht="10.25" customHeight="1" x14ac:dyDescent="0.35">
      <c r="A185" s="11"/>
      <c r="B185" s="108" t="s">
        <v>210</v>
      </c>
      <c r="C185" s="44" t="s">
        <v>336</v>
      </c>
      <c r="D185" s="107">
        <v>2</v>
      </c>
      <c r="E185" s="106">
        <f>SUM(F182:F184)</f>
        <v>18.645294117647058</v>
      </c>
      <c r="F185" s="105">
        <f>D185*E185/100</f>
        <v>0.37290588235294114</v>
      </c>
      <c r="G185" s="104"/>
    </row>
    <row r="186" spans="1:7" ht="10.25" customHeight="1" x14ac:dyDescent="0.35">
      <c r="A186" s="11"/>
      <c r="B186" s="11"/>
      <c r="C186" s="35"/>
      <c r="D186" s="103"/>
      <c r="E186" s="102"/>
      <c r="F186" s="101">
        <f>SUM(F182:F185)</f>
        <v>19.0182</v>
      </c>
      <c r="G186" s="100" t="s">
        <v>12</v>
      </c>
    </row>
    <row r="187" spans="1:7" ht="84" x14ac:dyDescent="0.35">
      <c r="A187" s="11" t="s">
        <v>364</v>
      </c>
      <c r="B187" s="11" t="s">
        <v>103</v>
      </c>
      <c r="C187" s="35" t="s">
        <v>244</v>
      </c>
      <c r="D187" s="22"/>
      <c r="E187" s="22"/>
      <c r="F187" s="23"/>
      <c r="G187" s="114"/>
    </row>
    <row r="188" spans="1:7" ht="10.25" customHeight="1" x14ac:dyDescent="0.35">
      <c r="A188" s="11"/>
      <c r="B188" s="108" t="s">
        <v>103</v>
      </c>
      <c r="C188" s="44" t="s">
        <v>397</v>
      </c>
      <c r="D188" s="107">
        <v>1</v>
      </c>
      <c r="E188" s="106">
        <v>-1.1908023529411755</v>
      </c>
      <c r="F188" s="105">
        <f>D188*E188</f>
        <v>-1.1908023529411755</v>
      </c>
      <c r="G188" s="104"/>
    </row>
    <row r="189" spans="1:7" ht="10.25" customHeight="1" x14ac:dyDescent="0.35">
      <c r="A189" s="11"/>
      <c r="B189" s="108" t="s">
        <v>182</v>
      </c>
      <c r="C189" s="44" t="s">
        <v>317</v>
      </c>
      <c r="D189" s="107">
        <v>0.108</v>
      </c>
      <c r="E189" s="106">
        <v>30.63</v>
      </c>
      <c r="F189" s="105">
        <f>D189*E189</f>
        <v>3.3080399999999996</v>
      </c>
      <c r="G189" s="104"/>
    </row>
    <row r="190" spans="1:7" ht="10.25" customHeight="1" x14ac:dyDescent="0.35">
      <c r="A190" s="11"/>
      <c r="B190" s="108" t="s">
        <v>182</v>
      </c>
      <c r="C190" s="44" t="s">
        <v>316</v>
      </c>
      <c r="D190" s="107">
        <v>0.108</v>
      </c>
      <c r="E190" s="106">
        <v>26.36</v>
      </c>
      <c r="F190" s="105">
        <f>D190*E190</f>
        <v>2.8468800000000001</v>
      </c>
      <c r="G190" s="104"/>
    </row>
    <row r="191" spans="1:7" ht="10.25" customHeight="1" x14ac:dyDescent="0.35">
      <c r="A191" s="11"/>
      <c r="B191" s="108" t="s">
        <v>210</v>
      </c>
      <c r="C191" s="44" t="s">
        <v>336</v>
      </c>
      <c r="D191" s="107">
        <v>2</v>
      </c>
      <c r="E191" s="106">
        <f>SUM(F188:F190)</f>
        <v>4.9641176470588242</v>
      </c>
      <c r="F191" s="105">
        <f>D191*E191/100</f>
        <v>9.9282352941176488E-2</v>
      </c>
      <c r="G191" s="104"/>
    </row>
    <row r="192" spans="1:7" ht="10.25" customHeight="1" x14ac:dyDescent="0.35">
      <c r="A192" s="11"/>
      <c r="B192" s="11"/>
      <c r="C192" s="35"/>
      <c r="D192" s="103"/>
      <c r="E192" s="102"/>
      <c r="F192" s="101">
        <f>SUM(F188:F191)</f>
        <v>5.0634000000000006</v>
      </c>
      <c r="G192" s="100" t="s">
        <v>12</v>
      </c>
    </row>
    <row r="193" spans="1:7" ht="31.5" x14ac:dyDescent="0.35">
      <c r="A193" s="11" t="s">
        <v>365</v>
      </c>
      <c r="B193" s="11" t="s">
        <v>10</v>
      </c>
      <c r="C193" s="35" t="s">
        <v>65</v>
      </c>
      <c r="D193" s="22"/>
      <c r="E193" s="22"/>
      <c r="F193" s="23"/>
      <c r="G193" s="114"/>
    </row>
    <row r="194" spans="1:7" ht="10.25" customHeight="1" x14ac:dyDescent="0.35">
      <c r="A194" s="11"/>
      <c r="B194" s="108" t="s">
        <v>10</v>
      </c>
      <c r="C194" s="44" t="s">
        <v>396</v>
      </c>
      <c r="D194" s="107">
        <v>1</v>
      </c>
      <c r="E194" s="106">
        <v>0.24039411764705876</v>
      </c>
      <c r="F194" s="105">
        <f>D194*E194</f>
        <v>0.24039411764705876</v>
      </c>
      <c r="G194" s="104"/>
    </row>
    <row r="195" spans="1:7" ht="10.25" customHeight="1" x14ac:dyDescent="0.35">
      <c r="A195" s="11"/>
      <c r="B195" s="108" t="s">
        <v>182</v>
      </c>
      <c r="C195" s="44" t="s">
        <v>317</v>
      </c>
      <c r="D195" s="107">
        <v>0.01</v>
      </c>
      <c r="E195" s="106">
        <v>30.63</v>
      </c>
      <c r="F195" s="105">
        <f>D195*E195</f>
        <v>0.30630000000000002</v>
      </c>
      <c r="G195" s="104"/>
    </row>
    <row r="196" spans="1:7" ht="10.25" customHeight="1" x14ac:dyDescent="0.35">
      <c r="A196" s="11"/>
      <c r="B196" s="108" t="s">
        <v>182</v>
      </c>
      <c r="C196" s="44" t="s">
        <v>316</v>
      </c>
      <c r="D196" s="107">
        <v>0.01</v>
      </c>
      <c r="E196" s="106">
        <v>26.36</v>
      </c>
      <c r="F196" s="105">
        <f>D196*E196</f>
        <v>0.2636</v>
      </c>
      <c r="G196" s="104"/>
    </row>
    <row r="197" spans="1:7" ht="10.25" customHeight="1" x14ac:dyDescent="0.35">
      <c r="A197" s="11"/>
      <c r="B197" s="108" t="s">
        <v>210</v>
      </c>
      <c r="C197" s="44" t="s">
        <v>336</v>
      </c>
      <c r="D197" s="107">
        <v>2</v>
      </c>
      <c r="E197" s="106">
        <f>SUM(F194:F196)</f>
        <v>0.81029411764705883</v>
      </c>
      <c r="F197" s="105">
        <f>D197*E197/100</f>
        <v>1.6205882352941178E-2</v>
      </c>
      <c r="G197" s="104"/>
    </row>
    <row r="198" spans="1:7" ht="10.25" customHeight="1" x14ac:dyDescent="0.35">
      <c r="A198" s="11"/>
      <c r="B198" s="11"/>
      <c r="C198" s="35"/>
      <c r="D198" s="103"/>
      <c r="E198" s="102"/>
      <c r="F198" s="101">
        <f>SUM(F194:F197)</f>
        <v>0.82650000000000001</v>
      </c>
      <c r="G198" s="100" t="s">
        <v>12</v>
      </c>
    </row>
    <row r="199" spans="1:7" ht="31.5" x14ac:dyDescent="0.35">
      <c r="A199" s="11" t="s">
        <v>366</v>
      </c>
      <c r="B199" s="11" t="s">
        <v>10</v>
      </c>
      <c r="C199" s="35" t="s">
        <v>90</v>
      </c>
      <c r="D199" s="22"/>
      <c r="E199" s="22"/>
      <c r="F199" s="23"/>
      <c r="G199" s="114"/>
    </row>
    <row r="200" spans="1:7" ht="10.25" customHeight="1" x14ac:dyDescent="0.35">
      <c r="A200" s="11"/>
      <c r="B200" s="108" t="s">
        <v>10</v>
      </c>
      <c r="C200" s="44" t="s">
        <v>395</v>
      </c>
      <c r="D200" s="107">
        <v>1</v>
      </c>
      <c r="E200" s="106">
        <v>0.24039411764705876</v>
      </c>
      <c r="F200" s="105">
        <f>D200*E200</f>
        <v>0.24039411764705876</v>
      </c>
      <c r="G200" s="104"/>
    </row>
    <row r="201" spans="1:7" ht="10.25" customHeight="1" x14ac:dyDescent="0.35">
      <c r="A201" s="11"/>
      <c r="B201" s="108" t="s">
        <v>182</v>
      </c>
      <c r="C201" s="44" t="s">
        <v>317</v>
      </c>
      <c r="D201" s="107">
        <v>0.01</v>
      </c>
      <c r="E201" s="106">
        <v>30.63</v>
      </c>
      <c r="F201" s="105">
        <f>D201*E201</f>
        <v>0.30630000000000002</v>
      </c>
      <c r="G201" s="104"/>
    </row>
    <row r="202" spans="1:7" ht="10.25" customHeight="1" x14ac:dyDescent="0.35">
      <c r="A202" s="11"/>
      <c r="B202" s="108" t="s">
        <v>182</v>
      </c>
      <c r="C202" s="44" t="s">
        <v>316</v>
      </c>
      <c r="D202" s="107">
        <v>0.01</v>
      </c>
      <c r="E202" s="106">
        <v>26.36</v>
      </c>
      <c r="F202" s="105">
        <f>D202*E202</f>
        <v>0.2636</v>
      </c>
      <c r="G202" s="104"/>
    </row>
    <row r="203" spans="1:7" ht="10.25" customHeight="1" x14ac:dyDescent="0.35">
      <c r="A203" s="11"/>
      <c r="B203" s="108" t="s">
        <v>210</v>
      </c>
      <c r="C203" s="44" t="s">
        <v>336</v>
      </c>
      <c r="D203" s="107">
        <v>2</v>
      </c>
      <c r="E203" s="106">
        <f>SUM(F200:F202)</f>
        <v>0.81029411764705883</v>
      </c>
      <c r="F203" s="105">
        <f>D203*E203/100</f>
        <v>1.6205882352941178E-2</v>
      </c>
      <c r="G203" s="104"/>
    </row>
    <row r="204" spans="1:7" ht="10.25" customHeight="1" x14ac:dyDescent="0.35">
      <c r="A204" s="11"/>
      <c r="B204" s="11"/>
      <c r="C204" s="35"/>
      <c r="D204" s="103"/>
      <c r="E204" s="102"/>
      <c r="F204" s="101">
        <f>SUM(F200:F203)</f>
        <v>0.82650000000000001</v>
      </c>
      <c r="G204" s="100" t="s">
        <v>12</v>
      </c>
    </row>
    <row r="205" spans="1:7" ht="31.5" x14ac:dyDescent="0.35">
      <c r="A205" s="11" t="s">
        <v>367</v>
      </c>
      <c r="B205" s="11" t="s">
        <v>10</v>
      </c>
      <c r="C205" s="35" t="s">
        <v>89</v>
      </c>
      <c r="D205" s="22"/>
      <c r="E205" s="22"/>
      <c r="F205" s="23"/>
      <c r="G205" s="114"/>
    </row>
    <row r="206" spans="1:7" ht="10.25" customHeight="1" x14ac:dyDescent="0.35">
      <c r="A206" s="11"/>
      <c r="B206" s="108" t="s">
        <v>10</v>
      </c>
      <c r="C206" s="44" t="s">
        <v>394</v>
      </c>
      <c r="D206" s="107">
        <v>1</v>
      </c>
      <c r="E206" s="106">
        <v>0.71441372549019611</v>
      </c>
      <c r="F206" s="105">
        <f>D206*E206</f>
        <v>0.71441372549019611</v>
      </c>
      <c r="G206" s="104"/>
    </row>
    <row r="207" spans="1:7" ht="10.25" customHeight="1" x14ac:dyDescent="0.35">
      <c r="A207" s="11"/>
      <c r="B207" s="108" t="s">
        <v>182</v>
      </c>
      <c r="C207" s="44" t="s">
        <v>317</v>
      </c>
      <c r="D207" s="107">
        <v>0.01</v>
      </c>
      <c r="E207" s="106">
        <v>30.63</v>
      </c>
      <c r="F207" s="105">
        <f>D207*E207</f>
        <v>0.30630000000000002</v>
      </c>
      <c r="G207" s="104"/>
    </row>
    <row r="208" spans="1:7" ht="10.25" customHeight="1" x14ac:dyDescent="0.35">
      <c r="A208" s="11"/>
      <c r="B208" s="108" t="s">
        <v>182</v>
      </c>
      <c r="C208" s="44" t="s">
        <v>316</v>
      </c>
      <c r="D208" s="107">
        <v>0.01</v>
      </c>
      <c r="E208" s="106">
        <v>26.36</v>
      </c>
      <c r="F208" s="105">
        <f>D208*E208</f>
        <v>0.2636</v>
      </c>
      <c r="G208" s="104"/>
    </row>
    <row r="209" spans="1:7" ht="10.25" customHeight="1" x14ac:dyDescent="0.35">
      <c r="A209" s="11"/>
      <c r="B209" s="108" t="s">
        <v>210</v>
      </c>
      <c r="C209" s="44" t="s">
        <v>336</v>
      </c>
      <c r="D209" s="107">
        <v>2</v>
      </c>
      <c r="E209" s="106">
        <f>SUM(F206:F208)</f>
        <v>1.2843137254901962</v>
      </c>
      <c r="F209" s="105">
        <f>D209*E209/100</f>
        <v>2.5686274509803923E-2</v>
      </c>
      <c r="G209" s="104"/>
    </row>
    <row r="210" spans="1:7" ht="10.25" customHeight="1" x14ac:dyDescent="0.35">
      <c r="A210" s="11"/>
      <c r="B210" s="11"/>
      <c r="C210" s="35"/>
      <c r="D210" s="103"/>
      <c r="E210" s="102"/>
      <c r="F210" s="101">
        <f>SUM(F206:F209)</f>
        <v>1.31</v>
      </c>
      <c r="G210" s="100" t="s">
        <v>12</v>
      </c>
    </row>
    <row r="211" spans="1:7" ht="31.5" x14ac:dyDescent="0.35">
      <c r="A211" s="11" t="s">
        <v>368</v>
      </c>
      <c r="B211" s="11" t="s">
        <v>10</v>
      </c>
      <c r="C211" s="35" t="s">
        <v>88</v>
      </c>
      <c r="D211" s="22"/>
      <c r="E211" s="22"/>
      <c r="F211" s="23"/>
      <c r="G211" s="114"/>
    </row>
    <row r="212" spans="1:7" ht="10.25" customHeight="1" x14ac:dyDescent="0.35">
      <c r="A212" s="11"/>
      <c r="B212" s="108" t="s">
        <v>10</v>
      </c>
      <c r="C212" s="44" t="s">
        <v>393</v>
      </c>
      <c r="D212" s="107">
        <v>1</v>
      </c>
      <c r="E212" s="106">
        <v>0.70951176470588218</v>
      </c>
      <c r="F212" s="105">
        <f>D212*E212</f>
        <v>0.70951176470588218</v>
      </c>
      <c r="G212" s="104"/>
    </row>
    <row r="213" spans="1:7" ht="10.25" customHeight="1" x14ac:dyDescent="0.35">
      <c r="A213" s="11"/>
      <c r="B213" s="108" t="s">
        <v>182</v>
      </c>
      <c r="C213" s="44" t="s">
        <v>317</v>
      </c>
      <c r="D213" s="107">
        <v>0.01</v>
      </c>
      <c r="E213" s="106">
        <v>30.63</v>
      </c>
      <c r="F213" s="105">
        <f>D213*E213</f>
        <v>0.30630000000000002</v>
      </c>
      <c r="G213" s="104"/>
    </row>
    <row r="214" spans="1:7" ht="10.25" customHeight="1" x14ac:dyDescent="0.35">
      <c r="A214" s="11"/>
      <c r="B214" s="108" t="s">
        <v>182</v>
      </c>
      <c r="C214" s="44" t="s">
        <v>316</v>
      </c>
      <c r="D214" s="107">
        <v>0.01</v>
      </c>
      <c r="E214" s="106">
        <v>26.36</v>
      </c>
      <c r="F214" s="105">
        <f>D214*E214</f>
        <v>0.2636</v>
      </c>
      <c r="G214" s="104"/>
    </row>
    <row r="215" spans="1:7" ht="10.25" customHeight="1" x14ac:dyDescent="0.35">
      <c r="A215" s="11"/>
      <c r="B215" s="108" t="s">
        <v>210</v>
      </c>
      <c r="C215" s="44" t="s">
        <v>336</v>
      </c>
      <c r="D215" s="107">
        <v>2</v>
      </c>
      <c r="E215" s="106">
        <f>SUM(F212:F214)</f>
        <v>1.2794117647058822</v>
      </c>
      <c r="F215" s="105">
        <f>D215*E215/100</f>
        <v>2.5588235294117644E-2</v>
      </c>
      <c r="G215" s="104"/>
    </row>
    <row r="216" spans="1:7" ht="10.25" customHeight="1" x14ac:dyDescent="0.35">
      <c r="A216" s="11"/>
      <c r="B216" s="11"/>
      <c r="C216" s="35"/>
      <c r="D216" s="103"/>
      <c r="E216" s="102"/>
      <c r="F216" s="101">
        <f>SUM(F212:F215)</f>
        <v>1.3049999999999999</v>
      </c>
      <c r="G216" s="100" t="s">
        <v>12</v>
      </c>
    </row>
    <row r="217" spans="1:7" ht="31.5" x14ac:dyDescent="0.35">
      <c r="A217" s="11" t="s">
        <v>369</v>
      </c>
      <c r="B217" s="11" t="s">
        <v>10</v>
      </c>
      <c r="C217" s="35" t="s">
        <v>87</v>
      </c>
      <c r="D217" s="22"/>
      <c r="E217" s="22"/>
      <c r="F217" s="23"/>
      <c r="G217" s="114"/>
    </row>
    <row r="218" spans="1:7" ht="10.25" customHeight="1" x14ac:dyDescent="0.35">
      <c r="A218" s="11"/>
      <c r="B218" s="108" t="s">
        <v>10</v>
      </c>
      <c r="C218" s="44" t="s">
        <v>392</v>
      </c>
      <c r="D218" s="107">
        <v>1</v>
      </c>
      <c r="E218" s="106">
        <v>0.96539411764705885</v>
      </c>
      <c r="F218" s="105">
        <f>D218*E218</f>
        <v>0.96539411764705885</v>
      </c>
      <c r="G218" s="104"/>
    </row>
    <row r="219" spans="1:7" ht="10.25" customHeight="1" x14ac:dyDescent="0.35">
      <c r="A219" s="11"/>
      <c r="B219" s="108" t="s">
        <v>182</v>
      </c>
      <c r="C219" s="44" t="s">
        <v>317</v>
      </c>
      <c r="D219" s="107">
        <v>0.01</v>
      </c>
      <c r="E219" s="106">
        <v>30.63</v>
      </c>
      <c r="F219" s="105">
        <f>D219*E219</f>
        <v>0.30630000000000002</v>
      </c>
      <c r="G219" s="104"/>
    </row>
    <row r="220" spans="1:7" ht="10.25" customHeight="1" x14ac:dyDescent="0.35">
      <c r="A220" s="11"/>
      <c r="B220" s="108" t="s">
        <v>182</v>
      </c>
      <c r="C220" s="44" t="s">
        <v>316</v>
      </c>
      <c r="D220" s="107">
        <v>0.01</v>
      </c>
      <c r="E220" s="106">
        <v>26.36</v>
      </c>
      <c r="F220" s="105">
        <f>D220*E220</f>
        <v>0.2636</v>
      </c>
      <c r="G220" s="104"/>
    </row>
    <row r="221" spans="1:7" ht="10.25" customHeight="1" x14ac:dyDescent="0.35">
      <c r="A221" s="11"/>
      <c r="B221" s="108" t="s">
        <v>210</v>
      </c>
      <c r="C221" s="44" t="s">
        <v>336</v>
      </c>
      <c r="D221" s="107">
        <v>2</v>
      </c>
      <c r="E221" s="106">
        <f>SUM(F218:F220)</f>
        <v>1.5352941176470589</v>
      </c>
      <c r="F221" s="105">
        <f>D221*E221/100</f>
        <v>3.070588235294118E-2</v>
      </c>
      <c r="G221" s="104"/>
    </row>
    <row r="222" spans="1:7" ht="10.25" customHeight="1" x14ac:dyDescent="0.35">
      <c r="A222" s="11"/>
      <c r="B222" s="11"/>
      <c r="C222" s="35"/>
      <c r="D222" s="103"/>
      <c r="E222" s="102"/>
      <c r="F222" s="101">
        <f>SUM(F218:F221)</f>
        <v>1.5660000000000001</v>
      </c>
      <c r="G222" s="100" t="s">
        <v>12</v>
      </c>
    </row>
    <row r="223" spans="1:7" ht="31.5" x14ac:dyDescent="0.35">
      <c r="A223" s="11" t="s">
        <v>370</v>
      </c>
      <c r="B223" s="11" t="s">
        <v>10</v>
      </c>
      <c r="C223" s="35" t="s">
        <v>86</v>
      </c>
      <c r="D223" s="22"/>
      <c r="E223" s="22"/>
      <c r="F223" s="23"/>
      <c r="G223" s="114"/>
    </row>
    <row r="224" spans="1:7" ht="10.25" customHeight="1" x14ac:dyDescent="0.35">
      <c r="A224" s="11"/>
      <c r="B224" s="108" t="s">
        <v>10</v>
      </c>
      <c r="C224" s="44" t="s">
        <v>391</v>
      </c>
      <c r="D224" s="107">
        <v>1</v>
      </c>
      <c r="E224" s="106">
        <v>1.3065705882352943</v>
      </c>
      <c r="F224" s="105">
        <f>D224*E224</f>
        <v>1.3065705882352943</v>
      </c>
      <c r="G224" s="104"/>
    </row>
    <row r="225" spans="1:7" ht="10.25" customHeight="1" x14ac:dyDescent="0.35">
      <c r="A225" s="11"/>
      <c r="B225" s="108" t="s">
        <v>182</v>
      </c>
      <c r="C225" s="44" t="s">
        <v>317</v>
      </c>
      <c r="D225" s="107">
        <v>0.01</v>
      </c>
      <c r="E225" s="106">
        <v>30.63</v>
      </c>
      <c r="F225" s="105">
        <f>D225*E225</f>
        <v>0.30630000000000002</v>
      </c>
      <c r="G225" s="104"/>
    </row>
    <row r="226" spans="1:7" ht="10.25" customHeight="1" x14ac:dyDescent="0.35">
      <c r="A226" s="11"/>
      <c r="B226" s="108" t="s">
        <v>182</v>
      </c>
      <c r="C226" s="44" t="s">
        <v>316</v>
      </c>
      <c r="D226" s="107">
        <v>0.01</v>
      </c>
      <c r="E226" s="106">
        <v>26.36</v>
      </c>
      <c r="F226" s="105">
        <f>D226*E226</f>
        <v>0.2636</v>
      </c>
      <c r="G226" s="104"/>
    </row>
    <row r="227" spans="1:7" ht="10.25" customHeight="1" x14ac:dyDescent="0.35">
      <c r="A227" s="11"/>
      <c r="B227" s="108" t="s">
        <v>210</v>
      </c>
      <c r="C227" s="44" t="s">
        <v>336</v>
      </c>
      <c r="D227" s="107">
        <v>2</v>
      </c>
      <c r="E227" s="106">
        <f>SUM(F224:F226)</f>
        <v>1.8764705882352943</v>
      </c>
      <c r="F227" s="105">
        <f>D227*E227/100</f>
        <v>3.7529411764705888E-2</v>
      </c>
      <c r="G227" s="104"/>
    </row>
    <row r="228" spans="1:7" ht="10.25" customHeight="1" x14ac:dyDescent="0.35">
      <c r="A228" s="11"/>
      <c r="B228" s="11"/>
      <c r="C228" s="35"/>
      <c r="D228" s="103"/>
      <c r="E228" s="102"/>
      <c r="F228" s="101">
        <f>SUM(F224:F227)</f>
        <v>1.9140000000000001</v>
      </c>
      <c r="G228" s="100" t="s">
        <v>12</v>
      </c>
    </row>
    <row r="229" spans="1:7" ht="31.5" x14ac:dyDescent="0.35">
      <c r="A229" s="11" t="s">
        <v>371</v>
      </c>
      <c r="B229" s="11" t="s">
        <v>10</v>
      </c>
      <c r="C229" s="35" t="s">
        <v>85</v>
      </c>
      <c r="D229" s="22"/>
      <c r="E229" s="22"/>
      <c r="F229" s="23"/>
      <c r="G229" s="114"/>
    </row>
    <row r="230" spans="1:7" ht="10.25" customHeight="1" x14ac:dyDescent="0.35">
      <c r="A230" s="11"/>
      <c r="B230" s="108" t="s">
        <v>10</v>
      </c>
      <c r="C230" s="44" t="s">
        <v>390</v>
      </c>
      <c r="D230" s="107">
        <v>1</v>
      </c>
      <c r="E230" s="106">
        <v>1.5624529411764705</v>
      </c>
      <c r="F230" s="105">
        <f>D230*E230</f>
        <v>1.5624529411764705</v>
      </c>
      <c r="G230" s="104"/>
    </row>
    <row r="231" spans="1:7" ht="10.25" customHeight="1" x14ac:dyDescent="0.35">
      <c r="A231" s="11"/>
      <c r="B231" s="108" t="s">
        <v>182</v>
      </c>
      <c r="C231" s="44" t="s">
        <v>317</v>
      </c>
      <c r="D231" s="107">
        <v>0.01</v>
      </c>
      <c r="E231" s="106">
        <v>30.63</v>
      </c>
      <c r="F231" s="105">
        <f>D231*E231</f>
        <v>0.30630000000000002</v>
      </c>
      <c r="G231" s="104"/>
    </row>
    <row r="232" spans="1:7" ht="10.25" customHeight="1" x14ac:dyDescent="0.35">
      <c r="A232" s="11"/>
      <c r="B232" s="108" t="s">
        <v>182</v>
      </c>
      <c r="C232" s="44" t="s">
        <v>316</v>
      </c>
      <c r="D232" s="107">
        <v>0.01</v>
      </c>
      <c r="E232" s="106">
        <v>26.36</v>
      </c>
      <c r="F232" s="105">
        <f>D232*E232</f>
        <v>0.2636</v>
      </c>
      <c r="G232" s="104"/>
    </row>
    <row r="233" spans="1:7" ht="10.25" customHeight="1" x14ac:dyDescent="0.35">
      <c r="A233" s="11"/>
      <c r="B233" s="108" t="s">
        <v>210</v>
      </c>
      <c r="C233" s="44" t="s">
        <v>336</v>
      </c>
      <c r="D233" s="107">
        <v>2</v>
      </c>
      <c r="E233" s="106">
        <f>SUM(F230:F232)</f>
        <v>2.1323529411764706</v>
      </c>
      <c r="F233" s="105">
        <f>D233*E233/100</f>
        <v>4.2647058823529413E-2</v>
      </c>
      <c r="G233" s="104"/>
    </row>
    <row r="234" spans="1:7" ht="10.25" customHeight="1" x14ac:dyDescent="0.35">
      <c r="A234" s="11"/>
      <c r="B234" s="11"/>
      <c r="C234" s="35"/>
      <c r="D234" s="103"/>
      <c r="E234" s="102"/>
      <c r="F234" s="101">
        <f>SUM(F230:F233)</f>
        <v>2.1749999999999998</v>
      </c>
      <c r="G234" s="100" t="s">
        <v>12</v>
      </c>
    </row>
    <row r="235" spans="1:7" ht="115.5" x14ac:dyDescent="0.35">
      <c r="A235" s="11" t="s">
        <v>372</v>
      </c>
      <c r="B235" s="11" t="s">
        <v>10</v>
      </c>
      <c r="C235" s="35" t="s">
        <v>241</v>
      </c>
      <c r="D235" s="22"/>
      <c r="E235" s="22"/>
      <c r="F235" s="23"/>
      <c r="G235" s="114"/>
    </row>
    <row r="236" spans="1:7" ht="10.25" customHeight="1" x14ac:dyDescent="0.35">
      <c r="A236" s="11"/>
      <c r="B236" s="108" t="s">
        <v>10</v>
      </c>
      <c r="C236" s="44" t="s">
        <v>389</v>
      </c>
      <c r="D236" s="107">
        <v>1</v>
      </c>
      <c r="E236" s="106">
        <v>159.93364705882351</v>
      </c>
      <c r="F236" s="105">
        <f>D236*E236</f>
        <v>159.93364705882351</v>
      </c>
      <c r="G236" s="104"/>
    </row>
    <row r="237" spans="1:7" ht="10.25" customHeight="1" x14ac:dyDescent="0.35">
      <c r="A237" s="11"/>
      <c r="B237" s="108" t="s">
        <v>182</v>
      </c>
      <c r="C237" s="44" t="s">
        <v>317</v>
      </c>
      <c r="D237" s="107">
        <v>0.1</v>
      </c>
      <c r="E237" s="106">
        <v>30.63</v>
      </c>
      <c r="F237" s="105">
        <f>D237*E237</f>
        <v>3.0630000000000002</v>
      </c>
      <c r="G237" s="104"/>
    </row>
    <row r="238" spans="1:7" ht="10.25" customHeight="1" x14ac:dyDescent="0.35">
      <c r="A238" s="11"/>
      <c r="B238" s="108" t="s">
        <v>182</v>
      </c>
      <c r="C238" s="44" t="s">
        <v>316</v>
      </c>
      <c r="D238" s="107">
        <v>0.1</v>
      </c>
      <c r="E238" s="106">
        <v>26.36</v>
      </c>
      <c r="F238" s="105">
        <f>D238*E238</f>
        <v>2.6360000000000001</v>
      </c>
      <c r="G238" s="104"/>
    </row>
    <row r="239" spans="1:7" ht="10.25" customHeight="1" x14ac:dyDescent="0.35">
      <c r="A239" s="11"/>
      <c r="B239" s="108" t="s">
        <v>210</v>
      </c>
      <c r="C239" s="44" t="s">
        <v>336</v>
      </c>
      <c r="D239" s="107">
        <v>2</v>
      </c>
      <c r="E239" s="106">
        <f>SUM(F236:F238)</f>
        <v>165.63264705882349</v>
      </c>
      <c r="F239" s="105">
        <f>D239*E239/100</f>
        <v>3.31265294117647</v>
      </c>
      <c r="G239" s="104"/>
    </row>
    <row r="240" spans="1:7" ht="10.25" customHeight="1" x14ac:dyDescent="0.35">
      <c r="A240" s="11"/>
      <c r="B240" s="11"/>
      <c r="C240" s="35"/>
      <c r="D240" s="103"/>
      <c r="E240" s="102"/>
      <c r="F240" s="101">
        <f>SUM(F236:F239)</f>
        <v>168.94529999999997</v>
      </c>
      <c r="G240" s="100" t="s">
        <v>12</v>
      </c>
    </row>
    <row r="241" spans="1:7" x14ac:dyDescent="0.35">
      <c r="A241" s="5" t="s">
        <v>0</v>
      </c>
      <c r="B241" s="6">
        <v>2</v>
      </c>
      <c r="C241" s="5" t="s">
        <v>22</v>
      </c>
    </row>
    <row r="242" spans="1:7" x14ac:dyDescent="0.35">
      <c r="A242" s="5" t="s">
        <v>2</v>
      </c>
      <c r="B242" s="6">
        <v>4</v>
      </c>
      <c r="C242" s="113" t="s">
        <v>36</v>
      </c>
    </row>
    <row r="243" spans="1:7" ht="14.5" customHeight="1" x14ac:dyDescent="0.35">
      <c r="A243" s="9" t="s">
        <v>3</v>
      </c>
      <c r="B243" s="9" t="s">
        <v>4</v>
      </c>
      <c r="C243" s="111" t="s">
        <v>5</v>
      </c>
      <c r="D243" s="20" t="s">
        <v>6</v>
      </c>
      <c r="E243" s="20" t="s">
        <v>7</v>
      </c>
      <c r="F243" s="21" t="s">
        <v>8</v>
      </c>
      <c r="G243" s="72"/>
    </row>
    <row r="244" spans="1:7" ht="73.5" x14ac:dyDescent="0.35">
      <c r="A244" s="11" t="s">
        <v>31</v>
      </c>
      <c r="B244" s="11" t="s">
        <v>10</v>
      </c>
      <c r="C244" s="35" t="s">
        <v>68</v>
      </c>
      <c r="D244" s="22"/>
      <c r="E244" s="22"/>
      <c r="F244" s="23"/>
      <c r="G244" s="114"/>
    </row>
    <row r="245" spans="1:7" x14ac:dyDescent="0.35">
      <c r="A245" s="11"/>
      <c r="B245" s="108" t="s">
        <v>103</v>
      </c>
      <c r="C245" s="44" t="s">
        <v>388</v>
      </c>
      <c r="D245" s="107">
        <v>1</v>
      </c>
      <c r="E245" s="106">
        <v>11238.140117647059</v>
      </c>
      <c r="F245" s="105">
        <f>D245*E245</f>
        <v>11238.140117647059</v>
      </c>
      <c r="G245" s="104"/>
    </row>
    <row r="246" spans="1:7" ht="10.25" customHeight="1" x14ac:dyDescent="0.35">
      <c r="A246" s="11"/>
      <c r="B246" s="108" t="s">
        <v>182</v>
      </c>
      <c r="C246" s="115" t="s">
        <v>314</v>
      </c>
      <c r="D246" s="107">
        <v>9</v>
      </c>
      <c r="E246" s="105">
        <v>29.67</v>
      </c>
      <c r="F246" s="105">
        <f>D246*E246</f>
        <v>267.03000000000003</v>
      </c>
      <c r="G246" s="104"/>
    </row>
    <row r="247" spans="1:7" ht="10.25" customHeight="1" x14ac:dyDescent="0.35">
      <c r="A247" s="11"/>
      <c r="B247" s="108" t="s">
        <v>182</v>
      </c>
      <c r="C247" s="115" t="s">
        <v>313</v>
      </c>
      <c r="D247" s="107">
        <v>9</v>
      </c>
      <c r="E247" s="105">
        <v>24.86</v>
      </c>
      <c r="F247" s="105">
        <f>D247*E247</f>
        <v>223.74</v>
      </c>
      <c r="G247" s="104"/>
    </row>
    <row r="248" spans="1:7" ht="10.25" customHeight="1" x14ac:dyDescent="0.35">
      <c r="A248" s="11"/>
      <c r="B248" s="108" t="s">
        <v>210</v>
      </c>
      <c r="C248" s="44" t="s">
        <v>336</v>
      </c>
      <c r="D248" s="107">
        <v>2</v>
      </c>
      <c r="E248" s="106">
        <f>SUM(F245:F247)</f>
        <v>11728.910117647059</v>
      </c>
      <c r="F248" s="105">
        <f>D248*E248/100</f>
        <v>234.57820235294119</v>
      </c>
      <c r="G248" s="104"/>
    </row>
    <row r="249" spans="1:7" ht="10.25" customHeight="1" x14ac:dyDescent="0.35">
      <c r="A249" s="11"/>
      <c r="B249" s="11"/>
      <c r="C249" s="35"/>
      <c r="D249" s="103"/>
      <c r="E249" s="102"/>
      <c r="F249" s="101">
        <f>SUM(F245:F248)</f>
        <v>11963.48832</v>
      </c>
      <c r="G249" s="100" t="s">
        <v>12</v>
      </c>
    </row>
    <row r="250" spans="1:7" ht="74.400000000000006" customHeight="1" x14ac:dyDescent="0.35">
      <c r="A250" s="11" t="s">
        <v>32</v>
      </c>
      <c r="B250" s="11" t="s">
        <v>10</v>
      </c>
      <c r="C250" s="35" t="s">
        <v>309</v>
      </c>
      <c r="D250" s="22"/>
      <c r="E250" s="22"/>
      <c r="F250" s="23"/>
      <c r="G250" s="114"/>
    </row>
    <row r="251" spans="1:7" ht="10.25" customHeight="1" x14ac:dyDescent="0.35">
      <c r="A251" s="11"/>
      <c r="B251" s="108" t="s">
        <v>10</v>
      </c>
      <c r="C251" s="44" t="s">
        <v>456</v>
      </c>
      <c r="D251" s="107">
        <v>1</v>
      </c>
      <c r="E251" s="106">
        <v>12902.169658823526</v>
      </c>
      <c r="F251" s="105">
        <f>D251*E251</f>
        <v>12902.169658823526</v>
      </c>
      <c r="G251" s="104"/>
    </row>
    <row r="252" spans="1:7" ht="10.25" customHeight="1" x14ac:dyDescent="0.35">
      <c r="A252" s="11"/>
      <c r="B252" s="108" t="s">
        <v>182</v>
      </c>
      <c r="C252" s="44" t="s">
        <v>317</v>
      </c>
      <c r="D252" s="107">
        <v>0.5</v>
      </c>
      <c r="E252" s="106">
        <v>30.63</v>
      </c>
      <c r="F252" s="105">
        <f>D252*E252</f>
        <v>15.315</v>
      </c>
      <c r="G252" s="104"/>
    </row>
    <row r="253" spans="1:7" ht="10.25" customHeight="1" x14ac:dyDescent="0.35">
      <c r="A253" s="11"/>
      <c r="B253" s="108" t="s">
        <v>182</v>
      </c>
      <c r="C253" s="44" t="s">
        <v>316</v>
      </c>
      <c r="D253" s="107">
        <v>0.5</v>
      </c>
      <c r="E253" s="106">
        <v>26.36</v>
      </c>
      <c r="F253" s="105">
        <f>D253*E253</f>
        <v>13.18</v>
      </c>
      <c r="G253" s="104"/>
    </row>
    <row r="254" spans="1:7" ht="10.25" customHeight="1" x14ac:dyDescent="0.35">
      <c r="A254" s="11"/>
      <c r="B254" s="108" t="s">
        <v>210</v>
      </c>
      <c r="C254" s="44" t="s">
        <v>336</v>
      </c>
      <c r="D254" s="107">
        <v>2</v>
      </c>
      <c r="E254" s="106">
        <f>SUM(F251:F253)</f>
        <v>12930.664658823527</v>
      </c>
      <c r="F254" s="105">
        <f>D254*E254/100</f>
        <v>258.61329317647056</v>
      </c>
      <c r="G254" s="104"/>
    </row>
    <row r="255" spans="1:7" ht="10.25" customHeight="1" x14ac:dyDescent="0.35">
      <c r="A255" s="11"/>
      <c r="B255" s="11"/>
      <c r="C255" s="35"/>
      <c r="D255" s="103"/>
      <c r="E255" s="102"/>
      <c r="F255" s="101">
        <f>SUM(F251:F254)</f>
        <v>13189.277951999999</v>
      </c>
      <c r="G255" s="100" t="s">
        <v>12</v>
      </c>
    </row>
    <row r="256" spans="1:7" ht="41" x14ac:dyDescent="0.35">
      <c r="A256" s="11" t="s">
        <v>33</v>
      </c>
      <c r="B256" s="11" t="s">
        <v>10</v>
      </c>
      <c r="C256" s="35" t="s">
        <v>250</v>
      </c>
      <c r="D256" s="22"/>
      <c r="E256" s="22"/>
      <c r="F256" s="23"/>
      <c r="G256" s="114"/>
    </row>
    <row r="257" spans="1:7" ht="10.25" customHeight="1" x14ac:dyDescent="0.35">
      <c r="A257" s="11"/>
      <c r="B257" s="108" t="s">
        <v>10</v>
      </c>
      <c r="C257" s="44" t="s">
        <v>455</v>
      </c>
      <c r="D257" s="107">
        <v>1</v>
      </c>
      <c r="E257" s="106">
        <v>4.1484350211764696</v>
      </c>
      <c r="F257" s="105">
        <f>D257*E257</f>
        <v>4.1484350211764696</v>
      </c>
      <c r="G257" s="104"/>
    </row>
    <row r="258" spans="1:7" ht="10.25" customHeight="1" x14ac:dyDescent="0.35">
      <c r="A258" s="11"/>
      <c r="B258" s="108" t="s">
        <v>182</v>
      </c>
      <c r="C258" s="44" t="s">
        <v>317</v>
      </c>
      <c r="D258" s="107">
        <v>0.02</v>
      </c>
      <c r="E258" s="106">
        <v>30.63</v>
      </c>
      <c r="F258" s="105">
        <f>D258*E258</f>
        <v>0.61260000000000003</v>
      </c>
      <c r="G258" s="104"/>
    </row>
    <row r="259" spans="1:7" ht="10.25" customHeight="1" x14ac:dyDescent="0.35">
      <c r="A259" s="11"/>
      <c r="B259" s="108" t="s">
        <v>182</v>
      </c>
      <c r="C259" s="44" t="s">
        <v>316</v>
      </c>
      <c r="D259" s="107">
        <v>0.02</v>
      </c>
      <c r="E259" s="106">
        <v>26.36</v>
      </c>
      <c r="F259" s="105">
        <f>D259*E259</f>
        <v>0.5272</v>
      </c>
      <c r="G259" s="104"/>
    </row>
    <row r="260" spans="1:7" ht="10.25" customHeight="1" x14ac:dyDescent="0.35">
      <c r="A260" s="11"/>
      <c r="B260" s="108" t="s">
        <v>210</v>
      </c>
      <c r="C260" s="44" t="s">
        <v>336</v>
      </c>
      <c r="D260" s="107">
        <v>2</v>
      </c>
      <c r="E260" s="106">
        <f>SUM(F257:F259)</f>
        <v>5.2882350211764697</v>
      </c>
      <c r="F260" s="105">
        <f>D260*E260/100</f>
        <v>0.1057647004235294</v>
      </c>
      <c r="G260" s="104"/>
    </row>
    <row r="261" spans="1:7" ht="10.25" customHeight="1" x14ac:dyDescent="0.35">
      <c r="A261" s="11"/>
      <c r="B261" s="11"/>
      <c r="C261" s="35"/>
      <c r="D261" s="103"/>
      <c r="E261" s="102"/>
      <c r="F261" s="101">
        <f>SUM(F257:F260)</f>
        <v>5.3939997215999993</v>
      </c>
      <c r="G261" s="100" t="s">
        <v>12</v>
      </c>
    </row>
    <row r="262" spans="1:7" ht="84" x14ac:dyDescent="0.35">
      <c r="A262" s="11" t="s">
        <v>34</v>
      </c>
      <c r="B262" s="11" t="s">
        <v>10</v>
      </c>
      <c r="C262" s="35" t="s">
        <v>247</v>
      </c>
      <c r="D262" s="22"/>
      <c r="E262" s="22"/>
      <c r="F262" s="23"/>
      <c r="G262" s="114"/>
    </row>
    <row r="263" spans="1:7" ht="10.25" customHeight="1" x14ac:dyDescent="0.35">
      <c r="A263" s="11"/>
      <c r="B263" s="108" t="s">
        <v>10</v>
      </c>
      <c r="C263" s="44" t="s">
        <v>454</v>
      </c>
      <c r="D263" s="107">
        <v>1</v>
      </c>
      <c r="E263" s="106">
        <v>39051.704388235288</v>
      </c>
      <c r="F263" s="105">
        <f>D263*E263</f>
        <v>39051.704388235288</v>
      </c>
      <c r="G263" s="104"/>
    </row>
    <row r="264" spans="1:7" ht="10.25" customHeight="1" x14ac:dyDescent="0.35">
      <c r="A264" s="11"/>
      <c r="B264" s="108" t="s">
        <v>182</v>
      </c>
      <c r="C264" s="44" t="s">
        <v>317</v>
      </c>
      <c r="D264" s="107">
        <v>0.5</v>
      </c>
      <c r="E264" s="106">
        <v>30.63</v>
      </c>
      <c r="F264" s="105">
        <f>D264*E264</f>
        <v>15.315</v>
      </c>
      <c r="G264" s="104"/>
    </row>
    <row r="265" spans="1:7" ht="10.25" customHeight="1" x14ac:dyDescent="0.35">
      <c r="A265" s="11"/>
      <c r="B265" s="108" t="s">
        <v>182</v>
      </c>
      <c r="C265" s="44" t="s">
        <v>316</v>
      </c>
      <c r="D265" s="107">
        <v>0.5</v>
      </c>
      <c r="E265" s="106">
        <v>26.36</v>
      </c>
      <c r="F265" s="105">
        <f>D265*E265</f>
        <v>13.18</v>
      </c>
      <c r="G265" s="104"/>
    </row>
    <row r="266" spans="1:7" ht="10.25" customHeight="1" x14ac:dyDescent="0.35">
      <c r="A266" s="11"/>
      <c r="B266" s="108" t="s">
        <v>210</v>
      </c>
      <c r="C266" s="44" t="s">
        <v>336</v>
      </c>
      <c r="D266" s="107">
        <v>2</v>
      </c>
      <c r="E266" s="106">
        <f>SUM(F263:F265)</f>
        <v>39080.199388235291</v>
      </c>
      <c r="F266" s="105">
        <f>D266*E266/100</f>
        <v>781.60398776470583</v>
      </c>
      <c r="G266" s="104"/>
    </row>
    <row r="267" spans="1:7" ht="10.25" customHeight="1" x14ac:dyDescent="0.35">
      <c r="A267" s="11"/>
      <c r="B267" s="11"/>
      <c r="C267" s="35"/>
      <c r="D267" s="103"/>
      <c r="E267" s="102"/>
      <c r="F267" s="101">
        <f>SUM(F263:F266)</f>
        <v>39861.803375999996</v>
      </c>
      <c r="G267" s="100" t="s">
        <v>12</v>
      </c>
    </row>
    <row r="268" spans="1:7" ht="73.5" x14ac:dyDescent="0.35">
      <c r="A268" s="11" t="s">
        <v>35</v>
      </c>
      <c r="B268" s="11" t="s">
        <v>10</v>
      </c>
      <c r="C268" s="35" t="s">
        <v>288</v>
      </c>
      <c r="D268" s="22"/>
      <c r="E268" s="22"/>
      <c r="F268" s="23"/>
      <c r="G268" s="114"/>
    </row>
    <row r="269" spans="1:7" ht="10.25" customHeight="1" x14ac:dyDescent="0.35">
      <c r="A269" s="11"/>
      <c r="B269" s="108" t="s">
        <v>10</v>
      </c>
      <c r="C269" s="44" t="s">
        <v>453</v>
      </c>
      <c r="D269" s="107">
        <v>1</v>
      </c>
      <c r="E269" s="106">
        <v>2225.0710882352942</v>
      </c>
      <c r="F269" s="105">
        <f>D269*E269</f>
        <v>2225.0710882352942</v>
      </c>
      <c r="G269" s="104"/>
    </row>
    <row r="270" spans="1:7" ht="10.25" customHeight="1" x14ac:dyDescent="0.35">
      <c r="A270" s="11"/>
      <c r="B270" s="108" t="s">
        <v>182</v>
      </c>
      <c r="C270" s="44" t="s">
        <v>317</v>
      </c>
      <c r="D270" s="107">
        <v>0.25</v>
      </c>
      <c r="E270" s="106">
        <v>30.63</v>
      </c>
      <c r="F270" s="105">
        <f>D270*E270</f>
        <v>7.6574999999999998</v>
      </c>
      <c r="G270" s="104"/>
    </row>
    <row r="271" spans="1:7" ht="10.25" customHeight="1" x14ac:dyDescent="0.35">
      <c r="A271" s="11"/>
      <c r="B271" s="108" t="s">
        <v>182</v>
      </c>
      <c r="C271" s="44" t="s">
        <v>316</v>
      </c>
      <c r="D271" s="107">
        <v>0.25</v>
      </c>
      <c r="E271" s="106">
        <v>26.36</v>
      </c>
      <c r="F271" s="105">
        <f>D271*E271</f>
        <v>6.59</v>
      </c>
      <c r="G271" s="104"/>
    </row>
    <row r="272" spans="1:7" ht="10.25" customHeight="1" x14ac:dyDescent="0.35">
      <c r="A272" s="11"/>
      <c r="B272" s="108" t="s">
        <v>210</v>
      </c>
      <c r="C272" s="44" t="s">
        <v>336</v>
      </c>
      <c r="D272" s="107">
        <v>2</v>
      </c>
      <c r="E272" s="106">
        <f>SUM(F269:F271)</f>
        <v>2239.3185882352941</v>
      </c>
      <c r="F272" s="105">
        <f>D272*E272/100</f>
        <v>44.786371764705883</v>
      </c>
      <c r="G272" s="104"/>
    </row>
    <row r="273" spans="1:7" ht="10.25" customHeight="1" x14ac:dyDescent="0.35">
      <c r="A273" s="11"/>
      <c r="B273" s="11"/>
      <c r="C273" s="35"/>
      <c r="D273" s="103"/>
      <c r="E273" s="102"/>
      <c r="F273" s="101">
        <f>SUM(F269:F272)</f>
        <v>2284.1049600000001</v>
      </c>
      <c r="G273" s="100" t="s">
        <v>12</v>
      </c>
    </row>
    <row r="274" spans="1:7" ht="73.5" x14ac:dyDescent="0.35">
      <c r="A274" s="11" t="s">
        <v>242</v>
      </c>
      <c r="B274" s="11" t="s">
        <v>10</v>
      </c>
      <c r="C274" s="35" t="s">
        <v>289</v>
      </c>
      <c r="D274" s="22"/>
      <c r="E274" s="22"/>
      <c r="F274" s="23"/>
      <c r="G274" s="114"/>
    </row>
    <row r="275" spans="1:7" ht="10.25" customHeight="1" x14ac:dyDescent="0.35">
      <c r="A275" s="11"/>
      <c r="B275" s="108" t="s">
        <v>10</v>
      </c>
      <c r="C275" s="44" t="s">
        <v>452</v>
      </c>
      <c r="D275" s="107">
        <v>1</v>
      </c>
      <c r="E275" s="106">
        <v>12098.895558823529</v>
      </c>
      <c r="F275" s="105">
        <f>D275*E275</f>
        <v>12098.895558823529</v>
      </c>
      <c r="G275" s="104"/>
    </row>
    <row r="276" spans="1:7" ht="10.25" customHeight="1" x14ac:dyDescent="0.35">
      <c r="A276" s="11"/>
      <c r="B276" s="108" t="s">
        <v>182</v>
      </c>
      <c r="C276" s="44" t="s">
        <v>317</v>
      </c>
      <c r="D276" s="107">
        <v>0.25</v>
      </c>
      <c r="E276" s="106">
        <v>30.63</v>
      </c>
      <c r="F276" s="105">
        <f>D276*E276</f>
        <v>7.6574999999999998</v>
      </c>
      <c r="G276" s="104"/>
    </row>
    <row r="277" spans="1:7" ht="10.25" customHeight="1" x14ac:dyDescent="0.35">
      <c r="A277" s="11"/>
      <c r="B277" s="108" t="s">
        <v>182</v>
      </c>
      <c r="C277" s="44" t="s">
        <v>316</v>
      </c>
      <c r="D277" s="107">
        <v>0.25</v>
      </c>
      <c r="E277" s="106">
        <v>26.36</v>
      </c>
      <c r="F277" s="105">
        <f>D277*E277</f>
        <v>6.59</v>
      </c>
      <c r="G277" s="104"/>
    </row>
    <row r="278" spans="1:7" ht="10.25" customHeight="1" x14ac:dyDescent="0.35">
      <c r="A278" s="11"/>
      <c r="B278" s="108" t="s">
        <v>210</v>
      </c>
      <c r="C278" s="44" t="s">
        <v>336</v>
      </c>
      <c r="D278" s="107">
        <v>2</v>
      </c>
      <c r="E278" s="106">
        <f>SUM(F275:F277)</f>
        <v>12113.143058823529</v>
      </c>
      <c r="F278" s="105">
        <f>D278*E278/100</f>
        <v>242.26286117647058</v>
      </c>
      <c r="G278" s="104"/>
    </row>
    <row r="279" spans="1:7" ht="10.25" customHeight="1" x14ac:dyDescent="0.35">
      <c r="A279" s="11"/>
      <c r="B279" s="11"/>
      <c r="C279" s="35"/>
      <c r="D279" s="103"/>
      <c r="E279" s="102"/>
      <c r="F279" s="101">
        <f>SUM(F275:F278)</f>
        <v>12355.405919999999</v>
      </c>
      <c r="G279" s="100" t="s">
        <v>12</v>
      </c>
    </row>
    <row r="280" spans="1:7" ht="42" x14ac:dyDescent="0.35">
      <c r="A280" s="11" t="s">
        <v>243</v>
      </c>
      <c r="B280" s="11" t="s">
        <v>10</v>
      </c>
      <c r="C280" s="35" t="s">
        <v>248</v>
      </c>
      <c r="D280" s="22"/>
      <c r="E280" s="22"/>
      <c r="F280" s="23"/>
      <c r="G280" s="114"/>
    </row>
    <row r="281" spans="1:7" ht="10.25" customHeight="1" x14ac:dyDescent="0.35">
      <c r="A281" s="11"/>
      <c r="B281" s="108" t="s">
        <v>10</v>
      </c>
      <c r="C281" s="44" t="s">
        <v>451</v>
      </c>
      <c r="D281" s="107">
        <v>1</v>
      </c>
      <c r="E281" s="106">
        <v>323.39601999999996</v>
      </c>
      <c r="F281" s="105">
        <f>D281*E281</f>
        <v>323.39601999999996</v>
      </c>
      <c r="G281" s="104"/>
    </row>
    <row r="282" spans="1:7" ht="10.25" customHeight="1" x14ac:dyDescent="0.35">
      <c r="A282" s="11"/>
      <c r="B282" s="108" t="s">
        <v>182</v>
      </c>
      <c r="C282" s="44" t="s">
        <v>317</v>
      </c>
      <c r="D282" s="107">
        <v>0.25</v>
      </c>
      <c r="E282" s="106">
        <v>30.63</v>
      </c>
      <c r="F282" s="105">
        <f>D282*E282</f>
        <v>7.6574999999999998</v>
      </c>
      <c r="G282" s="104"/>
    </row>
    <row r="283" spans="1:7" ht="10.25" customHeight="1" x14ac:dyDescent="0.35">
      <c r="A283" s="11"/>
      <c r="B283" s="108" t="s">
        <v>182</v>
      </c>
      <c r="C283" s="44" t="s">
        <v>316</v>
      </c>
      <c r="D283" s="107">
        <v>0.25</v>
      </c>
      <c r="E283" s="106">
        <v>26.36</v>
      </c>
      <c r="F283" s="105">
        <f>D283*E283</f>
        <v>6.59</v>
      </c>
      <c r="G283" s="104"/>
    </row>
    <row r="284" spans="1:7" ht="10.25" customHeight="1" x14ac:dyDescent="0.35">
      <c r="A284" s="11"/>
      <c r="B284" s="108" t="s">
        <v>210</v>
      </c>
      <c r="C284" s="44" t="s">
        <v>336</v>
      </c>
      <c r="D284" s="107">
        <v>2</v>
      </c>
      <c r="E284" s="106">
        <f>SUM(F281:F283)</f>
        <v>337.64351999999997</v>
      </c>
      <c r="F284" s="105">
        <f>D284*E284/100</f>
        <v>6.7528703999999991</v>
      </c>
      <c r="G284" s="104"/>
    </row>
    <row r="285" spans="1:7" ht="10.25" customHeight="1" x14ac:dyDescent="0.35">
      <c r="A285" s="11"/>
      <c r="B285" s="11"/>
      <c r="C285" s="35"/>
      <c r="D285" s="103"/>
      <c r="E285" s="102"/>
      <c r="F285" s="101">
        <f>SUM(F281:F284)</f>
        <v>344.39639039999997</v>
      </c>
      <c r="G285" s="100" t="s">
        <v>12</v>
      </c>
    </row>
    <row r="286" spans="1:7" x14ac:dyDescent="0.35">
      <c r="A286" s="5" t="s">
        <v>0</v>
      </c>
      <c r="B286" s="6">
        <v>2</v>
      </c>
      <c r="C286" s="5" t="s">
        <v>22</v>
      </c>
    </row>
    <row r="287" spans="1:7" x14ac:dyDescent="0.35">
      <c r="A287" s="5" t="s">
        <v>2</v>
      </c>
      <c r="B287" s="6">
        <v>5</v>
      </c>
      <c r="C287" s="113" t="s">
        <v>42</v>
      </c>
    </row>
    <row r="288" spans="1:7" ht="14.5" customHeight="1" x14ac:dyDescent="0.35">
      <c r="A288" s="9" t="s">
        <v>3</v>
      </c>
      <c r="B288" s="9" t="s">
        <v>4</v>
      </c>
      <c r="C288" s="111" t="s">
        <v>5</v>
      </c>
      <c r="D288" s="20" t="s">
        <v>6</v>
      </c>
      <c r="E288" s="20" t="s">
        <v>7</v>
      </c>
      <c r="F288" s="21" t="s">
        <v>8</v>
      </c>
      <c r="G288" s="72"/>
    </row>
    <row r="289" spans="1:7" ht="63" x14ac:dyDescent="0.35">
      <c r="A289" s="11" t="s">
        <v>37</v>
      </c>
      <c r="B289" s="11" t="s">
        <v>10</v>
      </c>
      <c r="C289" s="35" t="s">
        <v>69</v>
      </c>
      <c r="D289" s="22"/>
      <c r="E289" s="22"/>
      <c r="F289" s="23"/>
      <c r="G289" s="114"/>
    </row>
    <row r="290" spans="1:7" x14ac:dyDescent="0.35">
      <c r="A290" s="11"/>
      <c r="B290" s="108" t="s">
        <v>103</v>
      </c>
      <c r="C290" s="44" t="s">
        <v>411</v>
      </c>
      <c r="D290" s="107">
        <v>1</v>
      </c>
      <c r="E290" s="106">
        <v>6564.2135294117643</v>
      </c>
      <c r="F290" s="105">
        <f>D290*E290</f>
        <v>6564.2135294117643</v>
      </c>
      <c r="G290" s="104"/>
    </row>
    <row r="291" spans="1:7" ht="10.25" customHeight="1" x14ac:dyDescent="0.35">
      <c r="A291" s="11"/>
      <c r="B291" s="108" t="s">
        <v>182</v>
      </c>
      <c r="C291" s="115" t="s">
        <v>314</v>
      </c>
      <c r="D291" s="107">
        <v>9</v>
      </c>
      <c r="E291" s="105">
        <v>29.67</v>
      </c>
      <c r="F291" s="105">
        <f>D291*E291</f>
        <v>267.03000000000003</v>
      </c>
      <c r="G291" s="104"/>
    </row>
    <row r="292" spans="1:7" ht="10.25" customHeight="1" x14ac:dyDescent="0.35">
      <c r="A292" s="11"/>
      <c r="B292" s="108" t="s">
        <v>182</v>
      </c>
      <c r="C292" s="115" t="s">
        <v>313</v>
      </c>
      <c r="D292" s="107">
        <v>9</v>
      </c>
      <c r="E292" s="105">
        <v>24.86</v>
      </c>
      <c r="F292" s="105">
        <f>D292*E292</f>
        <v>223.74</v>
      </c>
      <c r="G292" s="104"/>
    </row>
    <row r="293" spans="1:7" ht="10.25" customHeight="1" x14ac:dyDescent="0.35">
      <c r="A293" s="11"/>
      <c r="B293" s="108" t="s">
        <v>210</v>
      </c>
      <c r="C293" s="44" t="s">
        <v>336</v>
      </c>
      <c r="D293" s="107">
        <v>2</v>
      </c>
      <c r="E293" s="106">
        <f>SUM(F290:F292)</f>
        <v>7054.9835294117638</v>
      </c>
      <c r="F293" s="105">
        <f>D293*E293/100</f>
        <v>141.09967058823528</v>
      </c>
      <c r="G293" s="104"/>
    </row>
    <row r="294" spans="1:7" ht="10.25" customHeight="1" x14ac:dyDescent="0.35">
      <c r="A294" s="11"/>
      <c r="B294" s="11"/>
      <c r="C294" s="35"/>
      <c r="D294" s="103"/>
      <c r="E294" s="102"/>
      <c r="F294" s="101">
        <f>SUM(F290:F293)</f>
        <v>7196.0831999999991</v>
      </c>
      <c r="G294" s="100" t="s">
        <v>12</v>
      </c>
    </row>
    <row r="295" spans="1:7" ht="71" x14ac:dyDescent="0.35">
      <c r="A295" s="11" t="s">
        <v>38</v>
      </c>
      <c r="B295" s="11" t="s">
        <v>10</v>
      </c>
      <c r="C295" s="40" t="s">
        <v>78</v>
      </c>
      <c r="D295" s="22"/>
      <c r="E295" s="22"/>
      <c r="F295" s="23"/>
      <c r="G295" s="114"/>
    </row>
    <row r="296" spans="1:7" ht="10.25" customHeight="1" x14ac:dyDescent="0.35">
      <c r="A296" s="11"/>
      <c r="B296" s="108" t="s">
        <v>10</v>
      </c>
      <c r="C296" s="44" t="s">
        <v>450</v>
      </c>
      <c r="D296" s="107">
        <v>1</v>
      </c>
      <c r="E296" s="106">
        <v>3371.5059117647056</v>
      </c>
      <c r="F296" s="105">
        <f>D296*E296</f>
        <v>3371.5059117647056</v>
      </c>
      <c r="G296" s="104"/>
    </row>
    <row r="297" spans="1:7" ht="10.25" customHeight="1" x14ac:dyDescent="0.35">
      <c r="A297" s="11"/>
      <c r="B297" s="108" t="s">
        <v>182</v>
      </c>
      <c r="C297" s="44" t="s">
        <v>317</v>
      </c>
      <c r="D297" s="107">
        <v>0.25</v>
      </c>
      <c r="E297" s="106">
        <v>30.63</v>
      </c>
      <c r="F297" s="105">
        <f>D297*E297</f>
        <v>7.6574999999999998</v>
      </c>
      <c r="G297" s="104"/>
    </row>
    <row r="298" spans="1:7" ht="10.25" customHeight="1" x14ac:dyDescent="0.35">
      <c r="A298" s="11"/>
      <c r="B298" s="108" t="s">
        <v>182</v>
      </c>
      <c r="C298" s="44" t="s">
        <v>316</v>
      </c>
      <c r="D298" s="107">
        <v>0.25</v>
      </c>
      <c r="E298" s="106">
        <v>26.36</v>
      </c>
      <c r="F298" s="105">
        <f>D298*E298</f>
        <v>6.59</v>
      </c>
      <c r="G298" s="104"/>
    </row>
    <row r="299" spans="1:7" ht="10.25" customHeight="1" x14ac:dyDescent="0.35">
      <c r="A299" s="11"/>
      <c r="B299" s="108" t="s">
        <v>210</v>
      </c>
      <c r="C299" s="44" t="s">
        <v>336</v>
      </c>
      <c r="D299" s="107">
        <v>2</v>
      </c>
      <c r="E299" s="106">
        <f>SUM(F296:F298)</f>
        <v>3385.7534117647056</v>
      </c>
      <c r="F299" s="105">
        <f>D299*E299/100</f>
        <v>67.715068235294112</v>
      </c>
      <c r="G299" s="104"/>
    </row>
    <row r="300" spans="1:7" ht="10.25" customHeight="1" x14ac:dyDescent="0.35">
      <c r="A300" s="11"/>
      <c r="B300" s="11"/>
      <c r="C300" s="35"/>
      <c r="D300" s="103"/>
      <c r="E300" s="102"/>
      <c r="F300" s="101">
        <f>SUM(F296:F299)</f>
        <v>3453.4684799999995</v>
      </c>
      <c r="G300" s="100" t="s">
        <v>12</v>
      </c>
    </row>
    <row r="301" spans="1:7" ht="52.5" x14ac:dyDescent="0.35">
      <c r="A301" s="11" t="s">
        <v>39</v>
      </c>
      <c r="B301" s="11" t="s">
        <v>10</v>
      </c>
      <c r="C301" s="35" t="s">
        <v>70</v>
      </c>
      <c r="D301" s="22"/>
      <c r="E301" s="22"/>
      <c r="F301" s="23"/>
      <c r="G301" s="114"/>
    </row>
    <row r="302" spans="1:7" ht="10.25" customHeight="1" x14ac:dyDescent="0.35">
      <c r="A302" s="11"/>
      <c r="B302" s="108" t="s">
        <v>10</v>
      </c>
      <c r="C302" s="44" t="s">
        <v>449</v>
      </c>
      <c r="D302" s="107">
        <v>1</v>
      </c>
      <c r="E302" s="106">
        <v>305.63407352941175</v>
      </c>
      <c r="F302" s="105">
        <f>D302*E302</f>
        <v>305.63407352941175</v>
      </c>
      <c r="G302" s="104"/>
    </row>
    <row r="303" spans="1:7" ht="10.25" customHeight="1" x14ac:dyDescent="0.35">
      <c r="A303" s="11"/>
      <c r="B303" s="108" t="s">
        <v>182</v>
      </c>
      <c r="C303" s="44" t="s">
        <v>317</v>
      </c>
      <c r="D303" s="107">
        <v>2.5000000000000001E-2</v>
      </c>
      <c r="E303" s="106">
        <v>30.63</v>
      </c>
      <c r="F303" s="105">
        <f>D303*E303</f>
        <v>0.76575000000000004</v>
      </c>
      <c r="G303" s="104"/>
    </row>
    <row r="304" spans="1:7" ht="10.25" customHeight="1" x14ac:dyDescent="0.35">
      <c r="A304" s="11"/>
      <c r="B304" s="108" t="s">
        <v>182</v>
      </c>
      <c r="C304" s="44" t="s">
        <v>316</v>
      </c>
      <c r="D304" s="107">
        <v>2.5000000000000001E-2</v>
      </c>
      <c r="E304" s="106">
        <v>26.36</v>
      </c>
      <c r="F304" s="105">
        <f>D304*E304</f>
        <v>0.65900000000000003</v>
      </c>
      <c r="G304" s="104"/>
    </row>
    <row r="305" spans="1:7" ht="10.25" customHeight="1" x14ac:dyDescent="0.35">
      <c r="A305" s="11"/>
      <c r="B305" s="108" t="s">
        <v>210</v>
      </c>
      <c r="C305" s="44" t="s">
        <v>336</v>
      </c>
      <c r="D305" s="107">
        <v>2</v>
      </c>
      <c r="E305" s="106">
        <f>SUM(F302:F304)</f>
        <v>307.05882352941177</v>
      </c>
      <c r="F305" s="105">
        <f>D305*E305/100</f>
        <v>6.1411764705882357</v>
      </c>
      <c r="G305" s="104"/>
    </row>
    <row r="306" spans="1:7" ht="10.25" customHeight="1" x14ac:dyDescent="0.35">
      <c r="A306" s="11"/>
      <c r="B306" s="11"/>
      <c r="C306" s="35"/>
      <c r="D306" s="103"/>
      <c r="E306" s="102"/>
      <c r="F306" s="101">
        <f>SUM(F302:F305)</f>
        <v>313.2</v>
      </c>
      <c r="G306" s="100" t="s">
        <v>12</v>
      </c>
    </row>
    <row r="307" spans="1:7" ht="63" x14ac:dyDescent="0.35">
      <c r="A307" s="11" t="s">
        <v>40</v>
      </c>
      <c r="B307" s="11" t="s">
        <v>10</v>
      </c>
      <c r="C307" s="35" t="s">
        <v>77</v>
      </c>
      <c r="D307" s="22"/>
      <c r="E307" s="22"/>
      <c r="F307" s="23"/>
      <c r="G307" s="114"/>
    </row>
    <row r="308" spans="1:7" ht="10.25" customHeight="1" x14ac:dyDescent="0.35">
      <c r="A308" s="11"/>
      <c r="B308" s="108" t="s">
        <v>10</v>
      </c>
      <c r="C308" s="44" t="s">
        <v>448</v>
      </c>
      <c r="D308" s="107">
        <v>1</v>
      </c>
      <c r="E308" s="106">
        <v>8927.3054411764697</v>
      </c>
      <c r="F308" s="105">
        <f>D308*E308</f>
        <v>8927.3054411764697</v>
      </c>
      <c r="G308" s="104"/>
    </row>
    <row r="309" spans="1:7" ht="10.25" customHeight="1" x14ac:dyDescent="0.35">
      <c r="A309" s="11"/>
      <c r="B309" s="108" t="s">
        <v>182</v>
      </c>
      <c r="C309" s="44" t="s">
        <v>317</v>
      </c>
      <c r="D309" s="107">
        <v>0.25</v>
      </c>
      <c r="E309" s="106">
        <v>30.63</v>
      </c>
      <c r="F309" s="105">
        <f>D309*E309</f>
        <v>7.6574999999999998</v>
      </c>
      <c r="G309" s="104"/>
    </row>
    <row r="310" spans="1:7" ht="10.25" customHeight="1" x14ac:dyDescent="0.35">
      <c r="A310" s="11"/>
      <c r="B310" s="108" t="s">
        <v>182</v>
      </c>
      <c r="C310" s="44" t="s">
        <v>316</v>
      </c>
      <c r="D310" s="107">
        <v>0.25</v>
      </c>
      <c r="E310" s="106">
        <v>26.36</v>
      </c>
      <c r="F310" s="105">
        <f>D310*E310</f>
        <v>6.59</v>
      </c>
      <c r="G310" s="104"/>
    </row>
    <row r="311" spans="1:7" ht="10.25" customHeight="1" x14ac:dyDescent="0.35">
      <c r="A311" s="11"/>
      <c r="B311" s="108" t="s">
        <v>210</v>
      </c>
      <c r="C311" s="44" t="s">
        <v>336</v>
      </c>
      <c r="D311" s="107">
        <v>2</v>
      </c>
      <c r="E311" s="106">
        <f>SUM(F308:F310)</f>
        <v>8941.5529411764692</v>
      </c>
      <c r="F311" s="105">
        <f>D311*E311/100</f>
        <v>178.83105882352939</v>
      </c>
      <c r="G311" s="104"/>
    </row>
    <row r="312" spans="1:7" ht="10.25" customHeight="1" x14ac:dyDescent="0.35">
      <c r="A312" s="11"/>
      <c r="B312" s="11"/>
      <c r="C312" s="35"/>
      <c r="D312" s="103"/>
      <c r="E312" s="102"/>
      <c r="F312" s="101">
        <f>SUM(F308:F311)</f>
        <v>9120.3839999999982</v>
      </c>
      <c r="G312" s="100" t="s">
        <v>12</v>
      </c>
    </row>
    <row r="313" spans="1:7" ht="42" x14ac:dyDescent="0.35">
      <c r="A313" s="11" t="s">
        <v>41</v>
      </c>
      <c r="B313" s="11" t="s">
        <v>10</v>
      </c>
      <c r="C313" s="35" t="s">
        <v>71</v>
      </c>
      <c r="D313" s="22"/>
      <c r="E313" s="22"/>
      <c r="F313" s="23"/>
      <c r="G313" s="114"/>
    </row>
    <row r="314" spans="1:7" ht="10.25" customHeight="1" x14ac:dyDescent="0.35">
      <c r="A314" s="11"/>
      <c r="B314" s="108" t="s">
        <v>10</v>
      </c>
      <c r="C314" s="44" t="s">
        <v>447</v>
      </c>
      <c r="D314" s="107">
        <v>1</v>
      </c>
      <c r="E314" s="106">
        <v>2190.4348529411764</v>
      </c>
      <c r="F314" s="105">
        <f>D314*E314</f>
        <v>2190.4348529411764</v>
      </c>
      <c r="G314" s="104"/>
    </row>
    <row r="315" spans="1:7" ht="10.25" customHeight="1" x14ac:dyDescent="0.35">
      <c r="A315" s="11"/>
      <c r="B315" s="108" t="s">
        <v>182</v>
      </c>
      <c r="C315" s="44" t="s">
        <v>317</v>
      </c>
      <c r="D315" s="107">
        <v>0.25</v>
      </c>
      <c r="E315" s="106">
        <v>30.63</v>
      </c>
      <c r="F315" s="105">
        <f>D315*E315</f>
        <v>7.6574999999999998</v>
      </c>
      <c r="G315" s="104"/>
    </row>
    <row r="316" spans="1:7" ht="10" customHeight="1" x14ac:dyDescent="0.35">
      <c r="A316" s="11"/>
      <c r="B316" s="108" t="s">
        <v>182</v>
      </c>
      <c r="C316" s="44" t="s">
        <v>316</v>
      </c>
      <c r="D316" s="107">
        <v>0.25</v>
      </c>
      <c r="E316" s="106">
        <v>26.36</v>
      </c>
      <c r="F316" s="105">
        <f>D316*E316</f>
        <v>6.59</v>
      </c>
      <c r="G316" s="104"/>
    </row>
    <row r="317" spans="1:7" ht="10.25" customHeight="1" x14ac:dyDescent="0.35">
      <c r="A317" s="11"/>
      <c r="B317" s="108" t="s">
        <v>210</v>
      </c>
      <c r="C317" s="44" t="s">
        <v>336</v>
      </c>
      <c r="D317" s="107">
        <v>2</v>
      </c>
      <c r="E317" s="106">
        <f>SUM(F314:F316)</f>
        <v>2204.6823529411763</v>
      </c>
      <c r="F317" s="105">
        <f>D317*E317/100</f>
        <v>44.093647058823528</v>
      </c>
      <c r="G317" s="104"/>
    </row>
    <row r="318" spans="1:7" ht="10.25" customHeight="1" x14ac:dyDescent="0.35">
      <c r="A318" s="11"/>
      <c r="B318" s="11"/>
      <c r="C318" s="35"/>
      <c r="D318" s="103"/>
      <c r="E318" s="102"/>
      <c r="F318" s="101">
        <f>SUM(F314:F317)</f>
        <v>2248.7759999999998</v>
      </c>
      <c r="G318" s="100" t="s">
        <v>12</v>
      </c>
    </row>
    <row r="319" spans="1:7" ht="42" x14ac:dyDescent="0.35">
      <c r="A319" s="11" t="s">
        <v>67</v>
      </c>
      <c r="B319" s="11" t="s">
        <v>10</v>
      </c>
      <c r="C319" s="35" t="s">
        <v>72</v>
      </c>
      <c r="D319" s="22"/>
      <c r="E319" s="22"/>
      <c r="F319" s="23"/>
      <c r="G319" s="114"/>
    </row>
    <row r="320" spans="1:7" ht="10.25" customHeight="1" x14ac:dyDescent="0.35">
      <c r="A320" s="11"/>
      <c r="B320" s="108" t="s">
        <v>10</v>
      </c>
      <c r="C320" s="44" t="s">
        <v>446</v>
      </c>
      <c r="D320" s="107">
        <v>1</v>
      </c>
      <c r="E320" s="106">
        <v>958.51485294117651</v>
      </c>
      <c r="F320" s="105">
        <f>D320*E320</f>
        <v>958.51485294117651</v>
      </c>
      <c r="G320" s="104"/>
    </row>
    <row r="321" spans="1:7" ht="10.25" customHeight="1" x14ac:dyDescent="0.35">
      <c r="A321" s="11"/>
      <c r="B321" s="108" t="s">
        <v>182</v>
      </c>
      <c r="C321" s="44" t="s">
        <v>317</v>
      </c>
      <c r="D321" s="107">
        <v>0.25</v>
      </c>
      <c r="E321" s="106">
        <v>30.63</v>
      </c>
      <c r="F321" s="105">
        <f>D321*E321</f>
        <v>7.6574999999999998</v>
      </c>
      <c r="G321" s="104"/>
    </row>
    <row r="322" spans="1:7" ht="10.25" customHeight="1" x14ac:dyDescent="0.35">
      <c r="A322" s="11"/>
      <c r="B322" s="108" t="s">
        <v>182</v>
      </c>
      <c r="C322" s="44" t="s">
        <v>316</v>
      </c>
      <c r="D322" s="107">
        <v>0.25</v>
      </c>
      <c r="E322" s="106">
        <v>26.36</v>
      </c>
      <c r="F322" s="105">
        <f>D322*E322</f>
        <v>6.59</v>
      </c>
      <c r="G322" s="104"/>
    </row>
    <row r="323" spans="1:7" ht="10.25" customHeight="1" x14ac:dyDescent="0.35">
      <c r="A323" s="11"/>
      <c r="B323" s="108" t="s">
        <v>210</v>
      </c>
      <c r="C323" s="44" t="s">
        <v>336</v>
      </c>
      <c r="D323" s="107">
        <v>2</v>
      </c>
      <c r="E323" s="106">
        <f>SUM(F320:F322)</f>
        <v>972.76235294117657</v>
      </c>
      <c r="F323" s="105">
        <f>D323*E323/100</f>
        <v>19.455247058823531</v>
      </c>
      <c r="G323" s="104"/>
    </row>
    <row r="324" spans="1:7" ht="10.25" customHeight="1" x14ac:dyDescent="0.35">
      <c r="A324" s="11"/>
      <c r="B324" s="11"/>
      <c r="C324" s="35"/>
      <c r="D324" s="103"/>
      <c r="E324" s="102"/>
      <c r="F324" s="101">
        <f>SUM(F320:F323)</f>
        <v>992.21760000000006</v>
      </c>
      <c r="G324" s="100" t="s">
        <v>12</v>
      </c>
    </row>
    <row r="325" spans="1:7" ht="31.5" x14ac:dyDescent="0.35">
      <c r="A325" s="11" t="s">
        <v>249</v>
      </c>
      <c r="B325" s="11" t="s">
        <v>10</v>
      </c>
      <c r="C325" s="35" t="s">
        <v>76</v>
      </c>
      <c r="D325" s="22"/>
      <c r="E325" s="22"/>
      <c r="F325" s="23"/>
      <c r="G325" s="114"/>
    </row>
    <row r="326" spans="1:7" ht="10.25" customHeight="1" x14ac:dyDescent="0.35">
      <c r="A326" s="11"/>
      <c r="B326" s="108" t="s">
        <v>10</v>
      </c>
      <c r="C326" s="44" t="s">
        <v>445</v>
      </c>
      <c r="D326" s="107">
        <v>1</v>
      </c>
      <c r="E326" s="106">
        <v>1308.1524999999999</v>
      </c>
      <c r="F326" s="105">
        <f>D326*E326</f>
        <v>1308.1524999999999</v>
      </c>
      <c r="G326" s="104"/>
    </row>
    <row r="327" spans="1:7" ht="10.25" customHeight="1" x14ac:dyDescent="0.35">
      <c r="A327" s="11"/>
      <c r="B327" s="108" t="s">
        <v>182</v>
      </c>
      <c r="C327" s="44" t="s">
        <v>317</v>
      </c>
      <c r="D327" s="107">
        <v>0.25</v>
      </c>
      <c r="E327" s="106">
        <v>30.63</v>
      </c>
      <c r="F327" s="105">
        <f>D327*E327</f>
        <v>7.6574999999999998</v>
      </c>
      <c r="G327" s="104"/>
    </row>
    <row r="328" spans="1:7" ht="10.25" customHeight="1" x14ac:dyDescent="0.35">
      <c r="A328" s="11"/>
      <c r="B328" s="108" t="s">
        <v>182</v>
      </c>
      <c r="C328" s="44" t="s">
        <v>316</v>
      </c>
      <c r="D328" s="107">
        <v>0.25</v>
      </c>
      <c r="E328" s="106">
        <v>26.36</v>
      </c>
      <c r="F328" s="105">
        <f>D328*E328</f>
        <v>6.59</v>
      </c>
      <c r="G328" s="104"/>
    </row>
    <row r="329" spans="1:7" ht="10.25" customHeight="1" x14ac:dyDescent="0.35">
      <c r="A329" s="11"/>
      <c r="B329" s="108" t="s">
        <v>210</v>
      </c>
      <c r="C329" s="44" t="s">
        <v>336</v>
      </c>
      <c r="D329" s="107">
        <v>2</v>
      </c>
      <c r="E329" s="106">
        <f>SUM(F326:F328)</f>
        <v>1322.3999999999999</v>
      </c>
      <c r="F329" s="105">
        <f>D329*E329/100</f>
        <v>26.447999999999997</v>
      </c>
      <c r="G329" s="104"/>
    </row>
    <row r="330" spans="1:7" ht="10.25" customHeight="1" x14ac:dyDescent="0.35">
      <c r="A330" s="11"/>
      <c r="B330" s="11"/>
      <c r="C330" s="35"/>
      <c r="D330" s="103"/>
      <c r="E330" s="102"/>
      <c r="F330" s="101">
        <f>SUM(F326:F329)</f>
        <v>1348.848</v>
      </c>
      <c r="G330" s="100" t="s">
        <v>12</v>
      </c>
    </row>
    <row r="331" spans="1:7" ht="52.5" x14ac:dyDescent="0.35">
      <c r="A331" s="11" t="s">
        <v>339</v>
      </c>
      <c r="B331" s="11" t="s">
        <v>10</v>
      </c>
      <c r="C331" s="35" t="s">
        <v>290</v>
      </c>
      <c r="D331" s="22"/>
      <c r="E331" s="22"/>
      <c r="F331" s="23"/>
      <c r="G331" s="114"/>
    </row>
    <row r="332" spans="1:7" ht="10.25" customHeight="1" x14ac:dyDescent="0.35">
      <c r="A332" s="11"/>
      <c r="B332" s="108" t="s">
        <v>10</v>
      </c>
      <c r="C332" s="44" t="s">
        <v>444</v>
      </c>
      <c r="D332" s="107">
        <v>1</v>
      </c>
      <c r="E332" s="106">
        <v>11922.520970588235</v>
      </c>
      <c r="F332" s="105">
        <f>D332*E332</f>
        <v>11922.520970588235</v>
      </c>
      <c r="G332" s="104"/>
    </row>
    <row r="333" spans="1:7" ht="10.25" customHeight="1" x14ac:dyDescent="0.35">
      <c r="A333" s="11"/>
      <c r="B333" s="108" t="s">
        <v>182</v>
      </c>
      <c r="C333" s="44" t="s">
        <v>317</v>
      </c>
      <c r="D333" s="107">
        <v>0.25</v>
      </c>
      <c r="E333" s="106">
        <v>30.63</v>
      </c>
      <c r="F333" s="105">
        <f>D333*E333</f>
        <v>7.6574999999999998</v>
      </c>
      <c r="G333" s="104"/>
    </row>
    <row r="334" spans="1:7" ht="10.25" customHeight="1" x14ac:dyDescent="0.35">
      <c r="A334" s="11"/>
      <c r="B334" s="108" t="s">
        <v>182</v>
      </c>
      <c r="C334" s="44" t="s">
        <v>316</v>
      </c>
      <c r="D334" s="107">
        <v>0.25</v>
      </c>
      <c r="E334" s="106">
        <v>26.36</v>
      </c>
      <c r="F334" s="105">
        <f>D334*E334</f>
        <v>6.59</v>
      </c>
      <c r="G334" s="104"/>
    </row>
    <row r="335" spans="1:7" ht="10.25" customHeight="1" x14ac:dyDescent="0.35">
      <c r="A335" s="11"/>
      <c r="B335" s="108" t="s">
        <v>210</v>
      </c>
      <c r="C335" s="44" t="s">
        <v>336</v>
      </c>
      <c r="D335" s="107">
        <v>2</v>
      </c>
      <c r="E335" s="106">
        <f>SUM(F332:F334)</f>
        <v>11936.768470588235</v>
      </c>
      <c r="F335" s="105">
        <f>D335*E335/100</f>
        <v>238.73536941176471</v>
      </c>
      <c r="G335" s="104"/>
    </row>
    <row r="336" spans="1:7" ht="10.25" customHeight="1" x14ac:dyDescent="0.35">
      <c r="A336" s="11"/>
      <c r="B336" s="11"/>
      <c r="C336" s="35"/>
      <c r="D336" s="103"/>
      <c r="E336" s="102"/>
      <c r="F336" s="101">
        <f>SUM(F332:F335)</f>
        <v>12175.503839999999</v>
      </c>
      <c r="G336" s="100" t="s">
        <v>12</v>
      </c>
    </row>
    <row r="337" spans="1:7" ht="115.5" x14ac:dyDescent="0.35">
      <c r="A337" s="11" t="s">
        <v>338</v>
      </c>
      <c r="B337" s="11" t="s">
        <v>10</v>
      </c>
      <c r="C337" s="35" t="s">
        <v>73</v>
      </c>
      <c r="D337" s="22"/>
      <c r="E337" s="22"/>
      <c r="F337" s="23"/>
      <c r="G337" s="114"/>
    </row>
    <row r="338" spans="1:7" ht="10.25" customHeight="1" x14ac:dyDescent="0.35">
      <c r="A338" s="11"/>
      <c r="B338" s="108" t="s">
        <v>10</v>
      </c>
      <c r="C338" s="44" t="s">
        <v>443</v>
      </c>
      <c r="D338" s="107">
        <v>1</v>
      </c>
      <c r="E338" s="106">
        <v>3954.1807352941173</v>
      </c>
      <c r="F338" s="105">
        <f>D338*E338</f>
        <v>3954.1807352941173</v>
      </c>
      <c r="G338" s="104"/>
    </row>
    <row r="339" spans="1:7" ht="10.25" customHeight="1" x14ac:dyDescent="0.35">
      <c r="A339" s="11"/>
      <c r="B339" s="108" t="s">
        <v>182</v>
      </c>
      <c r="C339" s="44" t="s">
        <v>317</v>
      </c>
      <c r="D339" s="107">
        <v>0.25</v>
      </c>
      <c r="E339" s="106">
        <v>30.63</v>
      </c>
      <c r="F339" s="105">
        <f>D339*E339</f>
        <v>7.6574999999999998</v>
      </c>
      <c r="G339" s="104"/>
    </row>
    <row r="340" spans="1:7" ht="10.25" customHeight="1" x14ac:dyDescent="0.35">
      <c r="A340" s="11"/>
      <c r="B340" s="108" t="s">
        <v>182</v>
      </c>
      <c r="C340" s="44" t="s">
        <v>316</v>
      </c>
      <c r="D340" s="107">
        <v>0.25</v>
      </c>
      <c r="E340" s="106">
        <v>26.36</v>
      </c>
      <c r="F340" s="105">
        <f>D340*E340</f>
        <v>6.59</v>
      </c>
      <c r="G340" s="104"/>
    </row>
    <row r="341" spans="1:7" ht="10.25" customHeight="1" x14ac:dyDescent="0.35">
      <c r="A341" s="11"/>
      <c r="B341" s="108" t="s">
        <v>210</v>
      </c>
      <c r="C341" s="44" t="s">
        <v>336</v>
      </c>
      <c r="D341" s="107">
        <v>2</v>
      </c>
      <c r="E341" s="106">
        <f>SUM(F338:F340)</f>
        <v>3968.4282352941173</v>
      </c>
      <c r="F341" s="105">
        <f>D341*E341/100</f>
        <v>79.368564705882349</v>
      </c>
      <c r="G341" s="104"/>
    </row>
    <row r="342" spans="1:7" ht="10.25" customHeight="1" x14ac:dyDescent="0.35">
      <c r="A342" s="11"/>
      <c r="B342" s="11"/>
      <c r="C342" s="35"/>
      <c r="D342" s="103"/>
      <c r="E342" s="102"/>
      <c r="F342" s="101">
        <f>SUM(F338:F341)</f>
        <v>4047.7967999999996</v>
      </c>
      <c r="G342" s="100" t="s">
        <v>12</v>
      </c>
    </row>
    <row r="343" spans="1:7" ht="39.5" x14ac:dyDescent="0.35">
      <c r="A343" s="11" t="s">
        <v>337</v>
      </c>
      <c r="B343" s="11" t="s">
        <v>10</v>
      </c>
      <c r="C343" s="35" t="s">
        <v>74</v>
      </c>
      <c r="D343" s="22"/>
      <c r="E343" s="22"/>
      <c r="F343" s="23"/>
      <c r="G343" s="114"/>
    </row>
    <row r="344" spans="1:7" ht="10.25" customHeight="1" x14ac:dyDescent="0.35">
      <c r="A344" s="11"/>
      <c r="B344" s="108" t="s">
        <v>10</v>
      </c>
      <c r="C344" s="44" t="s">
        <v>442</v>
      </c>
      <c r="D344" s="107">
        <v>1</v>
      </c>
      <c r="E344" s="106">
        <v>781.64897058823533</v>
      </c>
      <c r="F344" s="105">
        <f>D344*E344</f>
        <v>781.64897058823533</v>
      </c>
      <c r="G344" s="104"/>
    </row>
    <row r="345" spans="1:7" ht="10.25" customHeight="1" x14ac:dyDescent="0.35">
      <c r="A345" s="11"/>
      <c r="B345" s="108" t="s">
        <v>182</v>
      </c>
      <c r="C345" s="44" t="s">
        <v>317</v>
      </c>
      <c r="D345" s="107">
        <v>0.25</v>
      </c>
      <c r="E345" s="106">
        <v>30.63</v>
      </c>
      <c r="F345" s="105">
        <f>D345*E345</f>
        <v>7.6574999999999998</v>
      </c>
      <c r="G345" s="104"/>
    </row>
    <row r="346" spans="1:7" ht="10.25" customHeight="1" x14ac:dyDescent="0.35">
      <c r="A346" s="11"/>
      <c r="B346" s="108" t="s">
        <v>182</v>
      </c>
      <c r="C346" s="44" t="s">
        <v>316</v>
      </c>
      <c r="D346" s="107">
        <v>0.25</v>
      </c>
      <c r="E346" s="106">
        <v>26.36</v>
      </c>
      <c r="F346" s="105">
        <f>D346*E346</f>
        <v>6.59</v>
      </c>
      <c r="G346" s="104"/>
    </row>
    <row r="347" spans="1:7" ht="10.25" customHeight="1" x14ac:dyDescent="0.35">
      <c r="A347" s="11"/>
      <c r="B347" s="108" t="s">
        <v>210</v>
      </c>
      <c r="C347" s="44" t="s">
        <v>336</v>
      </c>
      <c r="D347" s="107">
        <v>2</v>
      </c>
      <c r="E347" s="106">
        <f>SUM(F344:F346)</f>
        <v>795.89647058823539</v>
      </c>
      <c r="F347" s="105">
        <f>D347*E347/100</f>
        <v>15.917929411764709</v>
      </c>
      <c r="G347" s="104"/>
    </row>
    <row r="348" spans="1:7" ht="10.25" customHeight="1" x14ac:dyDescent="0.35">
      <c r="A348" s="11"/>
      <c r="B348" s="11"/>
      <c r="C348" s="35"/>
      <c r="D348" s="103"/>
      <c r="E348" s="102"/>
      <c r="F348" s="101">
        <f>SUM(F344:F347)</f>
        <v>811.81440000000009</v>
      </c>
      <c r="G348" s="100" t="s">
        <v>12</v>
      </c>
    </row>
    <row r="349" spans="1:7" ht="52.5" x14ac:dyDescent="0.35">
      <c r="A349" s="11" t="s">
        <v>376</v>
      </c>
      <c r="B349" s="11" t="s">
        <v>10</v>
      </c>
      <c r="C349" s="35" t="s">
        <v>75</v>
      </c>
      <c r="D349" s="22"/>
      <c r="E349" s="22"/>
      <c r="F349" s="23"/>
      <c r="G349" s="114"/>
    </row>
    <row r="350" spans="1:7" ht="10.25" customHeight="1" x14ac:dyDescent="0.35">
      <c r="A350" s="11"/>
      <c r="B350" s="108" t="s">
        <v>10</v>
      </c>
      <c r="C350" s="44" t="s">
        <v>441</v>
      </c>
      <c r="D350" s="107">
        <v>1</v>
      </c>
      <c r="E350" s="106">
        <v>5453.3647352941171</v>
      </c>
      <c r="F350" s="105">
        <f>D350*E350</f>
        <v>5453.3647352941171</v>
      </c>
      <c r="G350" s="104"/>
    </row>
    <row r="351" spans="1:7" ht="10.25" customHeight="1" x14ac:dyDescent="0.35">
      <c r="A351" s="11"/>
      <c r="B351" s="108" t="s">
        <v>182</v>
      </c>
      <c r="C351" s="44" t="s">
        <v>317</v>
      </c>
      <c r="D351" s="107">
        <v>0.25</v>
      </c>
      <c r="E351" s="106">
        <v>30.63</v>
      </c>
      <c r="F351" s="105">
        <f>D351*E351</f>
        <v>7.6574999999999998</v>
      </c>
      <c r="G351" s="104"/>
    </row>
    <row r="352" spans="1:7" ht="10.25" customHeight="1" x14ac:dyDescent="0.35">
      <c r="A352" s="11"/>
      <c r="B352" s="108" t="s">
        <v>182</v>
      </c>
      <c r="C352" s="44" t="s">
        <v>316</v>
      </c>
      <c r="D352" s="107">
        <v>0.25</v>
      </c>
      <c r="E352" s="106">
        <v>26.36</v>
      </c>
      <c r="F352" s="105">
        <f>D352*E352</f>
        <v>6.59</v>
      </c>
      <c r="G352" s="104"/>
    </row>
    <row r="353" spans="1:7" ht="10.25" customHeight="1" x14ac:dyDescent="0.35">
      <c r="A353" s="11"/>
      <c r="B353" s="108" t="s">
        <v>210</v>
      </c>
      <c r="C353" s="44" t="s">
        <v>336</v>
      </c>
      <c r="D353" s="107">
        <v>2</v>
      </c>
      <c r="E353" s="106">
        <f>SUM(F350:F352)</f>
        <v>5467.6122352941175</v>
      </c>
      <c r="F353" s="105">
        <f>D353*E353/100</f>
        <v>109.35224470588236</v>
      </c>
      <c r="G353" s="104"/>
    </row>
    <row r="354" spans="1:7" ht="10.25" customHeight="1" x14ac:dyDescent="0.35">
      <c r="A354" s="11"/>
      <c r="B354" s="11"/>
      <c r="C354" s="35"/>
      <c r="D354" s="103"/>
      <c r="E354" s="102"/>
      <c r="F354" s="101">
        <f>SUM(F350:F353)</f>
        <v>5576.9644799999996</v>
      </c>
      <c r="G354" s="100" t="s">
        <v>12</v>
      </c>
    </row>
    <row r="355" spans="1:7" ht="73.5" x14ac:dyDescent="0.35">
      <c r="A355" s="11" t="s">
        <v>377</v>
      </c>
      <c r="B355" s="11" t="s">
        <v>10</v>
      </c>
      <c r="C355" s="35" t="s">
        <v>287</v>
      </c>
      <c r="D355" s="22"/>
      <c r="E355" s="22"/>
      <c r="F355" s="23"/>
      <c r="G355" s="114"/>
    </row>
    <row r="356" spans="1:7" ht="10.25" customHeight="1" x14ac:dyDescent="0.35">
      <c r="A356" s="11"/>
      <c r="B356" s="108" t="s">
        <v>10</v>
      </c>
      <c r="C356" s="44" t="s">
        <v>440</v>
      </c>
      <c r="D356" s="107">
        <v>1</v>
      </c>
      <c r="E356" s="106">
        <v>2225.0710882352942</v>
      </c>
      <c r="F356" s="105">
        <f>D356*E356</f>
        <v>2225.0710882352942</v>
      </c>
      <c r="G356" s="104"/>
    </row>
    <row r="357" spans="1:7" ht="10.25" customHeight="1" x14ac:dyDescent="0.35">
      <c r="A357" s="11"/>
      <c r="B357" s="108" t="s">
        <v>182</v>
      </c>
      <c r="C357" s="44" t="s">
        <v>317</v>
      </c>
      <c r="D357" s="107">
        <v>0.25</v>
      </c>
      <c r="E357" s="106">
        <v>30.63</v>
      </c>
      <c r="F357" s="105">
        <f>D357*E357</f>
        <v>7.6574999999999998</v>
      </c>
      <c r="G357" s="104"/>
    </row>
    <row r="358" spans="1:7" ht="10.25" customHeight="1" x14ac:dyDescent="0.35">
      <c r="A358" s="11"/>
      <c r="B358" s="108" t="s">
        <v>182</v>
      </c>
      <c r="C358" s="44" t="s">
        <v>316</v>
      </c>
      <c r="D358" s="107">
        <v>0.25</v>
      </c>
      <c r="E358" s="106">
        <v>26.36</v>
      </c>
      <c r="F358" s="105">
        <f>D358*E358</f>
        <v>6.59</v>
      </c>
      <c r="G358" s="104"/>
    </row>
    <row r="359" spans="1:7" ht="10.25" customHeight="1" x14ac:dyDescent="0.35">
      <c r="A359" s="11"/>
      <c r="B359" s="108" t="s">
        <v>210</v>
      </c>
      <c r="C359" s="44" t="s">
        <v>336</v>
      </c>
      <c r="D359" s="107">
        <v>2</v>
      </c>
      <c r="E359" s="106">
        <f>SUM(F356:F358)</f>
        <v>2239.3185882352941</v>
      </c>
      <c r="F359" s="105">
        <f>D359*E359/100</f>
        <v>44.786371764705883</v>
      </c>
      <c r="G359" s="104"/>
    </row>
    <row r="360" spans="1:7" ht="10.25" customHeight="1" x14ac:dyDescent="0.35">
      <c r="A360" s="11"/>
      <c r="B360" s="11"/>
      <c r="C360" s="35"/>
      <c r="D360" s="103"/>
      <c r="E360" s="102"/>
      <c r="F360" s="101">
        <f>SUM(F356:F359)</f>
        <v>2284.1049600000001</v>
      </c>
      <c r="G360" s="100" t="s">
        <v>12</v>
      </c>
    </row>
    <row r="361" spans="1:7" x14ac:dyDescent="0.35">
      <c r="A361" s="5" t="s">
        <v>0</v>
      </c>
      <c r="B361" s="6">
        <v>2</v>
      </c>
      <c r="C361" s="5" t="s">
        <v>22</v>
      </c>
    </row>
    <row r="362" spans="1:7" x14ac:dyDescent="0.35">
      <c r="A362" s="5" t="s">
        <v>2</v>
      </c>
      <c r="B362" s="6">
        <v>6</v>
      </c>
      <c r="C362" s="8" t="s">
        <v>30</v>
      </c>
    </row>
    <row r="363" spans="1:7" ht="14.5" customHeight="1" x14ac:dyDescent="0.35">
      <c r="A363" s="9" t="s">
        <v>3</v>
      </c>
      <c r="B363" s="9" t="s">
        <v>4</v>
      </c>
      <c r="C363" s="111" t="s">
        <v>5</v>
      </c>
      <c r="D363" s="20" t="s">
        <v>6</v>
      </c>
      <c r="E363" s="20" t="s">
        <v>7</v>
      </c>
      <c r="F363" s="21" t="s">
        <v>8</v>
      </c>
      <c r="G363" s="72"/>
    </row>
    <row r="364" spans="1:7" ht="52.5" x14ac:dyDescent="0.35">
      <c r="A364" s="11" t="s">
        <v>43</v>
      </c>
      <c r="B364" s="11" t="s">
        <v>202</v>
      </c>
      <c r="C364" s="35" t="s">
        <v>292</v>
      </c>
      <c r="D364" s="22"/>
      <c r="E364" s="22"/>
      <c r="F364" s="23"/>
      <c r="G364" s="114"/>
    </row>
    <row r="365" spans="1:7" x14ac:dyDescent="0.35">
      <c r="A365" s="11"/>
      <c r="B365" s="108" t="s">
        <v>182</v>
      </c>
      <c r="C365" s="44" t="s">
        <v>439</v>
      </c>
      <c r="D365" s="107">
        <v>0.2</v>
      </c>
      <c r="E365" s="106">
        <v>85.992058823529405</v>
      </c>
      <c r="F365" s="105">
        <f>D365*E365</f>
        <v>17.198411764705881</v>
      </c>
      <c r="G365" s="104"/>
    </row>
    <row r="366" spans="1:7" ht="10.25" customHeight="1" x14ac:dyDescent="0.35">
      <c r="A366" s="11"/>
      <c r="B366" s="108" t="s">
        <v>182</v>
      </c>
      <c r="C366" s="115" t="s">
        <v>314</v>
      </c>
      <c r="D366" s="107">
        <v>0.2</v>
      </c>
      <c r="E366" s="105">
        <v>29.67</v>
      </c>
      <c r="F366" s="105">
        <f>D366*E366</f>
        <v>5.9340000000000011</v>
      </c>
      <c r="G366" s="104"/>
    </row>
    <row r="367" spans="1:7" ht="10.25" customHeight="1" x14ac:dyDescent="0.35">
      <c r="A367" s="11"/>
      <c r="B367" s="108" t="s">
        <v>182</v>
      </c>
      <c r="C367" s="115" t="s">
        <v>313</v>
      </c>
      <c r="D367" s="107">
        <v>0.2</v>
      </c>
      <c r="E367" s="105">
        <v>24.86</v>
      </c>
      <c r="F367" s="105">
        <f>D367*E367</f>
        <v>4.9720000000000004</v>
      </c>
      <c r="G367" s="104"/>
    </row>
    <row r="368" spans="1:7" ht="10.25" customHeight="1" x14ac:dyDescent="0.35">
      <c r="A368" s="11"/>
      <c r="B368" s="108" t="s">
        <v>210</v>
      </c>
      <c r="C368" s="44" t="s">
        <v>336</v>
      </c>
      <c r="D368" s="107">
        <v>2</v>
      </c>
      <c r="E368" s="106">
        <f>SUM(F365:F367)</f>
        <v>28.104411764705883</v>
      </c>
      <c r="F368" s="105">
        <f>D368*E368/100</f>
        <v>0.56208823529411767</v>
      </c>
      <c r="G368" s="104"/>
    </row>
    <row r="369" spans="1:7" ht="10.25" customHeight="1" x14ac:dyDescent="0.35">
      <c r="A369" s="11"/>
      <c r="B369" s="11"/>
      <c r="C369" s="35"/>
      <c r="D369" s="103"/>
      <c r="E369" s="102"/>
      <c r="F369" s="101">
        <f>SUM(F365:F368)</f>
        <v>28.666499999999999</v>
      </c>
      <c r="G369" s="100" t="s">
        <v>12</v>
      </c>
    </row>
    <row r="370" spans="1:7" ht="52.5" x14ac:dyDescent="0.35">
      <c r="A370" s="11" t="s">
        <v>44</v>
      </c>
      <c r="B370" s="11" t="s">
        <v>202</v>
      </c>
      <c r="C370" s="35" t="s">
        <v>291</v>
      </c>
      <c r="D370" s="22"/>
      <c r="E370" s="22"/>
      <c r="F370" s="23"/>
      <c r="G370" s="114"/>
    </row>
    <row r="371" spans="1:7" x14ac:dyDescent="0.35">
      <c r="A371" s="11"/>
      <c r="B371" s="108" t="s">
        <v>182</v>
      </c>
      <c r="C371" s="44" t="s">
        <v>439</v>
      </c>
      <c r="D371" s="107">
        <v>0.2</v>
      </c>
      <c r="E371" s="106">
        <v>85.992058823529405</v>
      </c>
      <c r="F371" s="105">
        <f>D371*E371</f>
        <v>17.198411764705881</v>
      </c>
      <c r="G371" s="104"/>
    </row>
    <row r="372" spans="1:7" ht="10.25" customHeight="1" x14ac:dyDescent="0.35">
      <c r="A372" s="11"/>
      <c r="B372" s="108" t="s">
        <v>182</v>
      </c>
      <c r="C372" s="115" t="s">
        <v>314</v>
      </c>
      <c r="D372" s="107">
        <v>0.2</v>
      </c>
      <c r="E372" s="105">
        <v>29.67</v>
      </c>
      <c r="F372" s="105">
        <f>D372*E372</f>
        <v>5.9340000000000011</v>
      </c>
      <c r="G372" s="104"/>
    </row>
    <row r="373" spans="1:7" ht="10.25" customHeight="1" x14ac:dyDescent="0.35">
      <c r="A373" s="11"/>
      <c r="B373" s="108" t="s">
        <v>182</v>
      </c>
      <c r="C373" s="115" t="s">
        <v>313</v>
      </c>
      <c r="D373" s="107">
        <v>0.2</v>
      </c>
      <c r="E373" s="105">
        <v>24.86</v>
      </c>
      <c r="F373" s="105">
        <f>D373*E373</f>
        <v>4.9720000000000004</v>
      </c>
      <c r="G373" s="104"/>
    </row>
    <row r="374" spans="1:7" ht="10.25" customHeight="1" x14ac:dyDescent="0.35">
      <c r="A374" s="11"/>
      <c r="B374" s="108" t="s">
        <v>210</v>
      </c>
      <c r="C374" s="44" t="s">
        <v>336</v>
      </c>
      <c r="D374" s="107">
        <v>2</v>
      </c>
      <c r="E374" s="106">
        <f>SUM(F371:F373)</f>
        <v>28.104411764705883</v>
      </c>
      <c r="F374" s="105">
        <f>D374*E374/100</f>
        <v>0.56208823529411767</v>
      </c>
      <c r="G374" s="104"/>
    </row>
    <row r="375" spans="1:7" ht="10.25" customHeight="1" x14ac:dyDescent="0.35">
      <c r="A375" s="11"/>
      <c r="B375" s="11"/>
      <c r="C375" s="35"/>
      <c r="D375" s="103"/>
      <c r="E375" s="102"/>
      <c r="F375" s="101">
        <f>SUM(F371:F374)</f>
        <v>28.666499999999999</v>
      </c>
      <c r="G375" s="100" t="s">
        <v>12</v>
      </c>
    </row>
    <row r="376" spans="1:7" ht="42" x14ac:dyDescent="0.35">
      <c r="A376" s="11" t="s">
        <v>45</v>
      </c>
      <c r="B376" s="11" t="s">
        <v>283</v>
      </c>
      <c r="C376" s="35" t="s">
        <v>284</v>
      </c>
      <c r="D376" s="22"/>
      <c r="E376" s="22"/>
      <c r="F376" s="23"/>
      <c r="G376" s="114"/>
    </row>
    <row r="377" spans="1:7" x14ac:dyDescent="0.35">
      <c r="A377" s="11"/>
      <c r="B377" s="129" t="s">
        <v>10</v>
      </c>
      <c r="C377" s="128" t="s">
        <v>438</v>
      </c>
      <c r="D377" s="127">
        <v>2</v>
      </c>
      <c r="E377" s="126">
        <v>4.5035868627450988</v>
      </c>
      <c r="F377" s="126">
        <f t="shared" ref="F377:F387" si="5">D377*E377</f>
        <v>9.0071737254901976</v>
      </c>
      <c r="G377" s="125"/>
    </row>
    <row r="378" spans="1:7" x14ac:dyDescent="0.35">
      <c r="A378" s="11"/>
      <c r="B378" s="129" t="s">
        <v>283</v>
      </c>
      <c r="C378" s="128" t="s">
        <v>437</v>
      </c>
      <c r="D378" s="127">
        <v>1.2</v>
      </c>
      <c r="E378" s="126">
        <v>2.52</v>
      </c>
      <c r="F378" s="126">
        <f t="shared" si="5"/>
        <v>3.024</v>
      </c>
      <c r="G378" s="125"/>
    </row>
    <row r="379" spans="1:7" x14ac:dyDescent="0.35">
      <c r="A379" s="11"/>
      <c r="B379" s="129" t="s">
        <v>202</v>
      </c>
      <c r="C379" s="128" t="s">
        <v>436</v>
      </c>
      <c r="D379" s="127">
        <v>0.21</v>
      </c>
      <c r="E379" s="126">
        <v>94.6</v>
      </c>
      <c r="F379" s="126">
        <f t="shared" si="5"/>
        <v>19.866</v>
      </c>
      <c r="G379" s="125"/>
    </row>
    <row r="380" spans="1:7" ht="32" x14ac:dyDescent="0.35">
      <c r="A380" s="11"/>
      <c r="B380" s="131" t="s">
        <v>283</v>
      </c>
      <c r="C380" s="128" t="s">
        <v>435</v>
      </c>
      <c r="D380" s="127">
        <v>0.05</v>
      </c>
      <c r="E380" s="126">
        <v>2.0099999999999998</v>
      </c>
      <c r="F380" s="126">
        <f t="shared" si="5"/>
        <v>0.10049999999999999</v>
      </c>
      <c r="G380" s="125"/>
    </row>
    <row r="381" spans="1:7" x14ac:dyDescent="0.35">
      <c r="A381" s="11"/>
      <c r="B381" s="129" t="s">
        <v>182</v>
      </c>
      <c r="C381" s="128" t="s">
        <v>434</v>
      </c>
      <c r="D381" s="127">
        <v>8.7999999999999995E-2</v>
      </c>
      <c r="E381" s="126">
        <v>5.23</v>
      </c>
      <c r="F381" s="126">
        <f t="shared" si="5"/>
        <v>0.46024000000000004</v>
      </c>
      <c r="G381" s="125"/>
    </row>
    <row r="382" spans="1:7" x14ac:dyDescent="0.35">
      <c r="A382" s="11"/>
      <c r="B382" s="129" t="s">
        <v>182</v>
      </c>
      <c r="C382" s="128" t="s">
        <v>433</v>
      </c>
      <c r="D382" s="127">
        <v>0.55000000000000004</v>
      </c>
      <c r="E382" s="126">
        <v>5.68</v>
      </c>
      <c r="F382" s="126">
        <f t="shared" si="5"/>
        <v>3.1240000000000001</v>
      </c>
      <c r="G382" s="125"/>
    </row>
    <row r="383" spans="1:7" x14ac:dyDescent="0.35">
      <c r="A383" s="11"/>
      <c r="B383" s="129" t="s">
        <v>182</v>
      </c>
      <c r="C383" s="128" t="s">
        <v>432</v>
      </c>
      <c r="D383" s="127">
        <v>0.20200000000000001</v>
      </c>
      <c r="E383" s="126">
        <v>10.64</v>
      </c>
      <c r="F383" s="126">
        <f t="shared" si="5"/>
        <v>2.1492800000000001</v>
      </c>
      <c r="G383" s="125"/>
    </row>
    <row r="384" spans="1:7" x14ac:dyDescent="0.35">
      <c r="A384" s="11"/>
      <c r="B384" s="129" t="s">
        <v>182</v>
      </c>
      <c r="C384" s="128" t="s">
        <v>333</v>
      </c>
      <c r="D384" s="127">
        <v>1.4999999999999999E-2</v>
      </c>
      <c r="E384" s="126">
        <v>25.67</v>
      </c>
      <c r="F384" s="126">
        <f t="shared" si="5"/>
        <v>0.38505</v>
      </c>
      <c r="G384" s="125"/>
    </row>
    <row r="385" spans="1:7" x14ac:dyDescent="0.35">
      <c r="A385" s="11"/>
      <c r="B385" s="129" t="s">
        <v>182</v>
      </c>
      <c r="C385" s="128" t="s">
        <v>431</v>
      </c>
      <c r="D385" s="127">
        <v>1.4999999999999999E-2</v>
      </c>
      <c r="E385" s="130">
        <v>29.67</v>
      </c>
      <c r="F385" s="126">
        <f t="shared" si="5"/>
        <v>0.44505</v>
      </c>
      <c r="G385" s="125"/>
    </row>
    <row r="386" spans="1:7" ht="10.25" customHeight="1" x14ac:dyDescent="0.35">
      <c r="A386" s="11"/>
      <c r="B386" s="129" t="s">
        <v>182</v>
      </c>
      <c r="C386" s="128" t="s">
        <v>313</v>
      </c>
      <c r="D386" s="127">
        <v>1.4999999999999999E-2</v>
      </c>
      <c r="E386" s="126">
        <v>24.86</v>
      </c>
      <c r="F386" s="126">
        <f t="shared" si="5"/>
        <v>0.37289999999999995</v>
      </c>
      <c r="G386" s="125"/>
    </row>
    <row r="387" spans="1:7" ht="10.25" customHeight="1" x14ac:dyDescent="0.35">
      <c r="A387" s="11"/>
      <c r="B387" s="129" t="s">
        <v>182</v>
      </c>
      <c r="C387" s="128" t="s">
        <v>430</v>
      </c>
      <c r="D387" s="127">
        <v>0.108</v>
      </c>
      <c r="E387" s="126">
        <v>26.39</v>
      </c>
      <c r="F387" s="126">
        <f t="shared" si="5"/>
        <v>2.85012</v>
      </c>
      <c r="G387" s="125"/>
    </row>
    <row r="388" spans="1:7" ht="10.25" customHeight="1" x14ac:dyDescent="0.35">
      <c r="A388" s="11"/>
      <c r="B388" s="129" t="s">
        <v>210</v>
      </c>
      <c r="C388" s="128" t="s">
        <v>336</v>
      </c>
      <c r="D388" s="127">
        <v>2</v>
      </c>
      <c r="E388" s="126">
        <f>SUM(F377:F387)</f>
        <v>41.7843137254902</v>
      </c>
      <c r="F388" s="126">
        <f>D388*E388/100</f>
        <v>0.83568627450980404</v>
      </c>
      <c r="G388" s="125"/>
    </row>
    <row r="389" spans="1:7" ht="10.25" customHeight="1" x14ac:dyDescent="0.35">
      <c r="A389" s="11"/>
      <c r="B389" s="124"/>
      <c r="C389" s="123"/>
      <c r="D389" s="122"/>
      <c r="E389" s="121"/>
      <c r="F389" s="120">
        <f>SUM(F377:F388)</f>
        <v>42.620000000000005</v>
      </c>
      <c r="G389" s="119" t="s">
        <v>12</v>
      </c>
    </row>
    <row r="390" spans="1:7" ht="52.5" x14ac:dyDescent="0.35">
      <c r="A390" s="11" t="s">
        <v>46</v>
      </c>
      <c r="B390" s="11" t="s">
        <v>283</v>
      </c>
      <c r="C390" s="35" t="s">
        <v>429</v>
      </c>
      <c r="D390" s="22"/>
      <c r="E390" s="22"/>
      <c r="F390" s="23"/>
      <c r="G390" s="114"/>
    </row>
    <row r="391" spans="1:7" x14ac:dyDescent="0.35">
      <c r="A391" s="11"/>
      <c r="B391" s="108" t="s">
        <v>202</v>
      </c>
      <c r="C391" s="44" t="s">
        <v>428</v>
      </c>
      <c r="D391" s="107">
        <v>1</v>
      </c>
      <c r="E391" s="106">
        <v>9.7310696078431373</v>
      </c>
      <c r="F391" s="105">
        <f>D391*E391</f>
        <v>9.7310696078431373</v>
      </c>
      <c r="G391" s="104"/>
    </row>
    <row r="392" spans="1:7" ht="10.25" customHeight="1" x14ac:dyDescent="0.35">
      <c r="A392" s="11"/>
      <c r="B392" s="108" t="s">
        <v>182</v>
      </c>
      <c r="C392" s="115" t="s">
        <v>314</v>
      </c>
      <c r="D392" s="107">
        <v>1.4999999999999999E-2</v>
      </c>
      <c r="E392" s="105">
        <v>29.67</v>
      </c>
      <c r="F392" s="105">
        <f>D392*E392</f>
        <v>0.44505</v>
      </c>
      <c r="G392" s="104"/>
    </row>
    <row r="393" spans="1:7" ht="10.25" customHeight="1" x14ac:dyDescent="0.35">
      <c r="A393" s="11"/>
      <c r="B393" s="108" t="s">
        <v>182</v>
      </c>
      <c r="C393" s="115" t="s">
        <v>313</v>
      </c>
      <c r="D393" s="107">
        <v>1.4999999999999999E-2</v>
      </c>
      <c r="E393" s="105">
        <v>24.86</v>
      </c>
      <c r="F393" s="105">
        <f>D393*E393</f>
        <v>0.37289999999999995</v>
      </c>
      <c r="G393" s="104"/>
    </row>
    <row r="394" spans="1:7" ht="10.25" customHeight="1" x14ac:dyDescent="0.35">
      <c r="A394" s="11"/>
      <c r="B394" s="108" t="s">
        <v>210</v>
      </c>
      <c r="C394" s="44" t="s">
        <v>336</v>
      </c>
      <c r="D394" s="107">
        <v>2</v>
      </c>
      <c r="E394" s="106">
        <f>SUM(F391:F393)</f>
        <v>10.549019607843137</v>
      </c>
      <c r="F394" s="105">
        <f>D394*E394/100</f>
        <v>0.21098039215686273</v>
      </c>
      <c r="G394" s="104"/>
    </row>
    <row r="395" spans="1:7" ht="10.25" customHeight="1" x14ac:dyDescent="0.35">
      <c r="A395" s="11"/>
      <c r="B395" s="11"/>
      <c r="C395" s="35"/>
      <c r="D395" s="103"/>
      <c r="E395" s="102"/>
      <c r="F395" s="101">
        <f>SUM(F391:F394)</f>
        <v>10.76</v>
      </c>
      <c r="G395" s="100" t="s">
        <v>12</v>
      </c>
    </row>
    <row r="396" spans="1:7" ht="31.5" x14ac:dyDescent="0.35">
      <c r="A396" s="11" t="s">
        <v>47</v>
      </c>
      <c r="B396" s="11" t="s">
        <v>202</v>
      </c>
      <c r="C396" s="35" t="s">
        <v>296</v>
      </c>
      <c r="D396" s="22"/>
      <c r="E396" s="22"/>
      <c r="F396" s="23"/>
      <c r="G396" s="114"/>
    </row>
    <row r="397" spans="1:7" x14ac:dyDescent="0.35">
      <c r="A397" s="11"/>
      <c r="B397" s="108" t="s">
        <v>103</v>
      </c>
      <c r="C397" s="44" t="s">
        <v>424</v>
      </c>
      <c r="D397" s="107">
        <v>1</v>
      </c>
      <c r="E397" s="106">
        <v>4.1958823529411049E-2</v>
      </c>
      <c r="F397" s="105">
        <f t="shared" ref="F397:F403" si="6">D397*E397</f>
        <v>4.1958823529411049E-2</v>
      </c>
      <c r="G397" s="104"/>
    </row>
    <row r="398" spans="1:7" x14ac:dyDescent="0.35">
      <c r="A398" s="11"/>
      <c r="B398" s="108" t="s">
        <v>182</v>
      </c>
      <c r="C398" s="44" t="s">
        <v>319</v>
      </c>
      <c r="D398" s="107">
        <v>0.09</v>
      </c>
      <c r="E398" s="106">
        <v>10.38</v>
      </c>
      <c r="F398" s="105">
        <f t="shared" si="6"/>
        <v>0.93420000000000003</v>
      </c>
      <c r="G398" s="104"/>
    </row>
    <row r="399" spans="1:7" x14ac:dyDescent="0.35">
      <c r="A399" s="11"/>
      <c r="B399" s="108" t="s">
        <v>182</v>
      </c>
      <c r="C399" s="44" t="s">
        <v>423</v>
      </c>
      <c r="D399" s="107">
        <v>0.1</v>
      </c>
      <c r="E399" s="106">
        <v>7.16</v>
      </c>
      <c r="F399" s="105">
        <f t="shared" si="6"/>
        <v>0.71600000000000008</v>
      </c>
      <c r="G399" s="104"/>
    </row>
    <row r="400" spans="1:7" x14ac:dyDescent="0.35">
      <c r="A400" s="11"/>
      <c r="B400" s="108" t="s">
        <v>182</v>
      </c>
      <c r="C400" s="44" t="s">
        <v>417</v>
      </c>
      <c r="D400" s="107">
        <v>0.01</v>
      </c>
      <c r="E400" s="106">
        <v>118.9</v>
      </c>
      <c r="F400" s="105">
        <f t="shared" si="6"/>
        <v>1.1890000000000001</v>
      </c>
      <c r="G400" s="104"/>
    </row>
    <row r="401" spans="1:7" x14ac:dyDescent="0.35">
      <c r="A401" s="11"/>
      <c r="B401" s="108" t="s">
        <v>182</v>
      </c>
      <c r="C401" s="44" t="s">
        <v>422</v>
      </c>
      <c r="D401" s="107">
        <v>0.01</v>
      </c>
      <c r="E401" s="106">
        <v>44.99</v>
      </c>
      <c r="F401" s="105">
        <f t="shared" si="6"/>
        <v>0.44990000000000002</v>
      </c>
      <c r="G401" s="104"/>
    </row>
    <row r="402" spans="1:7" ht="10.25" hidden="1" customHeight="1" x14ac:dyDescent="0.35">
      <c r="A402" s="11"/>
      <c r="B402" s="108" t="s">
        <v>182</v>
      </c>
      <c r="C402" s="115" t="s">
        <v>314</v>
      </c>
      <c r="D402" s="107">
        <v>0</v>
      </c>
      <c r="E402" s="105">
        <v>29.67</v>
      </c>
      <c r="F402" s="105">
        <f t="shared" si="6"/>
        <v>0</v>
      </c>
      <c r="G402" s="104"/>
    </row>
    <row r="403" spans="1:7" ht="10.25" customHeight="1" x14ac:dyDescent="0.35">
      <c r="A403" s="11"/>
      <c r="B403" s="108" t="s">
        <v>182</v>
      </c>
      <c r="C403" s="115" t="s">
        <v>313</v>
      </c>
      <c r="D403" s="107">
        <v>0.1</v>
      </c>
      <c r="E403" s="105">
        <v>24.86</v>
      </c>
      <c r="F403" s="105">
        <f t="shared" si="6"/>
        <v>2.4860000000000002</v>
      </c>
      <c r="G403" s="104"/>
    </row>
    <row r="404" spans="1:7" ht="10.25" customHeight="1" x14ac:dyDescent="0.35">
      <c r="A404" s="11"/>
      <c r="B404" s="108" t="s">
        <v>210</v>
      </c>
      <c r="C404" s="44" t="s">
        <v>336</v>
      </c>
      <c r="D404" s="107">
        <v>2</v>
      </c>
      <c r="E404" s="106">
        <f>SUM(F397:F403)</f>
        <v>5.8170588235294112</v>
      </c>
      <c r="F404" s="105">
        <f>D404*E404/100</f>
        <v>0.11634117647058823</v>
      </c>
      <c r="G404" s="104"/>
    </row>
    <row r="405" spans="1:7" ht="10.25" customHeight="1" x14ac:dyDescent="0.35">
      <c r="A405" s="11"/>
      <c r="B405" s="11"/>
      <c r="C405" s="35"/>
      <c r="D405" s="103"/>
      <c r="E405" s="102"/>
      <c r="F405" s="101">
        <f>SUM(F397:F404)</f>
        <v>5.9333999999999998</v>
      </c>
      <c r="G405" s="100" t="s">
        <v>12</v>
      </c>
    </row>
    <row r="406" spans="1:7" ht="52.5" x14ac:dyDescent="0.35">
      <c r="A406" s="11" t="s">
        <v>91</v>
      </c>
      <c r="B406" s="11" t="s">
        <v>202</v>
      </c>
      <c r="C406" s="35" t="s">
        <v>286</v>
      </c>
      <c r="D406" s="22"/>
      <c r="E406" s="22"/>
      <c r="F406" s="23"/>
      <c r="G406" s="114"/>
    </row>
    <row r="407" spans="1:7" s="118" customFormat="1" ht="9.65" customHeight="1" x14ac:dyDescent="0.35">
      <c r="A407" s="124"/>
      <c r="B407" s="129" t="s">
        <v>182</v>
      </c>
      <c r="C407" s="128" t="s">
        <v>427</v>
      </c>
      <c r="D407" s="127">
        <v>0.24099999999999999</v>
      </c>
      <c r="E407" s="126">
        <v>35.482518916280206</v>
      </c>
      <c r="F407" s="126">
        <f>D407*E407</f>
        <v>8.5512870588235295</v>
      </c>
      <c r="G407" s="125"/>
    </row>
    <row r="408" spans="1:7" s="118" customFormat="1" ht="9.65" customHeight="1" x14ac:dyDescent="0.35">
      <c r="A408" s="124"/>
      <c r="B408" s="129" t="s">
        <v>182</v>
      </c>
      <c r="C408" s="128" t="s">
        <v>426</v>
      </c>
      <c r="D408" s="127">
        <v>0.27600000000000002</v>
      </c>
      <c r="E408" s="126">
        <v>24.86</v>
      </c>
      <c r="F408" s="126">
        <f>D408*E408</f>
        <v>6.8613600000000003</v>
      </c>
      <c r="G408" s="125"/>
    </row>
    <row r="409" spans="1:7" s="118" customFormat="1" ht="9.65" hidden="1" customHeight="1" x14ac:dyDescent="0.35">
      <c r="A409" s="124"/>
      <c r="B409" s="129" t="s">
        <v>182</v>
      </c>
      <c r="C409" s="128" t="s">
        <v>313</v>
      </c>
      <c r="D409" s="127">
        <v>0</v>
      </c>
      <c r="E409" s="130">
        <v>24.86</v>
      </c>
      <c r="F409" s="126">
        <f>D409*E409</f>
        <v>0</v>
      </c>
      <c r="G409" s="125"/>
    </row>
    <row r="410" spans="1:7" s="118" customFormat="1" ht="9.65" hidden="1" customHeight="1" x14ac:dyDescent="0.35">
      <c r="A410" s="124"/>
      <c r="B410" s="129" t="s">
        <v>182</v>
      </c>
      <c r="C410" s="128" t="s">
        <v>317</v>
      </c>
      <c r="D410" s="127">
        <v>0</v>
      </c>
      <c r="E410" s="126">
        <v>30.63</v>
      </c>
      <c r="F410" s="126">
        <f>D410*E410</f>
        <v>0</v>
      </c>
      <c r="G410" s="125"/>
    </row>
    <row r="411" spans="1:7" s="118" customFormat="1" ht="9.65" hidden="1" customHeight="1" x14ac:dyDescent="0.35">
      <c r="A411" s="124"/>
      <c r="B411" s="129" t="s">
        <v>182</v>
      </c>
      <c r="C411" s="128" t="s">
        <v>316</v>
      </c>
      <c r="D411" s="127">
        <v>0</v>
      </c>
      <c r="E411" s="126">
        <v>26.36</v>
      </c>
      <c r="F411" s="126">
        <f>D411*E411</f>
        <v>0</v>
      </c>
      <c r="G411" s="125"/>
    </row>
    <row r="412" spans="1:7" s="118" customFormat="1" ht="9.65" customHeight="1" x14ac:dyDescent="0.35">
      <c r="A412" s="124"/>
      <c r="B412" s="129" t="s">
        <v>210</v>
      </c>
      <c r="C412" s="128" t="s">
        <v>336</v>
      </c>
      <c r="D412" s="127">
        <v>2</v>
      </c>
      <c r="E412" s="126">
        <f>SUM(F407:F411)</f>
        <v>15.412647058823531</v>
      </c>
      <c r="F412" s="126">
        <f>D412*E412/100</f>
        <v>0.30825294117647062</v>
      </c>
      <c r="G412" s="125"/>
    </row>
    <row r="413" spans="1:7" s="118" customFormat="1" ht="11.4" customHeight="1" x14ac:dyDescent="0.35">
      <c r="A413" s="124"/>
      <c r="B413" s="124"/>
      <c r="C413" s="123"/>
      <c r="D413" s="122"/>
      <c r="E413" s="121"/>
      <c r="F413" s="120">
        <f>SUM(F407:F412)</f>
        <v>15.720900000000002</v>
      </c>
      <c r="G413" s="119" t="s">
        <v>12</v>
      </c>
    </row>
    <row r="414" spans="1:7" ht="10.25" customHeight="1" x14ac:dyDescent="0.35">
      <c r="A414" s="11"/>
      <c r="B414" s="11"/>
      <c r="C414" s="35"/>
      <c r="D414" s="117"/>
      <c r="E414" s="22"/>
      <c r="F414" s="116"/>
      <c r="G414" s="100"/>
    </row>
    <row r="415" spans="1:7" ht="31.5" x14ac:dyDescent="0.35">
      <c r="A415" s="11" t="s">
        <v>92</v>
      </c>
      <c r="B415" s="11" t="s">
        <v>202</v>
      </c>
      <c r="C415" s="35" t="s">
        <v>303</v>
      </c>
      <c r="D415" s="22"/>
      <c r="E415" s="22"/>
      <c r="F415" s="23"/>
      <c r="G415" s="114"/>
    </row>
    <row r="416" spans="1:7" x14ac:dyDescent="0.35">
      <c r="A416" s="11"/>
      <c r="B416" s="108" t="s">
        <v>202</v>
      </c>
      <c r="C416" s="44" t="s">
        <v>425</v>
      </c>
      <c r="D416" s="107">
        <v>1</v>
      </c>
      <c r="E416" s="106">
        <v>81.181847058823536</v>
      </c>
      <c r="F416" s="105">
        <f>D416*E416</f>
        <v>81.181847058823536</v>
      </c>
      <c r="G416" s="104"/>
    </row>
    <row r="417" spans="1:7" ht="10.25" customHeight="1" x14ac:dyDescent="0.35">
      <c r="A417" s="11"/>
      <c r="B417" s="108" t="s">
        <v>182</v>
      </c>
      <c r="C417" s="115" t="s">
        <v>314</v>
      </c>
      <c r="D417" s="107">
        <v>0.09</v>
      </c>
      <c r="E417" s="105">
        <v>29.67</v>
      </c>
      <c r="F417" s="105">
        <f>D417*E417</f>
        <v>2.6703000000000001</v>
      </c>
      <c r="G417" s="104"/>
    </row>
    <row r="418" spans="1:7" ht="10.25" customHeight="1" x14ac:dyDescent="0.35">
      <c r="A418" s="11"/>
      <c r="B418" s="108" t="s">
        <v>182</v>
      </c>
      <c r="C418" s="115" t="s">
        <v>313</v>
      </c>
      <c r="D418" s="107">
        <v>0.17499999999999999</v>
      </c>
      <c r="E418" s="105">
        <v>24.86</v>
      </c>
      <c r="F418" s="105">
        <f>D418*E418</f>
        <v>4.3504999999999994</v>
      </c>
      <c r="G418" s="104"/>
    </row>
    <row r="419" spans="1:7" ht="10.25" customHeight="1" x14ac:dyDescent="0.35">
      <c r="A419" s="11"/>
      <c r="B419" s="108" t="s">
        <v>210</v>
      </c>
      <c r="C419" s="44" t="s">
        <v>336</v>
      </c>
      <c r="D419" s="107">
        <v>2</v>
      </c>
      <c r="E419" s="106">
        <f>SUM(F416:F418)</f>
        <v>88.20264705882353</v>
      </c>
      <c r="F419" s="105">
        <f>D419*E419/100</f>
        <v>1.7640529411764705</v>
      </c>
      <c r="G419" s="104"/>
    </row>
    <row r="420" spans="1:7" ht="10.25" customHeight="1" x14ac:dyDescent="0.35">
      <c r="A420" s="11"/>
      <c r="B420" s="11"/>
      <c r="C420" s="35"/>
      <c r="D420" s="103"/>
      <c r="E420" s="102"/>
      <c r="F420" s="101">
        <f>SUM(F416:F419)</f>
        <v>89.966700000000003</v>
      </c>
      <c r="G420" s="100" t="s">
        <v>12</v>
      </c>
    </row>
    <row r="421" spans="1:7" ht="84" x14ac:dyDescent="0.35">
      <c r="A421" s="11" t="s">
        <v>93</v>
      </c>
      <c r="B421" s="11" t="s">
        <v>202</v>
      </c>
      <c r="C421" s="35" t="s">
        <v>304</v>
      </c>
      <c r="D421" s="22"/>
      <c r="E421" s="22"/>
      <c r="F421" s="23"/>
      <c r="G421" s="114"/>
    </row>
    <row r="422" spans="1:7" x14ac:dyDescent="0.35">
      <c r="A422" s="11"/>
      <c r="B422" s="108" t="s">
        <v>103</v>
      </c>
      <c r="C422" s="44" t="s">
        <v>424</v>
      </c>
      <c r="D422" s="107">
        <v>1</v>
      </c>
      <c r="E422" s="106">
        <v>0.46197058823529602</v>
      </c>
      <c r="F422" s="105">
        <f t="shared" ref="F422:F428" si="7">D422*E422</f>
        <v>0.46197058823529602</v>
      </c>
      <c r="G422" s="104"/>
    </row>
    <row r="423" spans="1:7" x14ac:dyDescent="0.35">
      <c r="A423" s="11"/>
      <c r="B423" s="108" t="s">
        <v>321</v>
      </c>
      <c r="C423" s="44" t="s">
        <v>320</v>
      </c>
      <c r="D423" s="107">
        <v>1.65</v>
      </c>
      <c r="E423" s="106">
        <v>8.9499999999999993</v>
      </c>
      <c r="F423" s="105">
        <f t="shared" si="7"/>
        <v>14.767499999999998</v>
      </c>
      <c r="G423" s="104"/>
    </row>
    <row r="424" spans="1:7" x14ac:dyDescent="0.35">
      <c r="A424" s="11"/>
      <c r="B424" s="108" t="s">
        <v>182</v>
      </c>
      <c r="C424" s="44" t="s">
        <v>319</v>
      </c>
      <c r="D424" s="107">
        <v>0.1</v>
      </c>
      <c r="E424" s="106">
        <v>10.38</v>
      </c>
      <c r="F424" s="105">
        <f t="shared" si="7"/>
        <v>1.038</v>
      </c>
      <c r="G424" s="104"/>
    </row>
    <row r="425" spans="1:7" x14ac:dyDescent="0.35">
      <c r="A425" s="11"/>
      <c r="B425" s="108" t="s">
        <v>182</v>
      </c>
      <c r="C425" s="44" t="s">
        <v>423</v>
      </c>
      <c r="D425" s="107">
        <v>0.15</v>
      </c>
      <c r="E425" s="106">
        <v>7.16</v>
      </c>
      <c r="F425" s="105">
        <f t="shared" si="7"/>
        <v>1.0740000000000001</v>
      </c>
      <c r="G425" s="104"/>
    </row>
    <row r="426" spans="1:7" x14ac:dyDescent="0.35">
      <c r="A426" s="11"/>
      <c r="B426" s="108" t="s">
        <v>182</v>
      </c>
      <c r="C426" s="44" t="s">
        <v>417</v>
      </c>
      <c r="D426" s="107">
        <v>0.01</v>
      </c>
      <c r="E426" s="106">
        <v>118.9</v>
      </c>
      <c r="F426" s="105">
        <f t="shared" si="7"/>
        <v>1.1890000000000001</v>
      </c>
      <c r="G426" s="104"/>
    </row>
    <row r="427" spans="1:7" ht="10.25" hidden="1" customHeight="1" x14ac:dyDescent="0.35">
      <c r="A427" s="11"/>
      <c r="B427" s="108" t="s">
        <v>182</v>
      </c>
      <c r="C427" s="115" t="s">
        <v>314</v>
      </c>
      <c r="D427" s="107">
        <v>0</v>
      </c>
      <c r="E427" s="105">
        <v>29.67</v>
      </c>
      <c r="F427" s="105">
        <f t="shared" si="7"/>
        <v>0</v>
      </c>
      <c r="G427" s="104"/>
    </row>
    <row r="428" spans="1:7" ht="10.25" customHeight="1" x14ac:dyDescent="0.35">
      <c r="A428" s="11"/>
      <c r="B428" s="108" t="s">
        <v>182</v>
      </c>
      <c r="C428" s="115" t="s">
        <v>313</v>
      </c>
      <c r="D428" s="107">
        <v>0.1</v>
      </c>
      <c r="E428" s="105">
        <v>24.86</v>
      </c>
      <c r="F428" s="105">
        <f t="shared" si="7"/>
        <v>2.4860000000000002</v>
      </c>
      <c r="G428" s="104"/>
    </row>
    <row r="429" spans="1:7" ht="10.25" customHeight="1" x14ac:dyDescent="0.35">
      <c r="A429" s="11"/>
      <c r="B429" s="108" t="s">
        <v>210</v>
      </c>
      <c r="C429" s="44" t="s">
        <v>336</v>
      </c>
      <c r="D429" s="107">
        <v>2</v>
      </c>
      <c r="E429" s="106">
        <f>SUM(F422:F428)</f>
        <v>21.016470588235297</v>
      </c>
      <c r="F429" s="105">
        <f>D429*E429/100</f>
        <v>0.42032941176470595</v>
      </c>
      <c r="G429" s="104"/>
    </row>
    <row r="430" spans="1:7" ht="10.25" customHeight="1" x14ac:dyDescent="0.35">
      <c r="A430" s="11"/>
      <c r="B430" s="11"/>
      <c r="C430" s="35"/>
      <c r="D430" s="103"/>
      <c r="E430" s="102"/>
      <c r="F430" s="101">
        <f>SUM(F422:F429)</f>
        <v>21.436800000000002</v>
      </c>
      <c r="G430" s="100" t="s">
        <v>12</v>
      </c>
    </row>
    <row r="431" spans="1:7" ht="21" x14ac:dyDescent="0.35">
      <c r="A431" s="11" t="s">
        <v>94</v>
      </c>
      <c r="B431" s="11" t="s">
        <v>103</v>
      </c>
      <c r="C431" s="35" t="s">
        <v>285</v>
      </c>
      <c r="D431" s="22"/>
      <c r="E431" s="22"/>
      <c r="F431" s="23"/>
      <c r="G431" s="114"/>
    </row>
    <row r="432" spans="1:7" x14ac:dyDescent="0.35">
      <c r="A432" s="11"/>
      <c r="B432" s="108" t="s">
        <v>103</v>
      </c>
      <c r="C432" s="44" t="s">
        <v>424</v>
      </c>
      <c r="D432" s="107">
        <v>1</v>
      </c>
      <c r="E432" s="106">
        <v>0.55394117647058927</v>
      </c>
      <c r="F432" s="105">
        <f t="shared" ref="F432:F437" si="8">D432*E432</f>
        <v>0.55394117647058927</v>
      </c>
      <c r="G432" s="104"/>
    </row>
    <row r="433" spans="1:7" x14ac:dyDescent="0.35">
      <c r="A433" s="11"/>
      <c r="B433" s="108" t="s">
        <v>182</v>
      </c>
      <c r="C433" s="44" t="s">
        <v>319</v>
      </c>
      <c r="D433" s="107">
        <v>0.15</v>
      </c>
      <c r="E433" s="106">
        <v>10.38</v>
      </c>
      <c r="F433" s="105">
        <f t="shared" si="8"/>
        <v>1.5570000000000002</v>
      </c>
      <c r="G433" s="104"/>
    </row>
    <row r="434" spans="1:7" x14ac:dyDescent="0.35">
      <c r="A434" s="11"/>
      <c r="B434" s="108" t="s">
        <v>182</v>
      </c>
      <c r="C434" s="44" t="s">
        <v>423</v>
      </c>
      <c r="D434" s="107">
        <v>0.15</v>
      </c>
      <c r="E434" s="106">
        <v>7.16</v>
      </c>
      <c r="F434" s="105">
        <f t="shared" si="8"/>
        <v>1.0740000000000001</v>
      </c>
      <c r="G434" s="104"/>
    </row>
    <row r="435" spans="1:7" x14ac:dyDescent="0.35">
      <c r="A435" s="11"/>
      <c r="B435" s="108" t="s">
        <v>182</v>
      </c>
      <c r="C435" s="44" t="s">
        <v>417</v>
      </c>
      <c r="D435" s="107">
        <v>0.01</v>
      </c>
      <c r="E435" s="106">
        <v>118.9</v>
      </c>
      <c r="F435" s="105">
        <f t="shared" si="8"/>
        <v>1.1890000000000001</v>
      </c>
      <c r="G435" s="104"/>
    </row>
    <row r="436" spans="1:7" ht="10.25" hidden="1" customHeight="1" x14ac:dyDescent="0.35">
      <c r="A436" s="11"/>
      <c r="B436" s="108" t="s">
        <v>182</v>
      </c>
      <c r="C436" s="115" t="s">
        <v>314</v>
      </c>
      <c r="D436" s="107">
        <v>0</v>
      </c>
      <c r="E436" s="105">
        <v>29.67</v>
      </c>
      <c r="F436" s="105">
        <f t="shared" si="8"/>
        <v>0</v>
      </c>
      <c r="G436" s="104"/>
    </row>
    <row r="437" spans="1:7" ht="10.25" customHeight="1" x14ac:dyDescent="0.35">
      <c r="A437" s="11"/>
      <c r="B437" s="108" t="s">
        <v>182</v>
      </c>
      <c r="C437" s="115" t="s">
        <v>313</v>
      </c>
      <c r="D437" s="107">
        <v>0.15</v>
      </c>
      <c r="E437" s="105">
        <v>24.86</v>
      </c>
      <c r="F437" s="105">
        <f t="shared" si="8"/>
        <v>3.7289999999999996</v>
      </c>
      <c r="G437" s="104"/>
    </row>
    <row r="438" spans="1:7" ht="10.25" customHeight="1" x14ac:dyDescent="0.35">
      <c r="A438" s="11"/>
      <c r="B438" s="108" t="s">
        <v>210</v>
      </c>
      <c r="C438" s="44" t="s">
        <v>336</v>
      </c>
      <c r="D438" s="107">
        <v>2</v>
      </c>
      <c r="E438" s="106">
        <f>SUM(F432:F437)</f>
        <v>8.1029411764705888</v>
      </c>
      <c r="F438" s="105">
        <f>D438*E438/100</f>
        <v>0.16205882352941178</v>
      </c>
      <c r="G438" s="104"/>
    </row>
    <row r="439" spans="1:7" ht="10.25" customHeight="1" x14ac:dyDescent="0.35">
      <c r="A439" s="11"/>
      <c r="B439" s="11"/>
      <c r="C439" s="35"/>
      <c r="D439" s="103"/>
      <c r="E439" s="102"/>
      <c r="F439" s="101">
        <f>SUM(F432:F438)</f>
        <v>8.2650000000000006</v>
      </c>
      <c r="G439" s="100" t="s">
        <v>12</v>
      </c>
    </row>
    <row r="440" spans="1:7" ht="94.5" x14ac:dyDescent="0.35">
      <c r="A440" s="11" t="s">
        <v>95</v>
      </c>
      <c r="B440" s="11" t="s">
        <v>202</v>
      </c>
      <c r="C440" s="35" t="s">
        <v>305</v>
      </c>
      <c r="D440" s="22"/>
      <c r="E440" s="22"/>
      <c r="F440" s="23"/>
      <c r="G440" s="114"/>
    </row>
    <row r="441" spans="1:7" x14ac:dyDescent="0.35">
      <c r="A441" s="11"/>
      <c r="B441" s="108" t="s">
        <v>103</v>
      </c>
      <c r="C441" s="44" t="s">
        <v>424</v>
      </c>
      <c r="D441" s="107">
        <v>1</v>
      </c>
      <c r="E441" s="106">
        <v>2.1622323529411744</v>
      </c>
      <c r="F441" s="105">
        <f t="shared" ref="F441:F447" si="9">D441*E441</f>
        <v>2.1622323529411744</v>
      </c>
      <c r="G441" s="104"/>
    </row>
    <row r="442" spans="1:7" x14ac:dyDescent="0.35">
      <c r="A442" s="11"/>
      <c r="B442" s="108" t="s">
        <v>182</v>
      </c>
      <c r="C442" s="44" t="s">
        <v>319</v>
      </c>
      <c r="D442" s="107">
        <v>0.1</v>
      </c>
      <c r="E442" s="106">
        <v>10.38</v>
      </c>
      <c r="F442" s="105">
        <f t="shared" si="9"/>
        <v>1.038</v>
      </c>
      <c r="G442" s="104"/>
    </row>
    <row r="443" spans="1:7" x14ac:dyDescent="0.35">
      <c r="A443" s="11"/>
      <c r="B443" s="108" t="s">
        <v>182</v>
      </c>
      <c r="C443" s="44" t="s">
        <v>423</v>
      </c>
      <c r="D443" s="107">
        <v>0.15</v>
      </c>
      <c r="E443" s="106">
        <v>7.16</v>
      </c>
      <c r="F443" s="105">
        <f t="shared" si="9"/>
        <v>1.0740000000000001</v>
      </c>
      <c r="G443" s="104"/>
    </row>
    <row r="444" spans="1:7" x14ac:dyDescent="0.35">
      <c r="A444" s="11"/>
      <c r="B444" s="108" t="s">
        <v>182</v>
      </c>
      <c r="C444" s="44" t="s">
        <v>417</v>
      </c>
      <c r="D444" s="107">
        <v>0.01</v>
      </c>
      <c r="E444" s="106">
        <v>118.9</v>
      </c>
      <c r="F444" s="105">
        <f t="shared" si="9"/>
        <v>1.1890000000000001</v>
      </c>
      <c r="G444" s="104"/>
    </row>
    <row r="445" spans="1:7" x14ac:dyDescent="0.35">
      <c r="A445" s="11"/>
      <c r="B445" s="108" t="s">
        <v>182</v>
      </c>
      <c r="C445" s="44" t="s">
        <v>422</v>
      </c>
      <c r="D445" s="107">
        <v>1.4999999999999999E-2</v>
      </c>
      <c r="E445" s="106">
        <v>44.99</v>
      </c>
      <c r="F445" s="105">
        <f t="shared" si="9"/>
        <v>0.67484999999999995</v>
      </c>
      <c r="G445" s="104"/>
    </row>
    <row r="446" spans="1:7" ht="10.25" hidden="1" customHeight="1" x14ac:dyDescent="0.35">
      <c r="A446" s="11"/>
      <c r="B446" s="108" t="s">
        <v>182</v>
      </c>
      <c r="C446" s="115" t="s">
        <v>314</v>
      </c>
      <c r="D446" s="107">
        <v>0</v>
      </c>
      <c r="E446" s="105">
        <v>29.67</v>
      </c>
      <c r="F446" s="105">
        <f t="shared" si="9"/>
        <v>0</v>
      </c>
      <c r="G446" s="104"/>
    </row>
    <row r="447" spans="1:7" ht="10.25" customHeight="1" x14ac:dyDescent="0.35">
      <c r="A447" s="11"/>
      <c r="B447" s="108" t="s">
        <v>182</v>
      </c>
      <c r="C447" s="115" t="s">
        <v>313</v>
      </c>
      <c r="D447" s="107">
        <v>0.23</v>
      </c>
      <c r="E447" s="105">
        <v>24.86</v>
      </c>
      <c r="F447" s="105">
        <f t="shared" si="9"/>
        <v>5.7178000000000004</v>
      </c>
      <c r="G447" s="104"/>
    </row>
    <row r="448" spans="1:7" ht="10.25" customHeight="1" x14ac:dyDescent="0.35">
      <c r="A448" s="11"/>
      <c r="B448" s="108" t="s">
        <v>210</v>
      </c>
      <c r="C448" s="44" t="s">
        <v>336</v>
      </c>
      <c r="D448" s="107">
        <v>2</v>
      </c>
      <c r="E448" s="106">
        <f>SUM(F441:F447)</f>
        <v>11.855882352941176</v>
      </c>
      <c r="F448" s="105">
        <f>D448*E448/100</f>
        <v>0.23711764705882352</v>
      </c>
      <c r="G448" s="104"/>
    </row>
    <row r="449" spans="1:7" ht="10.25" customHeight="1" x14ac:dyDescent="0.35">
      <c r="A449" s="11"/>
      <c r="B449" s="11"/>
      <c r="C449" s="35"/>
      <c r="D449" s="103"/>
      <c r="E449" s="102"/>
      <c r="F449" s="101">
        <f>SUM(F441:F448)</f>
        <v>12.093</v>
      </c>
      <c r="G449" s="100" t="s">
        <v>12</v>
      </c>
    </row>
    <row r="450" spans="1:7" ht="31.5" x14ac:dyDescent="0.35">
      <c r="A450" s="11" t="s">
        <v>96</v>
      </c>
      <c r="B450" s="11" t="s">
        <v>182</v>
      </c>
      <c r="C450" s="35" t="s">
        <v>302</v>
      </c>
      <c r="D450" s="22"/>
      <c r="E450" s="22"/>
      <c r="F450" s="23"/>
      <c r="G450" s="114"/>
    </row>
    <row r="451" spans="1:7" x14ac:dyDescent="0.35">
      <c r="A451" s="11"/>
      <c r="B451" s="108" t="s">
        <v>182</v>
      </c>
      <c r="C451" s="44" t="s">
        <v>421</v>
      </c>
      <c r="D451" s="107">
        <v>0.03</v>
      </c>
      <c r="E451" s="106">
        <v>15.021434509803917</v>
      </c>
      <c r="F451" s="105">
        <f t="shared" ref="F451:F457" si="10">D451*E451</f>
        <v>0.45064303529411753</v>
      </c>
      <c r="G451" s="104"/>
    </row>
    <row r="452" spans="1:7" x14ac:dyDescent="0.35">
      <c r="A452" s="11"/>
      <c r="B452" s="108" t="s">
        <v>182</v>
      </c>
      <c r="C452" s="44" t="s">
        <v>420</v>
      </c>
      <c r="D452" s="107">
        <v>4.4999999999999998E-2</v>
      </c>
      <c r="E452" s="106">
        <v>10.38</v>
      </c>
      <c r="F452" s="105">
        <f t="shared" si="10"/>
        <v>0.46710000000000002</v>
      </c>
      <c r="G452" s="104"/>
    </row>
    <row r="453" spans="1:7" x14ac:dyDescent="0.35">
      <c r="A453" s="11"/>
      <c r="B453" s="108" t="s">
        <v>182</v>
      </c>
      <c r="C453" s="44" t="s">
        <v>419</v>
      </c>
      <c r="D453" s="107">
        <v>0.02</v>
      </c>
      <c r="E453" s="106">
        <v>7.16</v>
      </c>
      <c r="F453" s="105">
        <f t="shared" si="10"/>
        <v>0.14319999999999999</v>
      </c>
      <c r="G453" s="104"/>
    </row>
    <row r="454" spans="1:7" ht="16" x14ac:dyDescent="0.35">
      <c r="A454" s="11"/>
      <c r="B454" s="108" t="s">
        <v>182</v>
      </c>
      <c r="C454" s="44" t="s">
        <v>418</v>
      </c>
      <c r="D454" s="107">
        <v>4.7E-2</v>
      </c>
      <c r="E454" s="106">
        <v>118.9</v>
      </c>
      <c r="F454" s="105">
        <f t="shared" si="10"/>
        <v>5.5883000000000003</v>
      </c>
      <c r="G454" s="104"/>
    </row>
    <row r="455" spans="1:7" x14ac:dyDescent="0.35">
      <c r="A455" s="11"/>
      <c r="B455" s="108" t="s">
        <v>182</v>
      </c>
      <c r="C455" s="44" t="s">
        <v>417</v>
      </c>
      <c r="D455" s="107">
        <v>0.02</v>
      </c>
      <c r="E455" s="106">
        <v>118.9</v>
      </c>
      <c r="F455" s="105">
        <f t="shared" si="10"/>
        <v>2.3780000000000001</v>
      </c>
      <c r="G455" s="104"/>
    </row>
    <row r="456" spans="1:7" ht="10.25" hidden="1" customHeight="1" x14ac:dyDescent="0.35">
      <c r="A456" s="11"/>
      <c r="B456" s="108" t="s">
        <v>182</v>
      </c>
      <c r="C456" s="115" t="s">
        <v>314</v>
      </c>
      <c r="D456" s="107">
        <v>0</v>
      </c>
      <c r="E456" s="105">
        <v>29.67</v>
      </c>
      <c r="F456" s="105">
        <f t="shared" si="10"/>
        <v>0</v>
      </c>
      <c r="G456" s="104"/>
    </row>
    <row r="457" spans="1:7" ht="10.25" customHeight="1" x14ac:dyDescent="0.35">
      <c r="A457" s="11"/>
      <c r="B457" s="108" t="s">
        <v>182</v>
      </c>
      <c r="C457" s="115" t="s">
        <v>313</v>
      </c>
      <c r="D457" s="107">
        <v>8.4000000000000005E-2</v>
      </c>
      <c r="E457" s="105">
        <v>24.86</v>
      </c>
      <c r="F457" s="105">
        <f t="shared" si="10"/>
        <v>2.0882399999999999</v>
      </c>
      <c r="G457" s="104"/>
    </row>
    <row r="458" spans="1:7" ht="10.25" customHeight="1" x14ac:dyDescent="0.35">
      <c r="A458" s="11"/>
      <c r="B458" s="108" t="s">
        <v>210</v>
      </c>
      <c r="C458" s="44" t="s">
        <v>336</v>
      </c>
      <c r="D458" s="107">
        <v>2</v>
      </c>
      <c r="E458" s="106">
        <f>SUM(F451:F457)</f>
        <v>11.115483035294119</v>
      </c>
      <c r="F458" s="105">
        <f>D458*E458/100</f>
        <v>0.22230966070588237</v>
      </c>
      <c r="G458" s="104"/>
    </row>
    <row r="459" spans="1:7" ht="10.25" customHeight="1" x14ac:dyDescent="0.35">
      <c r="A459" s="11"/>
      <c r="B459" s="11"/>
      <c r="C459" s="35"/>
      <c r="D459" s="103"/>
      <c r="E459" s="102"/>
      <c r="F459" s="101">
        <f>SUM(F451:F458)</f>
        <v>11.337792696000001</v>
      </c>
      <c r="G459" s="100" t="s">
        <v>12</v>
      </c>
    </row>
    <row r="460" spans="1:7" x14ac:dyDescent="0.35">
      <c r="A460" s="5" t="s">
        <v>0</v>
      </c>
      <c r="B460" s="6">
        <v>2</v>
      </c>
      <c r="C460" s="5" t="s">
        <v>22</v>
      </c>
    </row>
    <row r="461" spans="1:7" x14ac:dyDescent="0.35">
      <c r="A461" s="5" t="s">
        <v>2</v>
      </c>
      <c r="B461" s="6">
        <v>7</v>
      </c>
      <c r="C461" s="8" t="s">
        <v>53</v>
      </c>
    </row>
    <row r="462" spans="1:7" ht="14.5" customHeight="1" x14ac:dyDescent="0.35">
      <c r="A462" s="9" t="s">
        <v>3</v>
      </c>
      <c r="B462" s="9" t="s">
        <v>4</v>
      </c>
      <c r="C462" s="111" t="s">
        <v>5</v>
      </c>
      <c r="D462" s="20" t="s">
        <v>6</v>
      </c>
      <c r="E462" s="20" t="s">
        <v>7</v>
      </c>
      <c r="F462" s="21" t="s">
        <v>8</v>
      </c>
      <c r="G462" s="72"/>
    </row>
    <row r="463" spans="1:7" ht="50" x14ac:dyDescent="0.35">
      <c r="A463" s="11" t="s">
        <v>48</v>
      </c>
      <c r="B463" s="11" t="s">
        <v>10</v>
      </c>
      <c r="C463" s="44" t="s">
        <v>224</v>
      </c>
      <c r="D463" s="22"/>
      <c r="E463" s="22"/>
      <c r="F463" s="23"/>
      <c r="G463" s="114"/>
    </row>
    <row r="464" spans="1:7" ht="10.25" customHeight="1" x14ac:dyDescent="0.35">
      <c r="A464" s="11"/>
      <c r="B464" s="108"/>
      <c r="C464" s="44"/>
      <c r="D464" s="107" t="s">
        <v>416</v>
      </c>
      <c r="E464" s="106"/>
      <c r="F464" s="105"/>
      <c r="G464" s="104"/>
    </row>
    <row r="465" spans="1:7" ht="10.25" customHeight="1" x14ac:dyDescent="0.35">
      <c r="A465" s="11"/>
      <c r="B465" s="11"/>
      <c r="C465" s="35"/>
      <c r="D465" s="103"/>
      <c r="E465" s="102"/>
      <c r="F465" s="101">
        <v>323.11800000000005</v>
      </c>
      <c r="G465" s="100" t="s">
        <v>12</v>
      </c>
    </row>
    <row r="466" spans="1:7" ht="21" x14ac:dyDescent="0.35">
      <c r="A466" s="11" t="s">
        <v>49</v>
      </c>
      <c r="B466" s="11" t="s">
        <v>103</v>
      </c>
      <c r="C466" s="35" t="s">
        <v>99</v>
      </c>
      <c r="D466" s="22"/>
      <c r="E466" s="22"/>
      <c r="F466" s="23"/>
      <c r="G466" s="114"/>
    </row>
    <row r="467" spans="1:7" ht="10.25" customHeight="1" x14ac:dyDescent="0.35">
      <c r="A467" s="11"/>
      <c r="B467" s="108"/>
      <c r="C467" s="44"/>
      <c r="D467" s="107" t="s">
        <v>416</v>
      </c>
      <c r="E467" s="106"/>
      <c r="F467" s="105"/>
      <c r="G467" s="104"/>
    </row>
    <row r="468" spans="1:7" ht="10.25" customHeight="1" x14ac:dyDescent="0.35">
      <c r="A468" s="11"/>
      <c r="B468" s="11"/>
      <c r="C468" s="35"/>
      <c r="D468" s="103"/>
      <c r="E468" s="102"/>
      <c r="F468" s="101">
        <v>2.7404999999999999</v>
      </c>
      <c r="G468" s="100" t="s">
        <v>12</v>
      </c>
    </row>
    <row r="469" spans="1:7" ht="18.5" x14ac:dyDescent="0.35">
      <c r="A469" s="11" t="s">
        <v>50</v>
      </c>
      <c r="B469" s="11" t="s">
        <v>10</v>
      </c>
      <c r="C469" s="40" t="s">
        <v>297</v>
      </c>
      <c r="D469" s="22"/>
      <c r="E469" s="22"/>
      <c r="F469" s="23"/>
      <c r="G469" s="114"/>
    </row>
    <row r="470" spans="1:7" ht="10.25" customHeight="1" x14ac:dyDescent="0.35">
      <c r="A470" s="11"/>
      <c r="B470" s="108"/>
      <c r="C470" s="44"/>
      <c r="D470" s="107" t="s">
        <v>416</v>
      </c>
      <c r="E470" s="106"/>
      <c r="F470" s="105"/>
      <c r="G470" s="104"/>
    </row>
    <row r="471" spans="1:7" ht="10.25" customHeight="1" x14ac:dyDescent="0.35">
      <c r="A471" s="11"/>
      <c r="B471" s="11"/>
      <c r="C471" s="35"/>
      <c r="D471" s="103"/>
      <c r="E471" s="102"/>
      <c r="F471" s="101">
        <v>209.6874</v>
      </c>
      <c r="G471" s="100" t="s">
        <v>12</v>
      </c>
    </row>
    <row r="472" spans="1:7" ht="42" x14ac:dyDescent="0.35">
      <c r="A472" s="11" t="s">
        <v>51</v>
      </c>
      <c r="B472" s="11" t="s">
        <v>10</v>
      </c>
      <c r="C472" s="35" t="s">
        <v>100</v>
      </c>
      <c r="D472" s="22"/>
      <c r="E472" s="22"/>
      <c r="F472" s="23"/>
      <c r="G472" s="114"/>
    </row>
    <row r="473" spans="1:7" ht="10.25" customHeight="1" x14ac:dyDescent="0.35">
      <c r="A473" s="11"/>
      <c r="B473" s="108"/>
      <c r="C473" s="44"/>
      <c r="D473" s="107" t="s">
        <v>416</v>
      </c>
      <c r="E473" s="106"/>
      <c r="F473" s="105"/>
      <c r="G473" s="104"/>
    </row>
    <row r="474" spans="1:7" ht="10.25" customHeight="1" x14ac:dyDescent="0.35">
      <c r="A474" s="11"/>
      <c r="B474" s="11"/>
      <c r="C474" s="35"/>
      <c r="D474" s="103"/>
      <c r="E474" s="102"/>
      <c r="F474" s="101">
        <v>7830</v>
      </c>
      <c r="G474" s="100" t="s">
        <v>12</v>
      </c>
    </row>
    <row r="475" spans="1:7" x14ac:dyDescent="0.35">
      <c r="A475" s="5" t="s">
        <v>0</v>
      </c>
      <c r="B475" s="6">
        <v>2</v>
      </c>
      <c r="C475" s="5" t="s">
        <v>22</v>
      </c>
    </row>
    <row r="476" spans="1:7" x14ac:dyDescent="0.35">
      <c r="A476" s="5" t="s">
        <v>2</v>
      </c>
      <c r="B476" s="6">
        <v>8</v>
      </c>
      <c r="C476" s="8" t="s">
        <v>223</v>
      </c>
    </row>
    <row r="477" spans="1:7" ht="14.5" customHeight="1" x14ac:dyDescent="0.35">
      <c r="A477" s="9" t="s">
        <v>3</v>
      </c>
      <c r="B477" s="9" t="s">
        <v>4</v>
      </c>
      <c r="C477" s="111" t="s">
        <v>5</v>
      </c>
      <c r="D477" s="20" t="s">
        <v>6</v>
      </c>
      <c r="E477" s="20" t="s">
        <v>7</v>
      </c>
      <c r="F477" s="21" t="s">
        <v>8</v>
      </c>
      <c r="G477" s="72"/>
    </row>
    <row r="478" spans="1:7" ht="39.5" x14ac:dyDescent="0.35">
      <c r="A478" s="11" t="s">
        <v>52</v>
      </c>
      <c r="B478" s="11" t="s">
        <v>103</v>
      </c>
      <c r="C478" s="44" t="s">
        <v>272</v>
      </c>
      <c r="D478" s="22"/>
      <c r="E478" s="22"/>
      <c r="F478" s="23"/>
      <c r="G478" s="114"/>
    </row>
    <row r="479" spans="1:7" ht="9.5" customHeight="1" x14ac:dyDescent="0.35">
      <c r="A479" s="11"/>
      <c r="B479" s="108" t="s">
        <v>202</v>
      </c>
      <c r="C479" s="44" t="s">
        <v>323</v>
      </c>
      <c r="D479" s="107">
        <v>1</v>
      </c>
      <c r="E479" s="106">
        <v>0.670282352941177</v>
      </c>
      <c r="F479" s="105">
        <f>E479/D479</f>
        <v>0.670282352941177</v>
      </c>
      <c r="G479" s="104"/>
    </row>
    <row r="480" spans="1:7" ht="9.5" customHeight="1" x14ac:dyDescent="0.35">
      <c r="A480" s="11"/>
      <c r="B480" s="108"/>
      <c r="C480" s="44" t="s">
        <v>322</v>
      </c>
      <c r="D480" s="107">
        <v>0.1</v>
      </c>
      <c r="E480" s="106">
        <v>1.1499999999999999</v>
      </c>
      <c r="F480" s="105">
        <f>D480*E480</f>
        <v>0.11499999999999999</v>
      </c>
      <c r="G480" s="104"/>
    </row>
    <row r="481" spans="1:7" ht="10.25" customHeight="1" x14ac:dyDescent="0.35">
      <c r="A481" s="11"/>
      <c r="B481" s="108" t="s">
        <v>182</v>
      </c>
      <c r="C481" s="115" t="s">
        <v>476</v>
      </c>
      <c r="D481" s="107">
        <v>0.12</v>
      </c>
      <c r="E481" s="105">
        <v>30.63</v>
      </c>
      <c r="F481" s="105">
        <f>D481*E481</f>
        <v>3.6755999999999998</v>
      </c>
      <c r="G481" s="104"/>
    </row>
    <row r="482" spans="1:7" ht="10.25" hidden="1" customHeight="1" x14ac:dyDescent="0.35">
      <c r="A482" s="11"/>
      <c r="B482" s="108" t="s">
        <v>182</v>
      </c>
      <c r="C482" s="115" t="s">
        <v>313</v>
      </c>
      <c r="D482" s="107">
        <v>0</v>
      </c>
      <c r="E482" s="105">
        <v>24.86</v>
      </c>
      <c r="F482" s="105">
        <f>D482*E482</f>
        <v>0</v>
      </c>
      <c r="G482" s="104"/>
    </row>
    <row r="483" spans="1:7" ht="10.25" customHeight="1" x14ac:dyDescent="0.35">
      <c r="A483" s="11"/>
      <c r="B483" s="108" t="s">
        <v>210</v>
      </c>
      <c r="C483" s="44" t="s">
        <v>336</v>
      </c>
      <c r="D483" s="107">
        <v>2</v>
      </c>
      <c r="E483" s="106">
        <f>SUM(F479:F482)</f>
        <v>4.4608823529411765</v>
      </c>
      <c r="F483" s="105">
        <f>D483*E483/100</f>
        <v>8.9217647058823527E-2</v>
      </c>
      <c r="G483" s="104"/>
    </row>
    <row r="484" spans="1:7" ht="10.25" customHeight="1" x14ac:dyDescent="0.35">
      <c r="A484" s="11"/>
      <c r="B484" s="11"/>
      <c r="C484" s="35"/>
      <c r="D484" s="103"/>
      <c r="E484" s="102"/>
      <c r="F484" s="101">
        <f>SUM(F479:F483)</f>
        <v>4.5501000000000005</v>
      </c>
      <c r="G484" s="100" t="s">
        <v>12</v>
      </c>
    </row>
    <row r="485" spans="1:7" ht="31.5" x14ac:dyDescent="0.35">
      <c r="A485" s="11" t="s">
        <v>101</v>
      </c>
      <c r="B485" s="11" t="s">
        <v>10</v>
      </c>
      <c r="C485" s="35" t="s">
        <v>271</v>
      </c>
      <c r="D485" s="22"/>
      <c r="E485" s="22"/>
      <c r="F485" s="23"/>
      <c r="G485" s="114"/>
    </row>
    <row r="486" spans="1:7" ht="16" x14ac:dyDescent="0.35">
      <c r="A486" s="11"/>
      <c r="B486" s="108" t="s">
        <v>10</v>
      </c>
      <c r="C486" s="44" t="s">
        <v>324</v>
      </c>
      <c r="D486" s="107">
        <v>1</v>
      </c>
      <c r="E486" s="106">
        <v>9.8039411764705875</v>
      </c>
      <c r="F486" s="105">
        <f>E486/D486</f>
        <v>9.8039411764705875</v>
      </c>
      <c r="G486" s="104"/>
    </row>
    <row r="487" spans="1:7" ht="10.25" customHeight="1" x14ac:dyDescent="0.35">
      <c r="A487" s="11"/>
      <c r="B487" s="108" t="s">
        <v>182</v>
      </c>
      <c r="C487" s="115" t="s">
        <v>476</v>
      </c>
      <c r="D487" s="107">
        <v>0.1</v>
      </c>
      <c r="E487" s="105">
        <v>30.63</v>
      </c>
      <c r="F487" s="105">
        <f>D487*E487</f>
        <v>3.0630000000000002</v>
      </c>
      <c r="G487" s="104"/>
    </row>
    <row r="488" spans="1:7" ht="10.25" customHeight="1" x14ac:dyDescent="0.35">
      <c r="A488" s="11"/>
      <c r="B488" s="108" t="s">
        <v>182</v>
      </c>
      <c r="C488" s="115" t="s">
        <v>313</v>
      </c>
      <c r="D488" s="107">
        <v>0.1</v>
      </c>
      <c r="E488" s="105">
        <v>24.86</v>
      </c>
      <c r="F488" s="105">
        <f>D488*E488</f>
        <v>2.4860000000000002</v>
      </c>
      <c r="G488" s="104"/>
    </row>
    <row r="489" spans="1:7" ht="10.25" customHeight="1" x14ac:dyDescent="0.35">
      <c r="A489" s="11"/>
      <c r="B489" s="108" t="s">
        <v>210</v>
      </c>
      <c r="C489" s="44" t="s">
        <v>336</v>
      </c>
      <c r="D489" s="107">
        <v>2</v>
      </c>
      <c r="E489" s="106">
        <f>SUM(F486:F488)</f>
        <v>15.352941176470589</v>
      </c>
      <c r="F489" s="105">
        <f>D489*E489/100</f>
        <v>0.30705882352941177</v>
      </c>
      <c r="G489" s="104"/>
    </row>
    <row r="490" spans="1:7" ht="10.25" customHeight="1" x14ac:dyDescent="0.35">
      <c r="A490" s="11"/>
      <c r="B490" s="11"/>
      <c r="C490" s="35"/>
      <c r="D490" s="103"/>
      <c r="E490" s="102"/>
      <c r="F490" s="101">
        <f>SUM(F486:F489)</f>
        <v>15.66</v>
      </c>
      <c r="G490" s="100" t="s">
        <v>12</v>
      </c>
    </row>
    <row r="491" spans="1:7" ht="21" x14ac:dyDescent="0.35">
      <c r="A491" s="11" t="s">
        <v>102</v>
      </c>
      <c r="B491" s="11" t="s">
        <v>10</v>
      </c>
      <c r="C491" s="35" t="s">
        <v>273</v>
      </c>
      <c r="D491" s="22"/>
      <c r="E491" s="22"/>
      <c r="F491" s="23"/>
      <c r="G491" s="114"/>
    </row>
    <row r="492" spans="1:7" x14ac:dyDescent="0.35">
      <c r="A492" s="11"/>
      <c r="B492" s="108" t="s">
        <v>10</v>
      </c>
      <c r="C492" s="44" t="s">
        <v>477</v>
      </c>
      <c r="D492" s="107">
        <v>1</v>
      </c>
      <c r="E492" s="106">
        <v>5.1359411764705882</v>
      </c>
      <c r="F492" s="105">
        <f>D492*E492</f>
        <v>5.1359411764705882</v>
      </c>
      <c r="G492" s="104"/>
    </row>
    <row r="493" spans="1:7" ht="10.25" customHeight="1" x14ac:dyDescent="0.35">
      <c r="A493" s="11"/>
      <c r="B493" s="108" t="s">
        <v>182</v>
      </c>
      <c r="C493" s="115" t="s">
        <v>476</v>
      </c>
      <c r="D493" s="107">
        <v>0.1</v>
      </c>
      <c r="E493" s="105">
        <v>29.67</v>
      </c>
      <c r="F493" s="105">
        <f>D493*E493</f>
        <v>2.9670000000000005</v>
      </c>
      <c r="G493" s="104"/>
    </row>
    <row r="494" spans="1:7" ht="10.25" hidden="1" customHeight="1" x14ac:dyDescent="0.35">
      <c r="A494" s="11"/>
      <c r="B494" s="108" t="s">
        <v>182</v>
      </c>
      <c r="C494" s="115" t="s">
        <v>313</v>
      </c>
      <c r="D494" s="107">
        <v>0</v>
      </c>
      <c r="E494" s="105">
        <v>24.86</v>
      </c>
      <c r="F494" s="105">
        <f>D494*E494</f>
        <v>0</v>
      </c>
      <c r="G494" s="104"/>
    </row>
    <row r="495" spans="1:7" ht="10.25" customHeight="1" x14ac:dyDescent="0.35">
      <c r="A495" s="11"/>
      <c r="B495" s="108" t="s">
        <v>210</v>
      </c>
      <c r="C495" s="44" t="s">
        <v>336</v>
      </c>
      <c r="D495" s="107">
        <v>2</v>
      </c>
      <c r="E495" s="106">
        <f>SUM(F492:F494)</f>
        <v>8.1029411764705888</v>
      </c>
      <c r="F495" s="105">
        <f>D495*E495/100</f>
        <v>0.16205882352941178</v>
      </c>
      <c r="G495" s="104"/>
    </row>
    <row r="496" spans="1:7" ht="10.25" customHeight="1" x14ac:dyDescent="0.35">
      <c r="A496" s="11"/>
      <c r="B496" s="11"/>
      <c r="C496" s="35"/>
      <c r="D496" s="103"/>
      <c r="E496" s="102"/>
      <c r="F496" s="101">
        <f>SUM(F492:F495)</f>
        <v>8.2650000000000006</v>
      </c>
      <c r="G496" s="100" t="s">
        <v>12</v>
      </c>
    </row>
    <row r="497" spans="1:7" x14ac:dyDescent="0.35">
      <c r="A497" s="5" t="s">
        <v>0</v>
      </c>
      <c r="B497" s="6">
        <v>2</v>
      </c>
      <c r="C497" s="5" t="s">
        <v>22</v>
      </c>
    </row>
    <row r="498" spans="1:7" x14ac:dyDescent="0.35">
      <c r="A498" s="5" t="s">
        <v>2</v>
      </c>
      <c r="B498" s="6">
        <v>9</v>
      </c>
      <c r="C498" s="8" t="s">
        <v>251</v>
      </c>
    </row>
    <row r="499" spans="1:7" ht="14.5" customHeight="1" x14ac:dyDescent="0.35">
      <c r="A499" s="9" t="s">
        <v>3</v>
      </c>
      <c r="B499" s="9" t="s">
        <v>4</v>
      </c>
      <c r="C499" s="111" t="s">
        <v>5</v>
      </c>
      <c r="D499" s="20" t="s">
        <v>6</v>
      </c>
      <c r="E499" s="20" t="s">
        <v>7</v>
      </c>
      <c r="F499" s="21" t="s">
        <v>8</v>
      </c>
      <c r="G499" s="72"/>
    </row>
    <row r="500" spans="1:7" ht="92" x14ac:dyDescent="0.35">
      <c r="A500" s="11" t="s">
        <v>225</v>
      </c>
      <c r="B500" s="11" t="s">
        <v>103</v>
      </c>
      <c r="C500" s="44" t="s">
        <v>252</v>
      </c>
      <c r="D500" s="22"/>
      <c r="E500" s="22"/>
      <c r="F500" s="23"/>
      <c r="G500" s="114"/>
    </row>
    <row r="501" spans="1:7" ht="11.5" customHeight="1" x14ac:dyDescent="0.35">
      <c r="A501" s="11"/>
      <c r="B501" s="11"/>
      <c r="C501" s="35"/>
      <c r="D501" s="107" t="s">
        <v>416</v>
      </c>
      <c r="E501" s="22"/>
      <c r="F501" s="23"/>
      <c r="G501" s="114"/>
    </row>
    <row r="502" spans="1:7" ht="10.25" customHeight="1" x14ac:dyDescent="0.35">
      <c r="A502" s="11"/>
      <c r="B502" s="11"/>
      <c r="C502" s="35"/>
      <c r="D502" s="103"/>
      <c r="E502" s="102"/>
      <c r="F502" s="101">
        <v>13.27</v>
      </c>
      <c r="G502" s="100" t="s">
        <v>12</v>
      </c>
    </row>
    <row r="503" spans="1:7" ht="31.5" x14ac:dyDescent="0.35">
      <c r="A503" s="11" t="s">
        <v>226</v>
      </c>
      <c r="B503" s="11" t="s">
        <v>10</v>
      </c>
      <c r="C503" s="35" t="s">
        <v>253</v>
      </c>
      <c r="D503" s="22"/>
      <c r="E503" s="22"/>
      <c r="F503" s="23"/>
      <c r="G503" s="114"/>
    </row>
    <row r="504" spans="1:7" ht="11.5" customHeight="1" x14ac:dyDescent="0.35">
      <c r="A504" s="11"/>
      <c r="B504" s="11"/>
      <c r="C504" s="35"/>
      <c r="D504" s="107" t="s">
        <v>416</v>
      </c>
      <c r="E504" s="22"/>
      <c r="F504" s="23"/>
      <c r="G504" s="114"/>
    </row>
    <row r="505" spans="1:7" ht="10.25" customHeight="1" x14ac:dyDescent="0.35">
      <c r="A505" s="11"/>
      <c r="B505" s="11"/>
      <c r="C505" s="35"/>
      <c r="D505" s="103"/>
      <c r="E505" s="102"/>
      <c r="F505" s="101">
        <v>160.08000000000001</v>
      </c>
      <c r="G505" s="100" t="s">
        <v>12</v>
      </c>
    </row>
    <row r="506" spans="1:7" ht="29" x14ac:dyDescent="0.35">
      <c r="A506" s="11" t="s">
        <v>227</v>
      </c>
      <c r="B506" s="11" t="s">
        <v>103</v>
      </c>
      <c r="C506" s="44" t="s">
        <v>265</v>
      </c>
      <c r="D506" s="22"/>
      <c r="E506" s="22"/>
      <c r="F506" s="23"/>
      <c r="G506" s="114"/>
    </row>
    <row r="507" spans="1:7" ht="11.5" customHeight="1" x14ac:dyDescent="0.35">
      <c r="A507" s="11"/>
      <c r="B507" s="11"/>
      <c r="C507" s="35"/>
      <c r="D507" s="107" t="s">
        <v>416</v>
      </c>
      <c r="E507" s="22"/>
      <c r="F507" s="23"/>
      <c r="G507" s="114"/>
    </row>
    <row r="508" spans="1:7" ht="10.25" customHeight="1" x14ac:dyDescent="0.35">
      <c r="A508" s="11"/>
      <c r="B508" s="11"/>
      <c r="C508" s="35"/>
      <c r="D508" s="103"/>
      <c r="E508" s="102"/>
      <c r="F508" s="101">
        <v>565.5</v>
      </c>
      <c r="G508" s="100" t="s">
        <v>12</v>
      </c>
    </row>
    <row r="509" spans="1:7" x14ac:dyDescent="0.35">
      <c r="A509" s="5" t="s">
        <v>0</v>
      </c>
      <c r="B509" s="6">
        <v>2</v>
      </c>
      <c r="C509" s="5" t="s">
        <v>22</v>
      </c>
    </row>
    <row r="510" spans="1:7" x14ac:dyDescent="0.35">
      <c r="A510" s="5" t="s">
        <v>2</v>
      </c>
      <c r="B510" s="6">
        <v>10</v>
      </c>
      <c r="C510" s="8" t="s">
        <v>57</v>
      </c>
    </row>
    <row r="511" spans="1:7" ht="14.5" customHeight="1" x14ac:dyDescent="0.35">
      <c r="A511" s="9" t="s">
        <v>3</v>
      </c>
      <c r="B511" s="9" t="s">
        <v>4</v>
      </c>
      <c r="C511" s="111" t="s">
        <v>5</v>
      </c>
      <c r="D511" s="20" t="s">
        <v>6</v>
      </c>
      <c r="E511" s="20" t="s">
        <v>7</v>
      </c>
      <c r="F511" s="21" t="s">
        <v>8</v>
      </c>
      <c r="G511" s="72"/>
    </row>
    <row r="512" spans="1:7" ht="63" x14ac:dyDescent="0.35">
      <c r="A512" s="11" t="s">
        <v>54</v>
      </c>
      <c r="B512" s="11" t="s">
        <v>10</v>
      </c>
      <c r="C512" s="35" t="s">
        <v>267</v>
      </c>
      <c r="D512" s="107"/>
      <c r="E512" s="22"/>
      <c r="F512" s="23"/>
      <c r="G512" s="114"/>
    </row>
    <row r="513" spans="1:7" ht="11.5" customHeight="1" x14ac:dyDescent="0.35">
      <c r="A513" s="11"/>
      <c r="B513" s="11"/>
      <c r="C513" s="35"/>
      <c r="D513" s="107" t="s">
        <v>416</v>
      </c>
      <c r="E513" s="22"/>
      <c r="F513" s="23"/>
      <c r="G513" s="114"/>
    </row>
    <row r="514" spans="1:7" ht="10.25" customHeight="1" x14ac:dyDescent="0.35">
      <c r="A514" s="11"/>
      <c r="B514" s="11"/>
      <c r="C514" s="35"/>
      <c r="D514" s="103"/>
      <c r="E514" s="102"/>
      <c r="F514" s="101">
        <v>783</v>
      </c>
      <c r="G514" s="100" t="s">
        <v>12</v>
      </c>
    </row>
    <row r="515" spans="1:7" ht="42" x14ac:dyDescent="0.35">
      <c r="A515" s="11" t="s">
        <v>307</v>
      </c>
      <c r="B515" s="11" t="s">
        <v>10</v>
      </c>
      <c r="C515" s="35" t="s">
        <v>268</v>
      </c>
      <c r="D515" s="107"/>
      <c r="E515" s="22"/>
      <c r="F515" s="23"/>
      <c r="G515" s="114"/>
    </row>
    <row r="516" spans="1:7" ht="11.5" customHeight="1" x14ac:dyDescent="0.35">
      <c r="A516" s="11"/>
      <c r="B516" s="11"/>
      <c r="C516" s="35"/>
      <c r="D516" s="107" t="s">
        <v>416</v>
      </c>
      <c r="E516" s="22"/>
      <c r="F516" s="23"/>
      <c r="G516" s="114"/>
    </row>
    <row r="517" spans="1:7" ht="10.25" customHeight="1" x14ac:dyDescent="0.35">
      <c r="A517" s="11"/>
      <c r="B517" s="11"/>
      <c r="C517" s="35"/>
      <c r="D517" s="103"/>
      <c r="E517" s="102"/>
      <c r="F517" s="101">
        <v>2610</v>
      </c>
      <c r="G517" s="100" t="s">
        <v>12</v>
      </c>
    </row>
    <row r="518" spans="1:7" ht="31.5" x14ac:dyDescent="0.35">
      <c r="A518" s="11" t="s">
        <v>308</v>
      </c>
      <c r="B518" s="11" t="s">
        <v>10</v>
      </c>
      <c r="C518" s="35" t="s">
        <v>269</v>
      </c>
      <c r="D518" s="107"/>
      <c r="E518" s="22"/>
      <c r="F518" s="23"/>
      <c r="G518" s="114"/>
    </row>
    <row r="519" spans="1:7" ht="11.5" customHeight="1" x14ac:dyDescent="0.35">
      <c r="A519" s="11"/>
      <c r="B519" s="11"/>
      <c r="C519" s="35"/>
      <c r="D519" s="107" t="s">
        <v>416</v>
      </c>
      <c r="E519" s="22"/>
      <c r="F519" s="23"/>
      <c r="G519" s="114"/>
    </row>
    <row r="520" spans="1:7" ht="10.25" customHeight="1" x14ac:dyDescent="0.35">
      <c r="A520" s="11"/>
      <c r="B520" s="11"/>
      <c r="C520" s="35"/>
      <c r="D520" s="103"/>
      <c r="E520" s="102"/>
      <c r="F520" s="101">
        <v>3045</v>
      </c>
      <c r="G520" s="100" t="s">
        <v>12</v>
      </c>
    </row>
    <row r="521" spans="1:7" x14ac:dyDescent="0.35">
      <c r="A521" s="5" t="s">
        <v>0</v>
      </c>
      <c r="B521" s="6">
        <v>2</v>
      </c>
      <c r="C521" s="5" t="s">
        <v>22</v>
      </c>
    </row>
    <row r="522" spans="1:7" x14ac:dyDescent="0.35">
      <c r="A522" s="5" t="s">
        <v>2</v>
      </c>
      <c r="B522" s="6">
        <v>11</v>
      </c>
      <c r="C522" s="8" t="s">
        <v>55</v>
      </c>
    </row>
    <row r="523" spans="1:7" ht="14.5" customHeight="1" x14ac:dyDescent="0.35">
      <c r="A523" s="9" t="s">
        <v>3</v>
      </c>
      <c r="B523" s="9" t="s">
        <v>4</v>
      </c>
      <c r="C523" s="111" t="s">
        <v>5</v>
      </c>
      <c r="D523" s="20" t="s">
        <v>6</v>
      </c>
      <c r="E523" s="20" t="s">
        <v>7</v>
      </c>
      <c r="F523" s="21" t="s">
        <v>8</v>
      </c>
      <c r="G523" s="72"/>
    </row>
    <row r="524" spans="1:7" ht="60.5" x14ac:dyDescent="0.35">
      <c r="A524" s="11" t="s">
        <v>228</v>
      </c>
      <c r="B524" s="11" t="s">
        <v>10</v>
      </c>
      <c r="C524" s="40" t="s">
        <v>266</v>
      </c>
      <c r="D524" s="107"/>
      <c r="E524" s="22"/>
      <c r="F524" s="23"/>
      <c r="G524" s="114"/>
    </row>
    <row r="525" spans="1:7" ht="11.5" customHeight="1" x14ac:dyDescent="0.35">
      <c r="A525" s="11"/>
      <c r="B525" s="11"/>
      <c r="C525" s="35"/>
      <c r="D525" s="107" t="s">
        <v>416</v>
      </c>
      <c r="E525" s="22"/>
      <c r="F525" s="23"/>
      <c r="G525" s="114"/>
    </row>
    <row r="526" spans="1:7" ht="10.25" customHeight="1" x14ac:dyDescent="0.35">
      <c r="A526" s="11"/>
      <c r="B526" s="11"/>
      <c r="C526" s="35"/>
      <c r="D526" s="103"/>
      <c r="E526" s="102"/>
      <c r="F526" s="101">
        <v>565.5</v>
      </c>
      <c r="G526" s="100" t="s">
        <v>12</v>
      </c>
    </row>
    <row r="527" spans="1:7" ht="31.5" x14ac:dyDescent="0.35">
      <c r="A527" s="11" t="s">
        <v>238</v>
      </c>
      <c r="B527" s="11" t="s">
        <v>10</v>
      </c>
      <c r="C527" s="35" t="s">
        <v>270</v>
      </c>
      <c r="D527" s="22"/>
      <c r="E527" s="22"/>
      <c r="F527" s="23"/>
      <c r="G527" s="114"/>
    </row>
    <row r="528" spans="1:7" x14ac:dyDescent="0.35">
      <c r="A528" s="11"/>
      <c r="B528" s="136" t="s">
        <v>182</v>
      </c>
      <c r="C528" s="135" t="s">
        <v>317</v>
      </c>
      <c r="D528" s="127">
        <v>3.7416</v>
      </c>
      <c r="E528" s="126">
        <v>30.63</v>
      </c>
      <c r="F528" s="130">
        <f>D528*E528</f>
        <v>114.60520799999999</v>
      </c>
      <c r="G528" s="104"/>
    </row>
    <row r="529" spans="1:7" ht="10.25" customHeight="1" x14ac:dyDescent="0.35">
      <c r="A529" s="11"/>
      <c r="B529" s="136" t="s">
        <v>182</v>
      </c>
      <c r="C529" s="135" t="s">
        <v>316</v>
      </c>
      <c r="D529" s="127">
        <f>D528</f>
        <v>3.7416</v>
      </c>
      <c r="E529" s="126">
        <v>26.36</v>
      </c>
      <c r="F529" s="130">
        <f>D529*E529</f>
        <v>98.628575999999995</v>
      </c>
      <c r="G529" s="104"/>
    </row>
    <row r="530" spans="1:7" ht="10.25" customHeight="1" x14ac:dyDescent="0.35">
      <c r="A530" s="11"/>
      <c r="B530" s="108" t="s">
        <v>210</v>
      </c>
      <c r="C530" s="44" t="s">
        <v>336</v>
      </c>
      <c r="D530" s="107">
        <v>2</v>
      </c>
      <c r="E530" s="106">
        <f>SUM(F528:F529)</f>
        <v>213.23378399999999</v>
      </c>
      <c r="F530" s="105">
        <f>D530*E530/100</f>
        <v>4.2646756799999999</v>
      </c>
      <c r="G530" s="104"/>
    </row>
    <row r="531" spans="1:7" ht="10.25" customHeight="1" x14ac:dyDescent="0.35">
      <c r="A531" s="11"/>
      <c r="B531" s="11"/>
      <c r="C531" s="35"/>
      <c r="D531" s="103"/>
      <c r="E531" s="102"/>
      <c r="F531" s="101">
        <f>SUM(F528:F530)</f>
        <v>217.49845968</v>
      </c>
      <c r="G531" s="100" t="s">
        <v>12</v>
      </c>
    </row>
    <row r="532" spans="1:7" ht="21" x14ac:dyDescent="0.35">
      <c r="A532" s="11" t="s">
        <v>239</v>
      </c>
      <c r="B532" s="11" t="s">
        <v>10</v>
      </c>
      <c r="C532" s="35" t="s">
        <v>294</v>
      </c>
      <c r="D532" s="22"/>
      <c r="E532" s="22"/>
      <c r="F532" s="23"/>
      <c r="G532" s="114"/>
    </row>
    <row r="533" spans="1:7" x14ac:dyDescent="0.35">
      <c r="A533" s="11"/>
      <c r="B533" s="136" t="s">
        <v>10</v>
      </c>
      <c r="C533" s="135" t="s">
        <v>315</v>
      </c>
      <c r="D533" s="127">
        <v>1</v>
      </c>
      <c r="E533" s="126">
        <v>851.03235294117644</v>
      </c>
      <c r="F533" s="105">
        <f>D533*E533</f>
        <v>851.03235294117644</v>
      </c>
      <c r="G533" s="104"/>
    </row>
    <row r="534" spans="1:7" ht="10.25" customHeight="1" x14ac:dyDescent="0.35">
      <c r="A534" s="11"/>
      <c r="B534" s="136" t="s">
        <v>182</v>
      </c>
      <c r="C534" s="135" t="s">
        <v>317</v>
      </c>
      <c r="D534" s="127">
        <v>15</v>
      </c>
      <c r="E534" s="126">
        <v>30.63</v>
      </c>
      <c r="F534" s="105">
        <f>D534*E534</f>
        <v>459.45</v>
      </c>
      <c r="G534" s="104"/>
    </row>
    <row r="535" spans="1:7" ht="10.25" customHeight="1" x14ac:dyDescent="0.35">
      <c r="A535" s="11"/>
      <c r="B535" s="136" t="s">
        <v>182</v>
      </c>
      <c r="C535" s="135" t="s">
        <v>316</v>
      </c>
      <c r="D535" s="127">
        <v>15</v>
      </c>
      <c r="E535" s="126">
        <v>26.36</v>
      </c>
      <c r="F535" s="105">
        <f>D535*E535</f>
        <v>395.4</v>
      </c>
      <c r="G535" s="104"/>
    </row>
    <row r="536" spans="1:7" ht="10.25" customHeight="1" x14ac:dyDescent="0.35">
      <c r="A536" s="11"/>
      <c r="B536" s="108" t="s">
        <v>210</v>
      </c>
      <c r="C536" s="44" t="s">
        <v>336</v>
      </c>
      <c r="D536" s="107">
        <v>2</v>
      </c>
      <c r="E536" s="106">
        <f>SUM(F533:F535)</f>
        <v>1705.8823529411766</v>
      </c>
      <c r="F536" s="105">
        <f>D536*E536/100</f>
        <v>34.117647058823529</v>
      </c>
      <c r="G536" s="104"/>
    </row>
    <row r="537" spans="1:7" ht="10.25" customHeight="1" x14ac:dyDescent="0.35">
      <c r="A537" s="11"/>
      <c r="B537" s="11"/>
      <c r="C537" s="35"/>
      <c r="D537" s="103"/>
      <c r="E537" s="102"/>
      <c r="F537" s="101">
        <f>SUM(F533:F536)</f>
        <v>1740</v>
      </c>
      <c r="G537" s="100" t="s">
        <v>12</v>
      </c>
    </row>
    <row r="538" spans="1:7" ht="52.5" x14ac:dyDescent="0.35">
      <c r="A538" s="11" t="s">
        <v>384</v>
      </c>
      <c r="B538" s="11" t="s">
        <v>10</v>
      </c>
      <c r="C538" s="35" t="s">
        <v>295</v>
      </c>
      <c r="D538" s="22"/>
      <c r="E538" s="22"/>
      <c r="F538" s="23"/>
      <c r="G538" s="114"/>
    </row>
    <row r="539" spans="1:7" ht="9.5" customHeight="1" x14ac:dyDescent="0.35">
      <c r="A539" s="11"/>
      <c r="B539" s="108" t="s">
        <v>182</v>
      </c>
      <c r="C539" s="44" t="s">
        <v>475</v>
      </c>
      <c r="D539" s="107">
        <v>0.5</v>
      </c>
      <c r="E539" s="106">
        <v>23.435215686274503</v>
      </c>
      <c r="F539" s="105">
        <f>D539*E539</f>
        <v>11.717607843137252</v>
      </c>
      <c r="G539" s="104"/>
    </row>
    <row r="540" spans="1:7" ht="9.5" customHeight="1" x14ac:dyDescent="0.35">
      <c r="A540" s="11"/>
      <c r="B540" s="108" t="s">
        <v>182</v>
      </c>
      <c r="C540" s="44" t="s">
        <v>474</v>
      </c>
      <c r="D540" s="107">
        <v>0.5</v>
      </c>
      <c r="E540" s="106">
        <v>46.24</v>
      </c>
      <c r="F540" s="105">
        <f>D540*E540</f>
        <v>23.12</v>
      </c>
      <c r="G540" s="104"/>
    </row>
    <row r="541" spans="1:7" ht="9.5" customHeight="1" x14ac:dyDescent="0.35">
      <c r="A541" s="11"/>
      <c r="B541" s="108" t="s">
        <v>182</v>
      </c>
      <c r="C541" s="134" t="s">
        <v>473</v>
      </c>
      <c r="D541" s="107">
        <v>0.85</v>
      </c>
      <c r="E541" s="105">
        <v>23.78</v>
      </c>
      <c r="F541" s="105">
        <f>D541*E541</f>
        <v>20.213000000000001</v>
      </c>
      <c r="G541" s="104"/>
    </row>
    <row r="542" spans="1:7" ht="9.5" customHeight="1" x14ac:dyDescent="0.35">
      <c r="A542" s="11"/>
      <c r="B542" s="108" t="s">
        <v>182</v>
      </c>
      <c r="C542" s="115" t="s">
        <v>472</v>
      </c>
      <c r="D542" s="107">
        <v>0.85</v>
      </c>
      <c r="E542" s="105">
        <v>21.14</v>
      </c>
      <c r="F542" s="105">
        <f>D542*E542</f>
        <v>17.969000000000001</v>
      </c>
      <c r="G542" s="104"/>
    </row>
    <row r="543" spans="1:7" ht="9.5" customHeight="1" x14ac:dyDescent="0.35">
      <c r="A543" s="11"/>
      <c r="B543" s="108" t="s">
        <v>210</v>
      </c>
      <c r="C543" s="44" t="s">
        <v>336</v>
      </c>
      <c r="D543" s="107">
        <v>2</v>
      </c>
      <c r="E543" s="106">
        <f>SUM(F539:F542)</f>
        <v>73.019607843137251</v>
      </c>
      <c r="F543" s="105">
        <f>D543*E543/100</f>
        <v>1.4603921568627449</v>
      </c>
      <c r="G543" s="104"/>
    </row>
    <row r="544" spans="1:7" ht="9.5" customHeight="1" x14ac:dyDescent="0.35">
      <c r="A544" s="11"/>
      <c r="B544" s="11"/>
      <c r="C544" s="35"/>
      <c r="D544" s="103"/>
      <c r="E544" s="102"/>
      <c r="F544" s="101">
        <f>SUM(F539:F543)</f>
        <v>74.47999999999999</v>
      </c>
      <c r="G544" s="100" t="s">
        <v>12</v>
      </c>
    </row>
    <row r="545" spans="1:7" ht="42" x14ac:dyDescent="0.35">
      <c r="A545" s="11" t="s">
        <v>385</v>
      </c>
      <c r="B545" s="11" t="s">
        <v>182</v>
      </c>
      <c r="C545" s="35" t="s">
        <v>293</v>
      </c>
      <c r="D545" s="22"/>
      <c r="E545" s="22"/>
      <c r="F545" s="23"/>
      <c r="G545" s="114"/>
    </row>
    <row r="546" spans="1:7" x14ac:dyDescent="0.35">
      <c r="A546" s="11"/>
      <c r="B546" s="108" t="s">
        <v>182</v>
      </c>
      <c r="C546" s="44" t="s">
        <v>471</v>
      </c>
      <c r="D546" s="107">
        <v>0.73</v>
      </c>
      <c r="E546" s="106">
        <v>4.8411388665055117</v>
      </c>
      <c r="F546" s="105">
        <f>D546*E546</f>
        <v>3.5340313725490233</v>
      </c>
      <c r="G546" s="104"/>
    </row>
    <row r="547" spans="1:7" x14ac:dyDescent="0.35">
      <c r="A547" s="11"/>
      <c r="B547" s="108" t="s">
        <v>182</v>
      </c>
      <c r="C547" s="44" t="s">
        <v>470</v>
      </c>
      <c r="D547" s="107">
        <f>D546</f>
        <v>0.73</v>
      </c>
      <c r="E547" s="106">
        <v>7.75</v>
      </c>
      <c r="F547" s="105">
        <f>D547*E547</f>
        <v>5.6574999999999998</v>
      </c>
      <c r="G547" s="104"/>
    </row>
    <row r="548" spans="1:7" ht="10.25" customHeight="1" x14ac:dyDescent="0.35">
      <c r="A548" s="11"/>
      <c r="B548" s="108" t="s">
        <v>182</v>
      </c>
      <c r="C548" s="115" t="s">
        <v>333</v>
      </c>
      <c r="D548" s="107">
        <f>D546</f>
        <v>0.73</v>
      </c>
      <c r="E548" s="105">
        <v>25.67</v>
      </c>
      <c r="F548" s="105">
        <f>D548*E548</f>
        <v>18.739100000000001</v>
      </c>
      <c r="G548" s="104"/>
    </row>
    <row r="549" spans="1:7" ht="10.25" customHeight="1" x14ac:dyDescent="0.35">
      <c r="A549" s="11"/>
      <c r="B549" s="108" t="s">
        <v>182</v>
      </c>
      <c r="C549" s="115" t="s">
        <v>313</v>
      </c>
      <c r="D549" s="107">
        <f>D546</f>
        <v>0.73</v>
      </c>
      <c r="E549" s="105">
        <v>24.86</v>
      </c>
      <c r="F549" s="105">
        <f>D549*E549</f>
        <v>18.1478</v>
      </c>
      <c r="G549" s="104"/>
    </row>
    <row r="550" spans="1:7" ht="10.25" customHeight="1" x14ac:dyDescent="0.35">
      <c r="A550" s="11"/>
      <c r="B550" s="108" t="s">
        <v>210</v>
      </c>
      <c r="C550" s="44" t="s">
        <v>336</v>
      </c>
      <c r="D550" s="107">
        <v>2</v>
      </c>
      <c r="E550" s="106">
        <f>SUM(F546:F549)</f>
        <v>46.078431372549019</v>
      </c>
      <c r="F550" s="105">
        <f>D550*E550/100</f>
        <v>0.92156862745098034</v>
      </c>
      <c r="G550" s="104"/>
    </row>
    <row r="551" spans="1:7" ht="10.25" customHeight="1" x14ac:dyDescent="0.35">
      <c r="A551" s="11"/>
      <c r="B551" s="11"/>
      <c r="C551" s="35"/>
      <c r="D551" s="103"/>
      <c r="E551" s="102"/>
      <c r="F551" s="101">
        <f>SUM(F546:F550)</f>
        <v>47</v>
      </c>
      <c r="G551" s="100" t="s">
        <v>12</v>
      </c>
    </row>
    <row r="552" spans="1:7" x14ac:dyDescent="0.35">
      <c r="A552" s="5" t="s">
        <v>0</v>
      </c>
      <c r="B552" s="6">
        <v>3</v>
      </c>
      <c r="C552" s="5" t="s">
        <v>104</v>
      </c>
      <c r="G552" s="112"/>
    </row>
    <row r="553" spans="1:7" x14ac:dyDescent="0.35">
      <c r="A553" s="5" t="s">
        <v>2</v>
      </c>
      <c r="B553" s="6">
        <v>1</v>
      </c>
      <c r="C553" s="113" t="s">
        <v>104</v>
      </c>
      <c r="G553" s="112"/>
    </row>
    <row r="554" spans="1:7" x14ac:dyDescent="0.35">
      <c r="A554" s="9" t="s">
        <v>3</v>
      </c>
      <c r="B554" s="9" t="s">
        <v>4</v>
      </c>
      <c r="C554" s="111" t="s">
        <v>5</v>
      </c>
      <c r="D554" s="20" t="s">
        <v>6</v>
      </c>
      <c r="E554" s="20" t="s">
        <v>7</v>
      </c>
      <c r="F554" s="21" t="s">
        <v>8</v>
      </c>
      <c r="G554" s="110"/>
    </row>
    <row r="555" spans="1:7" ht="42" x14ac:dyDescent="0.35">
      <c r="A555" s="11" t="s">
        <v>108</v>
      </c>
      <c r="B555" s="11" t="s">
        <v>10</v>
      </c>
      <c r="C555" s="35" t="s">
        <v>387</v>
      </c>
      <c r="D555" s="22"/>
      <c r="E555" s="22"/>
      <c r="F555" s="109"/>
      <c r="G555" s="104"/>
    </row>
    <row r="556" spans="1:7" x14ac:dyDescent="0.35">
      <c r="A556" s="11"/>
      <c r="B556" s="108" t="s">
        <v>10</v>
      </c>
      <c r="C556" s="44" t="s">
        <v>312</v>
      </c>
      <c r="D556" s="107">
        <v>1</v>
      </c>
      <c r="E556" s="106">
        <v>20808</v>
      </c>
      <c r="F556" s="105">
        <f>D556*E556</f>
        <v>20808</v>
      </c>
      <c r="G556" s="104"/>
    </row>
    <row r="557" spans="1:7" x14ac:dyDescent="0.35">
      <c r="A557" s="11"/>
      <c r="B557" s="11"/>
      <c r="C557" s="35"/>
      <c r="D557" s="103"/>
      <c r="E557" s="102"/>
      <c r="F557" s="101">
        <f>F556</f>
        <v>20808</v>
      </c>
      <c r="G557" s="100" t="s">
        <v>12</v>
      </c>
    </row>
    <row r="558" spans="1:7" x14ac:dyDescent="0.35">
      <c r="A558" s="5" t="s">
        <v>0</v>
      </c>
      <c r="B558" s="6">
        <v>4</v>
      </c>
      <c r="C558" s="7" t="s">
        <v>183</v>
      </c>
      <c r="G558" s="112"/>
    </row>
    <row r="559" spans="1:7" x14ac:dyDescent="0.35">
      <c r="A559" s="5" t="s">
        <v>2</v>
      </c>
      <c r="B559" s="6">
        <v>1</v>
      </c>
      <c r="C559" s="46" t="s">
        <v>184</v>
      </c>
      <c r="G559" s="112"/>
    </row>
    <row r="560" spans="1:7" x14ac:dyDescent="0.35">
      <c r="A560" s="9" t="s">
        <v>3</v>
      </c>
      <c r="B560" s="9" t="s">
        <v>4</v>
      </c>
      <c r="C560" s="111" t="s">
        <v>5</v>
      </c>
      <c r="D560" s="20" t="s">
        <v>6</v>
      </c>
      <c r="E560" s="20" t="s">
        <v>7</v>
      </c>
      <c r="F560" s="21" t="s">
        <v>8</v>
      </c>
      <c r="G560" s="110"/>
    </row>
    <row r="561" spans="1:7" ht="21" x14ac:dyDescent="0.35">
      <c r="A561" s="11" t="s">
        <v>185</v>
      </c>
      <c r="B561" s="11" t="s">
        <v>10</v>
      </c>
      <c r="C561" s="35" t="s">
        <v>415</v>
      </c>
      <c r="D561" s="22"/>
      <c r="E561" s="22"/>
      <c r="F561" s="109"/>
      <c r="G561" s="104"/>
    </row>
    <row r="562" spans="1:7" x14ac:dyDescent="0.35">
      <c r="A562" s="11"/>
      <c r="B562" s="108" t="s">
        <v>10</v>
      </c>
      <c r="C562" s="44" t="s">
        <v>414</v>
      </c>
      <c r="D562" s="107">
        <v>1</v>
      </c>
      <c r="E562" s="106">
        <v>20808</v>
      </c>
      <c r="F562" s="105">
        <f>D562*E562</f>
        <v>20808</v>
      </c>
      <c r="G562" s="104"/>
    </row>
    <row r="563" spans="1:7" x14ac:dyDescent="0.35">
      <c r="A563" s="11"/>
      <c r="B563" s="11"/>
      <c r="C563" s="35"/>
      <c r="D563" s="103"/>
      <c r="E563" s="102"/>
      <c r="F563" s="101">
        <f>F562</f>
        <v>20808</v>
      </c>
      <c r="G563" s="100" t="s">
        <v>12</v>
      </c>
    </row>
    <row r="564" spans="1:7" x14ac:dyDescent="0.35">
      <c r="A564" s="5" t="s">
        <v>0</v>
      </c>
      <c r="B564" s="6">
        <v>5</v>
      </c>
      <c r="C564" s="7" t="s">
        <v>230</v>
      </c>
      <c r="G564" s="112"/>
    </row>
    <row r="565" spans="1:7" x14ac:dyDescent="0.35">
      <c r="A565" s="5" t="s">
        <v>2</v>
      </c>
      <c r="B565" s="6">
        <v>1</v>
      </c>
      <c r="C565" s="46" t="s">
        <v>230</v>
      </c>
      <c r="G565" s="112"/>
    </row>
    <row r="566" spans="1:7" x14ac:dyDescent="0.35">
      <c r="A566" s="9" t="s">
        <v>3</v>
      </c>
      <c r="B566" s="9" t="s">
        <v>4</v>
      </c>
      <c r="C566" s="111" t="s">
        <v>5</v>
      </c>
      <c r="D566" s="20" t="s">
        <v>6</v>
      </c>
      <c r="E566" s="20" t="s">
        <v>7</v>
      </c>
      <c r="F566" s="21" t="s">
        <v>8</v>
      </c>
      <c r="G566" s="110"/>
    </row>
    <row r="567" spans="1:7" ht="21" x14ac:dyDescent="0.35">
      <c r="A567" s="11" t="s">
        <v>232</v>
      </c>
      <c r="B567" s="11" t="s">
        <v>10</v>
      </c>
      <c r="C567" s="35" t="s">
        <v>415</v>
      </c>
      <c r="D567" s="22"/>
      <c r="E567" s="22"/>
      <c r="F567" s="109"/>
      <c r="G567" s="104"/>
    </row>
    <row r="568" spans="1:7" x14ac:dyDescent="0.35">
      <c r="A568" s="11"/>
      <c r="B568" s="108" t="s">
        <v>10</v>
      </c>
      <c r="C568" s="44" t="s">
        <v>414</v>
      </c>
      <c r="D568" s="107">
        <v>1</v>
      </c>
      <c r="E568" s="106">
        <v>20808</v>
      </c>
      <c r="F568" s="105">
        <f>D568*E568</f>
        <v>20808</v>
      </c>
      <c r="G568" s="104"/>
    </row>
    <row r="569" spans="1:7" x14ac:dyDescent="0.35">
      <c r="A569" s="11"/>
      <c r="B569" s="11"/>
      <c r="C569" s="35"/>
      <c r="D569" s="103"/>
      <c r="E569" s="102"/>
      <c r="F569" s="101">
        <f>F568</f>
        <v>20808</v>
      </c>
      <c r="G569" s="100" t="s">
        <v>12</v>
      </c>
    </row>
  </sheetData>
  <pageMargins left="0.7" right="0.7" top="0.75" bottom="0.75" header="0.3" footer="0.3"/>
  <pageSetup paperSize="9" orientation="portrait" r:id="rId1"/>
  <headerFooter>
    <oddHeader xml:space="preserve">&amp;L&amp;"Arial Narrow,Negreta"JUSTIFICACIÓ DE PREUS &amp;"Arial Narrow,Normal"
PLANTA SOLAR AGROVOLTAICA DE SANT ANTONI DE VILAMAJOR
</oddHeader>
    <oddFooter>&amp;L30 de novembre de 2025&amp;RPàgina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amidaments</vt:lpstr>
      <vt:lpstr>quadre_preus</vt:lpstr>
      <vt:lpstr>pressupost total</vt:lpstr>
      <vt:lpstr>desmantellament</vt:lpstr>
      <vt:lpstr>justificació_preus</vt:lpstr>
      <vt:lpstr>amidaments!Área_de_impresión</vt:lpstr>
      <vt:lpstr>desmantellament!Área_de_impresión</vt:lpstr>
      <vt:lpstr>justificació_preus!Área_de_impresión</vt:lpstr>
      <vt:lpstr>'pressupost total'!Área_de_impresión</vt:lpstr>
      <vt:lpstr>quadre_preus!Área_de_impresión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 Laimon</dc:creator>
  <cp:lastModifiedBy>Marc Laimon</cp:lastModifiedBy>
  <cp:lastPrinted>2025-11-25T16:37:04Z</cp:lastPrinted>
  <dcterms:created xsi:type="dcterms:W3CDTF">2024-02-15T15:03:14Z</dcterms:created>
  <dcterms:modified xsi:type="dcterms:W3CDTF">2026-05-20T13:01:18Z</dcterms:modified>
</cp:coreProperties>
</file>