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10.9.0.1\d\QS\02_PROJECTES\25000\25127_PROISOTEC_HOSP_VILAFRANCA\12_PE_rev_02_caldera\04_PR\"/>
    </mc:Choice>
  </mc:AlternateContent>
  <xr:revisionPtr revIDLastSave="0" documentId="8_{DF12A77F-4509-4899-84E7-02EBC7A83E66}" xr6:coauthVersionLast="47" xr6:coauthVersionMax="47" xr10:uidLastSave="{00000000-0000-0000-0000-000000000000}"/>
  <bookViews>
    <workbookView xWindow="-120" yWindow="-120" windowWidth="29040" windowHeight="15720" xr2:uid="{781C5384-AB2F-43D5-B3E0-F4156B214ED5}"/>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6" i="1" l="1"/>
  <c r="G597" i="1"/>
  <c r="F599" i="1" s="1"/>
  <c r="E591" i="1"/>
  <c r="F594" i="1"/>
  <c r="F591" i="1" s="1"/>
  <c r="G592" i="1"/>
  <c r="E572" i="1"/>
  <c r="G587" i="1"/>
  <c r="G585" i="1"/>
  <c r="G583" i="1"/>
  <c r="G581" i="1"/>
  <c r="G579" i="1"/>
  <c r="G577" i="1"/>
  <c r="G575" i="1"/>
  <c r="G573" i="1"/>
  <c r="F589" i="1" s="1"/>
  <c r="E312" i="1"/>
  <c r="E392" i="1"/>
  <c r="E539" i="1"/>
  <c r="G564" i="1"/>
  <c r="G562" i="1"/>
  <c r="G560" i="1"/>
  <c r="G558" i="1"/>
  <c r="G556" i="1"/>
  <c r="G554" i="1"/>
  <c r="G552" i="1"/>
  <c r="G550" i="1"/>
  <c r="G548" i="1"/>
  <c r="G546" i="1"/>
  <c r="G544" i="1"/>
  <c r="G542" i="1"/>
  <c r="F566" i="1" s="1"/>
  <c r="G540" i="1"/>
  <c r="E510" i="1"/>
  <c r="G535" i="1"/>
  <c r="G533" i="1"/>
  <c r="G531" i="1"/>
  <c r="G529" i="1"/>
  <c r="G527" i="1"/>
  <c r="G525" i="1"/>
  <c r="G523" i="1"/>
  <c r="G521" i="1"/>
  <c r="G519" i="1"/>
  <c r="G517" i="1"/>
  <c r="G515" i="1"/>
  <c r="G513" i="1"/>
  <c r="G511" i="1"/>
  <c r="F537" i="1" s="1"/>
  <c r="E481" i="1"/>
  <c r="G506" i="1"/>
  <c r="G504" i="1"/>
  <c r="G502" i="1"/>
  <c r="G500" i="1"/>
  <c r="G498" i="1"/>
  <c r="G496" i="1"/>
  <c r="G494" i="1"/>
  <c r="G492" i="1"/>
  <c r="G490" i="1"/>
  <c r="G488" i="1"/>
  <c r="G486" i="1"/>
  <c r="G484" i="1"/>
  <c r="G482" i="1"/>
  <c r="F508" i="1" s="1"/>
  <c r="E452" i="1"/>
  <c r="G477" i="1"/>
  <c r="G475" i="1"/>
  <c r="G473" i="1"/>
  <c r="G471" i="1"/>
  <c r="G469" i="1"/>
  <c r="G467" i="1"/>
  <c r="G465" i="1"/>
  <c r="G463" i="1"/>
  <c r="G461" i="1"/>
  <c r="G459" i="1"/>
  <c r="G457" i="1"/>
  <c r="G455" i="1"/>
  <c r="G453" i="1"/>
  <c r="F479" i="1" s="1"/>
  <c r="E423" i="1"/>
  <c r="F450" i="1"/>
  <c r="F423" i="1" s="1"/>
  <c r="G448" i="1"/>
  <c r="G446" i="1"/>
  <c r="G444" i="1"/>
  <c r="G442" i="1"/>
  <c r="G440" i="1"/>
  <c r="G438" i="1"/>
  <c r="G436" i="1"/>
  <c r="G434" i="1"/>
  <c r="G432" i="1"/>
  <c r="G430" i="1"/>
  <c r="G428" i="1"/>
  <c r="G426" i="1"/>
  <c r="G424" i="1"/>
  <c r="E393" i="1"/>
  <c r="G419" i="1"/>
  <c r="G417" i="1"/>
  <c r="F421" i="1" s="1"/>
  <c r="G415" i="1"/>
  <c r="G413" i="1"/>
  <c r="G411" i="1"/>
  <c r="G409" i="1"/>
  <c r="G407" i="1"/>
  <c r="G405" i="1"/>
  <c r="G403" i="1"/>
  <c r="G401" i="1"/>
  <c r="G399" i="1"/>
  <c r="G397" i="1"/>
  <c r="G395" i="1"/>
  <c r="E383" i="1"/>
  <c r="G388" i="1"/>
  <c r="G386" i="1"/>
  <c r="G384" i="1"/>
  <c r="F390" i="1" s="1"/>
  <c r="E340" i="1"/>
  <c r="G379" i="1"/>
  <c r="G377" i="1"/>
  <c r="G375" i="1"/>
  <c r="G373" i="1"/>
  <c r="G371" i="1"/>
  <c r="G369" i="1"/>
  <c r="G367" i="1"/>
  <c r="G365" i="1"/>
  <c r="G363" i="1"/>
  <c r="G361" i="1"/>
  <c r="G359" i="1"/>
  <c r="G357" i="1"/>
  <c r="G355" i="1"/>
  <c r="G353" i="1"/>
  <c r="G351" i="1"/>
  <c r="G349" i="1"/>
  <c r="G347" i="1"/>
  <c r="G345" i="1"/>
  <c r="G343" i="1"/>
  <c r="G341" i="1"/>
  <c r="F381" i="1" s="1"/>
  <c r="E313" i="1"/>
  <c r="G336" i="1"/>
  <c r="G334" i="1"/>
  <c r="G332" i="1"/>
  <c r="G330" i="1"/>
  <c r="G328" i="1"/>
  <c r="G326" i="1"/>
  <c r="G324" i="1"/>
  <c r="G322" i="1"/>
  <c r="G320" i="1"/>
  <c r="G318" i="1"/>
  <c r="G316" i="1"/>
  <c r="F338" i="1" s="1"/>
  <c r="G314" i="1"/>
  <c r="E122" i="1"/>
  <c r="E299" i="1"/>
  <c r="G306" i="1"/>
  <c r="G304" i="1"/>
  <c r="G302" i="1"/>
  <c r="G300" i="1"/>
  <c r="F308" i="1" s="1"/>
  <c r="E123" i="1"/>
  <c r="G296" i="1"/>
  <c r="E285" i="1"/>
  <c r="G292" i="1"/>
  <c r="G290" i="1"/>
  <c r="G288" i="1"/>
  <c r="G286" i="1"/>
  <c r="F294" i="1" s="1"/>
  <c r="E272" i="1"/>
  <c r="G281" i="1"/>
  <c r="G279" i="1"/>
  <c r="G277" i="1"/>
  <c r="G275" i="1"/>
  <c r="G273" i="1"/>
  <c r="F283" i="1" s="1"/>
  <c r="E261" i="1"/>
  <c r="G268" i="1"/>
  <c r="G266" i="1"/>
  <c r="G264" i="1"/>
  <c r="G262" i="1"/>
  <c r="F270" i="1" s="1"/>
  <c r="E256" i="1"/>
  <c r="G257" i="1"/>
  <c r="F259" i="1" s="1"/>
  <c r="E248" i="1"/>
  <c r="F254" i="1"/>
  <c r="G254" i="1" s="1"/>
  <c r="G248" i="1" s="1"/>
  <c r="G252" i="1"/>
  <c r="G250" i="1"/>
  <c r="E243" i="1"/>
  <c r="G244" i="1"/>
  <c r="F246" i="1" s="1"/>
  <c r="E214" i="1"/>
  <c r="G239" i="1"/>
  <c r="G237" i="1"/>
  <c r="G235" i="1"/>
  <c r="G233" i="1"/>
  <c r="G231" i="1"/>
  <c r="G229" i="1"/>
  <c r="G227" i="1"/>
  <c r="G225" i="1"/>
  <c r="G223" i="1"/>
  <c r="G221" i="1"/>
  <c r="F241" i="1" s="1"/>
  <c r="G219" i="1"/>
  <c r="G217" i="1"/>
  <c r="G215" i="1"/>
  <c r="E147" i="1"/>
  <c r="G210" i="1"/>
  <c r="G208" i="1"/>
  <c r="G206" i="1"/>
  <c r="G204" i="1"/>
  <c r="G202" i="1"/>
  <c r="G200" i="1"/>
  <c r="G198" i="1"/>
  <c r="G196" i="1"/>
  <c r="G194" i="1"/>
  <c r="G192" i="1"/>
  <c r="G190" i="1"/>
  <c r="G188" i="1"/>
  <c r="G186" i="1"/>
  <c r="G184" i="1"/>
  <c r="G182" i="1"/>
  <c r="G180" i="1"/>
  <c r="G178" i="1"/>
  <c r="G176" i="1"/>
  <c r="G174" i="1"/>
  <c r="G172" i="1"/>
  <c r="G170" i="1"/>
  <c r="G168" i="1"/>
  <c r="G166" i="1"/>
  <c r="G164" i="1"/>
  <c r="G162" i="1"/>
  <c r="G160" i="1"/>
  <c r="G158" i="1"/>
  <c r="G156" i="1"/>
  <c r="G154" i="1"/>
  <c r="G152" i="1"/>
  <c r="G150" i="1"/>
  <c r="G148" i="1"/>
  <c r="F212" i="1" s="1"/>
  <c r="E124" i="1"/>
  <c r="G143" i="1"/>
  <c r="G141" i="1"/>
  <c r="E125" i="1"/>
  <c r="G138" i="1"/>
  <c r="G137" i="1"/>
  <c r="G135" i="1"/>
  <c r="G133" i="1"/>
  <c r="G131" i="1"/>
  <c r="G129" i="1"/>
  <c r="G127" i="1"/>
  <c r="F139" i="1" s="1"/>
  <c r="E9" i="1"/>
  <c r="E83" i="1"/>
  <c r="E113" i="1"/>
  <c r="G114" i="1"/>
  <c r="F116" i="1" s="1"/>
  <c r="F104" i="1"/>
  <c r="E104" i="1"/>
  <c r="F111" i="1"/>
  <c r="G111" i="1" s="1"/>
  <c r="G104" i="1" s="1"/>
  <c r="G109" i="1"/>
  <c r="G107" i="1"/>
  <c r="G105" i="1"/>
  <c r="E95" i="1"/>
  <c r="G100" i="1"/>
  <c r="G98" i="1"/>
  <c r="G96" i="1"/>
  <c r="F102" i="1" s="1"/>
  <c r="E84" i="1"/>
  <c r="G91" i="1"/>
  <c r="F93" i="1" s="1"/>
  <c r="G89" i="1"/>
  <c r="G87" i="1"/>
  <c r="G85" i="1"/>
  <c r="E10" i="1"/>
  <c r="E64" i="1"/>
  <c r="G77" i="1"/>
  <c r="G75" i="1"/>
  <c r="G73" i="1"/>
  <c r="G71" i="1"/>
  <c r="G69" i="1"/>
  <c r="G67" i="1"/>
  <c r="G65" i="1"/>
  <c r="F79" i="1" s="1"/>
  <c r="E11" i="1"/>
  <c r="G60" i="1"/>
  <c r="G58" i="1"/>
  <c r="G56" i="1"/>
  <c r="G54" i="1"/>
  <c r="G52" i="1"/>
  <c r="G50" i="1"/>
  <c r="G48" i="1"/>
  <c r="G46" i="1"/>
  <c r="G44" i="1"/>
  <c r="G42" i="1"/>
  <c r="G40" i="1"/>
  <c r="G38" i="1"/>
  <c r="G36" i="1"/>
  <c r="G34" i="1"/>
  <c r="G32" i="1"/>
  <c r="G30" i="1"/>
  <c r="G28" i="1"/>
  <c r="G26" i="1"/>
  <c r="G24" i="1"/>
  <c r="G22" i="1"/>
  <c r="G20" i="1"/>
  <c r="G18" i="1"/>
  <c r="G16" i="1"/>
  <c r="G14" i="1"/>
  <c r="G12" i="1"/>
  <c r="F62" i="1" s="1"/>
  <c r="E4" i="1"/>
  <c r="G5" i="1"/>
  <c r="F7" i="1" s="1"/>
  <c r="F285" i="1" l="1"/>
  <c r="G294" i="1"/>
  <c r="G285" i="1" s="1"/>
  <c r="F539" i="1"/>
  <c r="G566" i="1"/>
  <c r="G539" i="1" s="1"/>
  <c r="F340" i="1"/>
  <c r="G381" i="1"/>
  <c r="G340" i="1" s="1"/>
  <c r="G308" i="1"/>
  <c r="G299" i="1" s="1"/>
  <c r="F299" i="1"/>
  <c r="F510" i="1"/>
  <c r="G537" i="1"/>
  <c r="G510" i="1" s="1"/>
  <c r="F272" i="1"/>
  <c r="G283" i="1"/>
  <c r="G272" i="1" s="1"/>
  <c r="F481" i="1"/>
  <c r="G508" i="1"/>
  <c r="G481" i="1" s="1"/>
  <c r="F572" i="1"/>
  <c r="G589" i="1"/>
  <c r="G572" i="1" s="1"/>
  <c r="F243" i="1"/>
  <c r="G246" i="1"/>
  <c r="G243" i="1" s="1"/>
  <c r="F84" i="1"/>
  <c r="G93" i="1"/>
  <c r="G84" i="1" s="1"/>
  <c r="F118" i="1" s="1"/>
  <c r="G259" i="1"/>
  <c r="G256" i="1" s="1"/>
  <c r="F256" i="1"/>
  <c r="F11" i="1"/>
  <c r="G62" i="1"/>
  <c r="G11" i="1" s="1"/>
  <c r="G102" i="1"/>
  <c r="G95" i="1" s="1"/>
  <c r="F95" i="1"/>
  <c r="F261" i="1"/>
  <c r="G270" i="1"/>
  <c r="G261" i="1" s="1"/>
  <c r="F313" i="1"/>
  <c r="G338" i="1"/>
  <c r="G313" i="1" s="1"/>
  <c r="F64" i="1"/>
  <c r="G79" i="1"/>
  <c r="G64" i="1" s="1"/>
  <c r="F113" i="1"/>
  <c r="G116" i="1"/>
  <c r="G113" i="1" s="1"/>
  <c r="G479" i="1"/>
  <c r="G452" i="1" s="1"/>
  <c r="F452" i="1"/>
  <c r="F393" i="1"/>
  <c r="G421" i="1"/>
  <c r="G393" i="1" s="1"/>
  <c r="F568" i="1" s="1"/>
  <c r="F125" i="1"/>
  <c r="G139" i="1"/>
  <c r="G125" i="1" s="1"/>
  <c r="F145" i="1" s="1"/>
  <c r="F4" i="1"/>
  <c r="G7" i="1"/>
  <c r="G4" i="1" s="1"/>
  <c r="F383" i="1"/>
  <c r="G390" i="1"/>
  <c r="G383" i="1" s="1"/>
  <c r="F214" i="1"/>
  <c r="G241" i="1"/>
  <c r="G214" i="1" s="1"/>
  <c r="F596" i="1"/>
  <c r="G599" i="1"/>
  <c r="G596" i="1" s="1"/>
  <c r="G212" i="1"/>
  <c r="G147" i="1" s="1"/>
  <c r="F147" i="1"/>
  <c r="F248" i="1"/>
  <c r="G594" i="1"/>
  <c r="G591" i="1" s="1"/>
  <c r="G450" i="1"/>
  <c r="G423" i="1" s="1"/>
  <c r="F83" i="1" l="1"/>
  <c r="G118" i="1"/>
  <c r="G83" i="1" s="1"/>
  <c r="F392" i="1"/>
  <c r="G568" i="1"/>
  <c r="G392" i="1" s="1"/>
  <c r="F570" i="1"/>
  <c r="F124" i="1"/>
  <c r="G145" i="1"/>
  <c r="G124" i="1" s="1"/>
  <c r="F297" i="1" s="1"/>
  <c r="F81" i="1"/>
  <c r="F10" i="1" l="1"/>
  <c r="G81" i="1"/>
  <c r="G10" i="1" s="1"/>
  <c r="F120" i="1" s="1"/>
  <c r="F123" i="1"/>
  <c r="G297" i="1"/>
  <c r="G123" i="1" s="1"/>
  <c r="F310" i="1" s="1"/>
  <c r="F312" i="1"/>
  <c r="G570" i="1"/>
  <c r="G312" i="1" s="1"/>
  <c r="F122" i="1" l="1"/>
  <c r="G310" i="1"/>
  <c r="G122" i="1" s="1"/>
  <c r="F9" i="1"/>
  <c r="G120" i="1"/>
  <c r="G9" i="1" s="1"/>
  <c r="F601" i="1" s="1"/>
  <c r="G60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Quim Sajet</author>
  </authors>
  <commentList>
    <comment ref="A3" authorId="0" shapeId="0" xr:uid="{FF9005C6-1F01-4BBD-97C2-770C21A61D7B}">
      <text>
        <r>
          <rPr>
            <b/>
            <sz val="9"/>
            <color indexed="81"/>
            <rFont val="Tahoma"/>
            <family val="2"/>
          </rPr>
          <t>Codi del concepte. Veure colors en "Entorn de treball: Aparença"</t>
        </r>
      </text>
    </comment>
    <comment ref="B3" authorId="0" shapeId="0" xr:uid="{52A8C80D-AC81-4839-920C-2F0F8144A610}">
      <text>
        <r>
          <rPr>
            <b/>
            <sz val="9"/>
            <color indexed="81"/>
            <rFont val="Tahoma"/>
            <family val="2"/>
          </rPr>
          <t>Naturalesa o tipus de concepte, veure els tipus en la línia d’estat amb el menú emergent sobre l’icona de naturaleses</t>
        </r>
      </text>
    </comment>
    <comment ref="C3" authorId="0" shapeId="0" xr:uid="{BD311F3E-01FA-4CA8-A839-A4D6A3E262B9}">
      <text>
        <r>
          <rPr>
            <b/>
            <sz val="9"/>
            <color indexed="81"/>
            <rFont val="Tahoma"/>
            <family val="2"/>
          </rPr>
          <t>Unitat principal de mesura del concepte</t>
        </r>
      </text>
    </comment>
    <comment ref="D3" authorId="0" shapeId="0" xr:uid="{4099E62A-91E8-4A67-B41E-9A978D5DDAFD}">
      <text>
        <r>
          <rPr>
            <b/>
            <sz val="9"/>
            <color indexed="81"/>
            <rFont val="Tahoma"/>
            <family val="2"/>
          </rPr>
          <t>Descripció curta del concepte</t>
        </r>
      </text>
    </comment>
    <comment ref="E3" authorId="0" shapeId="0" xr:uid="{E3E072AA-B752-410C-A5B7-0E24143962EA}">
      <text>
        <r>
          <rPr>
            <b/>
            <sz val="9"/>
            <color indexed="81"/>
            <rFont val="Tahoma"/>
            <family val="2"/>
          </rPr>
          <t>Rendiment o quantitat pressupostada</t>
        </r>
      </text>
    </comment>
    <comment ref="F3" authorId="0" shapeId="0" xr:uid="{E1D02CF0-8F2E-40BB-8FFB-6459A4C6F069}">
      <text>
        <r>
          <rPr>
            <b/>
            <sz val="9"/>
            <color indexed="81"/>
            <rFont val="Tahoma"/>
            <family val="2"/>
          </rPr>
          <t>Preu unitari al pressupost</t>
        </r>
      </text>
    </comment>
    <comment ref="G3" authorId="0" shapeId="0" xr:uid="{8CD23C7E-EE75-4104-BFEB-642B5F1A0FD2}">
      <text>
        <r>
          <rPr>
            <b/>
            <sz val="9"/>
            <color indexed="81"/>
            <rFont val="Tahoma"/>
            <family val="2"/>
          </rPr>
          <t>Import del pressupost</t>
        </r>
      </text>
    </comment>
  </commentList>
</comments>
</file>

<file path=xl/sharedStrings.xml><?xml version="1.0" encoding="utf-8"?>
<sst xmlns="http://schemas.openxmlformats.org/spreadsheetml/2006/main" count="1410" uniqueCount="608">
  <si>
    <t>HCAP</t>
  </si>
  <si>
    <t>Pressupost</t>
  </si>
  <si>
    <t>Código</t>
  </si>
  <si>
    <t>Nat</t>
  </si>
  <si>
    <t>Ud</t>
  </si>
  <si>
    <t>Resumen</t>
  </si>
  <si>
    <t>CanPres</t>
  </si>
  <si>
    <t>Pres</t>
  </si>
  <si>
    <t>ImpPres</t>
  </si>
  <si>
    <t>00</t>
  </si>
  <si>
    <t>Capítol</t>
  </si>
  <si>
    <t/>
  </si>
  <si>
    <t>GENERAL</t>
  </si>
  <si>
    <t>EE000001</t>
  </si>
  <si>
    <t>Partida</t>
  </si>
  <si>
    <t>.</t>
  </si>
  <si>
    <t>General a totes les partides</t>
  </si>
  <si>
    <t>En totes les partides estarà inclòs:
- La utilització de tots els mitjans, mà d'obra, maquinària, material, ajudes i altres elements necessaris per deixar la partida correctament acabada amb el vist i plau de la DF.
- La part proporcional de:
 Transports, moviment vertical i horitzontal de materials, grues i traginaments, 
 Mitjans de protecció i seguretat per a la prevenció de riscos laborals.
 Gestió de residus segons normativa vigent
 Mitjans auxiliars
- Protecció passiva contra el foc, segellat de passos instal·lacions
- La mà d'obra de muntatge.
- Posada en marxa, proves de servei i de control de qualitat, segons reglamentación d'aplicació i instruccions de la DF
- Commissioning
- Treballs de replanteig, recàlcul i confecció de plànols d'obra i as-built
- Part proporcional de purgues manuals necessàries en tots els punts alts, picatge, tub fins a recollida i vàlvulas
- Eliminació de restes, netejes parcial i final, i la retirada de runes  amb la corresponent gestió de residus. Inclòs contenidors per acumulació de runa i el seu transport.
- Les taxes i/o impostos derivades del punt anterior. .
- Projecte, certificats, visats, honoraris eic, taxes i tramitació necessària per a la legalització de la instal·lació si és requereix.
Així com la imprimació de pintura anti-oxidant en les canonades, les soldadures necessàries, suportació, accessoris, estructures, ancoratges, silentblocs, aïllament i recobriment d'alumini d'accessoris, protecció anti pluja elements de control i petit material necessaris per a un correcte acabat, resistència, funcionament de tota la instal·lació i compliment de la normativa vigent.  
El replanteig dels elements es realitzarà "in situ" en el moment de l'execució i conjuntament amb la direcció facultativa.
El preu de contracte de cada partida inclourà tot el necessari per executar-la correctament segons memòria, plànols i documentació de projecte i sempre amb el vistiplau de la df.
Es considera que els preus ja inclouen el cost de les despeses indirectes corresponents.
Els preus de les partides d'instal·lacions inclouen les ajudes corresponents a realitzar a tots els rams.</t>
  </si>
  <si>
    <t>Total 00</t>
  </si>
  <si>
    <t>01</t>
  </si>
  <si>
    <t>PRODUCCIÓ DE CALOR</t>
  </si>
  <si>
    <t>01.1</t>
  </si>
  <si>
    <t>PRODUCCIÓ DE CALOR - CALDERES</t>
  </si>
  <si>
    <t>01.1.01</t>
  </si>
  <si>
    <t>Calderes - calefacció ACS</t>
  </si>
  <si>
    <t>EE21Z001</t>
  </si>
  <si>
    <t>u</t>
  </si>
  <si>
    <t>Equip autonom de coberta Ygnis / ACV o equivalent</t>
  </si>
  <si>
    <t>Equip autònom de coberta marca YGNIS-ACV  -  Varmax BOX 390-3 DH+ , per producció calorífica. 
Formada per equips totalment muntats, preparada per ser connectada a la instal·lació de distribució de calefacció
Marca Ygnis o equivalent
Està format per:
3 calderes Varmax 390
- Potència útil 100%: 383kW (80/60°C); 415 kW(50/30°C)
- Rendiment a 100%: 97,8% (80/60 ° C)
- Rendiment a 30%: 108,9% (50/30°C)
- Consum elèctric: 558W
- Cabal (disseny): 16,4m³/h
- Pèrdua de càrrega costat aigua (ΔT 20°C): 0,79mca
- Pressió xemeneia mínima/màxima (B23p): 5/180pa (80/60°C)
- Temperatura mínima/màxima de fums: 62,5/57,4°C (80/60ºC)
- Ø fums: 200mm
- Ø presa d'impulsió/retorn: DN80
- Ø presa vàlvula de seguretat: 1 1/4”
- Ø presa de gas: 2”
- Dimensions (Alt x Ample x Profund): 2.023 x 900 x 1.369mm
- Pes en buit: 563kg
- Volum d'aigua: 287 litres
INSTAL·LACIÓ HIDRÀULICA segons esquema de principi 
INSTAL·LACIÓ DE COMBUSTIÓ.
INSTAL·LACIÓ ELÈCTRICA
XEMENEIA
VENTILACIÓ
TANCAMENTS
COMPTADOR GN
CONNEXIONS EXTERNES I DE SUBMINISTRAMENT
Connexió de gas
COMBUSTIBLE: Gas Natural – Categoria I2H
PRESSIÓ DE GAS:  Mínima: 20mbar. Màxima: 25mbar.
CABAL DE GAS: 123,9 Nm3/h
CONNEXIÓ:  DN65
Connexió elèctrica
SUBMINISTRAMENT: Trifàsic 380V 3P+N+T; 50Hz
POTÈNCIA:  50 kW
Connexió hidràulica
IMPULSIÓ:  DN150
RETORN:  DN150
OMPLIT:  1 1/2”
BUIDAT:  2”
PRESSIÓ DE SERVEI: 4 bar
CABAL DE DISSENY: 98,4 m3/h
DIMENSIONS I PESOS
LLARG:   5.426 mm
AMPLE:  2.490 mm
ALT:   2.700 mm
PES:   7.500 kg
Conjunt completament instal·lat, col·locat i en funcionament.</t>
  </si>
  <si>
    <t>PJ62-H9GE</t>
  </si>
  <si>
    <t>Separador microbombolles aire+llots,acer,brides DN=200mm,munt.entre tubs</t>
  </si>
  <si>
    <t>SpiroCombi BC200FM Eliminador automàtic de microbombolles d'aire, altres gasos i llots magnèticS Sedical equipat de sèrie amb imant mòbil per a la retenció de partícules magnètiques.
- Cabal nominal recomanat de 180 m³/h, pèrdua de càrrega 5,8 kPa
- Cabal màxim 288 m³/h, pèrdua de càrrega 14,8 kPa
- Amb connexió embridades PN16 de DN 200.
- Longitud de muntatge 775mm.
- Per treballar amb temperatures mínima/màxima del fluid 0°C/110°C i pressions mínima/màxima de 0bar/10bar.
- Equipat amb vàlvula de purga sense fuites amb disseny antibloqueig i connexió roscada R 1/2" per a conducte de purga o vàlvula antiretorn de gas.
- Amb spirotub d'alta eficiència de separació de microbombolles i decantació de llots magnètics.
- Amb gran capacitat de recollida de llots que permet una baixa freqüència de neteja.
- La instal·lació d'aquest equip haurà de realitzar-se sempre en horitzontal amb la vàlvula de purga de microbombolles al punt més alt, amb una alçada lliure de muntatge mínima, mesurada des de l'eix de la canonada, de 700mm. Per tant, la vàlvula d'extracció de llots quedarà al punt més baix.
- Adequat per a aigua i barreges aigua/glicol fins a 50%, no apte per a aigua potable.Inclou treballs de programació i comunicació amb BMS existent
Totalment muntat
Posada en funcionament
Inclou: Aïllament i acabat de les mateixes característiques que el tram de connexió, contra-brides, cargols i petit material de muntatge i suportació</t>
  </si>
  <si>
    <t>PF1A-DUR1</t>
  </si>
  <si>
    <t>m</t>
  </si>
  <si>
    <t>Tub acer negre s/sold.(S),2¬,sèrie H s/UNE-EN 10255,soldat,dific.mitjà,col.superf.</t>
  </si>
  <si>
    <t>Tub d'acer negre sense soldadura, fabricat amb acer S195 T, de 2" de mida de rosca (diàmetre exterior especificat=60,3 mm i DN=50 mm), sèrie H segons UNE-EN 10255, soldat, amb grau de dificultat mitjà i col·locat superficialment
Inclou part proporcional d'accesoris, pintura, elements de suportació i petit material de muntatge.</t>
  </si>
  <si>
    <t>PF1A-DUR2</t>
  </si>
  <si>
    <t>Tub acer negre s/sold.(S),2¬1/2,sèrie H s/UNE-EN 10255,soldat,dific.mitjà,col.superf.</t>
  </si>
  <si>
    <t>Tub d'acer negre sense soldadura, fabricat amb acer S195 T, de 2"1/2 de mida de rosca (diàmetre exterior especificat=76,1 mm i DN=65 mm), sèrie H segons UNE-EN 10255, soldat, amb grau de dificultat mitjà i col·locat superficialment
Inclou part proporcional d'accesoris, pintura anticorrosió, accessoris, elements de suportació, material auxiliar i petit material de muntatge.</t>
  </si>
  <si>
    <t>PF1A-DUR4</t>
  </si>
  <si>
    <t>Tub acer negre s/sold.(S),5¬,sèrie H s/UNE-EN 10255,soldat,dific.mitjà,col.superf.</t>
  </si>
  <si>
    <t>Tub d'acer negre sense soldadura, fabricat amb acer S195 T, de 5" de mida de rosca (diàmetre exterior especificat=139,7 mm i DN=125 mm), sèrie H segons UNE-EN 10255, soldat, amb grau de dificultat mitjà i col·locat superficialment
Inclou part proporcional d'accesoris, pintura anticorrosió, accessoris, elements de suportació, material auxiliar i petit material de muntatge.</t>
  </si>
  <si>
    <t>PF1A-DUR5</t>
  </si>
  <si>
    <t>Tub acer negre s/sold.(S),6¬,sèrie H s/UNE-EN 10255,soldat,dific.mitjà,col.superf.</t>
  </si>
  <si>
    <t>Tub d'acer negre sense soldadura, fabricat amb acer S195 T, de 6" de mida de rosca (diàmetre exterior especificat=165,1 mm i DN=150 mm), sèrie H segons UNE-EN 10255, soldat, amb grau de dificultat mitjà i col·locat superficialment
Inclou part proporcional d'accesoris, pintura, elements de suportació i petit material de muntatge.</t>
  </si>
  <si>
    <t>FF11ZR01</t>
  </si>
  <si>
    <t>Tub acer negre s/sold. (S) ,8´´,sèrie H s/UNE-EN 10255,soldat,dific.mitjà,col.superf.</t>
  </si>
  <si>
    <t>Inclou part proporcional d'accesoris, pintura, elements de suportació i petit material de muntatge.
Tub d'acer negre sense soldadura, fabricat amb acer S195 T, de 8" de mida de rosca (diàmetre exterior especificat=219,1 mm i DN=200 mm), sèrie H segons UNE-EN 10255, soldat, amb grau de dificultat mitjà i col·locat superficialment
Inclou part proporcional d'accesoris, pintura, elements de suportació i petit material de muntatge.</t>
  </si>
  <si>
    <t>PFQ0-3KXC</t>
  </si>
  <si>
    <t>Aïllament tèrmic escum.elastom.,fluids (-50 i 105°C),D=64mm,g=50mm,factor dif.vapor&gt;= 7000 1superf.mitjà</t>
  </si>
  <si>
    <t>Aïllament tèrmic d'escuma elastomèrica per a canonades que transporten fluids a temperatura entre -50°C i 105°C, per a tub de diàmetre exterior 64 mm, de 50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</si>
  <si>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PFQ0-3KXD</t>
  </si>
  <si>
    <t>Aïllament tèrmic escum.elastom.,fluids (-50 i 105°C),D=76mm,g=50mm,factor dif.vapor&gt;= 7000 1superf.mitjà</t>
  </si>
  <si>
    <t>Aïllament tèrmic d'escuma elastomèrica per a canonades que transporten fluids a temperatura entre -50°C i 105°C, per a tub de diàmetre exterior 76 mm, de 50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</si>
  <si>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PFQ0-3KTT</t>
  </si>
  <si>
    <t>Aïllament tèrmic escum.elastom.,fluids (-50 i 105°C),D=140mm,g=60mm,factor dif.vapor&gt;= 7000 1superf.mitjà</t>
  </si>
  <si>
    <t>Aïllament tèrmic d'escuma elastomèrica per a canonades que transporten fluids a temperatura entre -50°C i 105°C, per a tub de diàmetre exterior 140 mm, de 60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</si>
  <si>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PFQ0-3KTV</t>
  </si>
  <si>
    <t>Aïllament tèrmic escum.elastom.,fluids (-50 i 105°C),D=170mm,g=60mm,factor dif.vapor&gt;= 7000 1superf.mitjà</t>
  </si>
  <si>
    <t>Aïllament tèrmic d'escuma elastomèrica per a canonades que transporten fluids a temperatura entre -50°C i 105°C, per a tub de diàmetre exterior 170 mm, de 60 mm de gruix, classe de reacció al foc BL-s2, d0 segons norma UNE-EN 13501-1, factor de resistència a la difusió del vapor d'aigua &gt;= 7000 1, col·locat superficialment amb grau de dificultat mitjà
Inclou part proporcional d'accesoris, elements de suportació i petit material de muntatge.</t>
  </si>
  <si>
    <t>EFQ33JTmz</t>
  </si>
  <si>
    <t>Aïllament tèrmic escum.elastom.,fluids (-50 i 105°C),D=220mm,g=60mm,factor dif.vapor&gt;= 7000 1superf.mitjà</t>
  </si>
  <si>
    <t>Aïllament tèrmic d'escuma elastomèrica per a canonades que transporten fluids a temperatura entre -50°C i 105°C, per a tub de diàmetre exterior 220 mm, de 60 mm de gruix, classe de reacció al foc BL-s2, d0 segons norma UNE-EN 13501-1, amb un factor de resistència a la difusió del vapor d'aigua &gt;= 7000, col·locat superficialment amb grau de dificultat mitjà.
Inclou part proporcional d'accesoris, elements de suportació i petit material de muntatge.</t>
  </si>
  <si>
    <t>PFR0-3NIG</t>
  </si>
  <si>
    <t>Recob.tèrm.canonades alum.,D=180mm,g=0,8mm,dific.mitjà,superf.</t>
  </si>
  <si>
    <t>Recobriment d'aïllaments tèrmics de canonades d'alumini, de 180 mm de diàmetre, de 0,8 mm de gruix, amb grau de dificultat mitjà i col·locat superficialment
Inclou accessoris, vàlvuleria, part proporcional de recobriment d'accesoris i petit material de muntatge.</t>
  </si>
  <si>
    <t>PFR0-3NIN</t>
  </si>
  <si>
    <t>Recob.tèrm.canonades alum.,D=250mm,g=0,8mm,dific.mitjà,superf.</t>
  </si>
  <si>
    <t>Recobriment d'aïllaments tèrmics de canonades d'alumini, de 250 mm de diàmetre, de 0,8 mm de gruix, amb grau de dificultat mitjà i col·locat superficialment
Inclou accessoris, vàlvuleria, part proporcional de recobriment d'accesoris i petit material de muntatge.</t>
  </si>
  <si>
    <t>PFR0-3NIR</t>
  </si>
  <si>
    <t>Recob.tèrm.canonades alum.,D=290mm,g=0,8mm,dific.mitjà,superf.</t>
  </si>
  <si>
    <t>Recobriment d'aïllaments tèrmics de canonades d'alumini, de 290 mm de diàmetre, de 0,8 mm de gruix, amb grau de dificultat mitjà i col·locat superficialment
Inclou accessoris, vàlvuleria, part proporcional de recobriment d'accesoris i petit material de muntatge.</t>
  </si>
  <si>
    <t>EFR11U22</t>
  </si>
  <si>
    <t>Recob.tèrm.canonades alum.,D=340mm,g=0,8mm,dific.mitjà,superf.</t>
  </si>
  <si>
    <t>Recobriment d'aïllaments tèrmics de canonades d'alumini, de 340 mm de diàmetre, de 0,8 mm de gruix, amb grau de dificultat mitjà i col·locat superficialment
Inclou accessoris, vàlvuleria, part proporcional de recobriment d'accesoris i petit material de muntatge.</t>
  </si>
  <si>
    <t>PN45-FD2M</t>
  </si>
  <si>
    <t>Vàlvula papll.concènt.,UNE-EN 593,manual,entre brides,DN=200mm,PN=16bar,EN-GJS-400-15/inox.1.4401,reductor manual,superf.</t>
  </si>
  <si>
    <t>Vàlvula de papallona concèntrica segons norma UNE-EN 593, manual, per a muntar entre brides, de 200 mm de diàmetre nominal, de 16 bar de pressió nominal, cos de fosa nodular EN-GJS-400-15 (GGG40) amb revestiment de resina epoxi (100 micres), disc d'acer inoxidable 1.4401 (AISI 316), anell d'etilè propilè diè (EPDM), eix d'acer inoxidable 1.4021 (AISI 420) i accionament per reductor manual, muntada superficialment
Inclou: Aïllament i acabat de les mateixes característiques que el tram de connexió, contra-brides, cargols i petit material de muntatge i suportació</t>
  </si>
  <si>
    <t>PNF1-H9KE</t>
  </si>
  <si>
    <t>Vàlvula de buidat,DN=1'',16 bar,preu alt,roscada</t>
  </si>
  <si>
    <t>Vàlvula de buidat d'1'' de diàmetre nominal, de PN 16 bar, de preu alt i muntada roscada
Inclou: Aïllament i acabat de les mateixes característiques que el tram de connexió, contra-brides, cargols i petit material de muntatge i suportació</t>
  </si>
  <si>
    <t>GJM6U020</t>
  </si>
  <si>
    <t>Manòmetre de glicerina D 100 mm, amb clau de pas</t>
  </si>
  <si>
    <t>Manòmetre de glicerina dn-100 mm amb clau de pas, incloses unions, elements auxiliars i accessoris necessaris per al seu funcionament, muntat a la canonada i provat</t>
  </si>
  <si>
    <t>PEUE-6YQ4</t>
  </si>
  <si>
    <t>Termòmetre bimetàl·lic,beina D=1/2¬,esfera 100mm,&lt;= 80 °C,col.roscat</t>
  </si>
  <si>
    <t>Termòmetre bimetàl·lic, amb beina de 1/2" de, d'esfera de 100 mm, de &lt;= 80 °C, col·locat roscat</t>
  </si>
  <si>
    <t>PEU6-H9SO</t>
  </si>
  <si>
    <t>Dipòsit exp.600l,planxa acer,membrana elàstica,connexió D=1'',roscat</t>
  </si>
  <si>
    <t>Dipòsit d'expansió tancat de 600 l de capacitat, de planxa d'acer i membrana elàstica, amb connexió d'1' de D, col·locat roscat
Inclou: Aïllament i acabat de les mateixes característiques que el tram de connexió, contra-brides, cargols i petit material de muntatge i suportació</t>
  </si>
  <si>
    <t>EDXA20Z3</t>
  </si>
  <si>
    <t>Connexionat i alimentació a canonada aigua freda, DN40, amb comptador i filtre.</t>
  </si>
  <si>
    <t>Conexionnat i alimentació a canonada aigua freda de 40mm, mitjançant la instal·lació de canonada amb racors i elements d'unió en els extrems:
- vàlvula de pas tipus bola, v
- vàlvula de retenció roscada, 
- filtre
- comptador amb emisor impulsus 
- desconnector
- aixeta de buidat de 40 mm 
- manometre amb aixeta de comprovació. 
- Canonada, aïllament i recobriment alumini fins a punt de connexió
Completament instal·lat.</t>
  </si>
  <si>
    <t>ENF51347z</t>
  </si>
  <si>
    <t>Vàlv.seg.+rosca,llautó,connex.H-H,D=1 1/4'',P=3bar,temp=120°C,munt.superf.</t>
  </si>
  <si>
    <t>Vàlvula de seguretat amb rosca de llautó, amb connexió femella-femella de diàmetre 1 1/4'', tarada a 3 bar, de temperatura màxima 120°C, muntada superficialment</t>
  </si>
  <si>
    <t>EDXA20Z200</t>
  </si>
  <si>
    <t>Connexionat a circuit existent de impulsió / retorn DN200</t>
  </si>
  <si>
    <t>Connexionat als circuits existents amb tub de 8". 
Inclou picatge i mecanitzat. 
Completament instal·lat, connectat i provat.
Inclou part proporcional d'accesoris, pintura anticorrosió, accessoris, elements de suportació, material auxiliar i petit material de muntatge.
Treballs de buidat i omplerta dels circuits</t>
  </si>
  <si>
    <t>EEU11113</t>
  </si>
  <si>
    <t>Purgador automàt.aire,llautó,vert.+vàlvula obt.,D=3/8"</t>
  </si>
  <si>
    <t>Purgador automàtic d'aire, de llautó, per flotador, de posició vertical i vàlvula d'obturació incorporada, amb rosca de 3/8" de diàmetre, roscat
MARCA/MODEL: INDELCASA mod ZUV o equivalent</t>
  </si>
  <si>
    <t>Total 01.1.01</t>
  </si>
  <si>
    <t>01.1.04</t>
  </si>
  <si>
    <t>Instal GN</t>
  </si>
  <si>
    <t>PK28-G49T</t>
  </si>
  <si>
    <t>Manòmetre de 0 a 0,6 bar,esfera 100mm,connex.1/2¬G,inst.</t>
  </si>
  <si>
    <t>Manòmetre per a una pressió de 0 a 0,6 bar, d'esfera de 100 mm i rosca de connexió d'1/2" G, instal·lat</t>
  </si>
  <si>
    <t>PK28-G49P</t>
  </si>
  <si>
    <t>Manòmetre &lt; 0,04 bar,esfera 100mm,connex.1/2¬G,inst.</t>
  </si>
  <si>
    <t>Manòmetre per a una pressió &lt; 0,04 bar, d'esfera de 100 mm i rosca de connexió d'1/2" G, instal·lat</t>
  </si>
  <si>
    <t>PK2Az-DRJH</t>
  </si>
  <si>
    <t>Regulador amb seguretat 150 mbar - 20/50 mbar,Q&lt;150m3/h,embridat,munt.</t>
  </si>
  <si>
    <t>Regulador de pressió amb seguretat 150 mbar - 20/50 mbar,Q&lt;150m3/h, embridat, muntat entre tubs</t>
  </si>
  <si>
    <t>PNG0-H9KO</t>
  </si>
  <si>
    <t>Electrovàlv.rearmament manual GN,tipus NC,230V,rosca 2 1/2'',500mbar,muntada</t>
  </si>
  <si>
    <t>Electrovàlvula de rearmament manual per a tall de gas natural, del tipus NC (normalment tancada), alimentació a 230 V a.c., amb connexions roscades de 2 1/2'' i pressió màxima de 500 mbar, muntada</t>
  </si>
  <si>
    <t>PNG1-H9JV</t>
  </si>
  <si>
    <t>Vàlvula gas DN65,rosca gas H G2''1/2, junt pla M G3''</t>
  </si>
  <si>
    <t>Vàlvula de pas de gas de 65 mm de DN, amb connexió rosca gas femella G 2''1/2 i junt pla mascle G 3'', amb obturador esfèric, segons norma UNE 60.708</t>
  </si>
  <si>
    <t>EDXA20ZGN</t>
  </si>
  <si>
    <t>Connexionat a instal·lació existent</t>
  </si>
  <si>
    <t>Connexionat a instal·lació de GN existent dins ERM
Inclou picatge i mecanitzat. 
Completament instal·lat, connectat i provat.
Inclou part proporcional d'accesoris, pintura, accessoris, elements de suportació, material auxiliar i petit material de muntatge.
Treballs de buidat i omplerta dels circuits</t>
  </si>
  <si>
    <t>Total 01.1.04</t>
  </si>
  <si>
    <t>Total 01.1</t>
  </si>
  <si>
    <t>01.2</t>
  </si>
  <si>
    <t>CONTROL BMS</t>
  </si>
  <si>
    <t>05.01</t>
  </si>
  <si>
    <t>Elements de camp</t>
  </si>
  <si>
    <t>PTI6M3</t>
  </si>
  <si>
    <t>PTI6 Transmissor de pressió per gas i líquid 0..6bar, máx.18bar, 2 hilos, 4..20mA.</t>
  </si>
  <si>
    <t>Subministrament i muntatge PTI6 Transmissor de pressió per gas i líquid 0..6bar, máx.18bar, 2 hilos, 4..20mA.
Marca Trend Controls/M3
Model: PTI16/M3
Inclòs accessoris, cablejat i muntatge. Totalment instal·lat i en funcionament.</t>
  </si>
  <si>
    <t>TBTI-S_WS150_M3</t>
  </si>
  <si>
    <t>Sensor temperatura TB/TI-S+WS150/M3</t>
  </si>
  <si>
    <t>Subministrament i muntatge Sensor Temperatura Immersió (plançó 6mm diàmetre) IP67 i 150mm amb beina d'acer inox. R1/2" /ISO, PN25 de 135mm, P max. 25 bar i cabal màxim de 7,5m/s.
Marca Trend Controls/M3
Model TB/TI-S+WS150/M3
Inclòs accessoris, cablejat i muntatge. Totalment instal·lat i en funcionament.</t>
  </si>
  <si>
    <t>DTI_M3</t>
  </si>
  <si>
    <t>Transmissor de pressió diferencial DTI6</t>
  </si>
  <si>
    <t>Subministrament i muntatge Transmissor de pressió diferencial DTI6, 0 -6 bar Rang, 30 bar Pressió, ≤ 1,8% Error, ≤ 0,4% Estabilitat, IP65.
Marca Trend Controls/M3
Model DTI6/M3
Inclòs accessoris, cablejat i muntatge. Totalment instal·lat i en funcionament.</t>
  </si>
  <si>
    <t>H7735C2015M3</t>
  </si>
  <si>
    <t>Sensor d'humitat,3%H</t>
  </si>
  <si>
    <t>Subministrament i muntatge 
Sensor d'humitat a l'aire lliure 3% amb 20 K de temperatura Marca Trend Controls/M3
Marca Trend Controls/M3
Model: H7735C2015/M3
Inclòs accessoris, cablejat i muntatge. Totalment instal·lat i en funcionament.</t>
  </si>
  <si>
    <t>Total 05.01</t>
  </si>
  <si>
    <t>05.02</t>
  </si>
  <si>
    <t>Quadres de control</t>
  </si>
  <si>
    <t>CCP</t>
  </si>
  <si>
    <t>Quadre de control producció</t>
  </si>
  <si>
    <t>Quadre de control PRODUCCIÓ compost d'un armari metàl·lic, que disposarà de controladors Trend , pilot presencia tensió en el frontal de l'armari, una protecció magnetotèrmica general, un trafo de 230V/24Vac d, protecció per fusibles per al trafo, reixeta de recirculació, bornes de pas, cablejats, punteres, canaletes i material d'etiquetatge de cablejat, bornas, pilotatge i equips.
Inclòs accessoris, cablejat i muntatge. Totalment instal·lat i en funcionament.</t>
  </si>
  <si>
    <t>02.04.09.01</t>
  </si>
  <si>
    <t>Ampliació llicència 500 punts adicionals</t>
  </si>
  <si>
    <t>Ampliació de la llicència amb 500 punts addicionals d'equips Trend.
Marca Trend Controls/M3
Model IQV-500-EXT ADD 500 TREND PTS</t>
  </si>
  <si>
    <t>02.04.09.02</t>
  </si>
  <si>
    <t>Ampliació llicència 500 punts adicionals protocol obert</t>
  </si>
  <si>
    <t>Ampliació de la llicència amb 500 punts addicionals de sistemes amb protocol obert
Marca Trend Controls/M3
Model IQV-500-OPEN/M3</t>
  </si>
  <si>
    <t>Total 05.02</t>
  </si>
  <si>
    <t>05.03</t>
  </si>
  <si>
    <t>Ingenyeria, programació i posada en funcionament</t>
  </si>
  <si>
    <t>INTEGRACIO</t>
  </si>
  <si>
    <t>Enginyeria per la integració, configuració i programació del sistema de gestió</t>
  </si>
  <si>
    <t>Partida de desenvolupament de l'enginyeria, configuració i programació en el Sistema de Gestió, Supervisor i Passarel·les, de la integració multiprotocol d'equips tercers en els següents protocols: BacNet Ip, MBUS, Modbus/RS485, entre el Sistema de Control i els diferents Subsistemes o Equips a integrar per al monitoratge i supervisió d'aquests. S'inclou la configuració i programació del maquinari de interface (passarel·les i controladors multiprotocol de Trend Controls inclosos i detallats en la partida de controladors i passarel·les) com la programació i configuració del Sistema de Trend (Posat/s Supervisió). Els Subsistemes o Equips a integrar estaran interconnectats i disposaran de l'electrònica necessària per a connectar-se amb el Sistema de Control de Trend . No estan incloses les targetes de comunicació dels Subsistemes o Equips a integrar ni qualsevol altre element de interface dins d'aquests Subsistemes. Equips a Integrar segons llistat de punts.</t>
  </si>
  <si>
    <t>PM</t>
  </si>
  <si>
    <t>Posada en marxa</t>
  </si>
  <si>
    <t>Verificació de cablatge, senyals de camp, posada en marxa equips de control, càrrega de programació, verificació de les regulacions, creació documentació tècnica necessària i formació a personal tècnic.</t>
  </si>
  <si>
    <t>ES</t>
  </si>
  <si>
    <t>Enginyeria de supervisor</t>
  </si>
  <si>
    <t>Enginyeria de Supervisor.
- Creació de les pantalles, bases de dades, alarmes del sistema, gràfiques i històrics i usuaris, verificació del sistema de gestió tècnica</t>
  </si>
  <si>
    <t>Total 05.03</t>
  </si>
  <si>
    <t>05.04</t>
  </si>
  <si>
    <t>Cablejat de control</t>
  </si>
  <si>
    <t>PG33Z0000</t>
  </si>
  <si>
    <t>Cablejat i canalitzacions control</t>
  </si>
  <si>
    <t>Sum. i col. de cablejat i canalitzacions secundàries de control necessari per a tota la instal·lació de climatització format per:
Cable de 2x1 mm2. per a les entrades i sortides digitals.
Cable de 3x1 apantallat per a les entrades i sortides analògiques.
Cable de 3x1 o 2x2 trenat i apantallat per a bus N2.
Cable per a bus 
S'hi inclou p.p. de material auxiliar de muntatge.</t>
  </si>
  <si>
    <t>Total 05.04</t>
  </si>
  <si>
    <t>Total 01.2</t>
  </si>
  <si>
    <t>Total 01</t>
  </si>
  <si>
    <t>02</t>
  </si>
  <si>
    <t>RESIL·LIÈNCIA ELÈCTRICA</t>
  </si>
  <si>
    <t>02.1</t>
  </si>
  <si>
    <t>INSTAL·LACIONS ELÈCTRIQUES</t>
  </si>
  <si>
    <t>02.1.1</t>
  </si>
  <si>
    <t>Quadres elèctrics</t>
  </si>
  <si>
    <t>02.1.1.1</t>
  </si>
  <si>
    <t>Quadre General TR1-TR2-TR3</t>
  </si>
  <si>
    <t>Quadre metàl·lic acabat mat texturat amb tractament d'electroforesi i pols epoxi de polièster polimeritzat en calent, amb porta metàl·lica, aïllament elèctric classe I i grau de protecció IP30 i IK08, col·locat i instal·lat. Inclou mà d'obra i tots els elements i les proteccions seguint els lineaments de l'esquema unifilar. Mà d'obra inclosa. S'hi inclou bancada</t>
  </si>
  <si>
    <t>PG4A-Z160</t>
  </si>
  <si>
    <t>UN</t>
  </si>
  <si>
    <t>Desinstal·lació i instal·lació d'Interruptor auto.magnet.,caixa emmot.1600A,4P-3R,3R+N/2,4R,65kA,munt.superf.</t>
  </si>
  <si>
    <t>Desinstal·lació i instal·lació d'Interruptor automàtic magnetotèrmic de caixa emmotllada existent, de 1600 A d'intensitat màxima, amb 4 pols i 3 o 4 relès, o 3 relès amb protecció parcial del neutre i bloc de relès electrònic regulable per a interruptors fins a 1600 A amb amperímetre, de 65 kA de poder de tall segons UNE-EN 60947-2, muntat superficialment</t>
  </si>
  <si>
    <t>PG4A-Z125</t>
  </si>
  <si>
    <t>Desinstal·lació i instal·lació d'Interruptor auto.magnet.,caixa emmot.1250A,4P-3R,3R+N/2,4R,65kA,munt.superf.</t>
  </si>
  <si>
    <t>Desinstal·lació i instal·lació d'Interruptor automàtic magnetotèrmic de caixa emmotllada existent, de 1250 A d'intensitat màxima, amb 4 pols i 3 o 4 relès, o 3 relès amb protecció parcial del neutre i bloc de relès electrònic regulable per a interruptors fins a 1600 A amb amperímetre, de 65 kA de poder de tall segons UNE-EN 60947-2, muntat superficialment</t>
  </si>
  <si>
    <t>PG10-J1XU</t>
  </si>
  <si>
    <t>Armari peu metàl.+porta metàl.opac.,4000A,aprox.2000x700x600mm,classe I,IP40,col.</t>
  </si>
  <si>
    <t>Armari de peu per a quadre de distribució elèctrica, format per una estructura de muntants verticals, un sòcol inferior, una tapa superior, dos plafons laterals i un plafó de fons, de planxa d?acer acabat pintat al forn i porta metàl·lica opaca amb pany i clau de serreta, per a una intensitat màxima de 4000 A, de dimensions aproximades de 2000x700x600 mm, aïllament elèctric classe I i grau de protecció IP40 i IK08, col·locat</t>
  </si>
  <si>
    <t>PG4L-HCHP</t>
  </si>
  <si>
    <t>Rele diferencial s/toroide,0,03-30A,0-4,5s,p/munt.DIN,col.</t>
  </si>
  <si>
    <t>Relé diferencial amb toroidal separat, sensibilitat de 0,03 A a 30 A (9 llindars commutables), dispar instantani o temporitzat de 0 s a 4,5 s (9 llindars commutables), alimentació a 220-240 V a.c., amb connexions per a l'alimentació elèctrica, la bobina de dispar i el toroidal, amb vigilàcia automàtica de l'enllaç amb el toroide, de l'alimentació elèctrica i de l'electrònica interna, per a muntar en carril DIN normalitzat, col·locat</t>
  </si>
  <si>
    <t>PG4O-3AQV</t>
  </si>
  <si>
    <t>Transformador,sensib.0,5A,D=140mm,ifins a 1300 A,subj.cargols</t>
  </si>
  <si>
    <t>Transformador d'intensitat per a diferencials amb sensibilitat de 0,5 A i de 140 mm de diàmetre interior, fins a 1300 A d'intensitat nominal i subjectat amb cargols</t>
  </si>
  <si>
    <t>A9N15650z</t>
  </si>
  <si>
    <t>STI 2P 400V</t>
  </si>
  <si>
    <t>DF2BN0600z</t>
  </si>
  <si>
    <t>Fusibles de cartucho NFC, Tesys GS, cilíndrico 8,5 mm x 31,5 mm, fusible tipo gG, 400 VCA, 6 A, sin percutor</t>
  </si>
  <si>
    <t>Total 02.1.1.1</t>
  </si>
  <si>
    <t>02.1.1.2</t>
  </si>
  <si>
    <t>C100 - QGBT</t>
  </si>
  <si>
    <t>Quadre general de baixa tensió format per una estructura de muntants verticals, sòcols inferior, tapa superior, plafons laterals i plafons de fons, de xapa d'acer, acabat mat texturat amb tractament d'electroforesi i pols epoxi de polièster polimeritzat En calent, amb porta metàl·lica i clau per a una intensitat màxima de 4000A 2000x14806x600 mm, aïllament elèctric classe I i grau de protecció IP30 i IK08, col·locat i amb tots els elements i totes les proteccions instal·lades i provades seguint els lineaments de l'esquema unifilar. Mà d'obra inclosa. S'hi inclou bancada</t>
  </si>
  <si>
    <t>02.1.1.3</t>
  </si>
  <si>
    <t>CN100 - Coberta Clima ED. Serveis</t>
  </si>
  <si>
    <t>Total 02.1.1</t>
  </si>
  <si>
    <t>02.1.2</t>
  </si>
  <si>
    <t>Canalitzacions i línies</t>
  </si>
  <si>
    <t>PG33-E43M</t>
  </si>
  <si>
    <t>Cable 0,6/1 kV RZ1-K (AS), 1x240mm2,col.canal/safata</t>
  </si>
  <si>
    <t>Cable amb conductor de coure de tensió assignada0,6/1 kV, de designació RZ1-K (AS), construcció segons norma UNE 21123-4, unipolar, de secció 1x240 mm2, amb coberta del cable de poliolefines, classe de reacció al foc Cca-s1b, d1, a1 segons la norma UNE-EN 50575 amb baixa emissió fums, col·locat en canal o safata</t>
  </si>
  <si>
    <t>PG33-E43E</t>
  </si>
  <si>
    <t>Cable 0,6/1 kV RZ1-K (AS), 1x120mm2,col.canal/safata</t>
  </si>
  <si>
    <t>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en canal o safata</t>
  </si>
  <si>
    <t>PG33-E43D</t>
  </si>
  <si>
    <t>Cable 0,6/1 kV RZ1-K (AS), 1x95mm2,col.canal/safata</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</si>
  <si>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t>
  </si>
  <si>
    <t>PG33-E43B</t>
  </si>
  <si>
    <t>Cable 0,6/1 kV RZ1-K (AS), 1x70mm2,col.canal/safata</t>
  </si>
  <si>
    <t>Cable amb conductor de coure de tensió assignada0,6/1 kV, de designació RZ1-K (AS), construcció segons norma UNE 21123-4, unipolar, de secció 1x70 mm2, amb coberta del cable de poliolefines, classe de reacció al foc Cca-s1b, d1, a1 segons la norma UNE-EN 50575 amb baixa emissió fums, col·locat en canal o safata</t>
  </si>
  <si>
    <t>PG33-E439</t>
  </si>
  <si>
    <t>Cable 0,6/1 kV RZ1-K (AS), 1x50mm2,col.canal/safata</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</si>
  <si>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canal o safata</t>
  </si>
  <si>
    <t>PG33-E437</t>
  </si>
  <si>
    <t>Cable 0,6/1 kV RZ1-K (AS), 1x35mm2,col.canal/safata</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</si>
  <si>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t>
  </si>
  <si>
    <t>PG33-E435</t>
  </si>
  <si>
    <t>Cable 0,6/1 kV RZ1-K (AS), 1x25mm2,col.canal/safata</t>
  </si>
  <si>
    <t>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canal o safata</t>
  </si>
  <si>
    <t>PG33-E451</t>
  </si>
  <si>
    <t>Cable 0,6/1 kV RZ1-K (AS), 5x25mm2,col.canal/safata</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</si>
  <si>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</si>
  <si>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PG33-E450</t>
  </si>
  <si>
    <t>Cable 0,6/1 kV RZ1-K (AS), 5x16mm2,col.canal/safata</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</si>
  <si>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t>
  </si>
  <si>
    <t>PG33-E6CX</t>
  </si>
  <si>
    <t>Cable 0,6/1 kV RZ1-K (AS), 3x6mm2,col.tub</t>
  </si>
  <si>
    <t>Cable amb conductor de coure de tensió assignada0,6/1 kV, de designació RZ1-K (AS), construcció segons norma UNE 21123-4, tripolar, de secció 3x6 mm2, amb coberta del cable de poliolefines, classe de reacció al foc Cca-s1b, d1, a1 segons la norma UNE-EN 50575 amb baixa emissió fums, col·locat en tub</t>
  </si>
  <si>
    <t>PG33-E43X</t>
  </si>
  <si>
    <t>Cable 0,6/1 kV RZ1-K (AS), 3x4mm2,col.canal/safata</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</si>
  <si>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canal o safata</t>
  </si>
  <si>
    <t>PG33-E432</t>
  </si>
  <si>
    <t>Cable 0,6/1 kV RZ1-K (AS), 1x16mm2,col.canal/safata</t>
  </si>
  <si>
    <t>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canal o safata</t>
  </si>
  <si>
    <t>PG33-E6CR</t>
  </si>
  <si>
    <t>Cable 0,6/1 kV RZ1-K (AS), 3x1,5mm2,col.tub</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</si>
  <si>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</si>
  <si>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PG33-E6CT</t>
  </si>
  <si>
    <t>Cable 0,6/1 kV RZ1-K (AS), 3x2,5mm2,col.tub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</si>
  <si>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</si>
  <si>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PG2J-4BVK</t>
  </si>
  <si>
    <t>Safata reixeta acer galv.calent,100mmx600mm,col.susp/param.horitz.</t>
  </si>
  <si>
    <t>Safata metàl·lica de reixeta d'acer galvanitzat en calent, d'alçària 100 mm i amplària 600 mm, col·locada suspesa de paraments horitzontals amb elements de suport</t>
  </si>
  <si>
    <t>PG2J-4CEM</t>
  </si>
  <si>
    <t>Safata reixeta+coberta acer galv.calent,100mmx600mm,col.terra tècnic</t>
  </si>
  <si>
    <t>Safata metàl·lica de reixeta amb coberta d'acer galvanitzat en calent, d'alçària 100 mm i amplària 600 mm, col·locada en terra tècnic amb elements de suport</t>
  </si>
  <si>
    <t>PG2J-4BOO</t>
  </si>
  <si>
    <t>Safata reixeta+coberta acer galv.calent,100mmx400mm,col.s/sup.horitz.</t>
  </si>
  <si>
    <t>Safata metàl·lica de reixeta amb coberta d'acer galvanitzat en calent, d'alçària 100 mm i amplària 400 mm, col·locada sobre suports horitzontals amb elements de suport</t>
  </si>
  <si>
    <t>PG2J-4CEJ</t>
  </si>
  <si>
    <t>Safata reixeta+coberta acer galv.calent,100mmx300mm,col.terra tècnic</t>
  </si>
  <si>
    <t>Safata metàl·lica de reixeta amb coberta d'acer galvanitzat en calent, d'alçària 100 mm i amplària 300 mm, col·locada en terra tècnic amb elements de suport</t>
  </si>
  <si>
    <t>PG2J-4CG2</t>
  </si>
  <si>
    <t>Safata reixeta+coberta acer galv.calent,50mmx300mm,col.terra tècnic</t>
  </si>
  <si>
    <t>Safata metàl·lica de reixeta amb coberta d'acer galvanitzat en calent, d'alçària 50 mm i amplària 300 mm, col·locada en terra tècnic amb elements de suport</t>
  </si>
  <si>
    <t>PG2J-4BOB</t>
  </si>
  <si>
    <t>Safata reixeta+coberta acer galv.calent,50mmx150mm,col.s/sup.horitz.</t>
  </si>
  <si>
    <t>Safata metàl·lica de reixeta amb coberta d'acer galvanitzat en calent, d'alçària 50 mm i amplària 150 mm, col·locada sobre suports horitzontals amb elements de suport</t>
  </si>
  <si>
    <t>PG2J-4CG0</t>
  </si>
  <si>
    <t>Safata reixeta+coberta acer galv.calent,50mmx150mm,col.terra tècnic</t>
  </si>
  <si>
    <t>Safata metàl·lica de reixeta amb coberta d'acer galvanitzat en calent, d'alçària 50 mm i amplària 150 mm, col·locada en terra tècnic amb elements de suport</t>
  </si>
  <si>
    <t>PG2J-4BOA</t>
  </si>
  <si>
    <t>Safata reixeta+coberta acer galv.calent,50mmx100mm,col.s/sup.horitz.</t>
  </si>
  <si>
    <t>Safata metàl·lica de reixeta amb coberta d'acer galvanitzat en calent, d'alçària 50 mm i amplària 100 mm, col·locada sobre suports horitzontals amb elements de suport</t>
  </si>
  <si>
    <t>PG2J-4CFZ</t>
  </si>
  <si>
    <t>Safata reixeta+coberta acer galv.calent,50mmx100mm,col.terra tècnic</t>
  </si>
  <si>
    <t>Safata metàl·lica de reixeta amb coberta d'acer galvanitzat en calent, d'alçària 50 mm i amplària 100 mm, col·locada en terra tècnic amb elements de suport</t>
  </si>
  <si>
    <t>PG3B-E7CP</t>
  </si>
  <si>
    <t>Conductor Cu nu,1x16mm2,munt.superf.</t>
  </si>
  <si>
    <t>Conductor de coure nu, unipolar de secció 1x16 mm2, muntat superficialment</t>
  </si>
  <si>
    <t>PG2O-6SXT</t>
  </si>
  <si>
    <t>Tub rígid acer galv.,DN=25mm,impacte=20J,resist.compress.=4000N,unió endollada+munt.superf.</t>
  </si>
  <si>
    <t>Tub rígid d'acer galvanitzat, de 25 mm de diàmetre nominal, resistència a l'impacte de 20 J, resistència a compressió de 4000 N, amb unió endollada i muntat superficialment</t>
  </si>
  <si>
    <t>PG2O-6SXI</t>
  </si>
  <si>
    <t>Tub rígid acer galv.,DN=32mm,impacte=20J,resist.compress.=4000N,unió endollada+munt.superf.</t>
  </si>
  <si>
    <t>Tub rígid d'acer galvanitzat, de 32 mm de diàmetre nominal, resistència a l'impacte de 20 J, resistència a compressió de 4000 N, amb unió endollada i muntat superficialment</t>
  </si>
  <si>
    <t>PG2N-EUHT</t>
  </si>
  <si>
    <t>Tub flexible corrugat plàstic s/halògens,DN=25mmbaixa emissió fums,2J,320N,2000V,encastat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</si>
  <si>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</si>
  <si>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PG2N-EUHS</t>
  </si>
  <si>
    <t>Tub flexible corrugat plàstic s/halògens,DN=20mmbaixa emissió fums,2J,320N,2000V,encastat</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</si>
  <si>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</si>
  <si>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PG12-DH6Z</t>
  </si>
  <si>
    <t>Caixa deriv.plàstic,90x90mm,prot.IP-54,encastada</t>
  </si>
  <si>
    <t>Caixa de derivació quadrada de plàstic, de 90x90 mm, amb grau de protecció IP-54, encastada</t>
  </si>
  <si>
    <t>PG13-E32L</t>
  </si>
  <si>
    <t>Caixa deriv.plàstic,100x140mm,prot.IP-65,munt.superf.</t>
  </si>
  <si>
    <t>Caixa de derivació rectangular de plàstic, de 100x140 mm, amb grau de protecció IP-65, muntada superficialment</t>
  </si>
  <si>
    <t>PG13-E32N</t>
  </si>
  <si>
    <t>Caixa deriv.planxa acer,110x215mm,prot.IP-65,munt.superf.</t>
  </si>
  <si>
    <t>Caixa de derivació rectangular de planxa d'acer, de 110x215 mm, amb grau de protecció IP-65, muntada superficialment</t>
  </si>
  <si>
    <t>PG3C-ZC01</t>
  </si>
  <si>
    <t>Connector unipolar Powersafe tipus femella</t>
  </si>
  <si>
    <t>Connector unipolar Powersafe per a sistema de connexió ràpida, tipus femella, d'1 pol, connectat a l'extrem del cable</t>
  </si>
  <si>
    <t>Total 02.1.2</t>
  </si>
  <si>
    <t>02.1.3</t>
  </si>
  <si>
    <t>Grups Electrogen</t>
  </si>
  <si>
    <t>PGC2-ZEM1</t>
  </si>
  <si>
    <t>Grup electrògen,insonoritzat automàtic,350kVA,trifàsic,400V,dièsel+quadre control+quadre commut.autoinst.</t>
  </si>
  <si>
    <t>Grup electrògen de construcció insonoritzat automàtic Electramolins model EMB-350 o equivalent, de 350 kVA, 280 kW de potència màxima en servei d'emergència per error de xarxa segons ISO 8528-1, trifàsic, de 400 V de tensió, accionament amb motor dièsel, amb quadre de control i quadre de commutació automàtica, instal·lat.
- MOTOR DIESEL “BAUDOUIN” tipus 6M16G350/5, de 306,6 kW a 1.500 r.p.m., amb regulador electrònic de velocitat, refrigerat per aigua amb radiador, arrencada elèctrica.
- ALTERNADOR TRIFÀSIC “LEROY SOMER” o “MECC ALT” de 350 kVA, tensió 400 V, freqüència 50 Hz, sense escombretes, amb regulació electrònica de tensió i capacitat de curtcircuit 3 vegades la intensitat nominal.
- QUADRE AUTOMÀTIC de control de grup electrogen tipus MP15-SCR5 que realitza la posada en marxa i sincronització del grup per treballar en paral·lel amb els altres grups en rebre un senyal extern d'arrencada (enviada per mòdul de control de commutació sense tall tipus CON-5012). Efectua el repartiment de les càrregues en funció de la potència de cada grup. Els mesuraments de grup i del conjunt de grups en paral·lel, alarmes, històric d'esdeveniments i anàlisi d'harmònics es visualitzen a PANTALLA COLOR DE 10,1”.
   - SELECTOR DE FUNCIONAMENT “TEST”. Permet provar el funcionament del grup electrogen de forma independent de l'equip automàtic i donar servei a la càrrega de forma manual si cal.
   - INTERRUPTOR AUTOMÀTIC tripolar de 630 A de comandament motoritzat amb bobina de desconnexió automàtica en actuar qualsevol protecció.
   - CARREGADOR ELECTRÒNIC de bateries a més de l'alternador de càrrega de bateries propi del motor dièsel.
   - DUES BATERIES de 12 V, 125 Ah, amb cables, terminals i DESCONNECTADOR.
- DIPÒSIT DE COMBUSTIBLE de 770 l, amb indicador de nivell.
- RESISTÈNCIA CALEFACTORA amb termòstat del líquid refrigerant per assegurar l'arrencada del motor dièsel en qualsevol moment i permetre la connexió ràpida de la càrrega.
- COBERTA METÀL·LICA INSONORITZADA GALVANITZADA, adequada per obtenir un nivell mitjà de pressió acústica de 75 dB(A) a 7 m, d'acord amb la Directiva 2000/14/CE de la Unió Europea. Prevista per poder treballar a l'aire lliure. Disposa de portes practicables per accedir a les diferents parts del grup. Silenciador amb flexible i tub d'escapament muntat al grup.
- Inclou PORT ETHERNET amb connector RJ45</t>
  </si>
  <si>
    <t>PG41-ZEM3</t>
  </si>
  <si>
    <t>Bloc diferencial emmo,cl.A,ifins a 630 A,(4P),entre 0,3 i 30 A,munt.adoss.int.</t>
  </si>
  <si>
    <t>Bloc diferencial de caixa emmotllada de la classe A, gamma industrial, de fins a 630 A d'intensitat nominal, tetrapolar (4P), de sensibilitat entre 0,3 i 30 A, de desconnexió regulable entre les posicions fixe instantani, fixe selectiu i retardat, amb temps de retard de 0 ms, 60 ms i 150 o 310 ms respectivament, amb botó de test incorporat i indicador mecànic de defecte, construït segons les especificacions de la norma UNE-EN 60947-2, muntat directament adossat a l'interruptor</t>
  </si>
  <si>
    <t>PG04-ZEM4</t>
  </si>
  <si>
    <t>EQUIP DE CONTROL DE COMMUTACIÓ SENSE TALL tipus CON-5012 o equivalent</t>
  </si>
  <si>
    <t>EQUIP DE CONTROL DE COMMUTACIÓ SENSE TALL tipus CON-5012 o equivalent que efectua la detecció trifàsica de fallada de xarxa per tensió mínima, tensió màxima, desequilibri entre fases o microtalls repetitius i envia senyal d'arrencada al quadre de control AUT-MP12DR5 del grup electrogen.</t>
  </si>
  <si>
    <t>PGC2-ZEM2</t>
  </si>
  <si>
    <t>JOC DE SILENTBLOCKS AMB MOLL</t>
  </si>
  <si>
    <t>JOC DE SILENTBLOCKS AMB MOLL d´acer d´alt grau de amortiment de les vibracions entre la bancada del grup i el terra.</t>
  </si>
  <si>
    <t>PEV1-ZEM5</t>
  </si>
  <si>
    <t>Cable de comunicacions p/bus de dades, 3x0,5 mm2 apantallat,instal.</t>
  </si>
  <si>
    <t>Cable de comunicacions per a bus de dades, 3x0,5 mm2i apantallat, instal·lat</t>
  </si>
  <si>
    <t>PG33-E43R</t>
  </si>
  <si>
    <t>Cable 0,6/1 kV RZ1-K (AS), 2x4mm2,col.canal/safata</t>
  </si>
  <si>
    <t>Cable amb conductor de coure de tensió assignada0,6/1 kV, de designació RZ1-K (AS), construcció segons norma UNE 21123-4, bipolar, de secció 2x4 mm2, amb coberta del cable de poliolefines, classe de reacció al foc Cca-s1b, d1, a1 segons la norma UNE-EN 50575 amb baixa emissió fums, col·locat en canal o safata</t>
  </si>
  <si>
    <t>PG33-E44X</t>
  </si>
  <si>
    <t>Cable 0,6/1 kV RZ1-K (AS), 5x4mm2,col.canal/safata</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</si>
  <si>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canal o safata</t>
  </si>
  <si>
    <t>PG33-E43Q</t>
  </si>
  <si>
    <t>Cable 0,6/1 kV RZ1-K (AS), 2x2,5mm2,col.canal/safata</t>
  </si>
  <si>
    <t>Cable amb conductor de coure de tensió assignada0,6/1 kV, de designació RZ1-K (AS), construcció segons norma UNE 21123-4, bipolar, de secció 2x2,5 mm2, amb coberta del cable de poliolefines, classe de reacció al foc Cca-s1b, d1, a1 segons la norma UNE-EN 50575 amb baixa emissió fums, col·locat en canal o safata</t>
  </si>
  <si>
    <t>PG4A-EOV8</t>
  </si>
  <si>
    <t>Interruptor auto.magnet.,caixa emmot.250A/250A,3P-3R,50kA,munt.superf.</t>
  </si>
  <si>
    <t>Interruptor automàtic magnetotèrmic de caixa emmotllada, de 250 A d'intensitat màxima i calibrat a 250 A, amb 3 pols i 3 relès i bloc de relès electrònic per a interuptors fins a 250 A, de 50 kA de poder de tall segons UNE-EN 60947-2, muntat superficialment</t>
  </si>
  <si>
    <t>P129-ZG01</t>
  </si>
  <si>
    <t>Trans.,munt.+desmunt. Grua,ploma=40m,h=40m,pes p.=50t</t>
  </si>
  <si>
    <t>Transport, muntatge i desmuntatge de grua de 40 m de ploma, 40 m d'alçària i 50 t de pes en punta</t>
  </si>
  <si>
    <t>P129-ZG03</t>
  </si>
  <si>
    <t>dia</t>
  </si>
  <si>
    <t>Grua,ploma=40m,h=40m,pes p.=50t</t>
  </si>
  <si>
    <t>Grua de 40 m de ploma, 40 m d'alçària i 50 t de pes en punta</t>
  </si>
  <si>
    <t>LV429407</t>
  </si>
  <si>
    <t>Bobina de tret MN 220-240V 50/60Hz 208-277V 60Hz</t>
  </si>
  <si>
    <t>Bobina de tret Schneider model LV429407 o equivalent ,MN 220-240V 50/60Hz 208-277V 60Hz</t>
  </si>
  <si>
    <t>Total 02.1.3</t>
  </si>
  <si>
    <t>02.1.4</t>
  </si>
  <si>
    <t>Desplaçaments de quadres</t>
  </si>
  <si>
    <t>EY01ZDESPLA</t>
  </si>
  <si>
    <t>Desplaçament de quadres</t>
  </si>
  <si>
    <t>Treballs de desplaçament de quadres.</t>
  </si>
  <si>
    <t>Total 02.1.4</t>
  </si>
  <si>
    <t>02.1.5</t>
  </si>
  <si>
    <t>Recollida de cables</t>
  </si>
  <si>
    <t>Procés d’instal·lació de cables existents:
1. Instal·lació del nou QGBT.
2. Coordinació dels treballs amb la propietat.
3. Marcatge dels cables i mànegues a reutilitzar.
4. Desconnexió dels cables del QGBT antic.
5. Mesura de la distància necessària per realitzar la nova connexió al nou QGBT.
6. Tall i neteja dels cables a la ubicació i longitud determinades segons la mesura.
7. Recollida i emmagatzematge dels trams sobrants als magatzems designats.
8. Recollida dels cables que s’utilitzaran per a la connexió del nou QGBT.
9. Instal·lació i connexió d’aquests cables al nou QGBT.
10. Realització de proves i verificació de la continuïtat i l’aïllament dels cables.
11. Posada en marxa del sistema.</t>
  </si>
  <si>
    <t>PG33-ZR02</t>
  </si>
  <si>
    <t>u.</t>
  </si>
  <si>
    <t>Desconnexió i recollida de cables de QGBT antic 0,6/1 kV RZ1-K (AS)</t>
  </si>
  <si>
    <t>Desconnexió i recollida de cables de QGBT antic instal·lats en safates. Partida comptabilitzada per cada sortida d’interruptor del QGBT, la qual podrà correspondre a mànegues o cables unipolars, a verificar en obra.</t>
  </si>
  <si>
    <t>PG33-ZR03</t>
  </si>
  <si>
    <t>Conexion i instalacion a nou QGBT 0,6/1 kV RZ1-K (AS)</t>
  </si>
  <si>
    <t>Conexion i instalacion a nou QGBT en badejas. Partida comptabilitzada per cada sortida d’interruptor del QGBT, la qual podrà correspondre a mànegues o cables unipolars, a verificar en obra. No s’admetran empalmaments de cables per a l’entrada al quadre.</t>
  </si>
  <si>
    <t>Total 02.1.5</t>
  </si>
  <si>
    <t>02.1.6</t>
  </si>
  <si>
    <t>Desinstal·lació i instal·lació de bancs de condensadors</t>
  </si>
  <si>
    <t>PGB0-ZC01</t>
  </si>
  <si>
    <t>Desconnexió, desinstal·lació i instal·lació i connexió de bateries de condensadors existents</t>
  </si>
  <si>
    <t>Total 02.1.6</t>
  </si>
  <si>
    <t>02.1.7</t>
  </si>
  <si>
    <t>Cable més connectors ràpids per a grup electrogen normal (emergència)</t>
  </si>
  <si>
    <t>PG33-E566</t>
  </si>
  <si>
    <t>Cable 0,6/1 kV RZ1-K (AS), 1x120mm2,col.superf.</t>
  </si>
  <si>
    <t>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superficialment</t>
  </si>
  <si>
    <t>PGD4-614M</t>
  </si>
  <si>
    <t>Punt connex.terra pont secc.platina coure,munt.caixa,col.superf.</t>
  </si>
  <si>
    <t>Punt de connexió a terra amb pont seccionador de platina de coure, muntat en caixa estanca i col·locat superficialment</t>
  </si>
  <si>
    <t>Total 02.1.7</t>
  </si>
  <si>
    <t>02.1.8</t>
  </si>
  <si>
    <t>Mecanismes</t>
  </si>
  <si>
    <t>PG6O-77OB</t>
  </si>
  <si>
    <t>Presa corrent,tipus univ.(2P),16A/250V,a/tapa protegida,preu alt,encastada</t>
  </si>
  <si>
    <t>Presa de corrent de tipus universal, bipolar (2P), 16 A 250 V, amb tapa protegida, preu alt, encastada</t>
  </si>
  <si>
    <t>PG6E-7724</t>
  </si>
  <si>
    <t>Interruptor,tipus univ.,(1P),10AX/250V,a/tecla,preu alt,encastat</t>
  </si>
  <si>
    <t>Interruptor, de tipus universal, unipolar (1P), 10 AX/250 V, amb tecla, preu alt, encastat</t>
  </si>
  <si>
    <t>PG6I-78BW</t>
  </si>
  <si>
    <t>Marc p/mec.universal,1elem.,preu alt,col.</t>
  </si>
  <si>
    <t>Marc per a mecanisme universal, d'1 element, preu alt, col·locat</t>
  </si>
  <si>
    <t>PG65-483S</t>
  </si>
  <si>
    <t>Caixa mecanismes,p/un element,preu sup.,encastada</t>
  </si>
  <si>
    <t>Caixa de mecanismes, per a un element, preu superior, encastada</t>
  </si>
  <si>
    <t>PG6N-6Q0X</t>
  </si>
  <si>
    <t>Presa corrent indust.semiencastat,2P+T,16A 200-250 V,IP-67,col.</t>
  </si>
  <si>
    <t>Presa de corrent industrial de tipus semiencastat, 2P+T, de 16 A i 200-250 V de tensió nominal segons norma UNE-EN 60309-1, amb grau de protecció d'IP-67, col.locada</t>
  </si>
  <si>
    <t>Total 02.1.8</t>
  </si>
  <si>
    <t>02.1.9</t>
  </si>
  <si>
    <t>Instal·lació d'enllumenat</t>
  </si>
  <si>
    <t>PH54-AJM5</t>
  </si>
  <si>
    <t>Llum d'emergència,no permanent,IP4X,circ.,policarbon.,làmp.fluoresc.,16W, 470 a 500 lm,auton&lt;1h, preu alt,col.superf.</t>
  </si>
  <si>
    <t>Llum d'emergència no permanent i no estanca, amb grau de protecció IP4X, de forma circular amb difusor i cos de policarbonat, amb làmpada fluorescent de 16 W, flux aproximat de 470 a 500 lm, 1 h d'autonomia, preu alt, col·locada superficial</t>
  </si>
  <si>
    <t>PH54-AJLJ</t>
  </si>
  <si>
    <t>Llum d'emergència,no permanent,IP65,rect.,policarbon.,làmp.fluoresc.,8W, 400 a 440 lm,auton&lt;1h, preu alt,col.superf.</t>
  </si>
  <si>
    <t>Llum d'emergència no permanent i estanca, amb grau de protecció IP65, de forma rectangular amb difusor i cos de policarbonat, amb làmpada fluorescent de 8 W, flux aproximat de 400 a 440 lm, 1 h d'autonomia, preu alt, col·locada superficial</t>
  </si>
  <si>
    <t>EH22ZG19</t>
  </si>
  <si>
    <t>Lluminaria GARVILED model OPTO-102-F14, Adossada.</t>
  </si>
  <si>
    <t>Lluminaria GARVILED model OPTO-102-F14 o equivalent , 32W, 4639Lm,col·locada adossada amb suports inclosos.</t>
  </si>
  <si>
    <t>EH22ZG20</t>
  </si>
  <si>
    <t>Lluminaria GARVILED model OPTO-103-F14, Adossada.</t>
  </si>
  <si>
    <t>Total 02.1.9</t>
  </si>
  <si>
    <t>02.1.10</t>
  </si>
  <si>
    <t>Grua de coberta</t>
  </si>
  <si>
    <t>Total 02.1</t>
  </si>
  <si>
    <t>02.3</t>
  </si>
  <si>
    <t>CLIMA SALA QUADRES ELÈCTRICS</t>
  </si>
  <si>
    <t>PEG5-5ZU8</t>
  </si>
  <si>
    <t>Bomba part.casset. 4 vies,800x800mm,8,2 a 8,7 kW/8,7 a 9,2 kW,A+/A++230V,R32,encast.cel ras</t>
  </si>
  <si>
    <t>Bomba de calor partida d'expansió directa amb condensació per aire, amb una unitat interior de tipus cassette de 4 vies, dimensions de l'encastament de 800x800 mm, potència frigorífica nominal de 8,2 a 8,7 kW, potència calorífica nominal de 8,7 a 9,2 kW, amb uns coeficients d'eficiència energètica estacionals SEER de 5.6 a 6.1 1 (A+) i SCOP de 4.6 a 5.1 1 (A++) segons REGLAMENTO (UE) 206/2012, alimentació elèctrica monofàsica de 230 V, motor tipus DC Inverter i compressor tipus hermètic rotatiu, gas refrigerant R32, col·locada
Tipus Daikin o equivalent
Mod. ZCAG100B
Inclou interfaz per integració a control BMS de l'Hospital, antivibratoris, suports per unitat interior i exterior, connexionat, carrega de gas necessaria i posada en funcionament</t>
  </si>
  <si>
    <t>EEJ1Z0DE</t>
  </si>
  <si>
    <t>Connexió desguàs</t>
  </si>
  <si>
    <t>Connexió tots els punts de desguàs del climatitzador fins a baixant més pròxim
Humectadors, bateries, recuperadors, ...
Inclou sifons necessaris, tub i accessoris</t>
  </si>
  <si>
    <t>EEV3ZSQSA</t>
  </si>
  <si>
    <t>Instal·lació i connexió elèctrica</t>
  </si>
  <si>
    <t>Instal.Lació elèctrica de connexió d'unitat de climatització des de quadre existent, i d'interconnexió entre unitat interior i exterior inclou elements de protecció tèrmica i diferencial, cable, tubs i tots els elements accessoris necessaris.</t>
  </si>
  <si>
    <t>EF5BZ1438</t>
  </si>
  <si>
    <t>Linia d'interconnexió frigorífica 3/8" - 5/8"</t>
  </si>
  <si>
    <t>Línia d'interconnexió frigorífica amb tub de coure R220 (recuit) 3/8" - 5/8",  soldat per capil·laritat amb soldadura forta (T&gt;450ºC), aïllament, d'escuma elastomèrica, suports, línia elèctrica, accessoris i suports
Inclou safata elèctrica pel pas de canonades i linia elèctrica</t>
  </si>
  <si>
    <t>Total 02.3</t>
  </si>
  <si>
    <t>Total 02</t>
  </si>
  <si>
    <t>03</t>
  </si>
  <si>
    <t>AIGUA CALENTA SANITARIA</t>
  </si>
  <si>
    <t>03.1</t>
  </si>
  <si>
    <t>QUADRES</t>
  </si>
  <si>
    <t>03.1.1</t>
  </si>
  <si>
    <t>GN50-Escalfadors Instantani Normal / GP50-Escalfadors Instantani Preferent</t>
  </si>
  <si>
    <t>Quadre metàl·lic acabat mat texturat amb tractament d'electroforesi i pols epoxi de polièster polimeritzat en calent, amb porta metàl·lica, aïllament elèctric classe I i grau de protecció IP40 i IK08, col·locat i instal·lat. Inclou mà d'obra i tots els elements i les proteccions seguint els lineaments de l'esquema unifilar. Mà d'obra inclosa.</t>
  </si>
  <si>
    <t>03.1.2</t>
  </si>
  <si>
    <t>2N40-Torre P2</t>
  </si>
  <si>
    <t>03.1.3</t>
  </si>
  <si>
    <t>GN00-Passadis 0 i 1</t>
  </si>
  <si>
    <t>03.1.4</t>
  </si>
  <si>
    <t>GN30-Passadis 2,3 i 4</t>
  </si>
  <si>
    <t>03.1.5</t>
  </si>
  <si>
    <t>GN80-Passadis 7,8 i 9</t>
  </si>
  <si>
    <t>03.1.6</t>
  </si>
  <si>
    <t>GN100-Passadis 10</t>
  </si>
  <si>
    <t>03.1.7</t>
  </si>
  <si>
    <t>SP81-Vestidors i SEM</t>
  </si>
  <si>
    <t>03.1.8</t>
  </si>
  <si>
    <t>BP30-UH1</t>
  </si>
  <si>
    <t>03.1.9</t>
  </si>
  <si>
    <t>BP60-UH2</t>
  </si>
  <si>
    <t>Quadre metàl·lic acabat mat texturat amb tractament d'electroforesi i pols epoxi de polièster polimeritzat en calent, amb porta metàl·lica, aïllament elèctric classe I i grau de protecció IP40 i IK08, col·locat i instal·lat. Inclou mà d'obra i tots els elements i les proteccions seguint els lineaments de l'esquema unifilar.</t>
  </si>
  <si>
    <t>03.1.10</t>
  </si>
  <si>
    <t>BP80-UH3</t>
  </si>
  <si>
    <t>03.1.11</t>
  </si>
  <si>
    <t>SP60-UH4</t>
  </si>
  <si>
    <t>03.1.12</t>
  </si>
  <si>
    <t>SP80-UH5</t>
  </si>
  <si>
    <t>Total 03.1</t>
  </si>
  <si>
    <t>03.2</t>
  </si>
  <si>
    <t>CABLEJAT</t>
  </si>
  <si>
    <t>PG2N-EUHU</t>
  </si>
  <si>
    <t>Tub flexible corrugat plàstic s/halògens,DN=32mmbaixa emissió fums,2J,320N,2000V,encastat</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</si>
  <si>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encastat</t>
  </si>
  <si>
    <t>PG2N-EUHP</t>
  </si>
  <si>
    <t>Tub flexible corrugat plàstic s/halògens,DN=40mmbaixa emissió fums,2J,320N,2000V,encastat</t>
  </si>
  <si>
    <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encastat</t>
  </si>
  <si>
    <t>PG2N-EUHN</t>
  </si>
  <si>
    <t>Tub flexible corrugat plàstic s/halògens,DN=50mmbaixa emissió fums,2J,320N,2000V,encastat</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</si>
  <si>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encastat</t>
  </si>
  <si>
    <t>PG13-E31U</t>
  </si>
  <si>
    <t>Caixa deriv.plàstic,100x140mm,prot.IP-54,munt.superf.</t>
  </si>
  <si>
    <t>Caixa de derivació rectangular de plàstic, de 100x140 mm, amb grau de protecció IP-54, muntada superficialment</t>
  </si>
  <si>
    <t>PG33-E44W</t>
  </si>
  <si>
    <t>Cable 0,6/1 kV RZ1-K (AS), 5x2,5mm2,col.canal/safata</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</si>
  <si>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</si>
  <si>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PG33-E44Y</t>
  </si>
  <si>
    <t>Cable 0,6/1 kV RZ1-K (AS), 5x6mm2,col.canal/safata</t>
  </si>
  <si>
    <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canal o safata</t>
  </si>
  <si>
    <t>PG33-E44Z</t>
  </si>
  <si>
    <t>Cable 0,6/1 kV RZ1-K (AS), 5x10mm2,col.canal/safata</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</si>
  <si>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t>
  </si>
  <si>
    <t>Total 03.2</t>
  </si>
  <si>
    <t>03.3</t>
  </si>
  <si>
    <t>ESCALFADOR</t>
  </si>
  <si>
    <t>PJAD-ZC01</t>
  </si>
  <si>
    <t>Escalfador elèctric instantani d'aigua de CLAGE model DEX NEXT de 27kW de potència, 400V.</t>
  </si>
  <si>
    <t>Escalfador elèctric instantani d'aigua de CLAGE model DEX NEXT de 27kW de potència o equivalent, 400V, col·locat i posat en funcionament.</t>
  </si>
  <si>
    <t>PJAD-ZC02</t>
  </si>
  <si>
    <t>Escalfador elèctric instantani d'aigua de CLAGE model CEX de 13,5kW de potència, 400V.</t>
  </si>
  <si>
    <t>Escalfador elèctric instantani d'aigua de CLAGE model CEX de 13,5kW de potència o equivalent, 400V, col·locat i posat en funcionament.</t>
  </si>
  <si>
    <t>PJAD-ZC03</t>
  </si>
  <si>
    <t>Escalfador elèctric instantani d'aigua de CLAGE model CEX 7-U de 6,9kW de potència, 400V.</t>
  </si>
  <si>
    <t>Escalfador elèctric instantani d'aigua de CLAGE model CEX 7-U de 6,9kW de potència o equivalent, 400V, col·locat i posat en funcionament.</t>
  </si>
  <si>
    <t>Total 03.3</t>
  </si>
  <si>
    <t>03.4</t>
  </si>
  <si>
    <t>ESQUEMES DE CONNEXIÓ</t>
  </si>
  <si>
    <t>03.4.1</t>
  </si>
  <si>
    <t>Esquema de connexió A</t>
  </si>
  <si>
    <t>L'esquema de connexió 1 inclou les següents partides per cada termoelèctric:
- 1 partida de connexió a col·lector ACS existent.
- 1 partida de connexió a la xarxa AFS existent.
- 1 partida de connexió per a xoc químic
- 2m de PEX DN16
- 9m de PEX DN20
- 2m de tub flexible corrugat
- 5m d'aïllament tèrmic 9mm DN20
- 4m d'aïllament tèrmic 32mm DN20
- 2m d'aïllament tèrmic 32mm DN16
- 6u Vàlvules de tall
- 1u Vàlvula reductora
- 1u Vàlvula antiretorn
- 1u Filtre
- 2m Flexible</t>
  </si>
  <si>
    <t>PPAU-Z003</t>
  </si>
  <si>
    <t>Partida de connexió a col·lector ACS existent.</t>
  </si>
  <si>
    <t>Partida de connexió de col·lector ACS i eliminació de la sortida de rentacunyes.</t>
  </si>
  <si>
    <t>PPAU-Z001</t>
  </si>
  <si>
    <t>Partida de connexió a la xarxa AFS existent.</t>
  </si>
  <si>
    <t>Partida de connexionat a la xarxa AFS existent- Inclou tall d'aigua, bypass si fos necessari, nou connexionat, soldatge i posada en funcionament</t>
  </si>
  <si>
    <t>PN38-Z001</t>
  </si>
  <si>
    <t>Partida de connexió per a xoc químic de la legionel·la</t>
  </si>
  <si>
    <t>Partida de connexió per a xoc químic de la legionel·la. Inclou la vàlvula de tall, el sistema de connexió ràpida adequat per la legionel·la i tots els elements auxiliars.</t>
  </si>
  <si>
    <t>PFB6-7AHA</t>
  </si>
  <si>
    <t>Tubs distribució d'aigua en sales humides (banys, cuines etc) tub poliet.retic.D=20mm,g=1,9mm,sèrie 5 segons UNE-EN ISO 15875-2</t>
  </si>
  <si>
    <t>Tubs per a distribució d'aigua en sales humides (banys, cuines etc) amb tub de polietilè reticulat de 20 mm de diàmetre nominal exterior i 1,9 mm de gruix, de la sèrie 5 segons UNE-EN ISO 15875-2, muntat amb accessoris per a premsar</t>
  </si>
  <si>
    <t>PFQ0-3KT3</t>
  </si>
  <si>
    <t>Aïllament tèrmic escum.elastom.,fluids (-50 i 105°C),D=22mm,g=32mm,factor dif.vapor&gt;= 7000 1superf.mitjà</t>
  </si>
  <si>
    <t>Aïllament tèrmic d'escuma elastomèrica per a canonades que transporten fluids a temperatura entre -50°C i 105°C, per a tub de diàmetre exterior 22 mm, de 32 mm de gruix, classe de reacció al foc BL-s2, d0 segons norma UNE-EN 13501-1, factor de resistència a la difusió del vapor d'aigua &gt;= 7000 1, col·locat superficialment amb grau de dificultat mitjà</t>
  </si>
  <si>
    <t>PFQ0-3KRI</t>
  </si>
  <si>
    <t>Aïllament tèrmic escum.elastom.,fluids (-50 i 105°C),D=22mm,g=9mm,factor dif.vapor&gt;= 7000 1superf.mitjà</t>
  </si>
  <si>
    <t>Aïllament tèrmic d'escuma elastomèrica per a canonades que transporten fluids a temperatura entre -50°C i 105°C, per a tub de diàmetre exterior 22 mm, de 9 mm de gruix, classe de reacció al foc BL-s2, d0 segons norma UNE-EN 13501-1, factor de resistència a la difusió del vapor d'aigua &gt;= 7000 1, col·locat superficialment amb grau de dificultat mitjà</t>
  </si>
  <si>
    <t>PFB6-7AI4</t>
  </si>
  <si>
    <t>Tubs distribució d'aigua en sales humides (banys, cuines etc) Tub poliet.retic.D=16mm,g=1,8mm,sèrie 4 segons UNE-EN ISO 15875-2</t>
  </si>
  <si>
    <t>Tubs per a distribució d'aigua en sales humides (banys, cuines etc) amb Tub de polietilè reticulat de 16 mm de diàmetre nominal exterior i 1,8 mm de gruix, de la sèrie 4 segons UNE-EN ISO 15875-2, muntat amb accessoris per a premsar</t>
  </si>
  <si>
    <t>PFQ0-3KT2</t>
  </si>
  <si>
    <t>Aïllament tèrmic escum.elastom.,fluids (-50 i 105°C),D=18mm,g=32mm,factor dif.vapor&gt;= 7000 1superf.mitjà</t>
  </si>
  <si>
    <t>Aïllament tèrmic d'escuma elastomèrica per a canonades que transporten fluids a temperatura entre -50°C i 105°C, per a tub de diàmetre exterior 18 mm, de 32 mm de gruix, classe de reacció al foc BL-s2, d0 segons norma UNE-EN 13501-1, factor de resistència a la difusió del vapor d'aigua &gt;= 7000 1, col·locat superficialment amb grau de dificultat mitjà</t>
  </si>
  <si>
    <t>PG2N-EUH0</t>
  </si>
  <si>
    <t>Tub flexible corrugat PVC,DN=40mm,1J,320N,2000V,encastat</t>
  </si>
  <si>
    <t>Tub flexible corrugat de PVC, de 40 mm de diàmetre nominal, aïllant i no propagador de la flama, resistència a l'impacte d'1 J, resistència a compressió de 320 N i una rigidesa dielèctrica de 2000 V, muntat encastat</t>
  </si>
  <si>
    <t>PN38-EC2D</t>
  </si>
  <si>
    <t>Vàlvula bola manual rosca,2peces,pas tot.,inox.1.4408,DN=3/4,PN=64bar,superf.</t>
  </si>
  <si>
    <t>Vàlvula de bola manual amb rosca, de dues peces amb pas total, d'acer inoxidable 1.4408 (AISI 316), de diàmetre nominal 3/4, de 64 bar de PN i preu alt, muntada superficialment</t>
  </si>
  <si>
    <t>PN80-AXTE</t>
  </si>
  <si>
    <t>Vàlvula retenció bola,en Y,p/encolar,DN 15 (tub 20mm),PN=10bar,PVC-U/EPDM,munt.superf.</t>
  </si>
  <si>
    <t>Vàlvula de retenció de bola, segons la norma UNE-EN ISO 16137, de cos en Y, per a encolar, DN 15 (per a tub de 20 mm de diàmetre nominal ), de 10 bar de pressió nominal, cos de PVC-U i tancament d'etilè propilè diè (EPDM), muntada superficialment</t>
  </si>
  <si>
    <t>PNE2-765W</t>
  </si>
  <si>
    <t>Filtre colador,acer inox.1.4409 (AISI 316),DN=3/4*,PN=40bar,roscat,munt.superf.</t>
  </si>
  <si>
    <t>Filtre colador d'acer inoxidable 1.4409 (AISI 316), de diàmetre nominal 3/4*, de 40 bar de PN, roscat, muntat superficialment</t>
  </si>
  <si>
    <t>PG2N-ZF01</t>
  </si>
  <si>
    <t>Tub flexible reforçat amb malla de fil d'acer inoxidable de connexió per a ACS DN20, sup.</t>
  </si>
  <si>
    <t>Tub flexible reforçat amb malla de fil d'acer inoxidable de connexió per a instal·lacions sanitàries DN20 de diàmetre nominal, muntat superficial</t>
  </si>
  <si>
    <t>Total 03.4.1</t>
  </si>
  <si>
    <t>03.4.2</t>
  </si>
  <si>
    <t>Esquema de connexió B</t>
  </si>
  <si>
    <t>PN38-EBYH</t>
  </si>
  <si>
    <t>Vàlvula bola manual rosca,2peces,pas tot.,inox.1.4408,DN=1/2,PN=64bar,superf.</t>
  </si>
  <si>
    <t>Vàlvula de bola manual amb rosca, de dues peces amb pas total, d'acer inoxidable 1.4408 (AISI 316), de diàmetre nominal 1/2, de 64 bar de PN i preu alt, muntada superficialment</t>
  </si>
  <si>
    <t>PN80-AXTD</t>
  </si>
  <si>
    <t>Vàlvula retenció bola,en Y,p/encolar,DN 10 (tub 16mm),PN=10bar,PVC-U/EPDM,munt.superf.</t>
  </si>
  <si>
    <t>Vàlvula de retenció de bola, segons la norma UNE-EN ISO 16137, de cos en Y, per a encolar, DN 10 (per a tub de 16 mm de diàmetre nominal ), de 10 bar de pressió nominal, cos de PVC-U i tancament d'etilè propilè diè (EPDM), muntada superficialment</t>
  </si>
  <si>
    <t>PNE2-765V</t>
  </si>
  <si>
    <t>Filtre colador,acer inox.1.4409 (AISI 316),DN=1/2*,PN=40bar,roscat,munt.superf.</t>
  </si>
  <si>
    <t>Filtre colador d'acer inoxidable 1.4409 (AISI 316), de diàmetre nominal 1/2*, de 40 bar de PN, roscat, muntat superficialment</t>
  </si>
  <si>
    <t>Total 03.4.2</t>
  </si>
  <si>
    <t>03.4.3</t>
  </si>
  <si>
    <t>Esquema de connexió C</t>
  </si>
  <si>
    <t>Total 03.4.3</t>
  </si>
  <si>
    <t>03.4.4</t>
  </si>
  <si>
    <t>Esquema de connexió D</t>
  </si>
  <si>
    <t>Total 03.4.4</t>
  </si>
  <si>
    <t>03.4.5</t>
  </si>
  <si>
    <t>Esquema de connexió E</t>
  </si>
  <si>
    <t>Total 03.4.5</t>
  </si>
  <si>
    <t>03.4.6</t>
  </si>
  <si>
    <t>Esquema de connexió F</t>
  </si>
  <si>
    <t>Total 03.4.6</t>
  </si>
  <si>
    <t>Total 03.4</t>
  </si>
  <si>
    <t>Total 03</t>
  </si>
  <si>
    <t>10</t>
  </si>
  <si>
    <t>VARIS</t>
  </si>
  <si>
    <t>EE12SZTR</t>
  </si>
  <si>
    <t>Desballestament sala calderes</t>
  </si>
  <si>
    <t>Treballs, material i elements auxiliars necessaris pel desballestament de la sala de calderes existents
- Desmuntatge i retirada de calderes, bombes, bescanviadors, ....
- Quadres i linies elèctriques 
- Tubs, vàlvules, aïllaments i accessoris
- Retirada de les restes d'obra i altres productes de rebuig resultat d'aquests treballs.
- Gestió de resisdus, transports a abocador autoritzat i taxes associades
- Transports, moviment vertical i horitzontal de materials, grues i traginaments,</t>
  </si>
  <si>
    <t>EE12SZELECT</t>
  </si>
  <si>
    <t>Desballestament instal·lacions electriques</t>
  </si>
  <si>
    <t>Treballs, material i elements auxiliars necessaris pel desballestament de quadres i instal·lacions elèctriques que restin en desús desprès de les intervencions.
- Desmuntatge i retirada quadres, safates, cables, ...
- Retirada de les restes d'obra i altres productes de rebuig resultat d'aquests treballs.
- Gestió de resisdus, transports a abocador autoritzat i taxes associades
- Transports, moviment vertical i horitzontal de materials, grues i traginaments,</t>
  </si>
  <si>
    <t>EY01ZREF</t>
  </si>
  <si>
    <t>Ajudes instal·lacions</t>
  </si>
  <si>
    <t>Ajudes per la correcta execució de les instal·lacions segons directrius de la DF en cada cas.
L'industrial adjudicatari ha d'assumir l'obra civil per deixar les instal.lacions completament acabades. 
Inclou:
* Replanteig i marcatge en obra abans d'executar.
* Obrir i tapar regates.
* Obrir i rematar forats en paraments.
* Col.locació i muntatge de passamurs.
* Fixació dels Suports.
* Construcció de petites bancades construides amb perfileria metàl.lica per a col.locació d'equips d'instal.lacions.
* Col.locació i acabat de caixes per a elements encastats.
* Segellat dels forats d'instal.lacions i forats de pas d'instal.lacions.
* Descàrrega i elevació de petit materials a obra.
* Retirada de les restes d'obra i altres productes de Rebuig resultat d'aquests treballs.</t>
  </si>
  <si>
    <t>EY01ZFERR</t>
  </si>
  <si>
    <t>Ajudes ferreria per a modificacio de plataformes</t>
  </si>
  <si>
    <t>EY01ZAFCH</t>
  </si>
  <si>
    <t>Desplaçar grup de pressió existent de AFCH</t>
  </si>
  <si>
    <t>Treballs i material necessari pel desplaçament del grup de pressió AFCH existent, des de la seva ubicació actual fins a la indicada per la direcció d'infraestructures de l'Hospital
Inclou material, ma d'obra i mitjanç auxiliars necessaris</t>
  </si>
  <si>
    <t>E2AA02a</t>
  </si>
  <si>
    <t>Legalització de totes les instal·lacions de climatització i ventilació</t>
  </si>
  <si>
    <t>Legalització de totes les instal·lacions de climatització i ventilació, incloent la preparació i visats de projectes en el col·legi professional corresponent i la presentació i seguiment fins a bon final dels expedients davant els serveis territorials d'indústria i entitats col·laboradores, inclús l'abonament de les tases corresponents. S'inclouen tots els tràmits administratius habituals que s'hagi de realitzar amb els organismes oficials per portar a bon terme les instal·lacions d'aquest capítol, així com el contracte de manteniment preceptiu i obligatori que marqui el servei d'indústria davant la presentació de l'expedient.</t>
  </si>
  <si>
    <t>E2AA02c</t>
  </si>
  <si>
    <t>Legalització de totes les instal·lacions de electricitat</t>
  </si>
  <si>
    <t>Legalització de totes les instal·lacions de electricitat, incloent la preparació i visats de projectes en el Col·legi Professional corresponent i la presentació i seguiment fins a bon final dels expedients davant els Serveis Territorials d'Indústria i Entitats Col·laboradores, inclús l'abonament de les tases corresponents. S'inclouen tots els tràmits administratius habituals que s'hagi de realitzar amb els organismes oficials per portar a bon terme les instal·lacions d'aquest capítol, així com el contracte de manteniment preceptiu i obligatori que marqui el servei d'Indústria davant la presentació de l'expedient.</t>
  </si>
  <si>
    <t>E2AA02G</t>
  </si>
  <si>
    <t>Legalització de totes les instal·lacions de gas natural</t>
  </si>
  <si>
    <t>Legalització de totes les instal·lacions de gas natural, incloent la preparació i visats de projectes en el Col·legi Professional corresponent i la presentació i seguiment fins a bon final dels expedients davant els Serveis Territorials d'Indústria i Entitats Col·laboradores, inclús l'abonament de les tases corresponents. S'inclouen tots els tràmits administratius habituals que s'hagi de realitzar amb els organismes oficials per portar a bon terme les instal·lacions d'aquest capítol, així com el contracte de manteniment preceptiu i obligatori que marqui el servei d'Indústria davant la presentació de l'expedient.</t>
  </si>
  <si>
    <t>Total 10</t>
  </si>
  <si>
    <t>88</t>
  </si>
  <si>
    <t>GESTIÓ DE RESIDUS</t>
  </si>
  <si>
    <t>EG31ZGEST</t>
  </si>
  <si>
    <t>Gestió de residus</t>
  </si>
  <si>
    <t>Gestió de residus Segons RD 105/2008, RD 210/2018 i Decret 89/2010
Tots el residus es gestionaran i es portaran a l’abocador o gestor de residus autoritzat</t>
  </si>
  <si>
    <t>Total 88</t>
  </si>
  <si>
    <t>99</t>
  </si>
  <si>
    <t>SEGURETAT I SALUT</t>
  </si>
  <si>
    <t>H141Z001</t>
  </si>
  <si>
    <t>Conjunt de material i instal·lacions per seguretat i salut</t>
  </si>
  <si>
    <t>Conjunt de materials, elements i instal·lacions necessàries pel compliment de les mesures de seguretat i salut necessàries:
- Instal·lacions provisionals
- Medicina preventiva i formació de personal
- Protecció individuals i personals
- Proteccions col·lectives
- Protecció elèctrica
- Elements d'extinció incendis.</t>
  </si>
  <si>
    <t>Total 99</t>
  </si>
  <si>
    <t>Total 25127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</si>
</sst>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
      <b/>
      <sz val="8"/>
      <color rgb="FF0000FF"/>
      <name val="Aptos Narrow"/>
      <family val="2"/>
      <scheme val="minor"/>
    </font>
  </fonts>
  <fills count="8">
    <fill>
      <patternFill patternType="none"/>
    </fill>
    <fill>
      <patternFill patternType="gray125"/>
    </fill>
    <fill>
      <patternFill patternType="solid">
        <fgColor rgb="FFB4CBE0"/>
        <bgColor indexed="64"/>
      </patternFill>
    </fill>
    <fill>
      <patternFill patternType="solid">
        <fgColor rgb="FFF0F0F0"/>
        <bgColor indexed="64"/>
      </patternFill>
    </fill>
    <fill>
      <patternFill patternType="solid">
        <fgColor rgb="FFC0C0C0"/>
        <bgColor indexed="64"/>
      </patternFill>
    </fill>
    <fill>
      <patternFill patternType="solid">
        <fgColor rgb="FFC2D5E7"/>
        <bgColor indexed="64"/>
      </patternFill>
    </fill>
    <fill>
      <patternFill patternType="solid">
        <fgColor rgb="FFD1E1ED"/>
        <bgColor indexed="64"/>
      </patternFill>
    </fill>
    <fill>
      <patternFill patternType="solid">
        <fgColor rgb="FFE2E9F1"/>
        <bgColor indexed="64"/>
      </patternFill>
    </fill>
  </fills>
  <borders count="1">
    <border>
      <left/>
      <right/>
      <top/>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7" fillId="3" borderId="0" xfId="0" applyNumberFormat="1" applyFont="1" applyFill="1" applyAlignment="1">
      <alignment vertical="top"/>
    </xf>
    <xf numFmtId="49"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 fontId="6" fillId="0" borderId="0" xfId="0" applyNumberFormat="1" applyFont="1" applyAlignment="1">
      <alignment vertical="top"/>
    </xf>
    <xf numFmtId="0" fontId="7" fillId="4" borderId="0" xfId="0" applyFont="1" applyFill="1" applyAlignment="1">
      <alignment vertical="top"/>
    </xf>
    <xf numFmtId="49" fontId="5" fillId="5" borderId="0" xfId="0" applyNumberFormat="1" applyFont="1" applyFill="1" applyAlignment="1">
      <alignment vertical="top"/>
    </xf>
    <xf numFmtId="4" fontId="6" fillId="5" borderId="0" xfId="0" applyNumberFormat="1" applyFont="1" applyFill="1" applyAlignment="1">
      <alignment vertical="top"/>
    </xf>
    <xf numFmtId="49" fontId="5" fillId="6" borderId="0" xfId="0" applyNumberFormat="1" applyFont="1" applyFill="1" applyAlignment="1">
      <alignment vertical="top"/>
    </xf>
    <xf numFmtId="4" fontId="6" fillId="6" borderId="0" xfId="0" applyNumberFormat="1" applyFont="1" applyFill="1" applyAlignment="1">
      <alignment vertical="top"/>
    </xf>
    <xf numFmtId="49" fontId="9" fillId="6" borderId="0" xfId="0" applyNumberFormat="1" applyFont="1" applyFill="1" applyAlignment="1">
      <alignment vertical="top"/>
    </xf>
    <xf numFmtId="49" fontId="5" fillId="7" borderId="0" xfId="0" applyNumberFormat="1" applyFont="1" applyFill="1" applyAlignment="1">
      <alignment vertical="top"/>
    </xf>
    <xf numFmtId="4" fontId="6" fillId="7" borderId="0" xfId="0" applyNumberFormat="1" applyFont="1" applyFill="1" applyAlignment="1">
      <alignment vertical="top"/>
    </xf>
    <xf numFmtId="4" fontId="5" fillId="7" borderId="0" xfId="0" applyNumberFormat="1" applyFont="1" applyFill="1" applyAlignment="1">
      <alignment vertical="top"/>
    </xf>
    <xf numFmtId="4" fontId="5" fillId="6"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0" borderId="0" xfId="0" applyNumberFormat="1" applyFont="1" applyAlignment="1">
      <alignment vertical="top" wrapText="1"/>
    </xf>
    <xf numFmtId="0" fontId="7" fillId="4" borderId="0" xfId="0" applyFont="1" applyFill="1" applyAlignment="1">
      <alignment vertical="top" wrapText="1"/>
    </xf>
    <xf numFmtId="49" fontId="5" fillId="5" borderId="0" xfId="0" applyNumberFormat="1"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961E6-77FD-4179-A5F8-2F9DF83F0E26}">
  <dimension ref="A1:G602"/>
  <sheetViews>
    <sheetView tabSelected="1" workbookViewId="0">
      <pane xSplit="4" ySplit="3" topLeftCell="E4" activePane="bottomRight" state="frozen"/>
      <selection pane="topRight" activeCell="E1" sqref="E1"/>
      <selection pane="bottomLeft" activeCell="A4" sqref="A4"/>
      <selection pane="bottomRight" sqref="A1:XFD1048576"/>
    </sheetView>
  </sheetViews>
  <sheetFormatPr baseColWidth="10" defaultRowHeight="15" x14ac:dyDescent="0.25"/>
  <cols>
    <col min="1" max="1" width="13.140625" bestFit="1" customWidth="1"/>
    <col min="2" max="2" width="5.85546875" bestFit="1" customWidth="1"/>
    <col min="3" max="3" width="3.7109375" bestFit="1" customWidth="1"/>
    <col min="4" max="4" width="77.42578125" customWidth="1"/>
    <col min="5" max="5" width="8" bestFit="1" customWidth="1"/>
    <col min="6" max="7" width="10"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26" t="s">
        <v>5</v>
      </c>
      <c r="E3" s="4" t="s">
        <v>6</v>
      </c>
      <c r="F3" s="4" t="s">
        <v>7</v>
      </c>
      <c r="G3" s="4" t="s">
        <v>8</v>
      </c>
    </row>
    <row r="4" spans="1:7" x14ac:dyDescent="0.25">
      <c r="A4" s="5" t="s">
        <v>9</v>
      </c>
      <c r="B4" s="5" t="s">
        <v>10</v>
      </c>
      <c r="C4" s="5" t="s">
        <v>11</v>
      </c>
      <c r="D4" s="27" t="s">
        <v>12</v>
      </c>
      <c r="E4" s="6">
        <f>E7</f>
        <v>1</v>
      </c>
      <c r="F4" s="7">
        <f>F7</f>
        <v>0</v>
      </c>
      <c r="G4" s="7">
        <f>G7</f>
        <v>0</v>
      </c>
    </row>
    <row r="5" spans="1:7" x14ac:dyDescent="0.25">
      <c r="A5" s="8" t="s">
        <v>13</v>
      </c>
      <c r="B5" s="9" t="s">
        <v>14</v>
      </c>
      <c r="C5" s="9" t="s">
        <v>15</v>
      </c>
      <c r="D5" s="13" t="s">
        <v>16</v>
      </c>
      <c r="E5" s="10">
        <v>1</v>
      </c>
      <c r="F5" s="10">
        <v>0</v>
      </c>
      <c r="G5" s="11">
        <f>ROUND(E5*F5,2)</f>
        <v>0</v>
      </c>
    </row>
    <row r="6" spans="1:7" ht="303.75" x14ac:dyDescent="0.25">
      <c r="A6" s="12"/>
      <c r="B6" s="12"/>
      <c r="C6" s="12"/>
      <c r="D6" s="13" t="s">
        <v>17</v>
      </c>
      <c r="E6" s="12"/>
      <c r="F6" s="12"/>
      <c r="G6" s="12"/>
    </row>
    <row r="7" spans="1:7" x14ac:dyDescent="0.25">
      <c r="A7" s="12"/>
      <c r="B7" s="12"/>
      <c r="C7" s="12"/>
      <c r="D7" s="28" t="s">
        <v>18</v>
      </c>
      <c r="E7" s="14">
        <v>1</v>
      </c>
      <c r="F7" s="15">
        <f>G5</f>
        <v>0</v>
      </c>
      <c r="G7" s="15">
        <f>ROUND(E7*F7,2)</f>
        <v>0</v>
      </c>
    </row>
    <row r="8" spans="1:7" x14ac:dyDescent="0.25">
      <c r="A8" s="16"/>
      <c r="B8" s="16"/>
      <c r="C8" s="16"/>
      <c r="D8" s="29"/>
      <c r="E8" s="16"/>
      <c r="F8" s="16"/>
      <c r="G8" s="16"/>
    </row>
    <row r="9" spans="1:7" x14ac:dyDescent="0.25">
      <c r="A9" s="5" t="s">
        <v>19</v>
      </c>
      <c r="B9" s="5" t="s">
        <v>10</v>
      </c>
      <c r="C9" s="5" t="s">
        <v>11</v>
      </c>
      <c r="D9" s="27" t="s">
        <v>20</v>
      </c>
      <c r="E9" s="6">
        <f>E120</f>
        <v>1</v>
      </c>
      <c r="F9" s="7">
        <f>F120</f>
        <v>203804.62</v>
      </c>
      <c r="G9" s="7">
        <f>G120</f>
        <v>203804.62</v>
      </c>
    </row>
    <row r="10" spans="1:7" x14ac:dyDescent="0.25">
      <c r="A10" s="17" t="s">
        <v>21</v>
      </c>
      <c r="B10" s="17" t="s">
        <v>10</v>
      </c>
      <c r="C10" s="17" t="s">
        <v>11</v>
      </c>
      <c r="D10" s="30" t="s">
        <v>22</v>
      </c>
      <c r="E10" s="18">
        <f>E81</f>
        <v>1</v>
      </c>
      <c r="F10" s="18">
        <f>F81</f>
        <v>180714.83</v>
      </c>
      <c r="G10" s="18">
        <f>G81</f>
        <v>180714.83</v>
      </c>
    </row>
    <row r="11" spans="1:7" x14ac:dyDescent="0.25">
      <c r="A11" s="19" t="s">
        <v>23</v>
      </c>
      <c r="B11" s="19" t="s">
        <v>10</v>
      </c>
      <c r="C11" s="19" t="s">
        <v>11</v>
      </c>
      <c r="D11" s="31" t="s">
        <v>24</v>
      </c>
      <c r="E11" s="20">
        <f>E62</f>
        <v>1</v>
      </c>
      <c r="F11" s="20">
        <f>F62</f>
        <v>174252.22</v>
      </c>
      <c r="G11" s="20">
        <f>G62</f>
        <v>174252.22</v>
      </c>
    </row>
    <row r="12" spans="1:7" x14ac:dyDescent="0.25">
      <c r="A12" s="8" t="s">
        <v>25</v>
      </c>
      <c r="B12" s="9" t="s">
        <v>14</v>
      </c>
      <c r="C12" s="9" t="s">
        <v>26</v>
      </c>
      <c r="D12" s="13" t="s">
        <v>27</v>
      </c>
      <c r="E12" s="10">
        <v>1</v>
      </c>
      <c r="F12" s="10">
        <v>137405.35999999999</v>
      </c>
      <c r="G12" s="11">
        <f>ROUND(E12*F12,2)</f>
        <v>137405.35999999999</v>
      </c>
    </row>
    <row r="13" spans="1:7" ht="409.5" x14ac:dyDescent="0.25">
      <c r="A13" s="12"/>
      <c r="B13" s="12"/>
      <c r="C13" s="12"/>
      <c r="D13" s="13" t="s">
        <v>28</v>
      </c>
      <c r="E13" s="12"/>
      <c r="F13" s="12"/>
      <c r="G13" s="12"/>
    </row>
    <row r="14" spans="1:7" x14ac:dyDescent="0.25">
      <c r="A14" s="8" t="s">
        <v>29</v>
      </c>
      <c r="B14" s="9" t="s">
        <v>14</v>
      </c>
      <c r="C14" s="9" t="s">
        <v>26</v>
      </c>
      <c r="D14" s="13" t="s">
        <v>30</v>
      </c>
      <c r="E14" s="10">
        <v>1</v>
      </c>
      <c r="F14" s="10">
        <v>2964.08</v>
      </c>
      <c r="G14" s="11">
        <f>ROUND(E14*F14,2)</f>
        <v>2964.08</v>
      </c>
    </row>
    <row r="15" spans="1:7" ht="247.5" x14ac:dyDescent="0.25">
      <c r="A15" s="12"/>
      <c r="B15" s="12"/>
      <c r="C15" s="12"/>
      <c r="D15" s="13" t="s">
        <v>31</v>
      </c>
      <c r="E15" s="12"/>
      <c r="F15" s="12"/>
      <c r="G15" s="12"/>
    </row>
    <row r="16" spans="1:7" x14ac:dyDescent="0.25">
      <c r="A16" s="8" t="s">
        <v>32</v>
      </c>
      <c r="B16" s="9" t="s">
        <v>14</v>
      </c>
      <c r="C16" s="9" t="s">
        <v>33</v>
      </c>
      <c r="D16" s="13" t="s">
        <v>34</v>
      </c>
      <c r="E16" s="10">
        <v>5</v>
      </c>
      <c r="F16" s="10">
        <v>50.58</v>
      </c>
      <c r="G16" s="11">
        <f>ROUND(E16*F16,2)</f>
        <v>252.9</v>
      </c>
    </row>
    <row r="17" spans="1:7" ht="33.75" x14ac:dyDescent="0.25">
      <c r="A17" s="12"/>
      <c r="B17" s="12"/>
      <c r="C17" s="12"/>
      <c r="D17" s="13" t="s">
        <v>35</v>
      </c>
      <c r="E17" s="12"/>
      <c r="F17" s="12"/>
      <c r="G17" s="12"/>
    </row>
    <row r="18" spans="1:7" x14ac:dyDescent="0.25">
      <c r="A18" s="8" t="s">
        <v>36</v>
      </c>
      <c r="B18" s="9" t="s">
        <v>14</v>
      </c>
      <c r="C18" s="9" t="s">
        <v>33</v>
      </c>
      <c r="D18" s="13" t="s">
        <v>37</v>
      </c>
      <c r="E18" s="10">
        <v>5</v>
      </c>
      <c r="F18" s="10">
        <v>64.02</v>
      </c>
      <c r="G18" s="11">
        <f>ROUND(E18*F18,2)</f>
        <v>320.10000000000002</v>
      </c>
    </row>
    <row r="19" spans="1:7" ht="56.25" x14ac:dyDescent="0.25">
      <c r="A19" s="12"/>
      <c r="B19" s="12"/>
      <c r="C19" s="12"/>
      <c r="D19" s="13" t="s">
        <v>38</v>
      </c>
      <c r="E19" s="12"/>
      <c r="F19" s="12"/>
      <c r="G19" s="12"/>
    </row>
    <row r="20" spans="1:7" x14ac:dyDescent="0.25">
      <c r="A20" s="8" t="s">
        <v>39</v>
      </c>
      <c r="B20" s="9" t="s">
        <v>14</v>
      </c>
      <c r="C20" s="9" t="s">
        <v>33</v>
      </c>
      <c r="D20" s="13" t="s">
        <v>40</v>
      </c>
      <c r="E20" s="10">
        <v>5</v>
      </c>
      <c r="F20" s="10">
        <v>129.79</v>
      </c>
      <c r="G20" s="11">
        <f>ROUND(E20*F20,2)</f>
        <v>648.95000000000005</v>
      </c>
    </row>
    <row r="21" spans="1:7" ht="45" x14ac:dyDescent="0.25">
      <c r="A21" s="12"/>
      <c r="B21" s="12"/>
      <c r="C21" s="12"/>
      <c r="D21" s="13" t="s">
        <v>41</v>
      </c>
      <c r="E21" s="12"/>
      <c r="F21" s="12"/>
      <c r="G21" s="12"/>
    </row>
    <row r="22" spans="1:7" x14ac:dyDescent="0.25">
      <c r="A22" s="8" t="s">
        <v>42</v>
      </c>
      <c r="B22" s="9" t="s">
        <v>14</v>
      </c>
      <c r="C22" s="9" t="s">
        <v>33</v>
      </c>
      <c r="D22" s="13" t="s">
        <v>43</v>
      </c>
      <c r="E22" s="10">
        <v>5</v>
      </c>
      <c r="F22" s="10">
        <v>158.85</v>
      </c>
      <c r="G22" s="11">
        <f>ROUND(E22*F22,2)</f>
        <v>794.25</v>
      </c>
    </row>
    <row r="23" spans="1:7" ht="33.75" x14ac:dyDescent="0.25">
      <c r="A23" s="12"/>
      <c r="B23" s="12"/>
      <c r="C23" s="12"/>
      <c r="D23" s="13" t="s">
        <v>44</v>
      </c>
      <c r="E23" s="12"/>
      <c r="F23" s="12"/>
      <c r="G23" s="12"/>
    </row>
    <row r="24" spans="1:7" x14ac:dyDescent="0.25">
      <c r="A24" s="8" t="s">
        <v>45</v>
      </c>
      <c r="B24" s="9" t="s">
        <v>14</v>
      </c>
      <c r="C24" s="9" t="s">
        <v>33</v>
      </c>
      <c r="D24" s="13" t="s">
        <v>46</v>
      </c>
      <c r="E24" s="10">
        <v>54</v>
      </c>
      <c r="F24" s="10">
        <v>191.75</v>
      </c>
      <c r="G24" s="11">
        <f>ROUND(E24*F24,2)</f>
        <v>10354.5</v>
      </c>
    </row>
    <row r="25" spans="1:7" ht="45" x14ac:dyDescent="0.25">
      <c r="A25" s="12"/>
      <c r="B25" s="12"/>
      <c r="C25" s="12"/>
      <c r="D25" s="13" t="s">
        <v>47</v>
      </c>
      <c r="E25" s="12"/>
      <c r="F25" s="12"/>
      <c r="G25" s="12"/>
    </row>
    <row r="26" spans="1:7" x14ac:dyDescent="0.25">
      <c r="A26" s="8" t="s">
        <v>48</v>
      </c>
      <c r="B26" s="9" t="s">
        <v>14</v>
      </c>
      <c r="C26" s="9" t="s">
        <v>33</v>
      </c>
      <c r="D26" s="13" t="s">
        <v>49</v>
      </c>
      <c r="E26" s="10">
        <v>5</v>
      </c>
      <c r="F26" s="10">
        <v>45.94</v>
      </c>
      <c r="G26" s="11">
        <f>ROUND(E26*F26,2)</f>
        <v>229.7</v>
      </c>
    </row>
    <row r="27" spans="1:7" ht="45" x14ac:dyDescent="0.25">
      <c r="A27" s="12"/>
      <c r="B27" s="12"/>
      <c r="C27" s="12"/>
      <c r="D27" s="13" t="s">
        <v>50</v>
      </c>
      <c r="E27" s="12"/>
      <c r="F27" s="12"/>
      <c r="G27" s="12"/>
    </row>
    <row r="28" spans="1:7" x14ac:dyDescent="0.25">
      <c r="A28" s="8" t="s">
        <v>51</v>
      </c>
      <c r="B28" s="9" t="s">
        <v>14</v>
      </c>
      <c r="C28" s="9" t="s">
        <v>33</v>
      </c>
      <c r="D28" s="13" t="s">
        <v>52</v>
      </c>
      <c r="E28" s="10">
        <v>5</v>
      </c>
      <c r="F28" s="10">
        <v>48.58</v>
      </c>
      <c r="G28" s="11">
        <f>ROUND(E28*F28,2)</f>
        <v>242.9</v>
      </c>
    </row>
    <row r="29" spans="1:7" ht="45" x14ac:dyDescent="0.25">
      <c r="A29" s="12"/>
      <c r="B29" s="12"/>
      <c r="C29" s="12"/>
      <c r="D29" s="13" t="s">
        <v>53</v>
      </c>
      <c r="E29" s="12"/>
      <c r="F29" s="12"/>
      <c r="G29" s="12"/>
    </row>
    <row r="30" spans="1:7" x14ac:dyDescent="0.25">
      <c r="A30" s="8" t="s">
        <v>54</v>
      </c>
      <c r="B30" s="9" t="s">
        <v>14</v>
      </c>
      <c r="C30" s="9" t="s">
        <v>33</v>
      </c>
      <c r="D30" s="13" t="s">
        <v>55</v>
      </c>
      <c r="E30" s="10">
        <v>5</v>
      </c>
      <c r="F30" s="10">
        <v>96.01</v>
      </c>
      <c r="G30" s="11">
        <f>ROUND(E30*F30,2)</f>
        <v>480.05</v>
      </c>
    </row>
    <row r="31" spans="1:7" ht="45" x14ac:dyDescent="0.25">
      <c r="A31" s="12"/>
      <c r="B31" s="12"/>
      <c r="C31" s="12"/>
      <c r="D31" s="13" t="s">
        <v>56</v>
      </c>
      <c r="E31" s="12"/>
      <c r="F31" s="12"/>
      <c r="G31" s="12"/>
    </row>
    <row r="32" spans="1:7" x14ac:dyDescent="0.25">
      <c r="A32" s="8" t="s">
        <v>57</v>
      </c>
      <c r="B32" s="9" t="s">
        <v>14</v>
      </c>
      <c r="C32" s="9" t="s">
        <v>33</v>
      </c>
      <c r="D32" s="13" t="s">
        <v>58</v>
      </c>
      <c r="E32" s="10">
        <v>5</v>
      </c>
      <c r="F32" s="10">
        <v>105.19</v>
      </c>
      <c r="G32" s="11">
        <f>ROUND(E32*F32,2)</f>
        <v>525.95000000000005</v>
      </c>
    </row>
    <row r="33" spans="1:7" ht="45" x14ac:dyDescent="0.25">
      <c r="A33" s="12"/>
      <c r="B33" s="12"/>
      <c r="C33" s="12"/>
      <c r="D33" s="13" t="s">
        <v>59</v>
      </c>
      <c r="E33" s="12"/>
      <c r="F33" s="12"/>
      <c r="G33" s="12"/>
    </row>
    <row r="34" spans="1:7" x14ac:dyDescent="0.25">
      <c r="A34" s="8" t="s">
        <v>60</v>
      </c>
      <c r="B34" s="9" t="s">
        <v>14</v>
      </c>
      <c r="C34" s="9" t="s">
        <v>33</v>
      </c>
      <c r="D34" s="13" t="s">
        <v>61</v>
      </c>
      <c r="E34" s="10">
        <v>54</v>
      </c>
      <c r="F34" s="10">
        <v>115.34</v>
      </c>
      <c r="G34" s="11">
        <f>ROUND(E34*F34,2)</f>
        <v>6228.36</v>
      </c>
    </row>
    <row r="35" spans="1:7" ht="45" x14ac:dyDescent="0.25">
      <c r="A35" s="12"/>
      <c r="B35" s="12"/>
      <c r="C35" s="12"/>
      <c r="D35" s="13" t="s">
        <v>62</v>
      </c>
      <c r="E35" s="12"/>
      <c r="F35" s="12"/>
      <c r="G35" s="12"/>
    </row>
    <row r="36" spans="1:7" x14ac:dyDescent="0.25">
      <c r="A36" s="8" t="s">
        <v>63</v>
      </c>
      <c r="B36" s="9" t="s">
        <v>14</v>
      </c>
      <c r="C36" s="9" t="s">
        <v>33</v>
      </c>
      <c r="D36" s="13" t="s">
        <v>64</v>
      </c>
      <c r="E36" s="10">
        <v>5</v>
      </c>
      <c r="F36" s="10">
        <v>45.75</v>
      </c>
      <c r="G36" s="11">
        <f>ROUND(E36*F36,2)</f>
        <v>228.75</v>
      </c>
    </row>
    <row r="37" spans="1:7" ht="33.75" x14ac:dyDescent="0.25">
      <c r="A37" s="12"/>
      <c r="B37" s="12"/>
      <c r="C37" s="12"/>
      <c r="D37" s="13" t="s">
        <v>65</v>
      </c>
      <c r="E37" s="12"/>
      <c r="F37" s="12"/>
      <c r="G37" s="12"/>
    </row>
    <row r="38" spans="1:7" x14ac:dyDescent="0.25">
      <c r="A38" s="8" t="s">
        <v>66</v>
      </c>
      <c r="B38" s="9" t="s">
        <v>14</v>
      </c>
      <c r="C38" s="9" t="s">
        <v>33</v>
      </c>
      <c r="D38" s="13" t="s">
        <v>67</v>
      </c>
      <c r="E38" s="10">
        <v>5</v>
      </c>
      <c r="F38" s="10">
        <v>58.78</v>
      </c>
      <c r="G38" s="11">
        <f>ROUND(E38*F38,2)</f>
        <v>293.89999999999998</v>
      </c>
    </row>
    <row r="39" spans="1:7" ht="33.75" x14ac:dyDescent="0.25">
      <c r="A39" s="12"/>
      <c r="B39" s="12"/>
      <c r="C39" s="12"/>
      <c r="D39" s="13" t="s">
        <v>68</v>
      </c>
      <c r="E39" s="12"/>
      <c r="F39" s="12"/>
      <c r="G39" s="12"/>
    </row>
    <row r="40" spans="1:7" x14ac:dyDescent="0.25">
      <c r="A40" s="8" t="s">
        <v>69</v>
      </c>
      <c r="B40" s="9" t="s">
        <v>14</v>
      </c>
      <c r="C40" s="9" t="s">
        <v>33</v>
      </c>
      <c r="D40" s="13" t="s">
        <v>70</v>
      </c>
      <c r="E40" s="10">
        <v>5</v>
      </c>
      <c r="F40" s="10">
        <v>73.23</v>
      </c>
      <c r="G40" s="11">
        <f>ROUND(E40*F40,2)</f>
        <v>366.15</v>
      </c>
    </row>
    <row r="41" spans="1:7" ht="33.75" x14ac:dyDescent="0.25">
      <c r="A41" s="12"/>
      <c r="B41" s="12"/>
      <c r="C41" s="12"/>
      <c r="D41" s="13" t="s">
        <v>71</v>
      </c>
      <c r="E41" s="12"/>
      <c r="F41" s="12"/>
      <c r="G41" s="12"/>
    </row>
    <row r="42" spans="1:7" x14ac:dyDescent="0.25">
      <c r="A42" s="8" t="s">
        <v>72</v>
      </c>
      <c r="B42" s="9" t="s">
        <v>14</v>
      </c>
      <c r="C42" s="9" t="s">
        <v>33</v>
      </c>
      <c r="D42" s="13" t="s">
        <v>73</v>
      </c>
      <c r="E42" s="10">
        <v>54</v>
      </c>
      <c r="F42" s="10">
        <v>98.59</v>
      </c>
      <c r="G42" s="11">
        <f>ROUND(E42*F42,2)</f>
        <v>5323.86</v>
      </c>
    </row>
    <row r="43" spans="1:7" ht="33.75" x14ac:dyDescent="0.25">
      <c r="A43" s="12"/>
      <c r="B43" s="12"/>
      <c r="C43" s="12"/>
      <c r="D43" s="13" t="s">
        <v>74</v>
      </c>
      <c r="E43" s="12"/>
      <c r="F43" s="12"/>
      <c r="G43" s="12"/>
    </row>
    <row r="44" spans="1:7" ht="22.5" x14ac:dyDescent="0.25">
      <c r="A44" s="8" t="s">
        <v>75</v>
      </c>
      <c r="B44" s="9" t="s">
        <v>14</v>
      </c>
      <c r="C44" s="9" t="s">
        <v>26</v>
      </c>
      <c r="D44" s="13" t="s">
        <v>76</v>
      </c>
      <c r="E44" s="10">
        <v>5</v>
      </c>
      <c r="F44" s="10">
        <v>347.88</v>
      </c>
      <c r="G44" s="11">
        <f>ROUND(E44*F44,2)</f>
        <v>1739.4</v>
      </c>
    </row>
    <row r="45" spans="1:7" ht="67.5" x14ac:dyDescent="0.25">
      <c r="A45" s="12"/>
      <c r="B45" s="12"/>
      <c r="C45" s="12"/>
      <c r="D45" s="13" t="s">
        <v>77</v>
      </c>
      <c r="E45" s="12"/>
      <c r="F45" s="12"/>
      <c r="G45" s="12"/>
    </row>
    <row r="46" spans="1:7" x14ac:dyDescent="0.25">
      <c r="A46" s="8" t="s">
        <v>78</v>
      </c>
      <c r="B46" s="9" t="s">
        <v>14</v>
      </c>
      <c r="C46" s="9" t="s">
        <v>26</v>
      </c>
      <c r="D46" s="13" t="s">
        <v>79</v>
      </c>
      <c r="E46" s="10">
        <v>1</v>
      </c>
      <c r="F46" s="10">
        <v>37.96</v>
      </c>
      <c r="G46" s="11">
        <f>ROUND(E46*F46,2)</f>
        <v>37.96</v>
      </c>
    </row>
    <row r="47" spans="1:7" ht="33.75" x14ac:dyDescent="0.25">
      <c r="A47" s="12"/>
      <c r="B47" s="12"/>
      <c r="C47" s="12"/>
      <c r="D47" s="13" t="s">
        <v>80</v>
      </c>
      <c r="E47" s="12"/>
      <c r="F47" s="12"/>
      <c r="G47" s="12"/>
    </row>
    <row r="48" spans="1:7" x14ac:dyDescent="0.25">
      <c r="A48" s="8" t="s">
        <v>81</v>
      </c>
      <c r="B48" s="9" t="s">
        <v>14</v>
      </c>
      <c r="C48" s="9" t="s">
        <v>26</v>
      </c>
      <c r="D48" s="13" t="s">
        <v>82</v>
      </c>
      <c r="E48" s="10">
        <v>2</v>
      </c>
      <c r="F48" s="10">
        <v>158.5</v>
      </c>
      <c r="G48" s="11">
        <f>ROUND(E48*F48,2)</f>
        <v>317</v>
      </c>
    </row>
    <row r="49" spans="1:7" ht="22.5" x14ac:dyDescent="0.25">
      <c r="A49" s="12"/>
      <c r="B49" s="12"/>
      <c r="C49" s="12"/>
      <c r="D49" s="13" t="s">
        <v>83</v>
      </c>
      <c r="E49" s="12"/>
      <c r="F49" s="12"/>
      <c r="G49" s="12"/>
    </row>
    <row r="50" spans="1:7" x14ac:dyDescent="0.25">
      <c r="A50" s="8" t="s">
        <v>84</v>
      </c>
      <c r="B50" s="9" t="s">
        <v>14</v>
      </c>
      <c r="C50" s="9" t="s">
        <v>26</v>
      </c>
      <c r="D50" s="13" t="s">
        <v>85</v>
      </c>
      <c r="E50" s="10">
        <v>2</v>
      </c>
      <c r="F50" s="10">
        <v>26.29</v>
      </c>
      <c r="G50" s="11">
        <f>ROUND(E50*F50,2)</f>
        <v>52.58</v>
      </c>
    </row>
    <row r="51" spans="1:7" x14ac:dyDescent="0.25">
      <c r="A51" s="12"/>
      <c r="B51" s="12"/>
      <c r="C51" s="12"/>
      <c r="D51" s="13" t="s">
        <v>86</v>
      </c>
      <c r="E51" s="12"/>
      <c r="F51" s="12"/>
      <c r="G51" s="12"/>
    </row>
    <row r="52" spans="1:7" x14ac:dyDescent="0.25">
      <c r="A52" s="8" t="s">
        <v>87</v>
      </c>
      <c r="B52" s="9" t="s">
        <v>14</v>
      </c>
      <c r="C52" s="9" t="s">
        <v>26</v>
      </c>
      <c r="D52" s="13" t="s">
        <v>88</v>
      </c>
      <c r="E52" s="10">
        <v>2</v>
      </c>
      <c r="F52" s="10">
        <v>1773.61</v>
      </c>
      <c r="G52" s="11">
        <f>ROUND(E52*F52,2)</f>
        <v>3547.22</v>
      </c>
    </row>
    <row r="53" spans="1:7" ht="45" x14ac:dyDescent="0.25">
      <c r="A53" s="12"/>
      <c r="B53" s="12"/>
      <c r="C53" s="12"/>
      <c r="D53" s="13" t="s">
        <v>89</v>
      </c>
      <c r="E53" s="12"/>
      <c r="F53" s="12"/>
      <c r="G53" s="12"/>
    </row>
    <row r="54" spans="1:7" x14ac:dyDescent="0.25">
      <c r="A54" s="8" t="s">
        <v>90</v>
      </c>
      <c r="B54" s="9" t="s">
        <v>14</v>
      </c>
      <c r="C54" s="9" t="s">
        <v>26</v>
      </c>
      <c r="D54" s="13" t="s">
        <v>91</v>
      </c>
      <c r="E54" s="10">
        <v>1</v>
      </c>
      <c r="F54" s="10">
        <v>786.92</v>
      </c>
      <c r="G54" s="11">
        <f>ROUND(E54*F54,2)</f>
        <v>786.92</v>
      </c>
    </row>
    <row r="55" spans="1:7" ht="123.75" x14ac:dyDescent="0.25">
      <c r="A55" s="12"/>
      <c r="B55" s="12"/>
      <c r="C55" s="12"/>
      <c r="D55" s="13" t="s">
        <v>92</v>
      </c>
      <c r="E55" s="12"/>
      <c r="F55" s="12"/>
      <c r="G55" s="12"/>
    </row>
    <row r="56" spans="1:7" x14ac:dyDescent="0.25">
      <c r="A56" s="8" t="s">
        <v>93</v>
      </c>
      <c r="B56" s="9" t="s">
        <v>14</v>
      </c>
      <c r="C56" s="9" t="s">
        <v>26</v>
      </c>
      <c r="D56" s="13" t="s">
        <v>94</v>
      </c>
      <c r="E56" s="10">
        <v>1</v>
      </c>
      <c r="F56" s="10">
        <v>76.58</v>
      </c>
      <c r="G56" s="11">
        <f>ROUND(E56*F56,2)</f>
        <v>76.58</v>
      </c>
    </row>
    <row r="57" spans="1:7" ht="22.5" x14ac:dyDescent="0.25">
      <c r="A57" s="12"/>
      <c r="B57" s="12"/>
      <c r="C57" s="12"/>
      <c r="D57" s="13" t="s">
        <v>95</v>
      </c>
      <c r="E57" s="12"/>
      <c r="F57" s="12"/>
      <c r="G57" s="12"/>
    </row>
    <row r="58" spans="1:7" x14ac:dyDescent="0.25">
      <c r="A58" s="8" t="s">
        <v>96</v>
      </c>
      <c r="B58" s="9" t="s">
        <v>14</v>
      </c>
      <c r="C58" s="9" t="s">
        <v>26</v>
      </c>
      <c r="D58" s="13" t="s">
        <v>97</v>
      </c>
      <c r="E58" s="10">
        <v>1</v>
      </c>
      <c r="F58" s="10">
        <v>838.84</v>
      </c>
      <c r="G58" s="11">
        <f>ROUND(E58*F58,2)</f>
        <v>838.84</v>
      </c>
    </row>
    <row r="59" spans="1:7" ht="67.5" x14ac:dyDescent="0.25">
      <c r="A59" s="12"/>
      <c r="B59" s="12"/>
      <c r="C59" s="12"/>
      <c r="D59" s="13" t="s">
        <v>98</v>
      </c>
      <c r="E59" s="12"/>
      <c r="F59" s="12"/>
      <c r="G59" s="12"/>
    </row>
    <row r="60" spans="1:7" x14ac:dyDescent="0.25">
      <c r="A60" s="8" t="s">
        <v>99</v>
      </c>
      <c r="B60" s="9" t="s">
        <v>14</v>
      </c>
      <c r="C60" s="9" t="s">
        <v>26</v>
      </c>
      <c r="D60" s="13" t="s">
        <v>100</v>
      </c>
      <c r="E60" s="10">
        <v>4</v>
      </c>
      <c r="F60" s="10">
        <v>48.99</v>
      </c>
      <c r="G60" s="11">
        <f>ROUND(E60*F60,2)</f>
        <v>195.96</v>
      </c>
    </row>
    <row r="61" spans="1:7" ht="33.75" x14ac:dyDescent="0.25">
      <c r="A61" s="12"/>
      <c r="B61" s="12"/>
      <c r="C61" s="12"/>
      <c r="D61" s="13" t="s">
        <v>101</v>
      </c>
      <c r="E61" s="12"/>
      <c r="F61" s="12"/>
      <c r="G61" s="12"/>
    </row>
    <row r="62" spans="1:7" x14ac:dyDescent="0.25">
      <c r="A62" s="12"/>
      <c r="B62" s="12"/>
      <c r="C62" s="12"/>
      <c r="D62" s="28" t="s">
        <v>102</v>
      </c>
      <c r="E62" s="10">
        <v>1</v>
      </c>
      <c r="F62" s="15">
        <f>G12+G14+G16+G18+G20+G22+G24+G26+G28+G30+G32+G34+G36+G38+G40+G42+G44+G46+G48+G50+G52+G54+G56+G58+G60</f>
        <v>174252.22</v>
      </c>
      <c r="G62" s="15">
        <f>ROUND(E62*F62,2)</f>
        <v>174252.22</v>
      </c>
    </row>
    <row r="63" spans="1:7" x14ac:dyDescent="0.25">
      <c r="A63" s="16"/>
      <c r="B63" s="16"/>
      <c r="C63" s="16"/>
      <c r="D63" s="29"/>
      <c r="E63" s="16"/>
      <c r="F63" s="16"/>
      <c r="G63" s="16"/>
    </row>
    <row r="64" spans="1:7" x14ac:dyDescent="0.25">
      <c r="A64" s="19" t="s">
        <v>103</v>
      </c>
      <c r="B64" s="19" t="s">
        <v>10</v>
      </c>
      <c r="C64" s="19" t="s">
        <v>11</v>
      </c>
      <c r="D64" s="31" t="s">
        <v>104</v>
      </c>
      <c r="E64" s="20">
        <f>E79</f>
        <v>1</v>
      </c>
      <c r="F64" s="20">
        <f>F79</f>
        <v>6462.61</v>
      </c>
      <c r="G64" s="20">
        <f>G79</f>
        <v>6462.61</v>
      </c>
    </row>
    <row r="65" spans="1:7" x14ac:dyDescent="0.25">
      <c r="A65" s="8" t="s">
        <v>36</v>
      </c>
      <c r="B65" s="9" t="s">
        <v>14</v>
      </c>
      <c r="C65" s="9" t="s">
        <v>33</v>
      </c>
      <c r="D65" s="13" t="s">
        <v>37</v>
      </c>
      <c r="E65" s="10">
        <v>50</v>
      </c>
      <c r="F65" s="10">
        <v>64.02</v>
      </c>
      <c r="G65" s="11">
        <f>ROUND(E65*F65,2)</f>
        <v>3201</v>
      </c>
    </row>
    <row r="66" spans="1:7" ht="56.25" x14ac:dyDescent="0.25">
      <c r="A66" s="12"/>
      <c r="B66" s="12"/>
      <c r="C66" s="12"/>
      <c r="D66" s="13" t="s">
        <v>38</v>
      </c>
      <c r="E66" s="12"/>
      <c r="F66" s="12"/>
      <c r="G66" s="12"/>
    </row>
    <row r="67" spans="1:7" x14ac:dyDescent="0.25">
      <c r="A67" s="8" t="s">
        <v>105</v>
      </c>
      <c r="B67" s="9" t="s">
        <v>14</v>
      </c>
      <c r="C67" s="9" t="s">
        <v>26</v>
      </c>
      <c r="D67" s="13" t="s">
        <v>106</v>
      </c>
      <c r="E67" s="10">
        <v>1</v>
      </c>
      <c r="F67" s="10">
        <v>80.81</v>
      </c>
      <c r="G67" s="11">
        <f>ROUND(E67*F67,2)</f>
        <v>80.81</v>
      </c>
    </row>
    <row r="68" spans="1:7" x14ac:dyDescent="0.25">
      <c r="A68" s="12"/>
      <c r="B68" s="12"/>
      <c r="C68" s="12"/>
      <c r="D68" s="13" t="s">
        <v>107</v>
      </c>
      <c r="E68" s="12"/>
      <c r="F68" s="12"/>
      <c r="G68" s="12"/>
    </row>
    <row r="69" spans="1:7" x14ac:dyDescent="0.25">
      <c r="A69" s="8" t="s">
        <v>108</v>
      </c>
      <c r="B69" s="9" t="s">
        <v>14</v>
      </c>
      <c r="C69" s="9" t="s">
        <v>26</v>
      </c>
      <c r="D69" s="13" t="s">
        <v>109</v>
      </c>
      <c r="E69" s="10">
        <v>1</v>
      </c>
      <c r="F69" s="10">
        <v>80.81</v>
      </c>
      <c r="G69" s="11">
        <f>ROUND(E69*F69,2)</f>
        <v>80.81</v>
      </c>
    </row>
    <row r="70" spans="1:7" x14ac:dyDescent="0.25">
      <c r="A70" s="12"/>
      <c r="B70" s="12"/>
      <c r="C70" s="12"/>
      <c r="D70" s="13" t="s">
        <v>110</v>
      </c>
      <c r="E70" s="12"/>
      <c r="F70" s="12"/>
      <c r="G70" s="12"/>
    </row>
    <row r="71" spans="1:7" x14ac:dyDescent="0.25">
      <c r="A71" s="8" t="s">
        <v>111</v>
      </c>
      <c r="B71" s="9" t="s">
        <v>14</v>
      </c>
      <c r="C71" s="9" t="s">
        <v>26</v>
      </c>
      <c r="D71" s="13" t="s">
        <v>112</v>
      </c>
      <c r="E71" s="10">
        <v>1</v>
      </c>
      <c r="F71" s="10">
        <v>920.1</v>
      </c>
      <c r="G71" s="11">
        <f>ROUND(E71*F71,2)</f>
        <v>920.1</v>
      </c>
    </row>
    <row r="72" spans="1:7" x14ac:dyDescent="0.25">
      <c r="A72" s="12"/>
      <c r="B72" s="12"/>
      <c r="C72" s="12"/>
      <c r="D72" s="13" t="s">
        <v>113</v>
      </c>
      <c r="E72" s="12"/>
      <c r="F72" s="12"/>
      <c r="G72" s="12"/>
    </row>
    <row r="73" spans="1:7" x14ac:dyDescent="0.25">
      <c r="A73" s="8" t="s">
        <v>114</v>
      </c>
      <c r="B73" s="9" t="s">
        <v>14</v>
      </c>
      <c r="C73" s="9" t="s">
        <v>26</v>
      </c>
      <c r="D73" s="13" t="s">
        <v>115</v>
      </c>
      <c r="E73" s="10">
        <v>1</v>
      </c>
      <c r="F73" s="10">
        <v>593.99</v>
      </c>
      <c r="G73" s="11">
        <f>ROUND(E73*F73,2)</f>
        <v>593.99</v>
      </c>
    </row>
    <row r="74" spans="1:7" ht="22.5" x14ac:dyDescent="0.25">
      <c r="A74" s="12"/>
      <c r="B74" s="12"/>
      <c r="C74" s="12"/>
      <c r="D74" s="13" t="s">
        <v>116</v>
      </c>
      <c r="E74" s="12"/>
      <c r="F74" s="12"/>
      <c r="G74" s="12"/>
    </row>
    <row r="75" spans="1:7" x14ac:dyDescent="0.25">
      <c r="A75" s="8" t="s">
        <v>117</v>
      </c>
      <c r="B75" s="9" t="s">
        <v>14</v>
      </c>
      <c r="C75" s="9" t="s">
        <v>26</v>
      </c>
      <c r="D75" s="13" t="s">
        <v>118</v>
      </c>
      <c r="E75" s="10">
        <v>3</v>
      </c>
      <c r="F75" s="10">
        <v>266.83999999999997</v>
      </c>
      <c r="G75" s="11">
        <f>ROUND(E75*F75,2)</f>
        <v>800.52</v>
      </c>
    </row>
    <row r="76" spans="1:7" ht="22.5" x14ac:dyDescent="0.25">
      <c r="A76" s="12"/>
      <c r="B76" s="12"/>
      <c r="C76" s="12"/>
      <c r="D76" s="13" t="s">
        <v>119</v>
      </c>
      <c r="E76" s="12"/>
      <c r="F76" s="12"/>
      <c r="G76" s="12"/>
    </row>
    <row r="77" spans="1:7" x14ac:dyDescent="0.25">
      <c r="A77" s="8" t="s">
        <v>120</v>
      </c>
      <c r="B77" s="9" t="s">
        <v>14</v>
      </c>
      <c r="C77" s="9" t="s">
        <v>26</v>
      </c>
      <c r="D77" s="13" t="s">
        <v>121</v>
      </c>
      <c r="E77" s="10">
        <v>1</v>
      </c>
      <c r="F77" s="10">
        <v>785.38</v>
      </c>
      <c r="G77" s="11">
        <f>ROUND(E77*F77,2)</f>
        <v>785.38</v>
      </c>
    </row>
    <row r="78" spans="1:7" ht="67.5" x14ac:dyDescent="0.25">
      <c r="A78" s="12"/>
      <c r="B78" s="12"/>
      <c r="C78" s="12"/>
      <c r="D78" s="13" t="s">
        <v>122</v>
      </c>
      <c r="E78" s="12"/>
      <c r="F78" s="12"/>
      <c r="G78" s="12"/>
    </row>
    <row r="79" spans="1:7" x14ac:dyDescent="0.25">
      <c r="A79" s="12"/>
      <c r="B79" s="12"/>
      <c r="C79" s="12"/>
      <c r="D79" s="28" t="s">
        <v>123</v>
      </c>
      <c r="E79" s="10">
        <v>1</v>
      </c>
      <c r="F79" s="15">
        <f>G65+G67+G69+G71+G73+G75+G77</f>
        <v>6462.61</v>
      </c>
      <c r="G79" s="15">
        <f>ROUND(E79*F79,2)</f>
        <v>6462.61</v>
      </c>
    </row>
    <row r="80" spans="1:7" x14ac:dyDescent="0.25">
      <c r="A80" s="16"/>
      <c r="B80" s="16"/>
      <c r="C80" s="16"/>
      <c r="D80" s="29"/>
      <c r="E80" s="16"/>
      <c r="F80" s="16"/>
      <c r="G80" s="16"/>
    </row>
    <row r="81" spans="1:7" x14ac:dyDescent="0.25">
      <c r="A81" s="12"/>
      <c r="B81" s="12"/>
      <c r="C81" s="12"/>
      <c r="D81" s="28" t="s">
        <v>124</v>
      </c>
      <c r="E81" s="10">
        <v>1</v>
      </c>
      <c r="F81" s="15">
        <f>G11+G64</f>
        <v>180714.83</v>
      </c>
      <c r="G81" s="15">
        <f>ROUND(E81*F81,2)</f>
        <v>180714.83</v>
      </c>
    </row>
    <row r="82" spans="1:7" x14ac:dyDescent="0.25">
      <c r="A82" s="16"/>
      <c r="B82" s="16"/>
      <c r="C82" s="16"/>
      <c r="D82" s="29"/>
      <c r="E82" s="16"/>
      <c r="F82" s="16"/>
      <c r="G82" s="16"/>
    </row>
    <row r="83" spans="1:7" x14ac:dyDescent="0.25">
      <c r="A83" s="17" t="s">
        <v>125</v>
      </c>
      <c r="B83" s="17" t="s">
        <v>10</v>
      </c>
      <c r="C83" s="17" t="s">
        <v>11</v>
      </c>
      <c r="D83" s="30" t="s">
        <v>126</v>
      </c>
      <c r="E83" s="18">
        <f>E118</f>
        <v>1</v>
      </c>
      <c r="F83" s="18">
        <f>F118</f>
        <v>23089.79</v>
      </c>
      <c r="G83" s="18">
        <f>G118</f>
        <v>23089.79</v>
      </c>
    </row>
    <row r="84" spans="1:7" x14ac:dyDescent="0.25">
      <c r="A84" s="19" t="s">
        <v>127</v>
      </c>
      <c r="B84" s="19" t="s">
        <v>10</v>
      </c>
      <c r="C84" s="19" t="s">
        <v>11</v>
      </c>
      <c r="D84" s="31" t="s">
        <v>128</v>
      </c>
      <c r="E84" s="20">
        <f>E93</f>
        <v>1</v>
      </c>
      <c r="F84" s="20">
        <f>F93</f>
        <v>900.4</v>
      </c>
      <c r="G84" s="20">
        <f>G93</f>
        <v>900.4</v>
      </c>
    </row>
    <row r="85" spans="1:7" x14ac:dyDescent="0.25">
      <c r="A85" s="8" t="s">
        <v>129</v>
      </c>
      <c r="B85" s="9" t="s">
        <v>14</v>
      </c>
      <c r="C85" s="9" t="s">
        <v>26</v>
      </c>
      <c r="D85" s="13" t="s">
        <v>130</v>
      </c>
      <c r="E85" s="10">
        <v>1</v>
      </c>
      <c r="F85" s="10">
        <v>131.61000000000001</v>
      </c>
      <c r="G85" s="11">
        <f>ROUND(E85*F85,2)</f>
        <v>131.61000000000001</v>
      </c>
    </row>
    <row r="86" spans="1:7" ht="45" x14ac:dyDescent="0.25">
      <c r="A86" s="12"/>
      <c r="B86" s="12"/>
      <c r="C86" s="12"/>
      <c r="D86" s="13" t="s">
        <v>131</v>
      </c>
      <c r="E86" s="12"/>
      <c r="F86" s="12"/>
      <c r="G86" s="12"/>
    </row>
    <row r="87" spans="1:7" x14ac:dyDescent="0.25">
      <c r="A87" s="8" t="s">
        <v>132</v>
      </c>
      <c r="B87" s="9" t="s">
        <v>14</v>
      </c>
      <c r="C87" s="9" t="s">
        <v>26</v>
      </c>
      <c r="D87" s="13" t="s">
        <v>133</v>
      </c>
      <c r="E87" s="10">
        <v>2</v>
      </c>
      <c r="F87" s="10">
        <v>63.82</v>
      </c>
      <c r="G87" s="11">
        <f>ROUND(E87*F87,2)</f>
        <v>127.64</v>
      </c>
    </row>
    <row r="88" spans="1:7" ht="56.25" x14ac:dyDescent="0.25">
      <c r="A88" s="12"/>
      <c r="B88" s="12"/>
      <c r="C88" s="12"/>
      <c r="D88" s="13" t="s">
        <v>134</v>
      </c>
      <c r="E88" s="12"/>
      <c r="F88" s="12"/>
      <c r="G88" s="12"/>
    </row>
    <row r="89" spans="1:7" x14ac:dyDescent="0.25">
      <c r="A89" s="8" t="s">
        <v>135</v>
      </c>
      <c r="B89" s="9" t="s">
        <v>14</v>
      </c>
      <c r="C89" s="9" t="s">
        <v>26</v>
      </c>
      <c r="D89" s="13" t="s">
        <v>136</v>
      </c>
      <c r="E89" s="10">
        <v>1</v>
      </c>
      <c r="F89" s="10">
        <v>447.11</v>
      </c>
      <c r="G89" s="11">
        <f>ROUND(E89*F89,2)</f>
        <v>447.11</v>
      </c>
    </row>
    <row r="90" spans="1:7" ht="56.25" x14ac:dyDescent="0.25">
      <c r="A90" s="12"/>
      <c r="B90" s="12"/>
      <c r="C90" s="12"/>
      <c r="D90" s="13" t="s">
        <v>137</v>
      </c>
      <c r="E90" s="12"/>
      <c r="F90" s="12"/>
      <c r="G90" s="12"/>
    </row>
    <row r="91" spans="1:7" x14ac:dyDescent="0.25">
      <c r="A91" s="8" t="s">
        <v>138</v>
      </c>
      <c r="B91" s="9" t="s">
        <v>14</v>
      </c>
      <c r="C91" s="9" t="s">
        <v>26</v>
      </c>
      <c r="D91" s="13" t="s">
        <v>139</v>
      </c>
      <c r="E91" s="10">
        <v>1</v>
      </c>
      <c r="F91" s="10">
        <v>194.04</v>
      </c>
      <c r="G91" s="11">
        <f>ROUND(E91*F91,2)</f>
        <v>194.04</v>
      </c>
    </row>
    <row r="92" spans="1:7" ht="56.25" x14ac:dyDescent="0.25">
      <c r="A92" s="12"/>
      <c r="B92" s="12"/>
      <c r="C92" s="12"/>
      <c r="D92" s="13" t="s">
        <v>140</v>
      </c>
      <c r="E92" s="12"/>
      <c r="F92" s="12"/>
      <c r="G92" s="12"/>
    </row>
    <row r="93" spans="1:7" x14ac:dyDescent="0.25">
      <c r="A93" s="12"/>
      <c r="B93" s="12"/>
      <c r="C93" s="12"/>
      <c r="D93" s="28" t="s">
        <v>141</v>
      </c>
      <c r="E93" s="10">
        <v>1</v>
      </c>
      <c r="F93" s="15">
        <f>G85+G87+G89+G91</f>
        <v>900.4</v>
      </c>
      <c r="G93" s="15">
        <f>ROUND(E93*F93,2)</f>
        <v>900.4</v>
      </c>
    </row>
    <row r="94" spans="1:7" x14ac:dyDescent="0.25">
      <c r="A94" s="16"/>
      <c r="B94" s="16"/>
      <c r="C94" s="16"/>
      <c r="D94" s="29"/>
      <c r="E94" s="16"/>
      <c r="F94" s="16"/>
      <c r="G94" s="16"/>
    </row>
    <row r="95" spans="1:7" x14ac:dyDescent="0.25">
      <c r="A95" s="19" t="s">
        <v>142</v>
      </c>
      <c r="B95" s="21" t="s">
        <v>10</v>
      </c>
      <c r="C95" s="19" t="s">
        <v>11</v>
      </c>
      <c r="D95" s="31" t="s">
        <v>143</v>
      </c>
      <c r="E95" s="20">
        <f>E102</f>
        <v>1</v>
      </c>
      <c r="F95" s="20">
        <f>F102</f>
        <v>9633.17</v>
      </c>
      <c r="G95" s="20">
        <f>G102</f>
        <v>9633.17</v>
      </c>
    </row>
    <row r="96" spans="1:7" x14ac:dyDescent="0.25">
      <c r="A96" s="8" t="s">
        <v>144</v>
      </c>
      <c r="B96" s="9" t="s">
        <v>14</v>
      </c>
      <c r="C96" s="9" t="s">
        <v>26</v>
      </c>
      <c r="D96" s="13" t="s">
        <v>145</v>
      </c>
      <c r="E96" s="10">
        <v>1</v>
      </c>
      <c r="F96" s="10">
        <v>6366.37</v>
      </c>
      <c r="G96" s="11">
        <f>ROUND(E96*F96,2)</f>
        <v>6366.37</v>
      </c>
    </row>
    <row r="97" spans="1:7" ht="56.25" x14ac:dyDescent="0.25">
      <c r="A97" s="12"/>
      <c r="B97" s="12"/>
      <c r="C97" s="12"/>
      <c r="D97" s="13" t="s">
        <v>146</v>
      </c>
      <c r="E97" s="12"/>
      <c r="F97" s="12"/>
      <c r="G97" s="12"/>
    </row>
    <row r="98" spans="1:7" x14ac:dyDescent="0.25">
      <c r="A98" s="8" t="s">
        <v>147</v>
      </c>
      <c r="B98" s="9" t="s">
        <v>14</v>
      </c>
      <c r="C98" s="9" t="s">
        <v>26</v>
      </c>
      <c r="D98" s="13" t="s">
        <v>148</v>
      </c>
      <c r="E98" s="10">
        <v>1</v>
      </c>
      <c r="F98" s="10">
        <v>1328.67</v>
      </c>
      <c r="G98" s="11">
        <f>ROUND(E98*F98,2)</f>
        <v>1328.67</v>
      </c>
    </row>
    <row r="99" spans="1:7" ht="33.75" x14ac:dyDescent="0.25">
      <c r="A99" s="12"/>
      <c r="B99" s="12"/>
      <c r="C99" s="12"/>
      <c r="D99" s="13" t="s">
        <v>149</v>
      </c>
      <c r="E99" s="12"/>
      <c r="F99" s="12"/>
      <c r="G99" s="12"/>
    </row>
    <row r="100" spans="1:7" x14ac:dyDescent="0.25">
      <c r="A100" s="8" t="s">
        <v>150</v>
      </c>
      <c r="B100" s="9" t="s">
        <v>14</v>
      </c>
      <c r="C100" s="9" t="s">
        <v>26</v>
      </c>
      <c r="D100" s="13" t="s">
        <v>151</v>
      </c>
      <c r="E100" s="10">
        <v>1</v>
      </c>
      <c r="F100" s="10">
        <v>1938.13</v>
      </c>
      <c r="G100" s="11">
        <f>ROUND(E100*F100,2)</f>
        <v>1938.13</v>
      </c>
    </row>
    <row r="101" spans="1:7" ht="33.75" x14ac:dyDescent="0.25">
      <c r="A101" s="12"/>
      <c r="B101" s="12"/>
      <c r="C101" s="12"/>
      <c r="D101" s="13" t="s">
        <v>152</v>
      </c>
      <c r="E101" s="12"/>
      <c r="F101" s="12"/>
      <c r="G101" s="12"/>
    </row>
    <row r="102" spans="1:7" x14ac:dyDescent="0.25">
      <c r="A102" s="12"/>
      <c r="B102" s="12"/>
      <c r="C102" s="12"/>
      <c r="D102" s="28" t="s">
        <v>153</v>
      </c>
      <c r="E102" s="10">
        <v>1</v>
      </c>
      <c r="F102" s="15">
        <f>G96+G98+G100</f>
        <v>9633.17</v>
      </c>
      <c r="G102" s="15">
        <f>ROUND(E102*F102,2)</f>
        <v>9633.17</v>
      </c>
    </row>
    <row r="103" spans="1:7" x14ac:dyDescent="0.25">
      <c r="A103" s="16"/>
      <c r="B103" s="16"/>
      <c r="C103" s="16"/>
      <c r="D103" s="29"/>
      <c r="E103" s="16"/>
      <c r="F103" s="16"/>
      <c r="G103" s="16"/>
    </row>
    <row r="104" spans="1:7" x14ac:dyDescent="0.25">
      <c r="A104" s="19" t="s">
        <v>154</v>
      </c>
      <c r="B104" s="19" t="s">
        <v>10</v>
      </c>
      <c r="C104" s="19" t="s">
        <v>11</v>
      </c>
      <c r="D104" s="31" t="s">
        <v>155</v>
      </c>
      <c r="E104" s="20">
        <f>E111</f>
        <v>1</v>
      </c>
      <c r="F104" s="20">
        <f>F111</f>
        <v>9752.1200000000008</v>
      </c>
      <c r="G104" s="20">
        <f>G111</f>
        <v>9752.1200000000008</v>
      </c>
    </row>
    <row r="105" spans="1:7" x14ac:dyDescent="0.25">
      <c r="A105" s="8" t="s">
        <v>156</v>
      </c>
      <c r="B105" s="9" t="s">
        <v>14</v>
      </c>
      <c r="C105" s="9" t="s">
        <v>26</v>
      </c>
      <c r="D105" s="13" t="s">
        <v>157</v>
      </c>
      <c r="E105" s="10">
        <v>1</v>
      </c>
      <c r="F105" s="10">
        <v>5376.07</v>
      </c>
      <c r="G105" s="11">
        <f>ROUND(E105*F105,2)</f>
        <v>5376.07</v>
      </c>
    </row>
    <row r="106" spans="1:7" ht="101.25" x14ac:dyDescent="0.25">
      <c r="A106" s="12"/>
      <c r="B106" s="12"/>
      <c r="C106" s="12"/>
      <c r="D106" s="13" t="s">
        <v>158</v>
      </c>
      <c r="E106" s="12"/>
      <c r="F106" s="12"/>
      <c r="G106" s="12"/>
    </row>
    <row r="107" spans="1:7" x14ac:dyDescent="0.25">
      <c r="A107" s="8" t="s">
        <v>159</v>
      </c>
      <c r="B107" s="9" t="s">
        <v>14</v>
      </c>
      <c r="C107" s="9" t="s">
        <v>26</v>
      </c>
      <c r="D107" s="13" t="s">
        <v>160</v>
      </c>
      <c r="E107" s="10">
        <v>1</v>
      </c>
      <c r="F107" s="10">
        <v>3002.25</v>
      </c>
      <c r="G107" s="11">
        <f>ROUND(E107*F107,2)</f>
        <v>3002.25</v>
      </c>
    </row>
    <row r="108" spans="1:7" ht="22.5" x14ac:dyDescent="0.25">
      <c r="A108" s="12"/>
      <c r="B108" s="12"/>
      <c r="C108" s="12"/>
      <c r="D108" s="13" t="s">
        <v>161</v>
      </c>
      <c r="E108" s="12"/>
      <c r="F108" s="12"/>
      <c r="G108" s="12"/>
    </row>
    <row r="109" spans="1:7" x14ac:dyDescent="0.25">
      <c r="A109" s="8" t="s">
        <v>162</v>
      </c>
      <c r="B109" s="9" t="s">
        <v>14</v>
      </c>
      <c r="C109" s="9" t="s">
        <v>26</v>
      </c>
      <c r="D109" s="13" t="s">
        <v>163</v>
      </c>
      <c r="E109" s="10">
        <v>1</v>
      </c>
      <c r="F109" s="10">
        <v>1373.8</v>
      </c>
      <c r="G109" s="11">
        <f>ROUND(E109*F109,2)</f>
        <v>1373.8</v>
      </c>
    </row>
    <row r="110" spans="1:7" ht="33.75" x14ac:dyDescent="0.25">
      <c r="A110" s="12"/>
      <c r="B110" s="12"/>
      <c r="C110" s="12"/>
      <c r="D110" s="13" t="s">
        <v>164</v>
      </c>
      <c r="E110" s="12"/>
      <c r="F110" s="12"/>
      <c r="G110" s="12"/>
    </row>
    <row r="111" spans="1:7" x14ac:dyDescent="0.25">
      <c r="A111" s="12"/>
      <c r="B111" s="12"/>
      <c r="C111" s="12"/>
      <c r="D111" s="28" t="s">
        <v>165</v>
      </c>
      <c r="E111" s="10">
        <v>1</v>
      </c>
      <c r="F111" s="15">
        <f>G105+G107+G109</f>
        <v>9752.1200000000008</v>
      </c>
      <c r="G111" s="15">
        <f>ROUND(E111*F111,2)</f>
        <v>9752.1200000000008</v>
      </c>
    </row>
    <row r="112" spans="1:7" x14ac:dyDescent="0.25">
      <c r="A112" s="16"/>
      <c r="B112" s="16"/>
      <c r="C112" s="16"/>
      <c r="D112" s="29"/>
      <c r="E112" s="16"/>
      <c r="F112" s="16"/>
      <c r="G112" s="16"/>
    </row>
    <row r="113" spans="1:7" x14ac:dyDescent="0.25">
      <c r="A113" s="19" t="s">
        <v>166</v>
      </c>
      <c r="B113" s="19" t="s">
        <v>10</v>
      </c>
      <c r="C113" s="19" t="s">
        <v>11</v>
      </c>
      <c r="D113" s="31" t="s">
        <v>167</v>
      </c>
      <c r="E113" s="20">
        <f>E116</f>
        <v>1</v>
      </c>
      <c r="F113" s="20">
        <f>F116</f>
        <v>2804.1</v>
      </c>
      <c r="G113" s="20">
        <f>G116</f>
        <v>2804.1</v>
      </c>
    </row>
    <row r="114" spans="1:7" x14ac:dyDescent="0.25">
      <c r="A114" s="8" t="s">
        <v>168</v>
      </c>
      <c r="B114" s="9" t="s">
        <v>14</v>
      </c>
      <c r="C114" s="9" t="s">
        <v>26</v>
      </c>
      <c r="D114" s="13" t="s">
        <v>169</v>
      </c>
      <c r="E114" s="10">
        <v>1</v>
      </c>
      <c r="F114" s="10">
        <v>2804.1</v>
      </c>
      <c r="G114" s="11">
        <f>ROUND(E114*F114,2)</f>
        <v>2804.1</v>
      </c>
    </row>
    <row r="115" spans="1:7" ht="78.75" x14ac:dyDescent="0.25">
      <c r="A115" s="12"/>
      <c r="B115" s="12"/>
      <c r="C115" s="12"/>
      <c r="D115" s="13" t="s">
        <v>170</v>
      </c>
      <c r="E115" s="12"/>
      <c r="F115" s="12"/>
      <c r="G115" s="12"/>
    </row>
    <row r="116" spans="1:7" x14ac:dyDescent="0.25">
      <c r="A116" s="12"/>
      <c r="B116" s="12"/>
      <c r="C116" s="12"/>
      <c r="D116" s="28" t="s">
        <v>171</v>
      </c>
      <c r="E116" s="10">
        <v>1</v>
      </c>
      <c r="F116" s="15">
        <f>G114</f>
        <v>2804.1</v>
      </c>
      <c r="G116" s="15">
        <f>ROUND(E116*F116,2)</f>
        <v>2804.1</v>
      </c>
    </row>
    <row r="117" spans="1:7" x14ac:dyDescent="0.25">
      <c r="A117" s="16"/>
      <c r="B117" s="16"/>
      <c r="C117" s="16"/>
      <c r="D117" s="29"/>
      <c r="E117" s="16"/>
      <c r="F117" s="16"/>
      <c r="G117" s="16"/>
    </row>
    <row r="118" spans="1:7" x14ac:dyDescent="0.25">
      <c r="A118" s="12"/>
      <c r="B118" s="12"/>
      <c r="C118" s="12"/>
      <c r="D118" s="28" t="s">
        <v>172</v>
      </c>
      <c r="E118" s="10">
        <v>1</v>
      </c>
      <c r="F118" s="15">
        <f>G84+G95+G104+G113</f>
        <v>23089.79</v>
      </c>
      <c r="G118" s="15">
        <f>ROUND(E118*F118,2)</f>
        <v>23089.79</v>
      </c>
    </row>
    <row r="119" spans="1:7" x14ac:dyDescent="0.25">
      <c r="A119" s="16"/>
      <c r="B119" s="16"/>
      <c r="C119" s="16"/>
      <c r="D119" s="29"/>
      <c r="E119" s="16"/>
      <c r="F119" s="16"/>
      <c r="G119" s="16"/>
    </row>
    <row r="120" spans="1:7" x14ac:dyDescent="0.25">
      <c r="A120" s="12"/>
      <c r="B120" s="12"/>
      <c r="C120" s="12"/>
      <c r="D120" s="28" t="s">
        <v>173</v>
      </c>
      <c r="E120" s="14">
        <v>1</v>
      </c>
      <c r="F120" s="15">
        <f>G10+G83</f>
        <v>203804.62</v>
      </c>
      <c r="G120" s="15">
        <f>ROUND(E120*F120,2)</f>
        <v>203804.62</v>
      </c>
    </row>
    <row r="121" spans="1:7" x14ac:dyDescent="0.25">
      <c r="A121" s="16"/>
      <c r="B121" s="16"/>
      <c r="C121" s="16"/>
      <c r="D121" s="29"/>
      <c r="E121" s="16"/>
      <c r="F121" s="16"/>
      <c r="G121" s="16"/>
    </row>
    <row r="122" spans="1:7" x14ac:dyDescent="0.25">
      <c r="A122" s="5" t="s">
        <v>174</v>
      </c>
      <c r="B122" s="5" t="s">
        <v>10</v>
      </c>
      <c r="C122" s="5" t="s">
        <v>11</v>
      </c>
      <c r="D122" s="27" t="s">
        <v>175</v>
      </c>
      <c r="E122" s="6">
        <f>E310</f>
        <v>1</v>
      </c>
      <c r="F122" s="7">
        <f>F310</f>
        <v>768309.8</v>
      </c>
      <c r="G122" s="7">
        <f>G310</f>
        <v>768309.8</v>
      </c>
    </row>
    <row r="123" spans="1:7" x14ac:dyDescent="0.25">
      <c r="A123" s="17" t="s">
        <v>176</v>
      </c>
      <c r="B123" s="17" t="s">
        <v>10</v>
      </c>
      <c r="C123" s="17" t="s">
        <v>11</v>
      </c>
      <c r="D123" s="30" t="s">
        <v>177</v>
      </c>
      <c r="E123" s="18">
        <f>E297</f>
        <v>1</v>
      </c>
      <c r="F123" s="18">
        <f>F297</f>
        <v>761379.06</v>
      </c>
      <c r="G123" s="18">
        <f>G297</f>
        <v>761379.06</v>
      </c>
    </row>
    <row r="124" spans="1:7" x14ac:dyDescent="0.25">
      <c r="A124" s="19" t="s">
        <v>178</v>
      </c>
      <c r="B124" s="19" t="s">
        <v>10</v>
      </c>
      <c r="C124" s="19" t="s">
        <v>11</v>
      </c>
      <c r="D124" s="31" t="s">
        <v>179</v>
      </c>
      <c r="E124" s="20">
        <f>E145</f>
        <v>1</v>
      </c>
      <c r="F124" s="20">
        <f>F145</f>
        <v>374334.79</v>
      </c>
      <c r="G124" s="20">
        <f>G145</f>
        <v>374334.79</v>
      </c>
    </row>
    <row r="125" spans="1:7" x14ac:dyDescent="0.25">
      <c r="A125" s="22" t="s">
        <v>180</v>
      </c>
      <c r="B125" s="22" t="s">
        <v>10</v>
      </c>
      <c r="C125" s="22" t="s">
        <v>26</v>
      </c>
      <c r="D125" s="32" t="s">
        <v>181</v>
      </c>
      <c r="E125" s="23">
        <f>E139</f>
        <v>1</v>
      </c>
      <c r="F125" s="23">
        <f>F139</f>
        <v>16615.48</v>
      </c>
      <c r="G125" s="23">
        <f>G139</f>
        <v>16615.48</v>
      </c>
    </row>
    <row r="126" spans="1:7" ht="33.75" x14ac:dyDescent="0.25">
      <c r="A126" s="12"/>
      <c r="B126" s="12"/>
      <c r="C126" s="12"/>
      <c r="D126" s="13" t="s">
        <v>182</v>
      </c>
      <c r="E126" s="12"/>
      <c r="F126" s="12"/>
      <c r="G126" s="12"/>
    </row>
    <row r="127" spans="1:7" x14ac:dyDescent="0.25">
      <c r="A127" s="8" t="s">
        <v>183</v>
      </c>
      <c r="B127" s="9" t="s">
        <v>14</v>
      </c>
      <c r="C127" s="9" t="s">
        <v>184</v>
      </c>
      <c r="D127" s="13" t="s">
        <v>185</v>
      </c>
      <c r="E127" s="10">
        <v>1</v>
      </c>
      <c r="F127" s="10">
        <v>363.56</v>
      </c>
      <c r="G127" s="11">
        <f>ROUND(E127*F127,2)</f>
        <v>363.56</v>
      </c>
    </row>
    <row r="128" spans="1:7" ht="33.75" x14ac:dyDescent="0.25">
      <c r="A128" s="12"/>
      <c r="B128" s="12"/>
      <c r="C128" s="12"/>
      <c r="D128" s="13" t="s">
        <v>186</v>
      </c>
      <c r="E128" s="12"/>
      <c r="F128" s="12"/>
      <c r="G128" s="12"/>
    </row>
    <row r="129" spans="1:7" x14ac:dyDescent="0.25">
      <c r="A129" s="8" t="s">
        <v>187</v>
      </c>
      <c r="B129" s="9" t="s">
        <v>14</v>
      </c>
      <c r="C129" s="9" t="s">
        <v>184</v>
      </c>
      <c r="D129" s="13" t="s">
        <v>188</v>
      </c>
      <c r="E129" s="10">
        <v>2</v>
      </c>
      <c r="F129" s="10">
        <v>327.07</v>
      </c>
      <c r="G129" s="11">
        <f>ROUND(E129*F129,2)</f>
        <v>654.14</v>
      </c>
    </row>
    <row r="130" spans="1:7" ht="33.75" x14ac:dyDescent="0.25">
      <c r="A130" s="12"/>
      <c r="B130" s="12"/>
      <c r="C130" s="12"/>
      <c r="D130" s="13" t="s">
        <v>189</v>
      </c>
      <c r="E130" s="12"/>
      <c r="F130" s="12"/>
      <c r="G130" s="12"/>
    </row>
    <row r="131" spans="1:7" x14ac:dyDescent="0.25">
      <c r="A131" s="8" t="s">
        <v>190</v>
      </c>
      <c r="B131" s="9" t="s">
        <v>14</v>
      </c>
      <c r="C131" s="9" t="s">
        <v>184</v>
      </c>
      <c r="D131" s="13" t="s">
        <v>191</v>
      </c>
      <c r="E131" s="10">
        <v>3</v>
      </c>
      <c r="F131" s="10">
        <v>2850.66</v>
      </c>
      <c r="G131" s="11">
        <f>ROUND(E131*F131,2)</f>
        <v>8551.98</v>
      </c>
    </row>
    <row r="132" spans="1:7" ht="45" x14ac:dyDescent="0.25">
      <c r="A132" s="12"/>
      <c r="B132" s="12"/>
      <c r="C132" s="12"/>
      <c r="D132" s="13" t="s">
        <v>192</v>
      </c>
      <c r="E132" s="12"/>
      <c r="F132" s="12"/>
      <c r="G132" s="12"/>
    </row>
    <row r="133" spans="1:7" x14ac:dyDescent="0.25">
      <c r="A133" s="8" t="s">
        <v>193</v>
      </c>
      <c r="B133" s="9" t="s">
        <v>14</v>
      </c>
      <c r="C133" s="9" t="s">
        <v>184</v>
      </c>
      <c r="D133" s="13" t="s">
        <v>194</v>
      </c>
      <c r="E133" s="10">
        <v>3</v>
      </c>
      <c r="F133" s="10">
        <v>232.27</v>
      </c>
      <c r="G133" s="11">
        <f>ROUND(E133*F133,2)</f>
        <v>696.81</v>
      </c>
    </row>
    <row r="134" spans="1:7" ht="45" x14ac:dyDescent="0.25">
      <c r="A134" s="12"/>
      <c r="B134" s="12"/>
      <c r="C134" s="12"/>
      <c r="D134" s="13" t="s">
        <v>195</v>
      </c>
      <c r="E134" s="12"/>
      <c r="F134" s="12"/>
      <c r="G134" s="12"/>
    </row>
    <row r="135" spans="1:7" x14ac:dyDescent="0.25">
      <c r="A135" s="8" t="s">
        <v>196</v>
      </c>
      <c r="B135" s="9" t="s">
        <v>14</v>
      </c>
      <c r="C135" s="9" t="s">
        <v>184</v>
      </c>
      <c r="D135" s="13" t="s">
        <v>197</v>
      </c>
      <c r="E135" s="10">
        <v>12</v>
      </c>
      <c r="F135" s="10">
        <v>515.27</v>
      </c>
      <c r="G135" s="11">
        <f>ROUND(E135*F135,2)</f>
        <v>6183.24</v>
      </c>
    </row>
    <row r="136" spans="1:7" ht="22.5" x14ac:dyDescent="0.25">
      <c r="A136" s="12"/>
      <c r="B136" s="12"/>
      <c r="C136" s="12"/>
      <c r="D136" s="13" t="s">
        <v>198</v>
      </c>
      <c r="E136" s="12"/>
      <c r="F136" s="12"/>
      <c r="G136" s="12"/>
    </row>
    <row r="137" spans="1:7" x14ac:dyDescent="0.25">
      <c r="A137" s="8" t="s">
        <v>199</v>
      </c>
      <c r="B137" s="9" t="s">
        <v>14</v>
      </c>
      <c r="C137" s="9" t="s">
        <v>184</v>
      </c>
      <c r="D137" s="13" t="s">
        <v>200</v>
      </c>
      <c r="E137" s="10">
        <v>3</v>
      </c>
      <c r="F137" s="10">
        <v>32.229999999999997</v>
      </c>
      <c r="G137" s="11">
        <f>ROUND(E137*F137,2)</f>
        <v>96.69</v>
      </c>
    </row>
    <row r="138" spans="1:7" x14ac:dyDescent="0.25">
      <c r="A138" s="8" t="s">
        <v>201</v>
      </c>
      <c r="B138" s="9" t="s">
        <v>14</v>
      </c>
      <c r="C138" s="9" t="s">
        <v>184</v>
      </c>
      <c r="D138" s="13" t="s">
        <v>202</v>
      </c>
      <c r="E138" s="10">
        <v>6</v>
      </c>
      <c r="F138" s="10">
        <v>11.51</v>
      </c>
      <c r="G138" s="11">
        <f>ROUND(E138*F138,2)</f>
        <v>69.06</v>
      </c>
    </row>
    <row r="139" spans="1:7" x14ac:dyDescent="0.25">
      <c r="A139" s="12"/>
      <c r="B139" s="12"/>
      <c r="C139" s="12"/>
      <c r="D139" s="28" t="s">
        <v>203</v>
      </c>
      <c r="E139" s="10">
        <v>1</v>
      </c>
      <c r="F139" s="15">
        <f>G127+G129+G131+G133+G135+G137+G138</f>
        <v>16615.48</v>
      </c>
      <c r="G139" s="15">
        <f>ROUND(E139*F139,2)</f>
        <v>16615.48</v>
      </c>
    </row>
    <row r="140" spans="1:7" x14ac:dyDescent="0.25">
      <c r="A140" s="16"/>
      <c r="B140" s="16"/>
      <c r="C140" s="16"/>
      <c r="D140" s="29"/>
      <c r="E140" s="16"/>
      <c r="F140" s="16"/>
      <c r="G140" s="16"/>
    </row>
    <row r="141" spans="1:7" x14ac:dyDescent="0.25">
      <c r="A141" s="22" t="s">
        <v>204</v>
      </c>
      <c r="B141" s="22" t="s">
        <v>10</v>
      </c>
      <c r="C141" s="22" t="s">
        <v>26</v>
      </c>
      <c r="D141" s="32" t="s">
        <v>205</v>
      </c>
      <c r="E141" s="24">
        <v>1</v>
      </c>
      <c r="F141" s="24">
        <v>337834.54</v>
      </c>
      <c r="G141" s="23">
        <f>ROUND(E141*F141,2)</f>
        <v>337834.54</v>
      </c>
    </row>
    <row r="142" spans="1:7" ht="56.25" x14ac:dyDescent="0.25">
      <c r="A142" s="12"/>
      <c r="B142" s="12"/>
      <c r="C142" s="12"/>
      <c r="D142" s="13" t="s">
        <v>206</v>
      </c>
      <c r="E142" s="12"/>
      <c r="F142" s="12"/>
      <c r="G142" s="12"/>
    </row>
    <row r="143" spans="1:7" x14ac:dyDescent="0.25">
      <c r="A143" s="22" t="s">
        <v>207</v>
      </c>
      <c r="B143" s="22" t="s">
        <v>10</v>
      </c>
      <c r="C143" s="22" t="s">
        <v>26</v>
      </c>
      <c r="D143" s="32" t="s">
        <v>208</v>
      </c>
      <c r="E143" s="24">
        <v>1</v>
      </c>
      <c r="F143" s="24">
        <v>19884.77</v>
      </c>
      <c r="G143" s="23">
        <f>ROUND(E143*F143,2)</f>
        <v>19884.77</v>
      </c>
    </row>
    <row r="144" spans="1:7" ht="33.75" x14ac:dyDescent="0.25">
      <c r="A144" s="12"/>
      <c r="B144" s="12"/>
      <c r="C144" s="12"/>
      <c r="D144" s="13" t="s">
        <v>182</v>
      </c>
      <c r="E144" s="12"/>
      <c r="F144" s="12"/>
      <c r="G144" s="12"/>
    </row>
    <row r="145" spans="1:7" x14ac:dyDescent="0.25">
      <c r="A145" s="12"/>
      <c r="B145" s="12"/>
      <c r="C145" s="12"/>
      <c r="D145" s="28" t="s">
        <v>209</v>
      </c>
      <c r="E145" s="10">
        <v>1</v>
      </c>
      <c r="F145" s="15">
        <f>G125+G141+G143</f>
        <v>374334.79</v>
      </c>
      <c r="G145" s="15">
        <f>ROUND(E145*F145,2)</f>
        <v>374334.79</v>
      </c>
    </row>
    <row r="146" spans="1:7" x14ac:dyDescent="0.25">
      <c r="A146" s="16"/>
      <c r="B146" s="16"/>
      <c r="C146" s="16"/>
      <c r="D146" s="29"/>
      <c r="E146" s="16"/>
      <c r="F146" s="16"/>
      <c r="G146" s="16"/>
    </row>
    <row r="147" spans="1:7" x14ac:dyDescent="0.25">
      <c r="A147" s="19" t="s">
        <v>210</v>
      </c>
      <c r="B147" s="19" t="s">
        <v>10</v>
      </c>
      <c r="C147" s="19" t="s">
        <v>11</v>
      </c>
      <c r="D147" s="31" t="s">
        <v>211</v>
      </c>
      <c r="E147" s="20">
        <f>E212</f>
        <v>1</v>
      </c>
      <c r="F147" s="20">
        <f>F212</f>
        <v>305537.53000000003</v>
      </c>
      <c r="G147" s="20">
        <f>G212</f>
        <v>305537.53000000003</v>
      </c>
    </row>
    <row r="148" spans="1:7" x14ac:dyDescent="0.25">
      <c r="A148" s="8" t="s">
        <v>212</v>
      </c>
      <c r="B148" s="9" t="s">
        <v>14</v>
      </c>
      <c r="C148" s="9" t="s">
        <v>33</v>
      </c>
      <c r="D148" s="13" t="s">
        <v>213</v>
      </c>
      <c r="E148" s="10">
        <v>3119</v>
      </c>
      <c r="F148" s="10">
        <v>59.95</v>
      </c>
      <c r="G148" s="11">
        <f>ROUND(E148*F148,2)</f>
        <v>186984.05</v>
      </c>
    </row>
    <row r="149" spans="1:7" ht="33.75" x14ac:dyDescent="0.25">
      <c r="A149" s="12"/>
      <c r="B149" s="12"/>
      <c r="C149" s="12"/>
      <c r="D149" s="13" t="s">
        <v>214</v>
      </c>
      <c r="E149" s="12"/>
      <c r="F149" s="12"/>
      <c r="G149" s="12"/>
    </row>
    <row r="150" spans="1:7" x14ac:dyDescent="0.25">
      <c r="A150" s="8" t="s">
        <v>215</v>
      </c>
      <c r="B150" s="9" t="s">
        <v>14</v>
      </c>
      <c r="C150" s="9" t="s">
        <v>33</v>
      </c>
      <c r="D150" s="13" t="s">
        <v>216</v>
      </c>
      <c r="E150" s="10">
        <v>602</v>
      </c>
      <c r="F150" s="10">
        <v>32.74</v>
      </c>
      <c r="G150" s="11">
        <f>ROUND(E150*F150,2)</f>
        <v>19709.48</v>
      </c>
    </row>
    <row r="151" spans="1:7" ht="33.75" x14ac:dyDescent="0.25">
      <c r="A151" s="12"/>
      <c r="B151" s="12"/>
      <c r="C151" s="12"/>
      <c r="D151" s="13" t="s">
        <v>217</v>
      </c>
      <c r="E151" s="12"/>
      <c r="F151" s="12"/>
      <c r="G151" s="12"/>
    </row>
    <row r="152" spans="1:7" x14ac:dyDescent="0.25">
      <c r="A152" s="8" t="s">
        <v>218</v>
      </c>
      <c r="B152" s="9" t="s">
        <v>14</v>
      </c>
      <c r="C152" s="9" t="s">
        <v>33</v>
      </c>
      <c r="D152" s="13" t="s">
        <v>219</v>
      </c>
      <c r="E152" s="10">
        <v>400</v>
      </c>
      <c r="F152" s="10">
        <v>26.2</v>
      </c>
      <c r="G152" s="11">
        <f>ROUND(E152*F152,2)</f>
        <v>10480</v>
      </c>
    </row>
    <row r="153" spans="1:7" ht="33.75" x14ac:dyDescent="0.25">
      <c r="A153" s="12"/>
      <c r="B153" s="12"/>
      <c r="C153" s="12"/>
      <c r="D153" s="13" t="s">
        <v>220</v>
      </c>
      <c r="E153" s="12"/>
      <c r="F153" s="12"/>
      <c r="G153" s="12"/>
    </row>
    <row r="154" spans="1:7" x14ac:dyDescent="0.25">
      <c r="A154" s="8" t="s">
        <v>221</v>
      </c>
      <c r="B154" s="9" t="s">
        <v>14</v>
      </c>
      <c r="C154" s="9" t="s">
        <v>33</v>
      </c>
      <c r="D154" s="13" t="s">
        <v>222</v>
      </c>
      <c r="E154" s="10">
        <v>450</v>
      </c>
      <c r="F154" s="10">
        <v>21.9</v>
      </c>
      <c r="G154" s="11">
        <f>ROUND(E154*F154,2)</f>
        <v>9855</v>
      </c>
    </row>
    <row r="155" spans="1:7" ht="33.75" x14ac:dyDescent="0.25">
      <c r="A155" s="12"/>
      <c r="B155" s="12"/>
      <c r="C155" s="12"/>
      <c r="D155" s="13" t="s">
        <v>223</v>
      </c>
      <c r="E155" s="12"/>
      <c r="F155" s="12"/>
      <c r="G155" s="12"/>
    </row>
    <row r="156" spans="1:7" x14ac:dyDescent="0.25">
      <c r="A156" s="8" t="s">
        <v>224</v>
      </c>
      <c r="B156" s="9" t="s">
        <v>14</v>
      </c>
      <c r="C156" s="9" t="s">
        <v>33</v>
      </c>
      <c r="D156" s="13" t="s">
        <v>225</v>
      </c>
      <c r="E156" s="10">
        <v>813</v>
      </c>
      <c r="F156" s="10">
        <v>15.15</v>
      </c>
      <c r="G156" s="11">
        <f>ROUND(E156*F156,2)</f>
        <v>12316.95</v>
      </c>
    </row>
    <row r="157" spans="1:7" ht="33.75" x14ac:dyDescent="0.25">
      <c r="A157" s="12"/>
      <c r="B157" s="12"/>
      <c r="C157" s="12"/>
      <c r="D157" s="13" t="s">
        <v>226</v>
      </c>
      <c r="E157" s="12"/>
      <c r="F157" s="12"/>
      <c r="G157" s="12"/>
    </row>
    <row r="158" spans="1:7" x14ac:dyDescent="0.25">
      <c r="A158" s="8" t="s">
        <v>227</v>
      </c>
      <c r="B158" s="9" t="s">
        <v>14</v>
      </c>
      <c r="C158" s="9" t="s">
        <v>33</v>
      </c>
      <c r="D158" s="13" t="s">
        <v>228</v>
      </c>
      <c r="E158" s="10">
        <v>2012</v>
      </c>
      <c r="F158" s="10">
        <v>11.61</v>
      </c>
      <c r="G158" s="11">
        <f>ROUND(E158*F158,2)</f>
        <v>23359.32</v>
      </c>
    </row>
    <row r="159" spans="1:7" ht="33.75" x14ac:dyDescent="0.25">
      <c r="A159" s="12"/>
      <c r="B159" s="12"/>
      <c r="C159" s="12"/>
      <c r="D159" s="13" t="s">
        <v>229</v>
      </c>
      <c r="E159" s="12"/>
      <c r="F159" s="12"/>
      <c r="G159" s="12"/>
    </row>
    <row r="160" spans="1:7" x14ac:dyDescent="0.25">
      <c r="A160" s="8" t="s">
        <v>230</v>
      </c>
      <c r="B160" s="9" t="s">
        <v>14</v>
      </c>
      <c r="C160" s="9" t="s">
        <v>33</v>
      </c>
      <c r="D160" s="13" t="s">
        <v>231</v>
      </c>
      <c r="E160" s="10">
        <v>56</v>
      </c>
      <c r="F160" s="10">
        <v>9.23</v>
      </c>
      <c r="G160" s="11">
        <f>ROUND(E160*F160,2)</f>
        <v>516.88</v>
      </c>
    </row>
    <row r="161" spans="1:7" ht="33.75" x14ac:dyDescent="0.25">
      <c r="A161" s="12"/>
      <c r="B161" s="12"/>
      <c r="C161" s="12"/>
      <c r="D161" s="13" t="s">
        <v>232</v>
      </c>
      <c r="E161" s="12"/>
      <c r="F161" s="12"/>
      <c r="G161" s="12"/>
    </row>
    <row r="162" spans="1:7" x14ac:dyDescent="0.25">
      <c r="A162" s="8" t="s">
        <v>233</v>
      </c>
      <c r="B162" s="9" t="s">
        <v>14</v>
      </c>
      <c r="C162" s="9" t="s">
        <v>33</v>
      </c>
      <c r="D162" s="13" t="s">
        <v>234</v>
      </c>
      <c r="E162" s="10">
        <v>50</v>
      </c>
      <c r="F162" s="10">
        <v>31.75</v>
      </c>
      <c r="G162" s="11">
        <f>ROUND(E162*F162,2)</f>
        <v>1587.5</v>
      </c>
    </row>
    <row r="163" spans="1:7" ht="33.75" x14ac:dyDescent="0.25">
      <c r="A163" s="12"/>
      <c r="B163" s="12"/>
      <c r="C163" s="12"/>
      <c r="D163" s="13" t="s">
        <v>235</v>
      </c>
      <c r="E163" s="12"/>
      <c r="F163" s="12"/>
      <c r="G163" s="12"/>
    </row>
    <row r="164" spans="1:7" x14ac:dyDescent="0.25">
      <c r="A164" s="8" t="s">
        <v>236</v>
      </c>
      <c r="B164" s="9" t="s">
        <v>14</v>
      </c>
      <c r="C164" s="9" t="s">
        <v>33</v>
      </c>
      <c r="D164" s="13" t="s">
        <v>237</v>
      </c>
      <c r="E164" s="10">
        <v>350</v>
      </c>
      <c r="F164" s="10">
        <v>21.79</v>
      </c>
      <c r="G164" s="11">
        <f>ROUND(E164*F164,2)</f>
        <v>7626.5</v>
      </c>
    </row>
    <row r="165" spans="1:7" ht="33.75" x14ac:dyDescent="0.25">
      <c r="A165" s="12"/>
      <c r="B165" s="12"/>
      <c r="C165" s="12"/>
      <c r="D165" s="13" t="s">
        <v>238</v>
      </c>
      <c r="E165" s="12"/>
      <c r="F165" s="12"/>
      <c r="G165" s="12"/>
    </row>
    <row r="166" spans="1:7" x14ac:dyDescent="0.25">
      <c r="A166" s="8" t="s">
        <v>239</v>
      </c>
      <c r="B166" s="9" t="s">
        <v>14</v>
      </c>
      <c r="C166" s="9" t="s">
        <v>33</v>
      </c>
      <c r="D166" s="13" t="s">
        <v>240</v>
      </c>
      <c r="E166" s="10">
        <v>133</v>
      </c>
      <c r="F166" s="10">
        <v>7.71</v>
      </c>
      <c r="G166" s="11">
        <f>ROUND(E166*F166,2)</f>
        <v>1025.43</v>
      </c>
    </row>
    <row r="167" spans="1:7" ht="33.75" x14ac:dyDescent="0.25">
      <c r="A167" s="12"/>
      <c r="B167" s="12"/>
      <c r="C167" s="12"/>
      <c r="D167" s="13" t="s">
        <v>241</v>
      </c>
      <c r="E167" s="12"/>
      <c r="F167" s="12"/>
      <c r="G167" s="12"/>
    </row>
    <row r="168" spans="1:7" x14ac:dyDescent="0.25">
      <c r="A168" s="8" t="s">
        <v>242</v>
      </c>
      <c r="B168" s="9" t="s">
        <v>14</v>
      </c>
      <c r="C168" s="9" t="s">
        <v>33</v>
      </c>
      <c r="D168" s="13" t="s">
        <v>243</v>
      </c>
      <c r="E168" s="10">
        <v>55</v>
      </c>
      <c r="F168" s="10">
        <v>4.59</v>
      </c>
      <c r="G168" s="11">
        <f>ROUND(E168*F168,2)</f>
        <v>252.45</v>
      </c>
    </row>
    <row r="169" spans="1:7" ht="33.75" x14ac:dyDescent="0.25">
      <c r="A169" s="12"/>
      <c r="B169" s="12"/>
      <c r="C169" s="12"/>
      <c r="D169" s="13" t="s">
        <v>244</v>
      </c>
      <c r="E169" s="12"/>
      <c r="F169" s="12"/>
      <c r="G169" s="12"/>
    </row>
    <row r="170" spans="1:7" x14ac:dyDescent="0.25">
      <c r="A170" s="8" t="s">
        <v>245</v>
      </c>
      <c r="B170" s="9" t="s">
        <v>14</v>
      </c>
      <c r="C170" s="9" t="s">
        <v>33</v>
      </c>
      <c r="D170" s="13" t="s">
        <v>246</v>
      </c>
      <c r="E170" s="10">
        <v>2</v>
      </c>
      <c r="F170" s="10">
        <v>6.89</v>
      </c>
      <c r="G170" s="11">
        <f>ROUND(E170*F170,2)</f>
        <v>13.78</v>
      </c>
    </row>
    <row r="171" spans="1:7" ht="33.75" x14ac:dyDescent="0.25">
      <c r="A171" s="12"/>
      <c r="B171" s="12"/>
      <c r="C171" s="12"/>
      <c r="D171" s="13" t="s">
        <v>247</v>
      </c>
      <c r="E171" s="12"/>
      <c r="F171" s="12"/>
      <c r="G171" s="12"/>
    </row>
    <row r="172" spans="1:7" x14ac:dyDescent="0.25">
      <c r="A172" s="8" t="s">
        <v>248</v>
      </c>
      <c r="B172" s="9" t="s">
        <v>14</v>
      </c>
      <c r="C172" s="9" t="s">
        <v>33</v>
      </c>
      <c r="D172" s="13" t="s">
        <v>249</v>
      </c>
      <c r="E172" s="10">
        <v>155</v>
      </c>
      <c r="F172" s="10">
        <v>2.85</v>
      </c>
      <c r="G172" s="11">
        <f>ROUND(E172*F172,2)</f>
        <v>441.75</v>
      </c>
    </row>
    <row r="173" spans="1:7" ht="33.75" x14ac:dyDescent="0.25">
      <c r="A173" s="12"/>
      <c r="B173" s="12"/>
      <c r="C173" s="12"/>
      <c r="D173" s="13" t="s">
        <v>250</v>
      </c>
      <c r="E173" s="12"/>
      <c r="F173" s="12"/>
      <c r="G173" s="12"/>
    </row>
    <row r="174" spans="1:7" x14ac:dyDescent="0.25">
      <c r="A174" s="8" t="s">
        <v>251</v>
      </c>
      <c r="B174" s="9" t="s">
        <v>14</v>
      </c>
      <c r="C174" s="9" t="s">
        <v>33</v>
      </c>
      <c r="D174" s="13" t="s">
        <v>252</v>
      </c>
      <c r="E174" s="10">
        <v>269</v>
      </c>
      <c r="F174" s="10">
        <v>3.68</v>
      </c>
      <c r="G174" s="11">
        <f>ROUND(E174*F174,2)</f>
        <v>989.92</v>
      </c>
    </row>
    <row r="175" spans="1:7" ht="33.75" x14ac:dyDescent="0.25">
      <c r="A175" s="12"/>
      <c r="B175" s="12"/>
      <c r="C175" s="12"/>
      <c r="D175" s="13" t="s">
        <v>253</v>
      </c>
      <c r="E175" s="12"/>
      <c r="F175" s="12"/>
      <c r="G175" s="12"/>
    </row>
    <row r="176" spans="1:7" x14ac:dyDescent="0.25">
      <c r="A176" s="8" t="s">
        <v>254</v>
      </c>
      <c r="B176" s="9" t="s">
        <v>14</v>
      </c>
      <c r="C176" s="9" t="s">
        <v>33</v>
      </c>
      <c r="D176" s="13" t="s">
        <v>255</v>
      </c>
      <c r="E176" s="10">
        <v>64</v>
      </c>
      <c r="F176" s="10">
        <v>93.65</v>
      </c>
      <c r="G176" s="11">
        <f>ROUND(E176*F176,2)</f>
        <v>5993.6</v>
      </c>
    </row>
    <row r="177" spans="1:7" ht="22.5" x14ac:dyDescent="0.25">
      <c r="A177" s="12"/>
      <c r="B177" s="12"/>
      <c r="C177" s="12"/>
      <c r="D177" s="13" t="s">
        <v>256</v>
      </c>
      <c r="E177" s="12"/>
      <c r="F177" s="12"/>
      <c r="G177" s="12"/>
    </row>
    <row r="178" spans="1:7" x14ac:dyDescent="0.25">
      <c r="A178" s="8" t="s">
        <v>257</v>
      </c>
      <c r="B178" s="9" t="s">
        <v>14</v>
      </c>
      <c r="C178" s="9" t="s">
        <v>33</v>
      </c>
      <c r="D178" s="13" t="s">
        <v>258</v>
      </c>
      <c r="E178" s="10">
        <v>66</v>
      </c>
      <c r="F178" s="10">
        <v>151.62</v>
      </c>
      <c r="G178" s="11">
        <f>ROUND(E178*F178,2)</f>
        <v>10006.92</v>
      </c>
    </row>
    <row r="179" spans="1:7" ht="22.5" x14ac:dyDescent="0.25">
      <c r="A179" s="12"/>
      <c r="B179" s="12"/>
      <c r="C179" s="12"/>
      <c r="D179" s="13" t="s">
        <v>259</v>
      </c>
      <c r="E179" s="12"/>
      <c r="F179" s="12"/>
      <c r="G179" s="12"/>
    </row>
    <row r="180" spans="1:7" x14ac:dyDescent="0.25">
      <c r="A180" s="8" t="s">
        <v>260</v>
      </c>
      <c r="B180" s="9" t="s">
        <v>14</v>
      </c>
      <c r="C180" s="9" t="s">
        <v>33</v>
      </c>
      <c r="D180" s="13" t="s">
        <v>261</v>
      </c>
      <c r="E180" s="10">
        <v>16</v>
      </c>
      <c r="F180" s="10">
        <v>97.56</v>
      </c>
      <c r="G180" s="11">
        <f>ROUND(E180*F180,2)</f>
        <v>1560.96</v>
      </c>
    </row>
    <row r="181" spans="1:7" ht="22.5" x14ac:dyDescent="0.25">
      <c r="A181" s="12"/>
      <c r="B181" s="12"/>
      <c r="C181" s="12"/>
      <c r="D181" s="13" t="s">
        <v>262</v>
      </c>
      <c r="E181" s="12"/>
      <c r="F181" s="12"/>
      <c r="G181" s="12"/>
    </row>
    <row r="182" spans="1:7" x14ac:dyDescent="0.25">
      <c r="A182" s="8" t="s">
        <v>263</v>
      </c>
      <c r="B182" s="9" t="s">
        <v>14</v>
      </c>
      <c r="C182" s="9" t="s">
        <v>33</v>
      </c>
      <c r="D182" s="13" t="s">
        <v>264</v>
      </c>
      <c r="E182" s="10">
        <v>18</v>
      </c>
      <c r="F182" s="10">
        <v>72.67</v>
      </c>
      <c r="G182" s="11">
        <f>ROUND(E182*F182,2)</f>
        <v>1308.06</v>
      </c>
    </row>
    <row r="183" spans="1:7" ht="22.5" x14ac:dyDescent="0.25">
      <c r="A183" s="12"/>
      <c r="B183" s="12"/>
      <c r="C183" s="12"/>
      <c r="D183" s="13" t="s">
        <v>265</v>
      </c>
      <c r="E183" s="12"/>
      <c r="F183" s="12"/>
      <c r="G183" s="12"/>
    </row>
    <row r="184" spans="1:7" x14ac:dyDescent="0.25">
      <c r="A184" s="8" t="s">
        <v>266</v>
      </c>
      <c r="B184" s="9" t="s">
        <v>14</v>
      </c>
      <c r="C184" s="9" t="s">
        <v>33</v>
      </c>
      <c r="D184" s="13" t="s">
        <v>267</v>
      </c>
      <c r="E184" s="10">
        <v>7</v>
      </c>
      <c r="F184" s="10">
        <v>62.68</v>
      </c>
      <c r="G184" s="11">
        <f>ROUND(E184*F184,2)</f>
        <v>438.76</v>
      </c>
    </row>
    <row r="185" spans="1:7" ht="22.5" x14ac:dyDescent="0.25">
      <c r="A185" s="12"/>
      <c r="B185" s="12"/>
      <c r="C185" s="12"/>
      <c r="D185" s="13" t="s">
        <v>268</v>
      </c>
      <c r="E185" s="12"/>
      <c r="F185" s="12"/>
      <c r="G185" s="12"/>
    </row>
    <row r="186" spans="1:7" x14ac:dyDescent="0.25">
      <c r="A186" s="8" t="s">
        <v>269</v>
      </c>
      <c r="B186" s="9" t="s">
        <v>14</v>
      </c>
      <c r="C186" s="9" t="s">
        <v>33</v>
      </c>
      <c r="D186" s="13" t="s">
        <v>270</v>
      </c>
      <c r="E186" s="10">
        <v>10</v>
      </c>
      <c r="F186" s="10">
        <v>43.81</v>
      </c>
      <c r="G186" s="11">
        <f>ROUND(E186*F186,2)</f>
        <v>438.1</v>
      </c>
    </row>
    <row r="187" spans="1:7" ht="22.5" x14ac:dyDescent="0.25">
      <c r="A187" s="12"/>
      <c r="B187" s="12"/>
      <c r="C187" s="12"/>
      <c r="D187" s="13" t="s">
        <v>271</v>
      </c>
      <c r="E187" s="12"/>
      <c r="F187" s="12"/>
      <c r="G187" s="12"/>
    </row>
    <row r="188" spans="1:7" x14ac:dyDescent="0.25">
      <c r="A188" s="8" t="s">
        <v>272</v>
      </c>
      <c r="B188" s="9" t="s">
        <v>14</v>
      </c>
      <c r="C188" s="9" t="s">
        <v>33</v>
      </c>
      <c r="D188" s="13" t="s">
        <v>273</v>
      </c>
      <c r="E188" s="10">
        <v>3</v>
      </c>
      <c r="F188" s="10">
        <v>43.57</v>
      </c>
      <c r="G188" s="11">
        <f>ROUND(E188*F188,2)</f>
        <v>130.71</v>
      </c>
    </row>
    <row r="189" spans="1:7" ht="22.5" x14ac:dyDescent="0.25">
      <c r="A189" s="12"/>
      <c r="B189" s="12"/>
      <c r="C189" s="12"/>
      <c r="D189" s="13" t="s">
        <v>274</v>
      </c>
      <c r="E189" s="12"/>
      <c r="F189" s="12"/>
      <c r="G189" s="12"/>
    </row>
    <row r="190" spans="1:7" x14ac:dyDescent="0.25">
      <c r="A190" s="8" t="s">
        <v>275</v>
      </c>
      <c r="B190" s="9" t="s">
        <v>14</v>
      </c>
      <c r="C190" s="9" t="s">
        <v>33</v>
      </c>
      <c r="D190" s="13" t="s">
        <v>276</v>
      </c>
      <c r="E190" s="10">
        <v>32</v>
      </c>
      <c r="F190" s="10">
        <v>38.35</v>
      </c>
      <c r="G190" s="11">
        <f>ROUND(E190*F190,2)</f>
        <v>1227.2</v>
      </c>
    </row>
    <row r="191" spans="1:7" ht="22.5" x14ac:dyDescent="0.25">
      <c r="A191" s="12"/>
      <c r="B191" s="12"/>
      <c r="C191" s="12"/>
      <c r="D191" s="13" t="s">
        <v>277</v>
      </c>
      <c r="E191" s="12"/>
      <c r="F191" s="12"/>
      <c r="G191" s="12"/>
    </row>
    <row r="192" spans="1:7" x14ac:dyDescent="0.25">
      <c r="A192" s="8" t="s">
        <v>278</v>
      </c>
      <c r="B192" s="9" t="s">
        <v>14</v>
      </c>
      <c r="C192" s="9" t="s">
        <v>33</v>
      </c>
      <c r="D192" s="13" t="s">
        <v>279</v>
      </c>
      <c r="E192" s="10">
        <v>54</v>
      </c>
      <c r="F192" s="10">
        <v>37.590000000000003</v>
      </c>
      <c r="G192" s="11">
        <f>ROUND(E192*F192,2)</f>
        <v>2029.86</v>
      </c>
    </row>
    <row r="193" spans="1:7" ht="22.5" x14ac:dyDescent="0.25">
      <c r="A193" s="12"/>
      <c r="B193" s="12"/>
      <c r="C193" s="12"/>
      <c r="D193" s="13" t="s">
        <v>280</v>
      </c>
      <c r="E193" s="12"/>
      <c r="F193" s="12"/>
      <c r="G193" s="12"/>
    </row>
    <row r="194" spans="1:7" x14ac:dyDescent="0.25">
      <c r="A194" s="8" t="s">
        <v>281</v>
      </c>
      <c r="B194" s="9" t="s">
        <v>14</v>
      </c>
      <c r="C194" s="9" t="s">
        <v>33</v>
      </c>
      <c r="D194" s="13" t="s">
        <v>282</v>
      </c>
      <c r="E194" s="10">
        <v>435</v>
      </c>
      <c r="F194" s="10">
        <v>6.04</v>
      </c>
      <c r="G194" s="11">
        <f>ROUND(E194*F194,2)</f>
        <v>2627.4</v>
      </c>
    </row>
    <row r="195" spans="1:7" x14ac:dyDescent="0.25">
      <c r="A195" s="12"/>
      <c r="B195" s="12"/>
      <c r="C195" s="12"/>
      <c r="D195" s="13" t="s">
        <v>283</v>
      </c>
      <c r="E195" s="12"/>
      <c r="F195" s="12"/>
      <c r="G195" s="12"/>
    </row>
    <row r="196" spans="1:7" x14ac:dyDescent="0.25">
      <c r="A196" s="8" t="s">
        <v>284</v>
      </c>
      <c r="B196" s="9" t="s">
        <v>14</v>
      </c>
      <c r="C196" s="9" t="s">
        <v>33</v>
      </c>
      <c r="D196" s="13" t="s">
        <v>285</v>
      </c>
      <c r="E196" s="10">
        <v>36</v>
      </c>
      <c r="F196" s="10">
        <v>7.39</v>
      </c>
      <c r="G196" s="11">
        <f>ROUND(E196*F196,2)</f>
        <v>266.04000000000002</v>
      </c>
    </row>
    <row r="197" spans="1:7" ht="22.5" x14ac:dyDescent="0.25">
      <c r="A197" s="12"/>
      <c r="B197" s="12"/>
      <c r="C197" s="12"/>
      <c r="D197" s="13" t="s">
        <v>286</v>
      </c>
      <c r="E197" s="12"/>
      <c r="F197" s="12"/>
      <c r="G197" s="12"/>
    </row>
    <row r="198" spans="1:7" x14ac:dyDescent="0.25">
      <c r="A198" s="8" t="s">
        <v>287</v>
      </c>
      <c r="B198" s="9" t="s">
        <v>14</v>
      </c>
      <c r="C198" s="9" t="s">
        <v>33</v>
      </c>
      <c r="D198" s="13" t="s">
        <v>288</v>
      </c>
      <c r="E198" s="10">
        <v>49</v>
      </c>
      <c r="F198" s="10">
        <v>10.27</v>
      </c>
      <c r="G198" s="11">
        <f>ROUND(E198*F198,2)</f>
        <v>503.23</v>
      </c>
    </row>
    <row r="199" spans="1:7" ht="22.5" x14ac:dyDescent="0.25">
      <c r="A199" s="12"/>
      <c r="B199" s="12"/>
      <c r="C199" s="12"/>
      <c r="D199" s="13" t="s">
        <v>289</v>
      </c>
      <c r="E199" s="12"/>
      <c r="F199" s="12"/>
      <c r="G199" s="12"/>
    </row>
    <row r="200" spans="1:7" x14ac:dyDescent="0.25">
      <c r="A200" s="8" t="s">
        <v>290</v>
      </c>
      <c r="B200" s="9" t="s">
        <v>14</v>
      </c>
      <c r="C200" s="9" t="s">
        <v>33</v>
      </c>
      <c r="D200" s="13" t="s">
        <v>291</v>
      </c>
      <c r="E200" s="10">
        <v>225</v>
      </c>
      <c r="F200" s="10">
        <v>2.42</v>
      </c>
      <c r="G200" s="11">
        <f>ROUND(E200*F200,2)</f>
        <v>544.5</v>
      </c>
    </row>
    <row r="201" spans="1:7" ht="33.75" x14ac:dyDescent="0.25">
      <c r="A201" s="12"/>
      <c r="B201" s="12"/>
      <c r="C201" s="12"/>
      <c r="D201" s="13" t="s">
        <v>292</v>
      </c>
      <c r="E201" s="12"/>
      <c r="F201" s="12"/>
      <c r="G201" s="12"/>
    </row>
    <row r="202" spans="1:7" x14ac:dyDescent="0.25">
      <c r="A202" s="8" t="s">
        <v>293</v>
      </c>
      <c r="B202" s="9" t="s">
        <v>14</v>
      </c>
      <c r="C202" s="9" t="s">
        <v>33</v>
      </c>
      <c r="D202" s="13" t="s">
        <v>294</v>
      </c>
      <c r="E202" s="10">
        <v>199</v>
      </c>
      <c r="F202" s="10">
        <v>2.0699999999999998</v>
      </c>
      <c r="G202" s="11">
        <f>ROUND(E202*F202,2)</f>
        <v>411.93</v>
      </c>
    </row>
    <row r="203" spans="1:7" ht="33.75" x14ac:dyDescent="0.25">
      <c r="A203" s="12"/>
      <c r="B203" s="12"/>
      <c r="C203" s="12"/>
      <c r="D203" s="13" t="s">
        <v>295</v>
      </c>
      <c r="E203" s="12"/>
      <c r="F203" s="12"/>
      <c r="G203" s="12"/>
    </row>
    <row r="204" spans="1:7" x14ac:dyDescent="0.25">
      <c r="A204" s="8" t="s">
        <v>296</v>
      </c>
      <c r="B204" s="9" t="s">
        <v>14</v>
      </c>
      <c r="C204" s="9" t="s">
        <v>26</v>
      </c>
      <c r="D204" s="13" t="s">
        <v>297</v>
      </c>
      <c r="E204" s="10">
        <v>35</v>
      </c>
      <c r="F204" s="10">
        <v>10.36</v>
      </c>
      <c r="G204" s="11">
        <f>ROUND(E204*F204,2)</f>
        <v>362.6</v>
      </c>
    </row>
    <row r="205" spans="1:7" x14ac:dyDescent="0.25">
      <c r="A205" s="12"/>
      <c r="B205" s="12"/>
      <c r="C205" s="12"/>
      <c r="D205" s="13" t="s">
        <v>298</v>
      </c>
      <c r="E205" s="12"/>
      <c r="F205" s="12"/>
      <c r="G205" s="12"/>
    </row>
    <row r="206" spans="1:7" x14ac:dyDescent="0.25">
      <c r="A206" s="8" t="s">
        <v>299</v>
      </c>
      <c r="B206" s="9" t="s">
        <v>14</v>
      </c>
      <c r="C206" s="9" t="s">
        <v>26</v>
      </c>
      <c r="D206" s="13" t="s">
        <v>300</v>
      </c>
      <c r="E206" s="10">
        <v>35</v>
      </c>
      <c r="F206" s="10">
        <v>23.04</v>
      </c>
      <c r="G206" s="11">
        <f>ROUND(E206*F206,2)</f>
        <v>806.4</v>
      </c>
    </row>
    <row r="207" spans="1:7" x14ac:dyDescent="0.25">
      <c r="A207" s="12"/>
      <c r="B207" s="12"/>
      <c r="C207" s="12"/>
      <c r="D207" s="13" t="s">
        <v>301</v>
      </c>
      <c r="E207" s="12"/>
      <c r="F207" s="12"/>
      <c r="G207" s="12"/>
    </row>
    <row r="208" spans="1:7" x14ac:dyDescent="0.25">
      <c r="A208" s="8" t="s">
        <v>302</v>
      </c>
      <c r="B208" s="9" t="s">
        <v>14</v>
      </c>
      <c r="C208" s="9" t="s">
        <v>26</v>
      </c>
      <c r="D208" s="13" t="s">
        <v>303</v>
      </c>
      <c r="E208" s="10">
        <v>11</v>
      </c>
      <c r="F208" s="10">
        <v>57.83</v>
      </c>
      <c r="G208" s="11">
        <f>ROUND(E208*F208,2)</f>
        <v>636.13</v>
      </c>
    </row>
    <row r="209" spans="1:7" x14ac:dyDescent="0.25">
      <c r="A209" s="12"/>
      <c r="B209" s="12"/>
      <c r="C209" s="12"/>
      <c r="D209" s="13" t="s">
        <v>304</v>
      </c>
      <c r="E209" s="12"/>
      <c r="F209" s="12"/>
      <c r="G209" s="12"/>
    </row>
    <row r="210" spans="1:7" x14ac:dyDescent="0.25">
      <c r="A210" s="8" t="s">
        <v>305</v>
      </c>
      <c r="B210" s="9" t="s">
        <v>14</v>
      </c>
      <c r="C210" s="9" t="s">
        <v>26</v>
      </c>
      <c r="D210" s="13" t="s">
        <v>306</v>
      </c>
      <c r="E210" s="10">
        <v>9</v>
      </c>
      <c r="F210" s="10">
        <v>120.68</v>
      </c>
      <c r="G210" s="11">
        <f>ROUND(E210*F210,2)</f>
        <v>1086.1199999999999</v>
      </c>
    </row>
    <row r="211" spans="1:7" x14ac:dyDescent="0.25">
      <c r="A211" s="12"/>
      <c r="B211" s="12"/>
      <c r="C211" s="12"/>
      <c r="D211" s="13" t="s">
        <v>307</v>
      </c>
      <c r="E211" s="12"/>
      <c r="F211" s="12"/>
      <c r="G211" s="12"/>
    </row>
    <row r="212" spans="1:7" x14ac:dyDescent="0.25">
      <c r="A212" s="12"/>
      <c r="B212" s="12"/>
      <c r="C212" s="12"/>
      <c r="D212" s="28" t="s">
        <v>308</v>
      </c>
      <c r="E212" s="10">
        <v>1</v>
      </c>
      <c r="F212" s="15">
        <f>G148+G150+G152+G154+G156+G158+G160+G162+G164+G166+G168+G170+G172+G174+G176+G178+G180+G182+G184+G186+G188+G190+G192+G194+G196+G198+G200+G202+G204+G206+G208+G210</f>
        <v>305537.53000000003</v>
      </c>
      <c r="G212" s="15">
        <f>ROUND(E212*F212,2)</f>
        <v>305537.53000000003</v>
      </c>
    </row>
    <row r="213" spans="1:7" x14ac:dyDescent="0.25">
      <c r="A213" s="16"/>
      <c r="B213" s="16"/>
      <c r="C213" s="16"/>
      <c r="D213" s="29"/>
      <c r="E213" s="16"/>
      <c r="F213" s="16"/>
      <c r="G213" s="16"/>
    </row>
    <row r="214" spans="1:7" x14ac:dyDescent="0.25">
      <c r="A214" s="19" t="s">
        <v>309</v>
      </c>
      <c r="B214" s="19" t="s">
        <v>10</v>
      </c>
      <c r="C214" s="19" t="s">
        <v>11</v>
      </c>
      <c r="D214" s="31" t="s">
        <v>310</v>
      </c>
      <c r="E214" s="20">
        <f>E241</f>
        <v>1</v>
      </c>
      <c r="F214" s="20">
        <f>F241</f>
        <v>58990.25</v>
      </c>
      <c r="G214" s="20">
        <f>G241</f>
        <v>58990.25</v>
      </c>
    </row>
    <row r="215" spans="1:7" x14ac:dyDescent="0.25">
      <c r="A215" s="8" t="s">
        <v>311</v>
      </c>
      <c r="B215" s="9" t="s">
        <v>14</v>
      </c>
      <c r="C215" s="9" t="s">
        <v>26</v>
      </c>
      <c r="D215" s="13" t="s">
        <v>312</v>
      </c>
      <c r="E215" s="10">
        <v>1</v>
      </c>
      <c r="F215" s="10">
        <v>44604.34</v>
      </c>
      <c r="G215" s="11">
        <f>ROUND(E215*F215,2)</f>
        <v>44604.34</v>
      </c>
    </row>
    <row r="216" spans="1:7" ht="292.5" x14ac:dyDescent="0.25">
      <c r="A216" s="12"/>
      <c r="B216" s="12"/>
      <c r="C216" s="12"/>
      <c r="D216" s="13" t="s">
        <v>313</v>
      </c>
      <c r="E216" s="12"/>
      <c r="F216" s="12"/>
      <c r="G216" s="12"/>
    </row>
    <row r="217" spans="1:7" x14ac:dyDescent="0.25">
      <c r="A217" s="8" t="s">
        <v>314</v>
      </c>
      <c r="B217" s="9" t="s">
        <v>14</v>
      </c>
      <c r="C217" s="9" t="s">
        <v>26</v>
      </c>
      <c r="D217" s="13" t="s">
        <v>315</v>
      </c>
      <c r="E217" s="10">
        <v>1</v>
      </c>
      <c r="F217" s="10">
        <v>1147.21</v>
      </c>
      <c r="G217" s="11">
        <f>ROUND(E217*F217,2)</f>
        <v>1147.21</v>
      </c>
    </row>
    <row r="218" spans="1:7" ht="45" x14ac:dyDescent="0.25">
      <c r="A218" s="12"/>
      <c r="B218" s="12"/>
      <c r="C218" s="12"/>
      <c r="D218" s="13" t="s">
        <v>316</v>
      </c>
      <c r="E218" s="12"/>
      <c r="F218" s="12"/>
      <c r="G218" s="12"/>
    </row>
    <row r="219" spans="1:7" x14ac:dyDescent="0.25">
      <c r="A219" s="8" t="s">
        <v>317</v>
      </c>
      <c r="B219" s="9" t="s">
        <v>14</v>
      </c>
      <c r="C219" s="9" t="s">
        <v>26</v>
      </c>
      <c r="D219" s="13" t="s">
        <v>318</v>
      </c>
      <c r="E219" s="10">
        <v>1</v>
      </c>
      <c r="F219" s="10">
        <v>2212.25</v>
      </c>
      <c r="G219" s="11">
        <f>ROUND(E219*F219,2)</f>
        <v>2212.25</v>
      </c>
    </row>
    <row r="220" spans="1:7" ht="33.75" x14ac:dyDescent="0.25">
      <c r="A220" s="12"/>
      <c r="B220" s="12"/>
      <c r="C220" s="12"/>
      <c r="D220" s="13" t="s">
        <v>319</v>
      </c>
      <c r="E220" s="12"/>
      <c r="F220" s="12"/>
      <c r="G220" s="12"/>
    </row>
    <row r="221" spans="1:7" x14ac:dyDescent="0.25">
      <c r="A221" s="8" t="s">
        <v>320</v>
      </c>
      <c r="B221" s="9" t="s">
        <v>14</v>
      </c>
      <c r="C221" s="9" t="s">
        <v>26</v>
      </c>
      <c r="D221" s="13" t="s">
        <v>321</v>
      </c>
      <c r="E221" s="10">
        <v>1</v>
      </c>
      <c r="F221" s="10">
        <v>1530.38</v>
      </c>
      <c r="G221" s="11">
        <f>ROUND(E221*F221,2)</f>
        <v>1530.38</v>
      </c>
    </row>
    <row r="222" spans="1:7" x14ac:dyDescent="0.25">
      <c r="A222" s="12"/>
      <c r="B222" s="12"/>
      <c r="C222" s="12"/>
      <c r="D222" s="13" t="s">
        <v>322</v>
      </c>
      <c r="E222" s="12"/>
      <c r="F222" s="12"/>
      <c r="G222" s="12"/>
    </row>
    <row r="223" spans="1:7" x14ac:dyDescent="0.25">
      <c r="A223" s="8" t="s">
        <v>323</v>
      </c>
      <c r="B223" s="9" t="s">
        <v>14</v>
      </c>
      <c r="C223" s="9" t="s">
        <v>33</v>
      </c>
      <c r="D223" s="13" t="s">
        <v>324</v>
      </c>
      <c r="E223" s="10">
        <v>90</v>
      </c>
      <c r="F223" s="10">
        <v>4.1500000000000004</v>
      </c>
      <c r="G223" s="11">
        <f>ROUND(E223*F223,2)</f>
        <v>373.5</v>
      </c>
    </row>
    <row r="224" spans="1:7" x14ac:dyDescent="0.25">
      <c r="A224" s="12"/>
      <c r="B224" s="12"/>
      <c r="C224" s="12"/>
      <c r="D224" s="13" t="s">
        <v>325</v>
      </c>
      <c r="E224" s="12"/>
      <c r="F224" s="12"/>
      <c r="G224" s="12"/>
    </row>
    <row r="225" spans="1:7" x14ac:dyDescent="0.25">
      <c r="A225" s="8" t="s">
        <v>326</v>
      </c>
      <c r="B225" s="9" t="s">
        <v>14</v>
      </c>
      <c r="C225" s="9" t="s">
        <v>33</v>
      </c>
      <c r="D225" s="13" t="s">
        <v>327</v>
      </c>
      <c r="E225" s="10">
        <v>20</v>
      </c>
      <c r="F225" s="10">
        <v>3.77</v>
      </c>
      <c r="G225" s="11">
        <f>ROUND(E225*F225,2)</f>
        <v>75.400000000000006</v>
      </c>
    </row>
    <row r="226" spans="1:7" ht="33.75" x14ac:dyDescent="0.25">
      <c r="A226" s="12"/>
      <c r="B226" s="12"/>
      <c r="C226" s="12"/>
      <c r="D226" s="13" t="s">
        <v>328</v>
      </c>
      <c r="E226" s="12"/>
      <c r="F226" s="12"/>
      <c r="G226" s="12"/>
    </row>
    <row r="227" spans="1:7" x14ac:dyDescent="0.25">
      <c r="A227" s="8" t="s">
        <v>329</v>
      </c>
      <c r="B227" s="9" t="s">
        <v>14</v>
      </c>
      <c r="C227" s="9" t="s">
        <v>33</v>
      </c>
      <c r="D227" s="13" t="s">
        <v>330</v>
      </c>
      <c r="E227" s="10">
        <v>100</v>
      </c>
      <c r="F227" s="10">
        <v>6.85</v>
      </c>
      <c r="G227" s="11">
        <f>ROUND(E227*F227,2)</f>
        <v>685</v>
      </c>
    </row>
    <row r="228" spans="1:7" ht="33.75" x14ac:dyDescent="0.25">
      <c r="A228" s="12"/>
      <c r="B228" s="12"/>
      <c r="C228" s="12"/>
      <c r="D228" s="13" t="s">
        <v>331</v>
      </c>
      <c r="E228" s="12"/>
      <c r="F228" s="12"/>
      <c r="G228" s="12"/>
    </row>
    <row r="229" spans="1:7" x14ac:dyDescent="0.25">
      <c r="A229" s="8" t="s">
        <v>332</v>
      </c>
      <c r="B229" s="9" t="s">
        <v>14</v>
      </c>
      <c r="C229" s="9" t="s">
        <v>33</v>
      </c>
      <c r="D229" s="13" t="s">
        <v>333</v>
      </c>
      <c r="E229" s="10">
        <v>50</v>
      </c>
      <c r="F229" s="10">
        <v>2.91</v>
      </c>
      <c r="G229" s="11">
        <f>ROUND(E229*F229,2)</f>
        <v>145.5</v>
      </c>
    </row>
    <row r="230" spans="1:7" ht="33.75" x14ac:dyDescent="0.25">
      <c r="A230" s="12"/>
      <c r="B230" s="12"/>
      <c r="C230" s="12"/>
      <c r="D230" s="13" t="s">
        <v>334</v>
      </c>
      <c r="E230" s="12"/>
      <c r="F230" s="12"/>
      <c r="G230" s="12"/>
    </row>
    <row r="231" spans="1:7" x14ac:dyDescent="0.25">
      <c r="A231" s="8" t="s">
        <v>335</v>
      </c>
      <c r="B231" s="9" t="s">
        <v>14</v>
      </c>
      <c r="C231" s="9" t="s">
        <v>26</v>
      </c>
      <c r="D231" s="13" t="s">
        <v>336</v>
      </c>
      <c r="E231" s="10">
        <v>1</v>
      </c>
      <c r="F231" s="10">
        <v>1180.93</v>
      </c>
      <c r="G231" s="11">
        <f>ROUND(E231*F231,2)</f>
        <v>1180.93</v>
      </c>
    </row>
    <row r="232" spans="1:7" ht="33.75" x14ac:dyDescent="0.25">
      <c r="A232" s="12"/>
      <c r="B232" s="12"/>
      <c r="C232" s="12"/>
      <c r="D232" s="13" t="s">
        <v>337</v>
      </c>
      <c r="E232" s="12"/>
      <c r="F232" s="12"/>
      <c r="G232" s="12"/>
    </row>
    <row r="233" spans="1:7" x14ac:dyDescent="0.25">
      <c r="A233" s="8" t="s">
        <v>218</v>
      </c>
      <c r="B233" s="9" t="s">
        <v>14</v>
      </c>
      <c r="C233" s="9" t="s">
        <v>33</v>
      </c>
      <c r="D233" s="13" t="s">
        <v>219</v>
      </c>
      <c r="E233" s="10">
        <v>81</v>
      </c>
      <c r="F233" s="10">
        <v>26.2</v>
      </c>
      <c r="G233" s="11">
        <f>ROUND(E233*F233,2)</f>
        <v>2122.1999999999998</v>
      </c>
    </row>
    <row r="234" spans="1:7" ht="33.75" x14ac:dyDescent="0.25">
      <c r="A234" s="12"/>
      <c r="B234" s="12"/>
      <c r="C234" s="12"/>
      <c r="D234" s="13" t="s">
        <v>220</v>
      </c>
      <c r="E234" s="12"/>
      <c r="F234" s="12"/>
      <c r="G234" s="12"/>
    </row>
    <row r="235" spans="1:7" x14ac:dyDescent="0.25">
      <c r="A235" s="8" t="s">
        <v>338</v>
      </c>
      <c r="B235" s="9" t="s">
        <v>14</v>
      </c>
      <c r="C235" s="9" t="s">
        <v>26</v>
      </c>
      <c r="D235" s="13" t="s">
        <v>339</v>
      </c>
      <c r="E235" s="10">
        <v>1</v>
      </c>
      <c r="F235" s="10">
        <v>2272.79</v>
      </c>
      <c r="G235" s="11">
        <f>ROUND(E235*F235,2)</f>
        <v>2272.79</v>
      </c>
    </row>
    <row r="236" spans="1:7" x14ac:dyDescent="0.25">
      <c r="A236" s="12"/>
      <c r="B236" s="12"/>
      <c r="C236" s="12"/>
      <c r="D236" s="13" t="s">
        <v>340</v>
      </c>
      <c r="E236" s="12"/>
      <c r="F236" s="12"/>
      <c r="G236" s="12"/>
    </row>
    <row r="237" spans="1:7" x14ac:dyDescent="0.25">
      <c r="A237" s="8" t="s">
        <v>341</v>
      </c>
      <c r="B237" s="9" t="s">
        <v>14</v>
      </c>
      <c r="C237" s="9" t="s">
        <v>342</v>
      </c>
      <c r="D237" s="13" t="s">
        <v>343</v>
      </c>
      <c r="E237" s="10">
        <v>1</v>
      </c>
      <c r="F237" s="10">
        <v>2001.75</v>
      </c>
      <c r="G237" s="11">
        <f>ROUND(E237*F237,2)</f>
        <v>2001.75</v>
      </c>
    </row>
    <row r="238" spans="1:7" x14ac:dyDescent="0.25">
      <c r="A238" s="12"/>
      <c r="B238" s="12"/>
      <c r="C238" s="12"/>
      <c r="D238" s="13" t="s">
        <v>344</v>
      </c>
      <c r="E238" s="12"/>
      <c r="F238" s="12"/>
      <c r="G238" s="12"/>
    </row>
    <row r="239" spans="1:7" x14ac:dyDescent="0.25">
      <c r="A239" s="8" t="s">
        <v>345</v>
      </c>
      <c r="B239" s="9" t="s">
        <v>14</v>
      </c>
      <c r="C239" s="9" t="s">
        <v>26</v>
      </c>
      <c r="D239" s="13" t="s">
        <v>346</v>
      </c>
      <c r="E239" s="10">
        <v>3</v>
      </c>
      <c r="F239" s="10">
        <v>213</v>
      </c>
      <c r="G239" s="11">
        <f>ROUND(E239*F239,2)</f>
        <v>639</v>
      </c>
    </row>
    <row r="240" spans="1:7" x14ac:dyDescent="0.25">
      <c r="A240" s="12"/>
      <c r="B240" s="12"/>
      <c r="C240" s="12"/>
      <c r="D240" s="13" t="s">
        <v>347</v>
      </c>
      <c r="E240" s="12"/>
      <c r="F240" s="12"/>
      <c r="G240" s="12"/>
    </row>
    <row r="241" spans="1:7" x14ac:dyDescent="0.25">
      <c r="A241" s="12"/>
      <c r="B241" s="12"/>
      <c r="C241" s="12"/>
      <c r="D241" s="28" t="s">
        <v>348</v>
      </c>
      <c r="E241" s="10">
        <v>1</v>
      </c>
      <c r="F241" s="15">
        <f>G215+G217+G219+G221+G223+G225+G227+G229+G231+G233+G235+G237+G239</f>
        <v>58990.25</v>
      </c>
      <c r="G241" s="15">
        <f>ROUND(E241*F241,2)</f>
        <v>58990.25</v>
      </c>
    </row>
    <row r="242" spans="1:7" x14ac:dyDescent="0.25">
      <c r="A242" s="16"/>
      <c r="B242" s="16"/>
      <c r="C242" s="16"/>
      <c r="D242" s="29"/>
      <c r="E242" s="16"/>
      <c r="F242" s="16"/>
      <c r="G242" s="16"/>
    </row>
    <row r="243" spans="1:7" x14ac:dyDescent="0.25">
      <c r="A243" s="19" t="s">
        <v>349</v>
      </c>
      <c r="B243" s="19" t="s">
        <v>10</v>
      </c>
      <c r="C243" s="19" t="s">
        <v>11</v>
      </c>
      <c r="D243" s="31" t="s">
        <v>350</v>
      </c>
      <c r="E243" s="20">
        <f>E246</f>
        <v>1</v>
      </c>
      <c r="F243" s="20">
        <f>F246</f>
        <v>1000</v>
      </c>
      <c r="G243" s="20">
        <f>G246</f>
        <v>1000</v>
      </c>
    </row>
    <row r="244" spans="1:7" x14ac:dyDescent="0.25">
      <c r="A244" s="8" t="s">
        <v>351</v>
      </c>
      <c r="B244" s="9" t="s">
        <v>14</v>
      </c>
      <c r="C244" s="9" t="s">
        <v>26</v>
      </c>
      <c r="D244" s="13" t="s">
        <v>352</v>
      </c>
      <c r="E244" s="10">
        <v>1</v>
      </c>
      <c r="F244" s="10">
        <v>1000</v>
      </c>
      <c r="G244" s="11">
        <f>ROUND(E244*F244,2)</f>
        <v>1000</v>
      </c>
    </row>
    <row r="245" spans="1:7" x14ac:dyDescent="0.25">
      <c r="A245" s="12"/>
      <c r="B245" s="12"/>
      <c r="C245" s="12"/>
      <c r="D245" s="13" t="s">
        <v>353</v>
      </c>
      <c r="E245" s="12"/>
      <c r="F245" s="12"/>
      <c r="G245" s="12"/>
    </row>
    <row r="246" spans="1:7" x14ac:dyDescent="0.25">
      <c r="A246" s="12"/>
      <c r="B246" s="12"/>
      <c r="C246" s="12"/>
      <c r="D246" s="28" t="s">
        <v>354</v>
      </c>
      <c r="E246" s="10">
        <v>1</v>
      </c>
      <c r="F246" s="15">
        <f>G244</f>
        <v>1000</v>
      </c>
      <c r="G246" s="15">
        <f>ROUND(E246*F246,2)</f>
        <v>1000</v>
      </c>
    </row>
    <row r="247" spans="1:7" x14ac:dyDescent="0.25">
      <c r="A247" s="16"/>
      <c r="B247" s="16"/>
      <c r="C247" s="16"/>
      <c r="D247" s="29"/>
      <c r="E247" s="16"/>
      <c r="F247" s="16"/>
      <c r="G247" s="16"/>
    </row>
    <row r="248" spans="1:7" x14ac:dyDescent="0.25">
      <c r="A248" s="19" t="s">
        <v>355</v>
      </c>
      <c r="B248" s="19" t="s">
        <v>10</v>
      </c>
      <c r="C248" s="19" t="s">
        <v>11</v>
      </c>
      <c r="D248" s="31" t="s">
        <v>356</v>
      </c>
      <c r="E248" s="20">
        <f>E254</f>
        <v>1</v>
      </c>
      <c r="F248" s="20">
        <f>F254</f>
        <v>11205.87</v>
      </c>
      <c r="G248" s="20">
        <f>G254</f>
        <v>11205.87</v>
      </c>
    </row>
    <row r="249" spans="1:7" ht="146.25" x14ac:dyDescent="0.25">
      <c r="A249" s="12"/>
      <c r="B249" s="12"/>
      <c r="C249" s="12"/>
      <c r="D249" s="13" t="s">
        <v>357</v>
      </c>
      <c r="E249" s="12"/>
      <c r="F249" s="12"/>
      <c r="G249" s="12"/>
    </row>
    <row r="250" spans="1:7" x14ac:dyDescent="0.25">
      <c r="A250" s="8" t="s">
        <v>358</v>
      </c>
      <c r="B250" s="9" t="s">
        <v>14</v>
      </c>
      <c r="C250" s="9" t="s">
        <v>359</v>
      </c>
      <c r="D250" s="13" t="s">
        <v>360</v>
      </c>
      <c r="E250" s="10">
        <v>59</v>
      </c>
      <c r="F250" s="10">
        <v>136.38999999999999</v>
      </c>
      <c r="G250" s="11">
        <f>ROUND(E250*F250,2)</f>
        <v>8047.01</v>
      </c>
    </row>
    <row r="251" spans="1:7" ht="22.5" x14ac:dyDescent="0.25">
      <c r="A251" s="12"/>
      <c r="B251" s="12"/>
      <c r="C251" s="12"/>
      <c r="D251" s="13" t="s">
        <v>361</v>
      </c>
      <c r="E251" s="12"/>
      <c r="F251" s="12"/>
      <c r="G251" s="12"/>
    </row>
    <row r="252" spans="1:7" x14ac:dyDescent="0.25">
      <c r="A252" s="8" t="s">
        <v>362</v>
      </c>
      <c r="B252" s="9" t="s">
        <v>14</v>
      </c>
      <c r="C252" s="9" t="s">
        <v>359</v>
      </c>
      <c r="D252" s="13" t="s">
        <v>363</v>
      </c>
      <c r="E252" s="10">
        <v>59</v>
      </c>
      <c r="F252" s="10">
        <v>53.54</v>
      </c>
      <c r="G252" s="11">
        <f>ROUND(E252*F252,2)</f>
        <v>3158.86</v>
      </c>
    </row>
    <row r="253" spans="1:7" ht="33.75" x14ac:dyDescent="0.25">
      <c r="A253" s="12"/>
      <c r="B253" s="12"/>
      <c r="C253" s="12"/>
      <c r="D253" s="13" t="s">
        <v>364</v>
      </c>
      <c r="E253" s="12"/>
      <c r="F253" s="12"/>
      <c r="G253" s="12"/>
    </row>
    <row r="254" spans="1:7" x14ac:dyDescent="0.25">
      <c r="A254" s="12"/>
      <c r="B254" s="12"/>
      <c r="C254" s="12"/>
      <c r="D254" s="28" t="s">
        <v>365</v>
      </c>
      <c r="E254" s="10">
        <v>1</v>
      </c>
      <c r="F254" s="15">
        <f>G250+G252</f>
        <v>11205.87</v>
      </c>
      <c r="G254" s="15">
        <f>ROUND(E254*F254,2)</f>
        <v>11205.87</v>
      </c>
    </row>
    <row r="255" spans="1:7" x14ac:dyDescent="0.25">
      <c r="A255" s="16"/>
      <c r="B255" s="16"/>
      <c r="C255" s="16"/>
      <c r="D255" s="29"/>
      <c r="E255" s="16"/>
      <c r="F255" s="16"/>
      <c r="G255" s="16"/>
    </row>
    <row r="256" spans="1:7" x14ac:dyDescent="0.25">
      <c r="A256" s="19" t="s">
        <v>366</v>
      </c>
      <c r="B256" s="19" t="s">
        <v>10</v>
      </c>
      <c r="C256" s="19" t="s">
        <v>11</v>
      </c>
      <c r="D256" s="31" t="s">
        <v>367</v>
      </c>
      <c r="E256" s="20">
        <f>E259</f>
        <v>1</v>
      </c>
      <c r="F256" s="20">
        <f>F259</f>
        <v>547.53</v>
      </c>
      <c r="G256" s="20">
        <f>G259</f>
        <v>547.53</v>
      </c>
    </row>
    <row r="257" spans="1:7" x14ac:dyDescent="0.25">
      <c r="A257" s="8" t="s">
        <v>368</v>
      </c>
      <c r="B257" s="9" t="s">
        <v>14</v>
      </c>
      <c r="C257" s="9" t="s">
        <v>26</v>
      </c>
      <c r="D257" s="13" t="s">
        <v>369</v>
      </c>
      <c r="E257" s="10">
        <v>3</v>
      </c>
      <c r="F257" s="10">
        <v>182.51</v>
      </c>
      <c r="G257" s="11">
        <f>ROUND(E257*F257,2)</f>
        <v>547.53</v>
      </c>
    </row>
    <row r="258" spans="1:7" x14ac:dyDescent="0.25">
      <c r="A258" s="12"/>
      <c r="B258" s="12"/>
      <c r="C258" s="12"/>
      <c r="D258" s="13" t="s">
        <v>369</v>
      </c>
      <c r="E258" s="12"/>
      <c r="F258" s="12"/>
      <c r="G258" s="12"/>
    </row>
    <row r="259" spans="1:7" x14ac:dyDescent="0.25">
      <c r="A259" s="12"/>
      <c r="B259" s="12"/>
      <c r="C259" s="12"/>
      <c r="D259" s="28" t="s">
        <v>370</v>
      </c>
      <c r="E259" s="10">
        <v>1</v>
      </c>
      <c r="F259" s="15">
        <f>G257</f>
        <v>547.53</v>
      </c>
      <c r="G259" s="15">
        <f>ROUND(E259*F259,2)</f>
        <v>547.53</v>
      </c>
    </row>
    <row r="260" spans="1:7" x14ac:dyDescent="0.25">
      <c r="A260" s="16"/>
      <c r="B260" s="16"/>
      <c r="C260" s="16"/>
      <c r="D260" s="29"/>
      <c r="E260" s="16"/>
      <c r="F260" s="16"/>
      <c r="G260" s="16"/>
    </row>
    <row r="261" spans="1:7" x14ac:dyDescent="0.25">
      <c r="A261" s="19" t="s">
        <v>371</v>
      </c>
      <c r="B261" s="19" t="s">
        <v>10</v>
      </c>
      <c r="C261" s="19" t="s">
        <v>11</v>
      </c>
      <c r="D261" s="31" t="s">
        <v>372</v>
      </c>
      <c r="E261" s="20">
        <f>E270</f>
        <v>1</v>
      </c>
      <c r="F261" s="20">
        <f>F270</f>
        <v>3142.76</v>
      </c>
      <c r="G261" s="20">
        <f>G270</f>
        <v>3142.76</v>
      </c>
    </row>
    <row r="262" spans="1:7" x14ac:dyDescent="0.25">
      <c r="A262" s="8" t="s">
        <v>305</v>
      </c>
      <c r="B262" s="9" t="s">
        <v>14</v>
      </c>
      <c r="C262" s="9" t="s">
        <v>26</v>
      </c>
      <c r="D262" s="13" t="s">
        <v>306</v>
      </c>
      <c r="E262" s="10">
        <v>9</v>
      </c>
      <c r="F262" s="10">
        <v>120.68</v>
      </c>
      <c r="G262" s="11">
        <f>ROUND(E262*F262,2)</f>
        <v>1086.1199999999999</v>
      </c>
    </row>
    <row r="263" spans="1:7" x14ac:dyDescent="0.25">
      <c r="A263" s="12"/>
      <c r="B263" s="12"/>
      <c r="C263" s="12"/>
      <c r="D263" s="13" t="s">
        <v>307</v>
      </c>
      <c r="E263" s="12"/>
      <c r="F263" s="12"/>
      <c r="G263" s="12"/>
    </row>
    <row r="264" spans="1:7" x14ac:dyDescent="0.25">
      <c r="A264" s="8" t="s">
        <v>373</v>
      </c>
      <c r="B264" s="9" t="s">
        <v>14</v>
      </c>
      <c r="C264" s="9" t="s">
        <v>33</v>
      </c>
      <c r="D264" s="13" t="s">
        <v>374</v>
      </c>
      <c r="E264" s="10">
        <v>18</v>
      </c>
      <c r="F264" s="10">
        <v>34.590000000000003</v>
      </c>
      <c r="G264" s="11">
        <f>ROUND(E264*F264,2)</f>
        <v>622.62</v>
      </c>
    </row>
    <row r="265" spans="1:7" ht="33.75" x14ac:dyDescent="0.25">
      <c r="A265" s="12"/>
      <c r="B265" s="12"/>
      <c r="C265" s="12"/>
      <c r="D265" s="13" t="s">
        <v>375</v>
      </c>
      <c r="E265" s="12"/>
      <c r="F265" s="12"/>
      <c r="G265" s="12"/>
    </row>
    <row r="266" spans="1:7" x14ac:dyDescent="0.25">
      <c r="A266" s="8" t="s">
        <v>224</v>
      </c>
      <c r="B266" s="9" t="s">
        <v>14</v>
      </c>
      <c r="C266" s="9" t="s">
        <v>33</v>
      </c>
      <c r="D266" s="13" t="s">
        <v>225</v>
      </c>
      <c r="E266" s="10">
        <v>91</v>
      </c>
      <c r="F266" s="10">
        <v>15.15</v>
      </c>
      <c r="G266" s="11">
        <f>ROUND(E266*F266,2)</f>
        <v>1378.65</v>
      </c>
    </row>
    <row r="267" spans="1:7" ht="33.75" x14ac:dyDescent="0.25">
      <c r="A267" s="12"/>
      <c r="B267" s="12"/>
      <c r="C267" s="12"/>
      <c r="D267" s="13" t="s">
        <v>226</v>
      </c>
      <c r="E267" s="12"/>
      <c r="F267" s="12"/>
      <c r="G267" s="12"/>
    </row>
    <row r="268" spans="1:7" x14ac:dyDescent="0.25">
      <c r="A268" s="8" t="s">
        <v>376</v>
      </c>
      <c r="B268" s="9" t="s">
        <v>14</v>
      </c>
      <c r="C268" s="9" t="s">
        <v>26</v>
      </c>
      <c r="D268" s="13" t="s">
        <v>377</v>
      </c>
      <c r="E268" s="10">
        <v>1</v>
      </c>
      <c r="F268" s="10">
        <v>55.37</v>
      </c>
      <c r="G268" s="11">
        <f>ROUND(E268*F268,2)</f>
        <v>55.37</v>
      </c>
    </row>
    <row r="269" spans="1:7" x14ac:dyDescent="0.25">
      <c r="A269" s="12"/>
      <c r="B269" s="12"/>
      <c r="C269" s="12"/>
      <c r="D269" s="13" t="s">
        <v>378</v>
      </c>
      <c r="E269" s="12"/>
      <c r="F269" s="12"/>
      <c r="G269" s="12"/>
    </row>
    <row r="270" spans="1:7" x14ac:dyDescent="0.25">
      <c r="A270" s="12"/>
      <c r="B270" s="12"/>
      <c r="C270" s="12"/>
      <c r="D270" s="28" t="s">
        <v>379</v>
      </c>
      <c r="E270" s="10">
        <v>1</v>
      </c>
      <c r="F270" s="15">
        <f>G262+G264+G266+G268</f>
        <v>3142.76</v>
      </c>
      <c r="G270" s="15">
        <f>ROUND(E270*F270,2)</f>
        <v>3142.76</v>
      </c>
    </row>
    <row r="271" spans="1:7" x14ac:dyDescent="0.25">
      <c r="A271" s="16"/>
      <c r="B271" s="16"/>
      <c r="C271" s="16"/>
      <c r="D271" s="29"/>
      <c r="E271" s="16"/>
      <c r="F271" s="16"/>
      <c r="G271" s="16"/>
    </row>
    <row r="272" spans="1:7" x14ac:dyDescent="0.25">
      <c r="A272" s="19" t="s">
        <v>380</v>
      </c>
      <c r="B272" s="19" t="s">
        <v>10</v>
      </c>
      <c r="C272" s="19" t="s">
        <v>11</v>
      </c>
      <c r="D272" s="31" t="s">
        <v>381</v>
      </c>
      <c r="E272" s="20">
        <f>E283</f>
        <v>1</v>
      </c>
      <c r="F272" s="20">
        <f>F283</f>
        <v>189.8</v>
      </c>
      <c r="G272" s="20">
        <f>G283</f>
        <v>189.8</v>
      </c>
    </row>
    <row r="273" spans="1:7" x14ac:dyDescent="0.25">
      <c r="A273" s="8" t="s">
        <v>382</v>
      </c>
      <c r="B273" s="9" t="s">
        <v>14</v>
      </c>
      <c r="C273" s="9" t="s">
        <v>26</v>
      </c>
      <c r="D273" s="13" t="s">
        <v>383</v>
      </c>
      <c r="E273" s="10">
        <v>2</v>
      </c>
      <c r="F273" s="10">
        <v>13.24</v>
      </c>
      <c r="G273" s="11">
        <f>ROUND(E273*F273,2)</f>
        <v>26.48</v>
      </c>
    </row>
    <row r="274" spans="1:7" x14ac:dyDescent="0.25">
      <c r="A274" s="12"/>
      <c r="B274" s="12"/>
      <c r="C274" s="12"/>
      <c r="D274" s="13" t="s">
        <v>384</v>
      </c>
      <c r="E274" s="12"/>
      <c r="F274" s="12"/>
      <c r="G274" s="12"/>
    </row>
    <row r="275" spans="1:7" x14ac:dyDescent="0.25">
      <c r="A275" s="8" t="s">
        <v>385</v>
      </c>
      <c r="B275" s="9" t="s">
        <v>14</v>
      </c>
      <c r="C275" s="9" t="s">
        <v>26</v>
      </c>
      <c r="D275" s="13" t="s">
        <v>386</v>
      </c>
      <c r="E275" s="10">
        <v>2</v>
      </c>
      <c r="F275" s="10">
        <v>13.34</v>
      </c>
      <c r="G275" s="11">
        <f>ROUND(E275*F275,2)</f>
        <v>26.68</v>
      </c>
    </row>
    <row r="276" spans="1:7" x14ac:dyDescent="0.25">
      <c r="A276" s="12"/>
      <c r="B276" s="12"/>
      <c r="C276" s="12"/>
      <c r="D276" s="13" t="s">
        <v>387</v>
      </c>
      <c r="E276" s="12"/>
      <c r="F276" s="12"/>
      <c r="G276" s="12"/>
    </row>
    <row r="277" spans="1:7" x14ac:dyDescent="0.25">
      <c r="A277" s="8" t="s">
        <v>388</v>
      </c>
      <c r="B277" s="9" t="s">
        <v>14</v>
      </c>
      <c r="C277" s="9" t="s">
        <v>26</v>
      </c>
      <c r="D277" s="13" t="s">
        <v>389</v>
      </c>
      <c r="E277" s="10">
        <v>4</v>
      </c>
      <c r="F277" s="10">
        <v>3.68</v>
      </c>
      <c r="G277" s="11">
        <f>ROUND(E277*F277,2)</f>
        <v>14.72</v>
      </c>
    </row>
    <row r="278" spans="1:7" x14ac:dyDescent="0.25">
      <c r="A278" s="12"/>
      <c r="B278" s="12"/>
      <c r="C278" s="12"/>
      <c r="D278" s="13" t="s">
        <v>390</v>
      </c>
      <c r="E278" s="12"/>
      <c r="F278" s="12"/>
      <c r="G278" s="12"/>
    </row>
    <row r="279" spans="1:7" x14ac:dyDescent="0.25">
      <c r="A279" s="8" t="s">
        <v>391</v>
      </c>
      <c r="B279" s="9" t="s">
        <v>14</v>
      </c>
      <c r="C279" s="9" t="s">
        <v>26</v>
      </c>
      <c r="D279" s="13" t="s">
        <v>392</v>
      </c>
      <c r="E279" s="10">
        <v>4</v>
      </c>
      <c r="F279" s="10">
        <v>3.54</v>
      </c>
      <c r="G279" s="11">
        <f>ROUND(E279*F279,2)</f>
        <v>14.16</v>
      </c>
    </row>
    <row r="280" spans="1:7" x14ac:dyDescent="0.25">
      <c r="A280" s="12"/>
      <c r="B280" s="12"/>
      <c r="C280" s="12"/>
      <c r="D280" s="13" t="s">
        <v>393</v>
      </c>
      <c r="E280" s="12"/>
      <c r="F280" s="12"/>
      <c r="G280" s="12"/>
    </row>
    <row r="281" spans="1:7" x14ac:dyDescent="0.25">
      <c r="A281" s="8" t="s">
        <v>394</v>
      </c>
      <c r="B281" s="9" t="s">
        <v>14</v>
      </c>
      <c r="C281" s="9" t="s">
        <v>26</v>
      </c>
      <c r="D281" s="13" t="s">
        <v>395</v>
      </c>
      <c r="E281" s="10">
        <v>3</v>
      </c>
      <c r="F281" s="10">
        <v>35.92</v>
      </c>
      <c r="G281" s="11">
        <f>ROUND(E281*F281,2)</f>
        <v>107.76</v>
      </c>
    </row>
    <row r="282" spans="1:7" ht="22.5" x14ac:dyDescent="0.25">
      <c r="A282" s="12"/>
      <c r="B282" s="12"/>
      <c r="C282" s="12"/>
      <c r="D282" s="13" t="s">
        <v>396</v>
      </c>
      <c r="E282" s="12"/>
      <c r="F282" s="12"/>
      <c r="G282" s="12"/>
    </row>
    <row r="283" spans="1:7" x14ac:dyDescent="0.25">
      <c r="A283" s="12"/>
      <c r="B283" s="12"/>
      <c r="C283" s="12"/>
      <c r="D283" s="28" t="s">
        <v>397</v>
      </c>
      <c r="E283" s="10">
        <v>1</v>
      </c>
      <c r="F283" s="15">
        <f>G273+G275+G277+G279+G281</f>
        <v>189.8</v>
      </c>
      <c r="G283" s="15">
        <f>ROUND(E283*F283,2)</f>
        <v>189.8</v>
      </c>
    </row>
    <row r="284" spans="1:7" x14ac:dyDescent="0.25">
      <c r="A284" s="16"/>
      <c r="B284" s="16"/>
      <c r="C284" s="16"/>
      <c r="D284" s="29"/>
      <c r="E284" s="16"/>
      <c r="F284" s="16"/>
      <c r="G284" s="16"/>
    </row>
    <row r="285" spans="1:7" x14ac:dyDescent="0.25">
      <c r="A285" s="19" t="s">
        <v>398</v>
      </c>
      <c r="B285" s="19" t="s">
        <v>10</v>
      </c>
      <c r="C285" s="19" t="s">
        <v>11</v>
      </c>
      <c r="D285" s="31" t="s">
        <v>399</v>
      </c>
      <c r="E285" s="20">
        <f>E294</f>
        <v>1</v>
      </c>
      <c r="F285" s="20">
        <f>F294</f>
        <v>4430.53</v>
      </c>
      <c r="G285" s="20">
        <f>G294</f>
        <v>4430.53</v>
      </c>
    </row>
    <row r="286" spans="1:7" ht="22.5" x14ac:dyDescent="0.25">
      <c r="A286" s="8" t="s">
        <v>400</v>
      </c>
      <c r="B286" s="9" t="s">
        <v>14</v>
      </c>
      <c r="C286" s="9" t="s">
        <v>26</v>
      </c>
      <c r="D286" s="13" t="s">
        <v>401</v>
      </c>
      <c r="E286" s="10">
        <v>3</v>
      </c>
      <c r="F286" s="10">
        <v>164.1</v>
      </c>
      <c r="G286" s="11">
        <f>ROUND(E286*F286,2)</f>
        <v>492.3</v>
      </c>
    </row>
    <row r="287" spans="1:7" ht="33.75" x14ac:dyDescent="0.25">
      <c r="A287" s="12"/>
      <c r="B287" s="12"/>
      <c r="C287" s="12"/>
      <c r="D287" s="13" t="s">
        <v>402</v>
      </c>
      <c r="E287" s="12"/>
      <c r="F287" s="12"/>
      <c r="G287" s="12"/>
    </row>
    <row r="288" spans="1:7" ht="22.5" x14ac:dyDescent="0.25">
      <c r="A288" s="8" t="s">
        <v>403</v>
      </c>
      <c r="B288" s="9" t="s">
        <v>14</v>
      </c>
      <c r="C288" s="9" t="s">
        <v>26</v>
      </c>
      <c r="D288" s="13" t="s">
        <v>404</v>
      </c>
      <c r="E288" s="10">
        <v>11</v>
      </c>
      <c r="F288" s="10">
        <v>216.61</v>
      </c>
      <c r="G288" s="11">
        <f>ROUND(E288*F288,2)</f>
        <v>2382.71</v>
      </c>
    </row>
    <row r="289" spans="1:7" ht="33.75" x14ac:dyDescent="0.25">
      <c r="A289" s="12"/>
      <c r="B289" s="12"/>
      <c r="C289" s="12"/>
      <c r="D289" s="13" t="s">
        <v>405</v>
      </c>
      <c r="E289" s="12"/>
      <c r="F289" s="12"/>
      <c r="G289" s="12"/>
    </row>
    <row r="290" spans="1:7" x14ac:dyDescent="0.25">
      <c r="A290" s="8" t="s">
        <v>406</v>
      </c>
      <c r="B290" s="9" t="s">
        <v>14</v>
      </c>
      <c r="C290" s="9" t="s">
        <v>26</v>
      </c>
      <c r="D290" s="13" t="s">
        <v>407</v>
      </c>
      <c r="E290" s="10">
        <v>12</v>
      </c>
      <c r="F290" s="10">
        <v>92.22</v>
      </c>
      <c r="G290" s="11">
        <f>ROUND(E290*F290,2)</f>
        <v>1106.6400000000001</v>
      </c>
    </row>
    <row r="291" spans="1:7" x14ac:dyDescent="0.25">
      <c r="A291" s="12"/>
      <c r="B291" s="12"/>
      <c r="C291" s="12"/>
      <c r="D291" s="13" t="s">
        <v>408</v>
      </c>
      <c r="E291" s="12"/>
      <c r="F291" s="12"/>
      <c r="G291" s="12"/>
    </row>
    <row r="292" spans="1:7" x14ac:dyDescent="0.25">
      <c r="A292" s="8" t="s">
        <v>409</v>
      </c>
      <c r="B292" s="9" t="s">
        <v>14</v>
      </c>
      <c r="C292" s="9" t="s">
        <v>26</v>
      </c>
      <c r="D292" s="13" t="s">
        <v>410</v>
      </c>
      <c r="E292" s="10">
        <v>4</v>
      </c>
      <c r="F292" s="10">
        <v>112.22</v>
      </c>
      <c r="G292" s="11">
        <f>ROUND(E292*F292,2)</f>
        <v>448.88</v>
      </c>
    </row>
    <row r="293" spans="1:7" x14ac:dyDescent="0.25">
      <c r="A293" s="12"/>
      <c r="B293" s="12"/>
      <c r="C293" s="12"/>
      <c r="D293" s="13" t="s">
        <v>408</v>
      </c>
      <c r="E293" s="12"/>
      <c r="F293" s="12"/>
      <c r="G293" s="12"/>
    </row>
    <row r="294" spans="1:7" x14ac:dyDescent="0.25">
      <c r="A294" s="12"/>
      <c r="B294" s="12"/>
      <c r="C294" s="12"/>
      <c r="D294" s="28" t="s">
        <v>411</v>
      </c>
      <c r="E294" s="10">
        <v>1</v>
      </c>
      <c r="F294" s="15">
        <f>G286+G288+G290+G292</f>
        <v>4430.53</v>
      </c>
      <c r="G294" s="15">
        <f>ROUND(E294*F294,2)</f>
        <v>4430.53</v>
      </c>
    </row>
    <row r="295" spans="1:7" x14ac:dyDescent="0.25">
      <c r="A295" s="16"/>
      <c r="B295" s="16"/>
      <c r="C295" s="16"/>
      <c r="D295" s="29"/>
      <c r="E295" s="16"/>
      <c r="F295" s="16"/>
      <c r="G295" s="16"/>
    </row>
    <row r="296" spans="1:7" x14ac:dyDescent="0.25">
      <c r="A296" s="19" t="s">
        <v>412</v>
      </c>
      <c r="B296" s="19" t="s">
        <v>10</v>
      </c>
      <c r="C296" s="19" t="s">
        <v>11</v>
      </c>
      <c r="D296" s="31" t="s">
        <v>413</v>
      </c>
      <c r="E296" s="25">
        <v>1</v>
      </c>
      <c r="F296" s="25">
        <v>2000</v>
      </c>
      <c r="G296" s="20">
        <f>ROUND(E296*F296,2)</f>
        <v>2000</v>
      </c>
    </row>
    <row r="297" spans="1:7" x14ac:dyDescent="0.25">
      <c r="A297" s="12"/>
      <c r="B297" s="12"/>
      <c r="C297" s="12"/>
      <c r="D297" s="28" t="s">
        <v>414</v>
      </c>
      <c r="E297" s="10">
        <v>1</v>
      </c>
      <c r="F297" s="15">
        <f>G124+G147+G214+G243+G248+G256+G261+G272+G285+G296</f>
        <v>761379.06</v>
      </c>
      <c r="G297" s="15">
        <f>ROUND(E297*F297,2)</f>
        <v>761379.06</v>
      </c>
    </row>
    <row r="298" spans="1:7" x14ac:dyDescent="0.25">
      <c r="A298" s="16"/>
      <c r="B298" s="16"/>
      <c r="C298" s="16"/>
      <c r="D298" s="29"/>
      <c r="E298" s="16"/>
      <c r="F298" s="16"/>
      <c r="G298" s="16"/>
    </row>
    <row r="299" spans="1:7" x14ac:dyDescent="0.25">
      <c r="A299" s="17" t="s">
        <v>415</v>
      </c>
      <c r="B299" s="17" t="s">
        <v>10</v>
      </c>
      <c r="C299" s="17" t="s">
        <v>11</v>
      </c>
      <c r="D299" s="30" t="s">
        <v>416</v>
      </c>
      <c r="E299" s="18">
        <f>E308</f>
        <v>1</v>
      </c>
      <c r="F299" s="18">
        <f>F308</f>
        <v>6930.74</v>
      </c>
      <c r="G299" s="18">
        <f>G308</f>
        <v>6930.74</v>
      </c>
    </row>
    <row r="300" spans="1:7" x14ac:dyDescent="0.25">
      <c r="A300" s="8" t="s">
        <v>417</v>
      </c>
      <c r="B300" s="9" t="s">
        <v>14</v>
      </c>
      <c r="C300" s="9" t="s">
        <v>26</v>
      </c>
      <c r="D300" s="13" t="s">
        <v>418</v>
      </c>
      <c r="E300" s="10">
        <v>2</v>
      </c>
      <c r="F300" s="10">
        <v>2564.08</v>
      </c>
      <c r="G300" s="11">
        <f>ROUND(E300*F300,2)</f>
        <v>5128.16</v>
      </c>
    </row>
    <row r="301" spans="1:7" ht="101.25" x14ac:dyDescent="0.25">
      <c r="A301" s="12"/>
      <c r="B301" s="12"/>
      <c r="C301" s="12"/>
      <c r="D301" s="13" t="s">
        <v>419</v>
      </c>
      <c r="E301" s="12"/>
      <c r="F301" s="12"/>
      <c r="G301" s="12"/>
    </row>
    <row r="302" spans="1:7" x14ac:dyDescent="0.25">
      <c r="A302" s="8" t="s">
        <v>420</v>
      </c>
      <c r="B302" s="9" t="s">
        <v>14</v>
      </c>
      <c r="C302" s="9" t="s">
        <v>26</v>
      </c>
      <c r="D302" s="13" t="s">
        <v>421</v>
      </c>
      <c r="E302" s="10">
        <v>2</v>
      </c>
      <c r="F302" s="10">
        <v>50.64</v>
      </c>
      <c r="G302" s="11">
        <f>ROUND(E302*F302,2)</f>
        <v>101.28</v>
      </c>
    </row>
    <row r="303" spans="1:7" ht="33.75" x14ac:dyDescent="0.25">
      <c r="A303" s="12"/>
      <c r="B303" s="12"/>
      <c r="C303" s="12"/>
      <c r="D303" s="13" t="s">
        <v>422</v>
      </c>
      <c r="E303" s="12"/>
      <c r="F303" s="12"/>
      <c r="G303" s="12"/>
    </row>
    <row r="304" spans="1:7" x14ac:dyDescent="0.25">
      <c r="A304" s="8" t="s">
        <v>423</v>
      </c>
      <c r="B304" s="9" t="s">
        <v>14</v>
      </c>
      <c r="C304" s="9" t="s">
        <v>26</v>
      </c>
      <c r="D304" s="13" t="s">
        <v>424</v>
      </c>
      <c r="E304" s="10">
        <v>2</v>
      </c>
      <c r="F304" s="10">
        <v>97.8</v>
      </c>
      <c r="G304" s="11">
        <f>ROUND(E304*F304,2)</f>
        <v>195.6</v>
      </c>
    </row>
    <row r="305" spans="1:7" ht="22.5" x14ac:dyDescent="0.25">
      <c r="A305" s="12"/>
      <c r="B305" s="12"/>
      <c r="C305" s="12"/>
      <c r="D305" s="13" t="s">
        <v>425</v>
      </c>
      <c r="E305" s="12"/>
      <c r="F305" s="12"/>
      <c r="G305" s="12"/>
    </row>
    <row r="306" spans="1:7" x14ac:dyDescent="0.25">
      <c r="A306" s="8" t="s">
        <v>426</v>
      </c>
      <c r="B306" s="9" t="s">
        <v>14</v>
      </c>
      <c r="C306" s="9" t="s">
        <v>33</v>
      </c>
      <c r="D306" s="13" t="s">
        <v>427</v>
      </c>
      <c r="E306" s="10">
        <v>30</v>
      </c>
      <c r="F306" s="10">
        <v>50.19</v>
      </c>
      <c r="G306" s="11">
        <f>ROUND(E306*F306,2)</f>
        <v>1505.7</v>
      </c>
    </row>
    <row r="307" spans="1:7" ht="33.75" x14ac:dyDescent="0.25">
      <c r="A307" s="12"/>
      <c r="B307" s="12"/>
      <c r="C307" s="12"/>
      <c r="D307" s="13" t="s">
        <v>428</v>
      </c>
      <c r="E307" s="12"/>
      <c r="F307" s="12"/>
      <c r="G307" s="12"/>
    </row>
    <row r="308" spans="1:7" x14ac:dyDescent="0.25">
      <c r="A308" s="12"/>
      <c r="B308" s="12"/>
      <c r="C308" s="12"/>
      <c r="D308" s="28" t="s">
        <v>429</v>
      </c>
      <c r="E308" s="10">
        <v>1</v>
      </c>
      <c r="F308" s="15">
        <f>G300+G302+G304+G306</f>
        <v>6930.74</v>
      </c>
      <c r="G308" s="15">
        <f>ROUND(E308*F308,2)</f>
        <v>6930.74</v>
      </c>
    </row>
    <row r="309" spans="1:7" x14ac:dyDescent="0.25">
      <c r="A309" s="16"/>
      <c r="B309" s="16"/>
      <c r="C309" s="16"/>
      <c r="D309" s="29"/>
      <c r="E309" s="16"/>
      <c r="F309" s="16"/>
      <c r="G309" s="16"/>
    </row>
    <row r="310" spans="1:7" x14ac:dyDescent="0.25">
      <c r="A310" s="12"/>
      <c r="B310" s="12"/>
      <c r="C310" s="12"/>
      <c r="D310" s="28" t="s">
        <v>430</v>
      </c>
      <c r="E310" s="14">
        <v>1</v>
      </c>
      <c r="F310" s="15">
        <f>G123+G299</f>
        <v>768309.8</v>
      </c>
      <c r="G310" s="15">
        <f>ROUND(E310*F310,2)</f>
        <v>768309.8</v>
      </c>
    </row>
    <row r="311" spans="1:7" x14ac:dyDescent="0.25">
      <c r="A311" s="16"/>
      <c r="B311" s="16"/>
      <c r="C311" s="16"/>
      <c r="D311" s="29"/>
      <c r="E311" s="16"/>
      <c r="F311" s="16"/>
      <c r="G311" s="16"/>
    </row>
    <row r="312" spans="1:7" x14ac:dyDescent="0.25">
      <c r="A312" s="5" t="s">
        <v>431</v>
      </c>
      <c r="B312" s="5" t="s">
        <v>10</v>
      </c>
      <c r="C312" s="5" t="s">
        <v>11</v>
      </c>
      <c r="D312" s="27" t="s">
        <v>432</v>
      </c>
      <c r="E312" s="6">
        <f>E570</f>
        <v>1</v>
      </c>
      <c r="F312" s="7">
        <f>F570</f>
        <v>414247.32</v>
      </c>
      <c r="G312" s="7">
        <f>G570</f>
        <v>414247.32</v>
      </c>
    </row>
    <row r="313" spans="1:7" x14ac:dyDescent="0.25">
      <c r="A313" s="17" t="s">
        <v>433</v>
      </c>
      <c r="B313" s="17" t="s">
        <v>10</v>
      </c>
      <c r="C313" s="17" t="s">
        <v>11</v>
      </c>
      <c r="D313" s="30" t="s">
        <v>434</v>
      </c>
      <c r="E313" s="18">
        <f>E338</f>
        <v>1</v>
      </c>
      <c r="F313" s="18">
        <f>F338</f>
        <v>106031.75</v>
      </c>
      <c r="G313" s="18">
        <f>G338</f>
        <v>106031.75</v>
      </c>
    </row>
    <row r="314" spans="1:7" x14ac:dyDescent="0.25">
      <c r="A314" s="19" t="s">
        <v>435</v>
      </c>
      <c r="B314" s="19" t="s">
        <v>10</v>
      </c>
      <c r="C314" s="19" t="s">
        <v>11</v>
      </c>
      <c r="D314" s="31" t="s">
        <v>436</v>
      </c>
      <c r="E314" s="25">
        <v>1</v>
      </c>
      <c r="F314" s="25">
        <v>33070.74</v>
      </c>
      <c r="G314" s="20">
        <f>ROUND(E314*F314,2)</f>
        <v>33070.74</v>
      </c>
    </row>
    <row r="315" spans="1:7" ht="33.75" x14ac:dyDescent="0.25">
      <c r="A315" s="12"/>
      <c r="B315" s="12"/>
      <c r="C315" s="12"/>
      <c r="D315" s="13" t="s">
        <v>437</v>
      </c>
      <c r="E315" s="12"/>
      <c r="F315" s="12"/>
      <c r="G315" s="12"/>
    </row>
    <row r="316" spans="1:7" x14ac:dyDescent="0.25">
      <c r="A316" s="19" t="s">
        <v>438</v>
      </c>
      <c r="B316" s="19" t="s">
        <v>10</v>
      </c>
      <c r="C316" s="19" t="s">
        <v>11</v>
      </c>
      <c r="D316" s="31" t="s">
        <v>439</v>
      </c>
      <c r="E316" s="25">
        <v>1</v>
      </c>
      <c r="F316" s="25">
        <v>2592.41</v>
      </c>
      <c r="G316" s="20">
        <f>ROUND(E316*F316,2)</f>
        <v>2592.41</v>
      </c>
    </row>
    <row r="317" spans="1:7" ht="33.75" x14ac:dyDescent="0.25">
      <c r="A317" s="12"/>
      <c r="B317" s="12"/>
      <c r="C317" s="12"/>
      <c r="D317" s="13" t="s">
        <v>437</v>
      </c>
      <c r="E317" s="12"/>
      <c r="F317" s="12"/>
      <c r="G317" s="12"/>
    </row>
    <row r="318" spans="1:7" x14ac:dyDescent="0.25">
      <c r="A318" s="19" t="s">
        <v>440</v>
      </c>
      <c r="B318" s="19" t="s">
        <v>10</v>
      </c>
      <c r="C318" s="19" t="s">
        <v>11</v>
      </c>
      <c r="D318" s="31" t="s">
        <v>441</v>
      </c>
      <c r="E318" s="25">
        <v>1</v>
      </c>
      <c r="F318" s="25">
        <v>6928.14</v>
      </c>
      <c r="G318" s="20">
        <f>ROUND(E318*F318,2)</f>
        <v>6928.14</v>
      </c>
    </row>
    <row r="319" spans="1:7" ht="33.75" x14ac:dyDescent="0.25">
      <c r="A319" s="12"/>
      <c r="B319" s="12"/>
      <c r="C319" s="12"/>
      <c r="D319" s="13" t="s">
        <v>437</v>
      </c>
      <c r="E319" s="12"/>
      <c r="F319" s="12"/>
      <c r="G319" s="12"/>
    </row>
    <row r="320" spans="1:7" x14ac:dyDescent="0.25">
      <c r="A320" s="19" t="s">
        <v>442</v>
      </c>
      <c r="B320" s="19" t="s">
        <v>10</v>
      </c>
      <c r="C320" s="19" t="s">
        <v>11</v>
      </c>
      <c r="D320" s="31" t="s">
        <v>443</v>
      </c>
      <c r="E320" s="25">
        <v>1</v>
      </c>
      <c r="F320" s="25">
        <v>6587.74</v>
      </c>
      <c r="G320" s="20">
        <f>ROUND(E320*F320,2)</f>
        <v>6587.74</v>
      </c>
    </row>
    <row r="321" spans="1:7" ht="33.75" x14ac:dyDescent="0.25">
      <c r="A321" s="12"/>
      <c r="B321" s="12"/>
      <c r="C321" s="12"/>
      <c r="D321" s="13" t="s">
        <v>437</v>
      </c>
      <c r="E321" s="12"/>
      <c r="F321" s="12"/>
      <c r="G321" s="12"/>
    </row>
    <row r="322" spans="1:7" x14ac:dyDescent="0.25">
      <c r="A322" s="19" t="s">
        <v>444</v>
      </c>
      <c r="B322" s="19" t="s">
        <v>10</v>
      </c>
      <c r="C322" s="19" t="s">
        <v>11</v>
      </c>
      <c r="D322" s="31" t="s">
        <v>445</v>
      </c>
      <c r="E322" s="25">
        <v>1</v>
      </c>
      <c r="F322" s="25">
        <v>9459.57</v>
      </c>
      <c r="G322" s="20">
        <f>ROUND(E322*F322,2)</f>
        <v>9459.57</v>
      </c>
    </row>
    <row r="323" spans="1:7" ht="33.75" x14ac:dyDescent="0.25">
      <c r="A323" s="12"/>
      <c r="B323" s="12"/>
      <c r="C323" s="12"/>
      <c r="D323" s="13" t="s">
        <v>437</v>
      </c>
      <c r="E323" s="12"/>
      <c r="F323" s="12"/>
      <c r="G323" s="12"/>
    </row>
    <row r="324" spans="1:7" x14ac:dyDescent="0.25">
      <c r="A324" s="19" t="s">
        <v>446</v>
      </c>
      <c r="B324" s="19" t="s">
        <v>10</v>
      </c>
      <c r="C324" s="19" t="s">
        <v>11</v>
      </c>
      <c r="D324" s="31" t="s">
        <v>447</v>
      </c>
      <c r="E324" s="25">
        <v>1</v>
      </c>
      <c r="F324" s="25">
        <v>4140.3100000000004</v>
      </c>
      <c r="G324" s="20">
        <f>ROUND(E324*F324,2)</f>
        <v>4140.3100000000004</v>
      </c>
    </row>
    <row r="325" spans="1:7" ht="33.75" x14ac:dyDescent="0.25">
      <c r="A325" s="12"/>
      <c r="B325" s="12"/>
      <c r="C325" s="12"/>
      <c r="D325" s="13" t="s">
        <v>437</v>
      </c>
      <c r="E325" s="12"/>
      <c r="F325" s="12"/>
      <c r="G325" s="12"/>
    </row>
    <row r="326" spans="1:7" x14ac:dyDescent="0.25">
      <c r="A326" s="19" t="s">
        <v>448</v>
      </c>
      <c r="B326" s="19" t="s">
        <v>10</v>
      </c>
      <c r="C326" s="19" t="s">
        <v>11</v>
      </c>
      <c r="D326" s="31" t="s">
        <v>449</v>
      </c>
      <c r="E326" s="25">
        <v>1</v>
      </c>
      <c r="F326" s="25">
        <v>4660.99</v>
      </c>
      <c r="G326" s="20">
        <f>ROUND(E326*F326,2)</f>
        <v>4660.99</v>
      </c>
    </row>
    <row r="327" spans="1:7" ht="33.75" x14ac:dyDescent="0.25">
      <c r="A327" s="12"/>
      <c r="B327" s="12"/>
      <c r="C327" s="12"/>
      <c r="D327" s="13" t="s">
        <v>437</v>
      </c>
      <c r="E327" s="12"/>
      <c r="F327" s="12"/>
      <c r="G327" s="12"/>
    </row>
    <row r="328" spans="1:7" x14ac:dyDescent="0.25">
      <c r="A328" s="19" t="s">
        <v>450</v>
      </c>
      <c r="B328" s="19" t="s">
        <v>10</v>
      </c>
      <c r="C328" s="19" t="s">
        <v>11</v>
      </c>
      <c r="D328" s="31" t="s">
        <v>451</v>
      </c>
      <c r="E328" s="25">
        <v>1</v>
      </c>
      <c r="F328" s="25">
        <v>7936.32</v>
      </c>
      <c r="G328" s="20">
        <f>ROUND(E328*F328,2)</f>
        <v>7936.32</v>
      </c>
    </row>
    <row r="329" spans="1:7" ht="33.75" x14ac:dyDescent="0.25">
      <c r="A329" s="12"/>
      <c r="B329" s="12"/>
      <c r="C329" s="12"/>
      <c r="D329" s="13" t="s">
        <v>437</v>
      </c>
      <c r="E329" s="12"/>
      <c r="F329" s="12"/>
      <c r="G329" s="12"/>
    </row>
    <row r="330" spans="1:7" x14ac:dyDescent="0.25">
      <c r="A330" s="19" t="s">
        <v>452</v>
      </c>
      <c r="B330" s="19" t="s">
        <v>10</v>
      </c>
      <c r="C330" s="19" t="s">
        <v>11</v>
      </c>
      <c r="D330" s="31" t="s">
        <v>453</v>
      </c>
      <c r="E330" s="25">
        <v>1</v>
      </c>
      <c r="F330" s="25">
        <v>9488.9699999999993</v>
      </c>
      <c r="G330" s="20">
        <f>ROUND(E330*F330,2)</f>
        <v>9488.9699999999993</v>
      </c>
    </row>
    <row r="331" spans="1:7" ht="33.75" x14ac:dyDescent="0.25">
      <c r="A331" s="12"/>
      <c r="B331" s="12"/>
      <c r="C331" s="12"/>
      <c r="D331" s="13" t="s">
        <v>454</v>
      </c>
      <c r="E331" s="12"/>
      <c r="F331" s="12"/>
      <c r="G331" s="12"/>
    </row>
    <row r="332" spans="1:7" x14ac:dyDescent="0.25">
      <c r="A332" s="19" t="s">
        <v>455</v>
      </c>
      <c r="B332" s="19" t="s">
        <v>10</v>
      </c>
      <c r="C332" s="19" t="s">
        <v>11</v>
      </c>
      <c r="D332" s="31" t="s">
        <v>456</v>
      </c>
      <c r="E332" s="25">
        <v>1</v>
      </c>
      <c r="F332" s="25">
        <v>7936.32</v>
      </c>
      <c r="G332" s="20">
        <f>ROUND(E332*F332,2)</f>
        <v>7936.32</v>
      </c>
    </row>
    <row r="333" spans="1:7" ht="33.75" x14ac:dyDescent="0.25">
      <c r="A333" s="12"/>
      <c r="B333" s="12"/>
      <c r="C333" s="12"/>
      <c r="D333" s="13" t="s">
        <v>437</v>
      </c>
      <c r="E333" s="12"/>
      <c r="F333" s="12"/>
      <c r="G333" s="12"/>
    </row>
    <row r="334" spans="1:7" x14ac:dyDescent="0.25">
      <c r="A334" s="19" t="s">
        <v>457</v>
      </c>
      <c r="B334" s="19" t="s">
        <v>10</v>
      </c>
      <c r="C334" s="19" t="s">
        <v>11</v>
      </c>
      <c r="D334" s="31" t="s">
        <v>458</v>
      </c>
      <c r="E334" s="25">
        <v>1</v>
      </c>
      <c r="F334" s="25">
        <v>5293.92</v>
      </c>
      <c r="G334" s="20">
        <f>ROUND(E334*F334,2)</f>
        <v>5293.92</v>
      </c>
    </row>
    <row r="335" spans="1:7" ht="33.75" x14ac:dyDescent="0.25">
      <c r="A335" s="12"/>
      <c r="B335" s="12"/>
      <c r="C335" s="12"/>
      <c r="D335" s="13" t="s">
        <v>437</v>
      </c>
      <c r="E335" s="12"/>
      <c r="F335" s="12"/>
      <c r="G335" s="12"/>
    </row>
    <row r="336" spans="1:7" x14ac:dyDescent="0.25">
      <c r="A336" s="19" t="s">
        <v>459</v>
      </c>
      <c r="B336" s="19" t="s">
        <v>10</v>
      </c>
      <c r="C336" s="19" t="s">
        <v>11</v>
      </c>
      <c r="D336" s="31" t="s">
        <v>460</v>
      </c>
      <c r="E336" s="25">
        <v>1</v>
      </c>
      <c r="F336" s="25">
        <v>7936.32</v>
      </c>
      <c r="G336" s="20">
        <f>ROUND(E336*F336,2)</f>
        <v>7936.32</v>
      </c>
    </row>
    <row r="337" spans="1:7" ht="33.75" x14ac:dyDescent="0.25">
      <c r="A337" s="12"/>
      <c r="B337" s="12"/>
      <c r="C337" s="12"/>
      <c r="D337" s="13" t="s">
        <v>437</v>
      </c>
      <c r="E337" s="12"/>
      <c r="F337" s="12"/>
      <c r="G337" s="12"/>
    </row>
    <row r="338" spans="1:7" x14ac:dyDescent="0.25">
      <c r="A338" s="12"/>
      <c r="B338" s="12"/>
      <c r="C338" s="12"/>
      <c r="D338" s="28" t="s">
        <v>461</v>
      </c>
      <c r="E338" s="10">
        <v>1</v>
      </c>
      <c r="F338" s="15">
        <f>G314+G316+G318+G320+G322+G324+G326+G328+G330+G332+G334+G336</f>
        <v>106031.75</v>
      </c>
      <c r="G338" s="15">
        <f>ROUND(E338*F338,2)</f>
        <v>106031.75</v>
      </c>
    </row>
    <row r="339" spans="1:7" x14ac:dyDescent="0.25">
      <c r="A339" s="16"/>
      <c r="B339" s="16"/>
      <c r="C339" s="16"/>
      <c r="D339" s="29"/>
      <c r="E339" s="16"/>
      <c r="F339" s="16"/>
      <c r="G339" s="16"/>
    </row>
    <row r="340" spans="1:7" x14ac:dyDescent="0.25">
      <c r="A340" s="17" t="s">
        <v>462</v>
      </c>
      <c r="B340" s="17" t="s">
        <v>10</v>
      </c>
      <c r="C340" s="17" t="s">
        <v>11</v>
      </c>
      <c r="D340" s="30" t="s">
        <v>463</v>
      </c>
      <c r="E340" s="18">
        <f>E381</f>
        <v>1</v>
      </c>
      <c r="F340" s="18">
        <f>F381</f>
        <v>158555.71</v>
      </c>
      <c r="G340" s="18">
        <f>G381</f>
        <v>158555.71</v>
      </c>
    </row>
    <row r="341" spans="1:7" x14ac:dyDescent="0.25">
      <c r="A341" s="8" t="s">
        <v>293</v>
      </c>
      <c r="B341" s="9" t="s">
        <v>14</v>
      </c>
      <c r="C341" s="9" t="s">
        <v>33</v>
      </c>
      <c r="D341" s="13" t="s">
        <v>294</v>
      </c>
      <c r="E341" s="10">
        <v>176</v>
      </c>
      <c r="F341" s="10">
        <v>2.0699999999999998</v>
      </c>
      <c r="G341" s="11">
        <f>ROUND(E341*F341,2)</f>
        <v>364.32</v>
      </c>
    </row>
    <row r="342" spans="1:7" ht="33.75" x14ac:dyDescent="0.25">
      <c r="A342" s="12"/>
      <c r="B342" s="12"/>
      <c r="C342" s="12"/>
      <c r="D342" s="13" t="s">
        <v>295</v>
      </c>
      <c r="E342" s="12"/>
      <c r="F342" s="12"/>
      <c r="G342" s="12"/>
    </row>
    <row r="343" spans="1:7" x14ac:dyDescent="0.25">
      <c r="A343" s="8" t="s">
        <v>290</v>
      </c>
      <c r="B343" s="9" t="s">
        <v>14</v>
      </c>
      <c r="C343" s="9" t="s">
        <v>33</v>
      </c>
      <c r="D343" s="13" t="s">
        <v>291</v>
      </c>
      <c r="E343" s="10">
        <v>746</v>
      </c>
      <c r="F343" s="10">
        <v>2.42</v>
      </c>
      <c r="G343" s="11">
        <f>ROUND(E343*F343,2)</f>
        <v>1805.32</v>
      </c>
    </row>
    <row r="344" spans="1:7" ht="33.75" x14ac:dyDescent="0.25">
      <c r="A344" s="12"/>
      <c r="B344" s="12"/>
      <c r="C344" s="12"/>
      <c r="D344" s="13" t="s">
        <v>292</v>
      </c>
      <c r="E344" s="12"/>
      <c r="F344" s="12"/>
      <c r="G344" s="12"/>
    </row>
    <row r="345" spans="1:7" x14ac:dyDescent="0.25">
      <c r="A345" s="8" t="s">
        <v>464</v>
      </c>
      <c r="B345" s="9" t="s">
        <v>14</v>
      </c>
      <c r="C345" s="9" t="s">
        <v>33</v>
      </c>
      <c r="D345" s="13" t="s">
        <v>465</v>
      </c>
      <c r="E345" s="10">
        <v>198</v>
      </c>
      <c r="F345" s="10">
        <v>3.11</v>
      </c>
      <c r="G345" s="11">
        <f>ROUND(E345*F345,2)</f>
        <v>615.78</v>
      </c>
    </row>
    <row r="346" spans="1:7" ht="33.75" x14ac:dyDescent="0.25">
      <c r="A346" s="12"/>
      <c r="B346" s="12"/>
      <c r="C346" s="12"/>
      <c r="D346" s="13" t="s">
        <v>466</v>
      </c>
      <c r="E346" s="12"/>
      <c r="F346" s="12"/>
      <c r="G346" s="12"/>
    </row>
    <row r="347" spans="1:7" x14ac:dyDescent="0.25">
      <c r="A347" s="8" t="s">
        <v>467</v>
      </c>
      <c r="B347" s="9" t="s">
        <v>14</v>
      </c>
      <c r="C347" s="9" t="s">
        <v>33</v>
      </c>
      <c r="D347" s="13" t="s">
        <v>468</v>
      </c>
      <c r="E347" s="10">
        <v>293</v>
      </c>
      <c r="F347" s="10">
        <v>3.81</v>
      </c>
      <c r="G347" s="11">
        <f>ROUND(E347*F347,2)</f>
        <v>1116.33</v>
      </c>
    </row>
    <row r="348" spans="1:7" ht="33.75" x14ac:dyDescent="0.25">
      <c r="A348" s="12"/>
      <c r="B348" s="12"/>
      <c r="C348" s="12"/>
      <c r="D348" s="13" t="s">
        <v>469</v>
      </c>
      <c r="E348" s="12"/>
      <c r="F348" s="12"/>
      <c r="G348" s="12"/>
    </row>
    <row r="349" spans="1:7" x14ac:dyDescent="0.25">
      <c r="A349" s="8" t="s">
        <v>470</v>
      </c>
      <c r="B349" s="9" t="s">
        <v>14</v>
      </c>
      <c r="C349" s="9" t="s">
        <v>33</v>
      </c>
      <c r="D349" s="13" t="s">
        <v>471</v>
      </c>
      <c r="E349" s="10">
        <v>135</v>
      </c>
      <c r="F349" s="10">
        <v>5.46</v>
      </c>
      <c r="G349" s="11">
        <f>ROUND(E349*F349,2)</f>
        <v>737.1</v>
      </c>
    </row>
    <row r="350" spans="1:7" ht="33.75" x14ac:dyDescent="0.25">
      <c r="A350" s="12"/>
      <c r="B350" s="12"/>
      <c r="C350" s="12"/>
      <c r="D350" s="13" t="s">
        <v>472</v>
      </c>
      <c r="E350" s="12"/>
      <c r="F350" s="12"/>
      <c r="G350" s="12"/>
    </row>
    <row r="351" spans="1:7" x14ac:dyDescent="0.25">
      <c r="A351" s="8" t="s">
        <v>473</v>
      </c>
      <c r="B351" s="9" t="s">
        <v>14</v>
      </c>
      <c r="C351" s="9" t="s">
        <v>26</v>
      </c>
      <c r="D351" s="13" t="s">
        <v>474</v>
      </c>
      <c r="E351" s="10">
        <v>56</v>
      </c>
      <c r="F351" s="10">
        <v>17.89</v>
      </c>
      <c r="G351" s="11">
        <f>ROUND(E351*F351,2)</f>
        <v>1001.84</v>
      </c>
    </row>
    <row r="352" spans="1:7" x14ac:dyDescent="0.25">
      <c r="A352" s="12"/>
      <c r="B352" s="12"/>
      <c r="C352" s="12"/>
      <c r="D352" s="13" t="s">
        <v>475</v>
      </c>
      <c r="E352" s="12"/>
      <c r="F352" s="12"/>
      <c r="G352" s="12"/>
    </row>
    <row r="353" spans="1:7" x14ac:dyDescent="0.25">
      <c r="A353" s="8" t="s">
        <v>299</v>
      </c>
      <c r="B353" s="9" t="s">
        <v>14</v>
      </c>
      <c r="C353" s="9" t="s">
        <v>26</v>
      </c>
      <c r="D353" s="13" t="s">
        <v>300</v>
      </c>
      <c r="E353" s="10">
        <v>67</v>
      </c>
      <c r="F353" s="10">
        <v>23.04</v>
      </c>
      <c r="G353" s="11">
        <f>ROUND(E353*F353,2)</f>
        <v>1543.68</v>
      </c>
    </row>
    <row r="354" spans="1:7" x14ac:dyDescent="0.25">
      <c r="A354" s="12"/>
      <c r="B354" s="12"/>
      <c r="C354" s="12"/>
      <c r="D354" s="13" t="s">
        <v>301</v>
      </c>
      <c r="E354" s="12"/>
      <c r="F354" s="12"/>
      <c r="G354" s="12"/>
    </row>
    <row r="355" spans="1:7" x14ac:dyDescent="0.25">
      <c r="A355" s="8" t="s">
        <v>215</v>
      </c>
      <c r="B355" s="9" t="s">
        <v>14</v>
      </c>
      <c r="C355" s="9" t="s">
        <v>33</v>
      </c>
      <c r="D355" s="13" t="s">
        <v>216</v>
      </c>
      <c r="E355" s="10">
        <v>554</v>
      </c>
      <c r="F355" s="10">
        <v>32.74</v>
      </c>
      <c r="G355" s="11">
        <f>ROUND(E355*F355,2)</f>
        <v>18137.96</v>
      </c>
    </row>
    <row r="356" spans="1:7" ht="33.75" x14ac:dyDescent="0.25">
      <c r="A356" s="12"/>
      <c r="B356" s="12"/>
      <c r="C356" s="12"/>
      <c r="D356" s="13" t="s">
        <v>217</v>
      </c>
      <c r="E356" s="12"/>
      <c r="F356" s="12"/>
      <c r="G356" s="12"/>
    </row>
    <row r="357" spans="1:7" x14ac:dyDescent="0.25">
      <c r="A357" s="8" t="s">
        <v>221</v>
      </c>
      <c r="B357" s="9" t="s">
        <v>14</v>
      </c>
      <c r="C357" s="9" t="s">
        <v>33</v>
      </c>
      <c r="D357" s="13" t="s">
        <v>222</v>
      </c>
      <c r="E357" s="10">
        <v>139</v>
      </c>
      <c r="F357" s="10">
        <v>21.9</v>
      </c>
      <c r="G357" s="11">
        <f>ROUND(E357*F357,2)</f>
        <v>3044.1</v>
      </c>
    </row>
    <row r="358" spans="1:7" ht="33.75" x14ac:dyDescent="0.25">
      <c r="A358" s="12"/>
      <c r="B358" s="12"/>
      <c r="C358" s="12"/>
      <c r="D358" s="13" t="s">
        <v>223</v>
      </c>
      <c r="E358" s="12"/>
      <c r="F358" s="12"/>
      <c r="G358" s="12"/>
    </row>
    <row r="359" spans="1:7" x14ac:dyDescent="0.25">
      <c r="A359" s="8" t="s">
        <v>218</v>
      </c>
      <c r="B359" s="9" t="s">
        <v>14</v>
      </c>
      <c r="C359" s="9" t="s">
        <v>33</v>
      </c>
      <c r="D359" s="13" t="s">
        <v>219</v>
      </c>
      <c r="E359" s="10">
        <v>554</v>
      </c>
      <c r="F359" s="10">
        <v>26.2</v>
      </c>
      <c r="G359" s="11">
        <f>ROUND(E359*F359,2)</f>
        <v>14514.8</v>
      </c>
    </row>
    <row r="360" spans="1:7" ht="33.75" x14ac:dyDescent="0.25">
      <c r="A360" s="12"/>
      <c r="B360" s="12"/>
      <c r="C360" s="12"/>
      <c r="D360" s="13" t="s">
        <v>220</v>
      </c>
      <c r="E360" s="12"/>
      <c r="F360" s="12"/>
      <c r="G360" s="12"/>
    </row>
    <row r="361" spans="1:7" x14ac:dyDescent="0.25">
      <c r="A361" s="8" t="s">
        <v>224</v>
      </c>
      <c r="B361" s="9" t="s">
        <v>14</v>
      </c>
      <c r="C361" s="9" t="s">
        <v>33</v>
      </c>
      <c r="D361" s="13" t="s">
        <v>225</v>
      </c>
      <c r="E361" s="10">
        <v>1053</v>
      </c>
      <c r="F361" s="10">
        <v>15.15</v>
      </c>
      <c r="G361" s="11">
        <f>ROUND(E361*F361,2)</f>
        <v>15952.95</v>
      </c>
    </row>
    <row r="362" spans="1:7" ht="33.75" x14ac:dyDescent="0.25">
      <c r="A362" s="12"/>
      <c r="B362" s="12"/>
      <c r="C362" s="12"/>
      <c r="D362" s="13" t="s">
        <v>226</v>
      </c>
      <c r="E362" s="12"/>
      <c r="F362" s="12"/>
      <c r="G362" s="12"/>
    </row>
    <row r="363" spans="1:7" x14ac:dyDescent="0.25">
      <c r="A363" s="8" t="s">
        <v>233</v>
      </c>
      <c r="B363" s="9" t="s">
        <v>14</v>
      </c>
      <c r="C363" s="9" t="s">
        <v>33</v>
      </c>
      <c r="D363" s="13" t="s">
        <v>234</v>
      </c>
      <c r="E363" s="10">
        <v>76</v>
      </c>
      <c r="F363" s="10">
        <v>31.75</v>
      </c>
      <c r="G363" s="11">
        <f>ROUND(E363*F363,2)</f>
        <v>2413</v>
      </c>
    </row>
    <row r="364" spans="1:7" ht="33.75" x14ac:dyDescent="0.25">
      <c r="A364" s="12"/>
      <c r="B364" s="12"/>
      <c r="C364" s="12"/>
      <c r="D364" s="13" t="s">
        <v>235</v>
      </c>
      <c r="E364" s="12"/>
      <c r="F364" s="12"/>
      <c r="G364" s="12"/>
    </row>
    <row r="365" spans="1:7" x14ac:dyDescent="0.25">
      <c r="A365" s="8" t="s">
        <v>227</v>
      </c>
      <c r="B365" s="9" t="s">
        <v>14</v>
      </c>
      <c r="C365" s="9" t="s">
        <v>33</v>
      </c>
      <c r="D365" s="13" t="s">
        <v>228</v>
      </c>
      <c r="E365" s="10">
        <v>3363</v>
      </c>
      <c r="F365" s="10">
        <v>11.61</v>
      </c>
      <c r="G365" s="11">
        <f>ROUND(E365*F365,2)</f>
        <v>39044.43</v>
      </c>
    </row>
    <row r="366" spans="1:7" ht="33.75" x14ac:dyDescent="0.25">
      <c r="A366" s="12"/>
      <c r="B366" s="12"/>
      <c r="C366" s="12"/>
      <c r="D366" s="13" t="s">
        <v>229</v>
      </c>
      <c r="E366" s="12"/>
      <c r="F366" s="12"/>
      <c r="G366" s="12"/>
    </row>
    <row r="367" spans="1:7" x14ac:dyDescent="0.25">
      <c r="A367" s="8" t="s">
        <v>236</v>
      </c>
      <c r="B367" s="9" t="s">
        <v>14</v>
      </c>
      <c r="C367" s="9" t="s">
        <v>33</v>
      </c>
      <c r="D367" s="13" t="s">
        <v>237</v>
      </c>
      <c r="E367" s="10">
        <v>515</v>
      </c>
      <c r="F367" s="10">
        <v>21.79</v>
      </c>
      <c r="G367" s="11">
        <f>ROUND(E367*F367,2)</f>
        <v>11221.85</v>
      </c>
    </row>
    <row r="368" spans="1:7" ht="33.75" x14ac:dyDescent="0.25">
      <c r="A368" s="12"/>
      <c r="B368" s="12"/>
      <c r="C368" s="12"/>
      <c r="D368" s="13" t="s">
        <v>238</v>
      </c>
      <c r="E368" s="12"/>
      <c r="F368" s="12"/>
      <c r="G368" s="12"/>
    </row>
    <row r="369" spans="1:7" x14ac:dyDescent="0.25">
      <c r="A369" s="8" t="s">
        <v>248</v>
      </c>
      <c r="B369" s="9" t="s">
        <v>14</v>
      </c>
      <c r="C369" s="9" t="s">
        <v>33</v>
      </c>
      <c r="D369" s="13" t="s">
        <v>249</v>
      </c>
      <c r="E369" s="10">
        <v>20</v>
      </c>
      <c r="F369" s="10">
        <v>2.85</v>
      </c>
      <c r="G369" s="11">
        <f>ROUND(E369*F369,2)</f>
        <v>57</v>
      </c>
    </row>
    <row r="370" spans="1:7" ht="33.75" x14ac:dyDescent="0.25">
      <c r="A370" s="12"/>
      <c r="B370" s="12"/>
      <c r="C370" s="12"/>
      <c r="D370" s="13" t="s">
        <v>250</v>
      </c>
      <c r="E370" s="12"/>
      <c r="F370" s="12"/>
      <c r="G370" s="12"/>
    </row>
    <row r="371" spans="1:7" x14ac:dyDescent="0.25">
      <c r="A371" s="8" t="s">
        <v>476</v>
      </c>
      <c r="B371" s="9" t="s">
        <v>14</v>
      </c>
      <c r="C371" s="9" t="s">
        <v>33</v>
      </c>
      <c r="D371" s="13" t="s">
        <v>477</v>
      </c>
      <c r="E371" s="10">
        <v>747</v>
      </c>
      <c r="F371" s="10">
        <v>4.92</v>
      </c>
      <c r="G371" s="11">
        <f>ROUND(E371*F371,2)</f>
        <v>3675.24</v>
      </c>
    </row>
    <row r="372" spans="1:7" ht="33.75" x14ac:dyDescent="0.25">
      <c r="A372" s="12"/>
      <c r="B372" s="12"/>
      <c r="C372" s="12"/>
      <c r="D372" s="13" t="s">
        <v>478</v>
      </c>
      <c r="E372" s="12"/>
      <c r="F372" s="12"/>
      <c r="G372" s="12"/>
    </row>
    <row r="373" spans="1:7" x14ac:dyDescent="0.25">
      <c r="A373" s="8" t="s">
        <v>329</v>
      </c>
      <c r="B373" s="9" t="s">
        <v>14</v>
      </c>
      <c r="C373" s="9" t="s">
        <v>33</v>
      </c>
      <c r="D373" s="13" t="s">
        <v>330</v>
      </c>
      <c r="E373" s="10">
        <v>3973</v>
      </c>
      <c r="F373" s="10">
        <v>6.85</v>
      </c>
      <c r="G373" s="11">
        <f>ROUND(E373*F373,2)</f>
        <v>27215.05</v>
      </c>
    </row>
    <row r="374" spans="1:7" ht="33.75" x14ac:dyDescent="0.25">
      <c r="A374" s="12"/>
      <c r="B374" s="12"/>
      <c r="C374" s="12"/>
      <c r="D374" s="13" t="s">
        <v>331</v>
      </c>
      <c r="E374" s="12"/>
      <c r="F374" s="12"/>
      <c r="G374" s="12"/>
    </row>
    <row r="375" spans="1:7" x14ac:dyDescent="0.25">
      <c r="A375" s="8" t="s">
        <v>479</v>
      </c>
      <c r="B375" s="9" t="s">
        <v>14</v>
      </c>
      <c r="C375" s="9" t="s">
        <v>33</v>
      </c>
      <c r="D375" s="13" t="s">
        <v>480</v>
      </c>
      <c r="E375" s="10">
        <v>1079</v>
      </c>
      <c r="F375" s="10">
        <v>10.47</v>
      </c>
      <c r="G375" s="11">
        <f>ROUND(E375*F375,2)</f>
        <v>11297.13</v>
      </c>
    </row>
    <row r="376" spans="1:7" ht="33.75" x14ac:dyDescent="0.25">
      <c r="A376" s="12"/>
      <c r="B376" s="12"/>
      <c r="C376" s="12"/>
      <c r="D376" s="13" t="s">
        <v>481</v>
      </c>
      <c r="E376" s="12"/>
      <c r="F376" s="12"/>
      <c r="G376" s="12"/>
    </row>
    <row r="377" spans="1:7" x14ac:dyDescent="0.25">
      <c r="A377" s="8" t="s">
        <v>482</v>
      </c>
      <c r="B377" s="9" t="s">
        <v>14</v>
      </c>
      <c r="C377" s="9" t="s">
        <v>33</v>
      </c>
      <c r="D377" s="13" t="s">
        <v>483</v>
      </c>
      <c r="E377" s="10">
        <v>315</v>
      </c>
      <c r="F377" s="10">
        <v>14.75</v>
      </c>
      <c r="G377" s="11">
        <f>ROUND(E377*F377,2)</f>
        <v>4646.25</v>
      </c>
    </row>
    <row r="378" spans="1:7" ht="33.75" x14ac:dyDescent="0.25">
      <c r="A378" s="12"/>
      <c r="B378" s="12"/>
      <c r="C378" s="12"/>
      <c r="D378" s="13" t="s">
        <v>484</v>
      </c>
      <c r="E378" s="12"/>
      <c r="F378" s="12"/>
      <c r="G378" s="12"/>
    </row>
    <row r="379" spans="1:7" x14ac:dyDescent="0.25">
      <c r="A379" s="8" t="s">
        <v>245</v>
      </c>
      <c r="B379" s="9" t="s">
        <v>14</v>
      </c>
      <c r="C379" s="9" t="s">
        <v>33</v>
      </c>
      <c r="D379" s="13" t="s">
        <v>246</v>
      </c>
      <c r="E379" s="10">
        <v>22</v>
      </c>
      <c r="F379" s="10">
        <v>6.89</v>
      </c>
      <c r="G379" s="11">
        <f>ROUND(E379*F379,2)</f>
        <v>151.58000000000001</v>
      </c>
    </row>
    <row r="380" spans="1:7" ht="33.75" x14ac:dyDescent="0.25">
      <c r="A380" s="12"/>
      <c r="B380" s="12"/>
      <c r="C380" s="12"/>
      <c r="D380" s="13" t="s">
        <v>247</v>
      </c>
      <c r="E380" s="12"/>
      <c r="F380" s="12"/>
      <c r="G380" s="12"/>
    </row>
    <row r="381" spans="1:7" x14ac:dyDescent="0.25">
      <c r="A381" s="12"/>
      <c r="B381" s="12"/>
      <c r="C381" s="12"/>
      <c r="D381" s="28" t="s">
        <v>485</v>
      </c>
      <c r="E381" s="10">
        <v>1</v>
      </c>
      <c r="F381" s="15">
        <f>G341+G343+G345+G347+G349+G351+G353+G355+G357+G359+G361+G363+G365+G367+G369+G371+G373+G375+G377+G379</f>
        <v>158555.71</v>
      </c>
      <c r="G381" s="15">
        <f>ROUND(E381*F381,2)</f>
        <v>158555.71</v>
      </c>
    </row>
    <row r="382" spans="1:7" x14ac:dyDescent="0.25">
      <c r="A382" s="16"/>
      <c r="B382" s="16"/>
      <c r="C382" s="16"/>
      <c r="D382" s="29"/>
      <c r="E382" s="16"/>
      <c r="F382" s="16"/>
      <c r="G382" s="16"/>
    </row>
    <row r="383" spans="1:7" x14ac:dyDescent="0.25">
      <c r="A383" s="17" t="s">
        <v>486</v>
      </c>
      <c r="B383" s="17" t="s">
        <v>10</v>
      </c>
      <c r="C383" s="17" t="s">
        <v>11</v>
      </c>
      <c r="D383" s="30" t="s">
        <v>487</v>
      </c>
      <c r="E383" s="18">
        <f>E390</f>
        <v>1</v>
      </c>
      <c r="F383" s="18">
        <f>F390</f>
        <v>74294.259999999995</v>
      </c>
      <c r="G383" s="18">
        <f>G390</f>
        <v>74294.259999999995</v>
      </c>
    </row>
    <row r="384" spans="1:7" x14ac:dyDescent="0.25">
      <c r="A384" s="8" t="s">
        <v>488</v>
      </c>
      <c r="B384" s="9" t="s">
        <v>14</v>
      </c>
      <c r="C384" s="9" t="s">
        <v>26</v>
      </c>
      <c r="D384" s="13" t="s">
        <v>489</v>
      </c>
      <c r="E384" s="10">
        <v>12</v>
      </c>
      <c r="F384" s="10">
        <v>813.97</v>
      </c>
      <c r="G384" s="11">
        <f>ROUND(E384*F384,2)</f>
        <v>9767.64</v>
      </c>
    </row>
    <row r="385" spans="1:7" ht="22.5" x14ac:dyDescent="0.25">
      <c r="A385" s="12"/>
      <c r="B385" s="12"/>
      <c r="C385" s="12"/>
      <c r="D385" s="13" t="s">
        <v>490</v>
      </c>
      <c r="E385" s="12"/>
      <c r="F385" s="12"/>
      <c r="G385" s="12"/>
    </row>
    <row r="386" spans="1:7" x14ac:dyDescent="0.25">
      <c r="A386" s="8" t="s">
        <v>491</v>
      </c>
      <c r="B386" s="9" t="s">
        <v>14</v>
      </c>
      <c r="C386" s="9" t="s">
        <v>26</v>
      </c>
      <c r="D386" s="13" t="s">
        <v>492</v>
      </c>
      <c r="E386" s="10">
        <v>106</v>
      </c>
      <c r="F386" s="10">
        <v>488.97</v>
      </c>
      <c r="G386" s="11">
        <f>ROUND(E386*F386,2)</f>
        <v>51830.82</v>
      </c>
    </row>
    <row r="387" spans="1:7" ht="22.5" x14ac:dyDescent="0.25">
      <c r="A387" s="12"/>
      <c r="B387" s="12"/>
      <c r="C387" s="12"/>
      <c r="D387" s="13" t="s">
        <v>493</v>
      </c>
      <c r="E387" s="12"/>
      <c r="F387" s="12"/>
      <c r="G387" s="12"/>
    </row>
    <row r="388" spans="1:7" x14ac:dyDescent="0.25">
      <c r="A388" s="8" t="s">
        <v>494</v>
      </c>
      <c r="B388" s="9" t="s">
        <v>14</v>
      </c>
      <c r="C388" s="9" t="s">
        <v>26</v>
      </c>
      <c r="D388" s="13" t="s">
        <v>495</v>
      </c>
      <c r="E388" s="10">
        <v>26</v>
      </c>
      <c r="F388" s="10">
        <v>488.3</v>
      </c>
      <c r="G388" s="11">
        <f>ROUND(E388*F388,2)</f>
        <v>12695.8</v>
      </c>
    </row>
    <row r="389" spans="1:7" ht="22.5" x14ac:dyDescent="0.25">
      <c r="A389" s="12"/>
      <c r="B389" s="12"/>
      <c r="C389" s="12"/>
      <c r="D389" s="13" t="s">
        <v>496</v>
      </c>
      <c r="E389" s="12"/>
      <c r="F389" s="12"/>
      <c r="G389" s="12"/>
    </row>
    <row r="390" spans="1:7" x14ac:dyDescent="0.25">
      <c r="A390" s="12"/>
      <c r="B390" s="12"/>
      <c r="C390" s="12"/>
      <c r="D390" s="28" t="s">
        <v>497</v>
      </c>
      <c r="E390" s="10">
        <v>1</v>
      </c>
      <c r="F390" s="15">
        <f>G384+G386+G388</f>
        <v>74294.259999999995</v>
      </c>
      <c r="G390" s="15">
        <f>ROUND(E390*F390,2)</f>
        <v>74294.259999999995</v>
      </c>
    </row>
    <row r="391" spans="1:7" x14ac:dyDescent="0.25">
      <c r="A391" s="16"/>
      <c r="B391" s="16"/>
      <c r="C391" s="16"/>
      <c r="D391" s="29"/>
      <c r="E391" s="16"/>
      <c r="F391" s="16"/>
      <c r="G391" s="16"/>
    </row>
    <row r="392" spans="1:7" x14ac:dyDescent="0.25">
      <c r="A392" s="17" t="s">
        <v>498</v>
      </c>
      <c r="B392" s="17" t="s">
        <v>10</v>
      </c>
      <c r="C392" s="17" t="s">
        <v>11</v>
      </c>
      <c r="D392" s="30" t="s">
        <v>499</v>
      </c>
      <c r="E392" s="18">
        <f>E568</f>
        <v>1</v>
      </c>
      <c r="F392" s="18">
        <f>F568</f>
        <v>75365.600000000006</v>
      </c>
      <c r="G392" s="18">
        <f>G568</f>
        <v>75365.600000000006</v>
      </c>
    </row>
    <row r="393" spans="1:7" x14ac:dyDescent="0.25">
      <c r="A393" s="19" t="s">
        <v>500</v>
      </c>
      <c r="B393" s="19" t="s">
        <v>10</v>
      </c>
      <c r="C393" s="19" t="s">
        <v>11</v>
      </c>
      <c r="D393" s="31" t="s">
        <v>501</v>
      </c>
      <c r="E393" s="20">
        <f>E421</f>
        <v>1</v>
      </c>
      <c r="F393" s="20">
        <f>F421</f>
        <v>40606.800000000003</v>
      </c>
      <c r="G393" s="20">
        <f>G421</f>
        <v>40606.800000000003</v>
      </c>
    </row>
    <row r="394" spans="1:7" ht="168.75" x14ac:dyDescent="0.25">
      <c r="A394" s="12"/>
      <c r="B394" s="12"/>
      <c r="C394" s="12"/>
      <c r="D394" s="13" t="s">
        <v>502</v>
      </c>
      <c r="E394" s="12"/>
      <c r="F394" s="12"/>
      <c r="G394" s="12"/>
    </row>
    <row r="395" spans="1:7" x14ac:dyDescent="0.25">
      <c r="A395" s="8" t="s">
        <v>503</v>
      </c>
      <c r="B395" s="9" t="s">
        <v>14</v>
      </c>
      <c r="C395" s="9" t="s">
        <v>26</v>
      </c>
      <c r="D395" s="13" t="s">
        <v>504</v>
      </c>
      <c r="E395" s="10">
        <v>76</v>
      </c>
      <c r="F395" s="10">
        <v>26.28</v>
      </c>
      <c r="G395" s="11">
        <f>ROUND(E395*F395,2)</f>
        <v>1997.28</v>
      </c>
    </row>
    <row r="396" spans="1:7" x14ac:dyDescent="0.25">
      <c r="A396" s="12"/>
      <c r="B396" s="12"/>
      <c r="C396" s="12"/>
      <c r="D396" s="13" t="s">
        <v>505</v>
      </c>
      <c r="E396" s="12"/>
      <c r="F396" s="12"/>
      <c r="G396" s="12"/>
    </row>
    <row r="397" spans="1:7" x14ac:dyDescent="0.25">
      <c r="A397" s="8" t="s">
        <v>506</v>
      </c>
      <c r="B397" s="9" t="s">
        <v>14</v>
      </c>
      <c r="C397" s="9" t="s">
        <v>26</v>
      </c>
      <c r="D397" s="13" t="s">
        <v>507</v>
      </c>
      <c r="E397" s="10">
        <v>76</v>
      </c>
      <c r="F397" s="10">
        <v>25.81</v>
      </c>
      <c r="G397" s="11">
        <f>ROUND(E397*F397,2)</f>
        <v>1961.56</v>
      </c>
    </row>
    <row r="398" spans="1:7" ht="22.5" x14ac:dyDescent="0.25">
      <c r="A398" s="12"/>
      <c r="B398" s="12"/>
      <c r="C398" s="12"/>
      <c r="D398" s="13" t="s">
        <v>508</v>
      </c>
      <c r="E398" s="12"/>
      <c r="F398" s="12"/>
      <c r="G398" s="12"/>
    </row>
    <row r="399" spans="1:7" x14ac:dyDescent="0.25">
      <c r="A399" s="8" t="s">
        <v>509</v>
      </c>
      <c r="B399" s="9" t="s">
        <v>14</v>
      </c>
      <c r="C399" s="9" t="s">
        <v>26</v>
      </c>
      <c r="D399" s="13" t="s">
        <v>510</v>
      </c>
      <c r="E399" s="10">
        <v>76</v>
      </c>
      <c r="F399" s="10">
        <v>26.92</v>
      </c>
      <c r="G399" s="11">
        <f>ROUND(E399*F399,2)</f>
        <v>2045.92</v>
      </c>
    </row>
    <row r="400" spans="1:7" ht="22.5" x14ac:dyDescent="0.25">
      <c r="A400" s="12"/>
      <c r="B400" s="12"/>
      <c r="C400" s="12"/>
      <c r="D400" s="13" t="s">
        <v>511</v>
      </c>
      <c r="E400" s="12"/>
      <c r="F400" s="12"/>
      <c r="G400" s="12"/>
    </row>
    <row r="401" spans="1:7" ht="22.5" x14ac:dyDescent="0.25">
      <c r="A401" s="8" t="s">
        <v>512</v>
      </c>
      <c r="B401" s="9" t="s">
        <v>14</v>
      </c>
      <c r="C401" s="9" t="s">
        <v>33</v>
      </c>
      <c r="D401" s="13" t="s">
        <v>513</v>
      </c>
      <c r="E401" s="10">
        <v>380</v>
      </c>
      <c r="F401" s="10">
        <v>24.11</v>
      </c>
      <c r="G401" s="11">
        <f>ROUND(E401*F401,2)</f>
        <v>9161.7999999999993</v>
      </c>
    </row>
    <row r="402" spans="1:7" ht="22.5" x14ac:dyDescent="0.25">
      <c r="A402" s="12"/>
      <c r="B402" s="12"/>
      <c r="C402" s="12"/>
      <c r="D402" s="13" t="s">
        <v>514</v>
      </c>
      <c r="E402" s="12"/>
      <c r="F402" s="12"/>
      <c r="G402" s="12"/>
    </row>
    <row r="403" spans="1:7" x14ac:dyDescent="0.25">
      <c r="A403" s="8" t="s">
        <v>515</v>
      </c>
      <c r="B403" s="9" t="s">
        <v>14</v>
      </c>
      <c r="C403" s="9" t="s">
        <v>33</v>
      </c>
      <c r="D403" s="13" t="s">
        <v>516</v>
      </c>
      <c r="E403" s="10">
        <v>152</v>
      </c>
      <c r="F403" s="10">
        <v>12.49</v>
      </c>
      <c r="G403" s="11">
        <f>ROUND(E403*F403,2)</f>
        <v>1898.48</v>
      </c>
    </row>
    <row r="404" spans="1:7" ht="33.75" x14ac:dyDescent="0.25">
      <c r="A404" s="12"/>
      <c r="B404" s="12"/>
      <c r="C404" s="12"/>
      <c r="D404" s="13" t="s">
        <v>517</v>
      </c>
      <c r="E404" s="12"/>
      <c r="F404" s="12"/>
      <c r="G404" s="12"/>
    </row>
    <row r="405" spans="1:7" x14ac:dyDescent="0.25">
      <c r="A405" s="8" t="s">
        <v>518</v>
      </c>
      <c r="B405" s="9" t="s">
        <v>14</v>
      </c>
      <c r="C405" s="9" t="s">
        <v>33</v>
      </c>
      <c r="D405" s="13" t="s">
        <v>519</v>
      </c>
      <c r="E405" s="10">
        <v>228</v>
      </c>
      <c r="F405" s="10">
        <v>6.56</v>
      </c>
      <c r="G405" s="11">
        <f>ROUND(E405*F405,2)</f>
        <v>1495.68</v>
      </c>
    </row>
    <row r="406" spans="1:7" ht="33.75" x14ac:dyDescent="0.25">
      <c r="A406" s="12"/>
      <c r="B406" s="12"/>
      <c r="C406" s="12"/>
      <c r="D406" s="13" t="s">
        <v>520</v>
      </c>
      <c r="E406" s="12"/>
      <c r="F406" s="12"/>
      <c r="G406" s="12"/>
    </row>
    <row r="407" spans="1:7" ht="22.5" x14ac:dyDescent="0.25">
      <c r="A407" s="8" t="s">
        <v>521</v>
      </c>
      <c r="B407" s="9" t="s">
        <v>14</v>
      </c>
      <c r="C407" s="9" t="s">
        <v>33</v>
      </c>
      <c r="D407" s="13" t="s">
        <v>522</v>
      </c>
      <c r="E407" s="10">
        <v>152</v>
      </c>
      <c r="F407" s="10">
        <v>12.03</v>
      </c>
      <c r="G407" s="11">
        <f>ROUND(E407*F407,2)</f>
        <v>1828.56</v>
      </c>
    </row>
    <row r="408" spans="1:7" ht="22.5" x14ac:dyDescent="0.25">
      <c r="A408" s="12"/>
      <c r="B408" s="12"/>
      <c r="C408" s="12"/>
      <c r="D408" s="13" t="s">
        <v>523</v>
      </c>
      <c r="E408" s="12"/>
      <c r="F408" s="12"/>
      <c r="G408" s="12"/>
    </row>
    <row r="409" spans="1:7" x14ac:dyDescent="0.25">
      <c r="A409" s="8" t="s">
        <v>524</v>
      </c>
      <c r="B409" s="9" t="s">
        <v>14</v>
      </c>
      <c r="C409" s="9" t="s">
        <v>33</v>
      </c>
      <c r="D409" s="13" t="s">
        <v>525</v>
      </c>
      <c r="E409" s="10">
        <v>152</v>
      </c>
      <c r="F409" s="10">
        <v>12.41</v>
      </c>
      <c r="G409" s="11">
        <f>ROUND(E409*F409,2)</f>
        <v>1886.32</v>
      </c>
    </row>
    <row r="410" spans="1:7" ht="33.75" x14ac:dyDescent="0.25">
      <c r="A410" s="12"/>
      <c r="B410" s="12"/>
      <c r="C410" s="12"/>
      <c r="D410" s="13" t="s">
        <v>526</v>
      </c>
      <c r="E410" s="12"/>
      <c r="F410" s="12"/>
      <c r="G410" s="12"/>
    </row>
    <row r="411" spans="1:7" x14ac:dyDescent="0.25">
      <c r="A411" s="8" t="s">
        <v>527</v>
      </c>
      <c r="B411" s="9" t="s">
        <v>14</v>
      </c>
      <c r="C411" s="9" t="s">
        <v>33</v>
      </c>
      <c r="D411" s="13" t="s">
        <v>528</v>
      </c>
      <c r="E411" s="10">
        <v>152</v>
      </c>
      <c r="F411" s="10">
        <v>1.8</v>
      </c>
      <c r="G411" s="11">
        <f>ROUND(E411*F411,2)</f>
        <v>273.60000000000002</v>
      </c>
    </row>
    <row r="412" spans="1:7" ht="22.5" x14ac:dyDescent="0.25">
      <c r="A412" s="12"/>
      <c r="B412" s="12"/>
      <c r="C412" s="12"/>
      <c r="D412" s="13" t="s">
        <v>529</v>
      </c>
      <c r="E412" s="12"/>
      <c r="F412" s="12"/>
      <c r="G412" s="12"/>
    </row>
    <row r="413" spans="1:7" x14ac:dyDescent="0.25">
      <c r="A413" s="8" t="s">
        <v>530</v>
      </c>
      <c r="B413" s="9" t="s">
        <v>14</v>
      </c>
      <c r="C413" s="9" t="s">
        <v>26</v>
      </c>
      <c r="D413" s="13" t="s">
        <v>531</v>
      </c>
      <c r="E413" s="10">
        <v>456</v>
      </c>
      <c r="F413" s="10">
        <v>23</v>
      </c>
      <c r="G413" s="11">
        <f>ROUND(E413*F413,2)</f>
        <v>10488</v>
      </c>
    </row>
    <row r="414" spans="1:7" ht="22.5" x14ac:dyDescent="0.25">
      <c r="A414" s="12"/>
      <c r="B414" s="12"/>
      <c r="C414" s="12"/>
      <c r="D414" s="13" t="s">
        <v>532</v>
      </c>
      <c r="E414" s="12"/>
      <c r="F414" s="12"/>
      <c r="G414" s="12"/>
    </row>
    <row r="415" spans="1:7" x14ac:dyDescent="0.25">
      <c r="A415" s="8" t="s">
        <v>533</v>
      </c>
      <c r="B415" s="9" t="s">
        <v>14</v>
      </c>
      <c r="C415" s="9" t="s">
        <v>26</v>
      </c>
      <c r="D415" s="13" t="s">
        <v>534</v>
      </c>
      <c r="E415" s="10">
        <v>76</v>
      </c>
      <c r="F415" s="10">
        <v>23.9</v>
      </c>
      <c r="G415" s="11">
        <f>ROUND(E415*F415,2)</f>
        <v>1816.4</v>
      </c>
    </row>
    <row r="416" spans="1:7" ht="33.75" x14ac:dyDescent="0.25">
      <c r="A416" s="12"/>
      <c r="B416" s="12"/>
      <c r="C416" s="12"/>
      <c r="D416" s="13" t="s">
        <v>535</v>
      </c>
      <c r="E416" s="12"/>
      <c r="F416" s="12"/>
      <c r="G416" s="12"/>
    </row>
    <row r="417" spans="1:7" x14ac:dyDescent="0.25">
      <c r="A417" s="8" t="s">
        <v>536</v>
      </c>
      <c r="B417" s="9" t="s">
        <v>14</v>
      </c>
      <c r="C417" s="9" t="s">
        <v>26</v>
      </c>
      <c r="D417" s="13" t="s">
        <v>537</v>
      </c>
      <c r="E417" s="10">
        <v>76</v>
      </c>
      <c r="F417" s="10">
        <v>23.68</v>
      </c>
      <c r="G417" s="11">
        <f>ROUND(E417*F417,2)</f>
        <v>1799.68</v>
      </c>
    </row>
    <row r="418" spans="1:7" ht="22.5" x14ac:dyDescent="0.25">
      <c r="A418" s="12"/>
      <c r="B418" s="12"/>
      <c r="C418" s="12"/>
      <c r="D418" s="13" t="s">
        <v>538</v>
      </c>
      <c r="E418" s="12"/>
      <c r="F418" s="12"/>
      <c r="G418" s="12"/>
    </row>
    <row r="419" spans="1:7" x14ac:dyDescent="0.25">
      <c r="A419" s="8" t="s">
        <v>539</v>
      </c>
      <c r="B419" s="9" t="s">
        <v>14</v>
      </c>
      <c r="C419" s="9" t="s">
        <v>26</v>
      </c>
      <c r="D419" s="13" t="s">
        <v>540</v>
      </c>
      <c r="E419" s="10">
        <v>152</v>
      </c>
      <c r="F419" s="10">
        <v>26.01</v>
      </c>
      <c r="G419" s="11">
        <f>ROUND(E419*F419,2)</f>
        <v>3953.52</v>
      </c>
    </row>
    <row r="420" spans="1:7" ht="22.5" x14ac:dyDescent="0.25">
      <c r="A420" s="12"/>
      <c r="B420" s="12"/>
      <c r="C420" s="12"/>
      <c r="D420" s="13" t="s">
        <v>541</v>
      </c>
      <c r="E420" s="12"/>
      <c r="F420" s="12"/>
      <c r="G420" s="12"/>
    </row>
    <row r="421" spans="1:7" x14ac:dyDescent="0.25">
      <c r="A421" s="12"/>
      <c r="B421" s="12"/>
      <c r="C421" s="12"/>
      <c r="D421" s="28" t="s">
        <v>542</v>
      </c>
      <c r="E421" s="10">
        <v>1</v>
      </c>
      <c r="F421" s="15">
        <f>G395+G397+G399+G401+G403+G405+G407+G409+G411+G413+G415+G417+G419</f>
        <v>40606.800000000003</v>
      </c>
      <c r="G421" s="15">
        <f>ROUND(E421*F421,2)</f>
        <v>40606.800000000003</v>
      </c>
    </row>
    <row r="422" spans="1:7" x14ac:dyDescent="0.25">
      <c r="A422" s="16"/>
      <c r="B422" s="16"/>
      <c r="C422" s="16"/>
      <c r="D422" s="29"/>
      <c r="E422" s="16"/>
      <c r="F422" s="16"/>
      <c r="G422" s="16"/>
    </row>
    <row r="423" spans="1:7" x14ac:dyDescent="0.25">
      <c r="A423" s="19" t="s">
        <v>543</v>
      </c>
      <c r="B423" s="19" t="s">
        <v>10</v>
      </c>
      <c r="C423" s="19" t="s">
        <v>11</v>
      </c>
      <c r="D423" s="31" t="s">
        <v>544</v>
      </c>
      <c r="E423" s="20">
        <f>E450</f>
        <v>1</v>
      </c>
      <c r="F423" s="20">
        <f>F450</f>
        <v>4718.2</v>
      </c>
      <c r="G423" s="20">
        <f>G450</f>
        <v>4718.2</v>
      </c>
    </row>
    <row r="424" spans="1:7" x14ac:dyDescent="0.25">
      <c r="A424" s="8" t="s">
        <v>506</v>
      </c>
      <c r="B424" s="9" t="s">
        <v>14</v>
      </c>
      <c r="C424" s="9" t="s">
        <v>26</v>
      </c>
      <c r="D424" s="13" t="s">
        <v>507</v>
      </c>
      <c r="E424" s="10">
        <v>10</v>
      </c>
      <c r="F424" s="10">
        <v>25.81</v>
      </c>
      <c r="G424" s="11">
        <f>ROUND(E424*F424,2)</f>
        <v>258.10000000000002</v>
      </c>
    </row>
    <row r="425" spans="1:7" ht="22.5" x14ac:dyDescent="0.25">
      <c r="A425" s="12"/>
      <c r="B425" s="12"/>
      <c r="C425" s="12"/>
      <c r="D425" s="13" t="s">
        <v>508</v>
      </c>
      <c r="E425" s="12"/>
      <c r="F425" s="12"/>
      <c r="G425" s="12"/>
    </row>
    <row r="426" spans="1:7" x14ac:dyDescent="0.25">
      <c r="A426" s="8" t="s">
        <v>503</v>
      </c>
      <c r="B426" s="9" t="s">
        <v>14</v>
      </c>
      <c r="C426" s="9" t="s">
        <v>26</v>
      </c>
      <c r="D426" s="13" t="s">
        <v>504</v>
      </c>
      <c r="E426" s="10">
        <v>10</v>
      </c>
      <c r="F426" s="10">
        <v>26.28</v>
      </c>
      <c r="G426" s="11">
        <f>ROUND(E426*F426,2)</f>
        <v>262.8</v>
      </c>
    </row>
    <row r="427" spans="1:7" x14ac:dyDescent="0.25">
      <c r="A427" s="12"/>
      <c r="B427" s="12"/>
      <c r="C427" s="12"/>
      <c r="D427" s="13" t="s">
        <v>505</v>
      </c>
      <c r="E427" s="12"/>
      <c r="F427" s="12"/>
      <c r="G427" s="12"/>
    </row>
    <row r="428" spans="1:7" x14ac:dyDescent="0.25">
      <c r="A428" s="8" t="s">
        <v>509</v>
      </c>
      <c r="B428" s="9" t="s">
        <v>14</v>
      </c>
      <c r="C428" s="9" t="s">
        <v>26</v>
      </c>
      <c r="D428" s="13" t="s">
        <v>510</v>
      </c>
      <c r="E428" s="10">
        <v>10</v>
      </c>
      <c r="F428" s="10">
        <v>26.92</v>
      </c>
      <c r="G428" s="11">
        <f>ROUND(E428*F428,2)</f>
        <v>269.2</v>
      </c>
    </row>
    <row r="429" spans="1:7" ht="22.5" x14ac:dyDescent="0.25">
      <c r="A429" s="12"/>
      <c r="B429" s="12"/>
      <c r="C429" s="12"/>
      <c r="D429" s="13" t="s">
        <v>511</v>
      </c>
      <c r="E429" s="12"/>
      <c r="F429" s="12"/>
      <c r="G429" s="12"/>
    </row>
    <row r="430" spans="1:7" ht="22.5" x14ac:dyDescent="0.25">
      <c r="A430" s="8" t="s">
        <v>512</v>
      </c>
      <c r="B430" s="9" t="s">
        <v>14</v>
      </c>
      <c r="C430" s="9" t="s">
        <v>33</v>
      </c>
      <c r="D430" s="13" t="s">
        <v>513</v>
      </c>
      <c r="E430" s="10">
        <v>50</v>
      </c>
      <c r="F430" s="10">
        <v>24.11</v>
      </c>
      <c r="G430" s="11">
        <f>ROUND(E430*F430,2)</f>
        <v>1205.5</v>
      </c>
    </row>
    <row r="431" spans="1:7" ht="22.5" x14ac:dyDescent="0.25">
      <c r="A431" s="12"/>
      <c r="B431" s="12"/>
      <c r="C431" s="12"/>
      <c r="D431" s="13" t="s">
        <v>514</v>
      </c>
      <c r="E431" s="12"/>
      <c r="F431" s="12"/>
      <c r="G431" s="12"/>
    </row>
    <row r="432" spans="1:7" x14ac:dyDescent="0.25">
      <c r="A432" s="8" t="s">
        <v>515</v>
      </c>
      <c r="B432" s="9" t="s">
        <v>14</v>
      </c>
      <c r="C432" s="9" t="s">
        <v>33</v>
      </c>
      <c r="D432" s="13" t="s">
        <v>516</v>
      </c>
      <c r="E432" s="10">
        <v>20</v>
      </c>
      <c r="F432" s="10">
        <v>12.49</v>
      </c>
      <c r="G432" s="11">
        <f>ROUND(E432*F432,2)</f>
        <v>249.8</v>
      </c>
    </row>
    <row r="433" spans="1:7" ht="33.75" x14ac:dyDescent="0.25">
      <c r="A433" s="12"/>
      <c r="B433" s="12"/>
      <c r="C433" s="12"/>
      <c r="D433" s="13" t="s">
        <v>517</v>
      </c>
      <c r="E433" s="12"/>
      <c r="F433" s="12"/>
      <c r="G433" s="12"/>
    </row>
    <row r="434" spans="1:7" x14ac:dyDescent="0.25">
      <c r="A434" s="8" t="s">
        <v>518</v>
      </c>
      <c r="B434" s="9" t="s">
        <v>14</v>
      </c>
      <c r="C434" s="9" t="s">
        <v>33</v>
      </c>
      <c r="D434" s="13" t="s">
        <v>519</v>
      </c>
      <c r="E434" s="10">
        <v>30</v>
      </c>
      <c r="F434" s="10">
        <v>6.56</v>
      </c>
      <c r="G434" s="11">
        <f>ROUND(E434*F434,2)</f>
        <v>196.8</v>
      </c>
    </row>
    <row r="435" spans="1:7" ht="33.75" x14ac:dyDescent="0.25">
      <c r="A435" s="12"/>
      <c r="B435" s="12"/>
      <c r="C435" s="12"/>
      <c r="D435" s="13" t="s">
        <v>520</v>
      </c>
      <c r="E435" s="12"/>
      <c r="F435" s="12"/>
      <c r="G435" s="12"/>
    </row>
    <row r="436" spans="1:7" ht="22.5" x14ac:dyDescent="0.25">
      <c r="A436" s="8" t="s">
        <v>521</v>
      </c>
      <c r="B436" s="9" t="s">
        <v>14</v>
      </c>
      <c r="C436" s="9" t="s">
        <v>33</v>
      </c>
      <c r="D436" s="13" t="s">
        <v>522</v>
      </c>
      <c r="E436" s="10">
        <v>5</v>
      </c>
      <c r="F436" s="10">
        <v>12.03</v>
      </c>
      <c r="G436" s="11">
        <f>ROUND(E436*F436,2)</f>
        <v>60.15</v>
      </c>
    </row>
    <row r="437" spans="1:7" ht="22.5" x14ac:dyDescent="0.25">
      <c r="A437" s="12"/>
      <c r="B437" s="12"/>
      <c r="C437" s="12"/>
      <c r="D437" s="13" t="s">
        <v>523</v>
      </c>
      <c r="E437" s="12"/>
      <c r="F437" s="12"/>
      <c r="G437" s="12"/>
    </row>
    <row r="438" spans="1:7" x14ac:dyDescent="0.25">
      <c r="A438" s="8" t="s">
        <v>524</v>
      </c>
      <c r="B438" s="9" t="s">
        <v>14</v>
      </c>
      <c r="C438" s="9" t="s">
        <v>33</v>
      </c>
      <c r="D438" s="13" t="s">
        <v>525</v>
      </c>
      <c r="E438" s="10">
        <v>5</v>
      </c>
      <c r="F438" s="10">
        <v>12.41</v>
      </c>
      <c r="G438" s="11">
        <f>ROUND(E438*F438,2)</f>
        <v>62.05</v>
      </c>
    </row>
    <row r="439" spans="1:7" ht="33.75" x14ac:dyDescent="0.25">
      <c r="A439" s="12"/>
      <c r="B439" s="12"/>
      <c r="C439" s="12"/>
      <c r="D439" s="13" t="s">
        <v>526</v>
      </c>
      <c r="E439" s="12"/>
      <c r="F439" s="12"/>
      <c r="G439" s="12"/>
    </row>
    <row r="440" spans="1:7" x14ac:dyDescent="0.25">
      <c r="A440" s="8" t="s">
        <v>527</v>
      </c>
      <c r="B440" s="9" t="s">
        <v>14</v>
      </c>
      <c r="C440" s="9" t="s">
        <v>33</v>
      </c>
      <c r="D440" s="13" t="s">
        <v>528</v>
      </c>
      <c r="E440" s="10">
        <v>20</v>
      </c>
      <c r="F440" s="10">
        <v>1.8</v>
      </c>
      <c r="G440" s="11">
        <f>ROUND(E440*F440,2)</f>
        <v>36</v>
      </c>
    </row>
    <row r="441" spans="1:7" ht="22.5" x14ac:dyDescent="0.25">
      <c r="A441" s="12"/>
      <c r="B441" s="12"/>
      <c r="C441" s="12"/>
      <c r="D441" s="13" t="s">
        <v>529</v>
      </c>
      <c r="E441" s="12"/>
      <c r="F441" s="12"/>
      <c r="G441" s="12"/>
    </row>
    <row r="442" spans="1:7" x14ac:dyDescent="0.25">
      <c r="A442" s="8" t="s">
        <v>545</v>
      </c>
      <c r="B442" s="9" t="s">
        <v>14</v>
      </c>
      <c r="C442" s="9" t="s">
        <v>26</v>
      </c>
      <c r="D442" s="13" t="s">
        <v>546</v>
      </c>
      <c r="E442" s="10">
        <v>60</v>
      </c>
      <c r="F442" s="10">
        <v>19.38</v>
      </c>
      <c r="G442" s="11">
        <f>ROUND(E442*F442,2)</f>
        <v>1162.8</v>
      </c>
    </row>
    <row r="443" spans="1:7" ht="22.5" x14ac:dyDescent="0.25">
      <c r="A443" s="12"/>
      <c r="B443" s="12"/>
      <c r="C443" s="12"/>
      <c r="D443" s="13" t="s">
        <v>547</v>
      </c>
      <c r="E443" s="12"/>
      <c r="F443" s="12"/>
      <c r="G443" s="12"/>
    </row>
    <row r="444" spans="1:7" x14ac:dyDescent="0.25">
      <c r="A444" s="8" t="s">
        <v>548</v>
      </c>
      <c r="B444" s="9" t="s">
        <v>14</v>
      </c>
      <c r="C444" s="9" t="s">
        <v>26</v>
      </c>
      <c r="D444" s="13" t="s">
        <v>549</v>
      </c>
      <c r="E444" s="10">
        <v>10</v>
      </c>
      <c r="F444" s="10">
        <v>23.9</v>
      </c>
      <c r="G444" s="11">
        <f>ROUND(E444*F444,2)</f>
        <v>239</v>
      </c>
    </row>
    <row r="445" spans="1:7" ht="33.75" x14ac:dyDescent="0.25">
      <c r="A445" s="12"/>
      <c r="B445" s="12"/>
      <c r="C445" s="12"/>
      <c r="D445" s="13" t="s">
        <v>550</v>
      </c>
      <c r="E445" s="12"/>
      <c r="F445" s="12"/>
      <c r="G445" s="12"/>
    </row>
    <row r="446" spans="1:7" x14ac:dyDescent="0.25">
      <c r="A446" s="8" t="s">
        <v>551</v>
      </c>
      <c r="B446" s="9" t="s">
        <v>14</v>
      </c>
      <c r="C446" s="9" t="s">
        <v>26</v>
      </c>
      <c r="D446" s="13" t="s">
        <v>552</v>
      </c>
      <c r="E446" s="10">
        <v>10</v>
      </c>
      <c r="F446" s="10">
        <v>19.579999999999998</v>
      </c>
      <c r="G446" s="11">
        <f>ROUND(E446*F446,2)</f>
        <v>195.8</v>
      </c>
    </row>
    <row r="447" spans="1:7" ht="22.5" x14ac:dyDescent="0.25">
      <c r="A447" s="12"/>
      <c r="B447" s="12"/>
      <c r="C447" s="12"/>
      <c r="D447" s="13" t="s">
        <v>553</v>
      </c>
      <c r="E447" s="12"/>
      <c r="F447" s="12"/>
      <c r="G447" s="12"/>
    </row>
    <row r="448" spans="1:7" x14ac:dyDescent="0.25">
      <c r="A448" s="8" t="s">
        <v>539</v>
      </c>
      <c r="B448" s="9" t="s">
        <v>14</v>
      </c>
      <c r="C448" s="9" t="s">
        <v>26</v>
      </c>
      <c r="D448" s="13" t="s">
        <v>540</v>
      </c>
      <c r="E448" s="10">
        <v>20</v>
      </c>
      <c r="F448" s="10">
        <v>26.01</v>
      </c>
      <c r="G448" s="11">
        <f>ROUND(E448*F448,2)</f>
        <v>520.20000000000005</v>
      </c>
    </row>
    <row r="449" spans="1:7" ht="22.5" x14ac:dyDescent="0.25">
      <c r="A449" s="12"/>
      <c r="B449" s="12"/>
      <c r="C449" s="12"/>
      <c r="D449" s="13" t="s">
        <v>541</v>
      </c>
      <c r="E449" s="12"/>
      <c r="F449" s="12"/>
      <c r="G449" s="12"/>
    </row>
    <row r="450" spans="1:7" x14ac:dyDescent="0.25">
      <c r="A450" s="12"/>
      <c r="B450" s="12"/>
      <c r="C450" s="12"/>
      <c r="D450" s="28" t="s">
        <v>554</v>
      </c>
      <c r="E450" s="10">
        <v>1</v>
      </c>
      <c r="F450" s="15">
        <f>G424+G426+G428+G430+G432+G434+G436+G438+G440+G442+G444+G446+G448</f>
        <v>4718.2</v>
      </c>
      <c r="G450" s="15">
        <f>ROUND(E450*F450,2)</f>
        <v>4718.2</v>
      </c>
    </row>
    <row r="451" spans="1:7" x14ac:dyDescent="0.25">
      <c r="A451" s="16"/>
      <c r="B451" s="16"/>
      <c r="C451" s="16"/>
      <c r="D451" s="29"/>
      <c r="E451" s="16"/>
      <c r="F451" s="16"/>
      <c r="G451" s="16"/>
    </row>
    <row r="452" spans="1:7" x14ac:dyDescent="0.25">
      <c r="A452" s="19" t="s">
        <v>555</v>
      </c>
      <c r="B452" s="19" t="s">
        <v>10</v>
      </c>
      <c r="C452" s="19" t="s">
        <v>11</v>
      </c>
      <c r="D452" s="31" t="s">
        <v>556</v>
      </c>
      <c r="E452" s="20">
        <f>E479</f>
        <v>1</v>
      </c>
      <c r="F452" s="20">
        <f>F479</f>
        <v>1044.1600000000001</v>
      </c>
      <c r="G452" s="20">
        <f>G479</f>
        <v>1044.1600000000001</v>
      </c>
    </row>
    <row r="453" spans="1:7" x14ac:dyDescent="0.25">
      <c r="A453" s="8" t="s">
        <v>506</v>
      </c>
      <c r="B453" s="9" t="s">
        <v>14</v>
      </c>
      <c r="C453" s="9" t="s">
        <v>26</v>
      </c>
      <c r="D453" s="13" t="s">
        <v>507</v>
      </c>
      <c r="E453" s="10">
        <v>2</v>
      </c>
      <c r="F453" s="10">
        <v>25.81</v>
      </c>
      <c r="G453" s="11">
        <f>ROUND(E453*F453,2)</f>
        <v>51.62</v>
      </c>
    </row>
    <row r="454" spans="1:7" ht="22.5" x14ac:dyDescent="0.25">
      <c r="A454" s="12"/>
      <c r="B454" s="12"/>
      <c r="C454" s="12"/>
      <c r="D454" s="13" t="s">
        <v>508</v>
      </c>
      <c r="E454" s="12"/>
      <c r="F454" s="12"/>
      <c r="G454" s="12"/>
    </row>
    <row r="455" spans="1:7" x14ac:dyDescent="0.25">
      <c r="A455" s="8" t="s">
        <v>509</v>
      </c>
      <c r="B455" s="9" t="s">
        <v>14</v>
      </c>
      <c r="C455" s="9" t="s">
        <v>26</v>
      </c>
      <c r="D455" s="13" t="s">
        <v>510</v>
      </c>
      <c r="E455" s="10">
        <v>2</v>
      </c>
      <c r="F455" s="10">
        <v>26.92</v>
      </c>
      <c r="G455" s="11">
        <f>ROUND(E455*F455,2)</f>
        <v>53.84</v>
      </c>
    </row>
    <row r="456" spans="1:7" ht="22.5" x14ac:dyDescent="0.25">
      <c r="A456" s="12"/>
      <c r="B456" s="12"/>
      <c r="C456" s="12"/>
      <c r="D456" s="13" t="s">
        <v>511</v>
      </c>
      <c r="E456" s="12"/>
      <c r="F456" s="12"/>
      <c r="G456" s="12"/>
    </row>
    <row r="457" spans="1:7" x14ac:dyDescent="0.25">
      <c r="A457" s="8" t="s">
        <v>503</v>
      </c>
      <c r="B457" s="9" t="s">
        <v>14</v>
      </c>
      <c r="C457" s="9" t="s">
        <v>26</v>
      </c>
      <c r="D457" s="13" t="s">
        <v>504</v>
      </c>
      <c r="E457" s="10">
        <v>2</v>
      </c>
      <c r="F457" s="10">
        <v>26.28</v>
      </c>
      <c r="G457" s="11">
        <f>ROUND(E457*F457,2)</f>
        <v>52.56</v>
      </c>
    </row>
    <row r="458" spans="1:7" x14ac:dyDescent="0.25">
      <c r="A458" s="12"/>
      <c r="B458" s="12"/>
      <c r="C458" s="12"/>
      <c r="D458" s="13" t="s">
        <v>505</v>
      </c>
      <c r="E458" s="12"/>
      <c r="F458" s="12"/>
      <c r="G458" s="12"/>
    </row>
    <row r="459" spans="1:7" ht="22.5" x14ac:dyDescent="0.25">
      <c r="A459" s="8" t="s">
        <v>512</v>
      </c>
      <c r="B459" s="9" t="s">
        <v>14</v>
      </c>
      <c r="C459" s="9" t="s">
        <v>33</v>
      </c>
      <c r="D459" s="13" t="s">
        <v>513</v>
      </c>
      <c r="E459" s="10">
        <v>10</v>
      </c>
      <c r="F459" s="10">
        <v>24.11</v>
      </c>
      <c r="G459" s="11">
        <f>ROUND(E459*F459,2)</f>
        <v>241.1</v>
      </c>
    </row>
    <row r="460" spans="1:7" ht="22.5" x14ac:dyDescent="0.25">
      <c r="A460" s="12"/>
      <c r="B460" s="12"/>
      <c r="C460" s="12"/>
      <c r="D460" s="13" t="s">
        <v>514</v>
      </c>
      <c r="E460" s="12"/>
      <c r="F460" s="12"/>
      <c r="G460" s="12"/>
    </row>
    <row r="461" spans="1:7" x14ac:dyDescent="0.25">
      <c r="A461" s="8" t="s">
        <v>518</v>
      </c>
      <c r="B461" s="9" t="s">
        <v>14</v>
      </c>
      <c r="C461" s="9" t="s">
        <v>33</v>
      </c>
      <c r="D461" s="13" t="s">
        <v>519</v>
      </c>
      <c r="E461" s="10">
        <v>6</v>
      </c>
      <c r="F461" s="10">
        <v>6.56</v>
      </c>
      <c r="G461" s="11">
        <f>ROUND(E461*F461,2)</f>
        <v>39.36</v>
      </c>
    </row>
    <row r="462" spans="1:7" ht="33.75" x14ac:dyDescent="0.25">
      <c r="A462" s="12"/>
      <c r="B462" s="12"/>
      <c r="C462" s="12"/>
      <c r="D462" s="13" t="s">
        <v>520</v>
      </c>
      <c r="E462" s="12"/>
      <c r="F462" s="12"/>
      <c r="G462" s="12"/>
    </row>
    <row r="463" spans="1:7" x14ac:dyDescent="0.25">
      <c r="A463" s="8" t="s">
        <v>515</v>
      </c>
      <c r="B463" s="9" t="s">
        <v>14</v>
      </c>
      <c r="C463" s="9" t="s">
        <v>33</v>
      </c>
      <c r="D463" s="13" t="s">
        <v>516</v>
      </c>
      <c r="E463" s="10">
        <v>4</v>
      </c>
      <c r="F463" s="10">
        <v>12.49</v>
      </c>
      <c r="G463" s="11">
        <f>ROUND(E463*F463,2)</f>
        <v>49.96</v>
      </c>
    </row>
    <row r="464" spans="1:7" ht="33.75" x14ac:dyDescent="0.25">
      <c r="A464" s="12"/>
      <c r="B464" s="12"/>
      <c r="C464" s="12"/>
      <c r="D464" s="13" t="s">
        <v>517</v>
      </c>
      <c r="E464" s="12"/>
      <c r="F464" s="12"/>
      <c r="G464" s="12"/>
    </row>
    <row r="465" spans="1:7" ht="22.5" x14ac:dyDescent="0.25">
      <c r="A465" s="8" t="s">
        <v>521</v>
      </c>
      <c r="B465" s="9" t="s">
        <v>14</v>
      </c>
      <c r="C465" s="9" t="s">
        <v>33</v>
      </c>
      <c r="D465" s="13" t="s">
        <v>522</v>
      </c>
      <c r="E465" s="10">
        <v>3</v>
      </c>
      <c r="F465" s="10">
        <v>12.03</v>
      </c>
      <c r="G465" s="11">
        <f>ROUND(E465*F465,2)</f>
        <v>36.090000000000003</v>
      </c>
    </row>
    <row r="466" spans="1:7" ht="22.5" x14ac:dyDescent="0.25">
      <c r="A466" s="12"/>
      <c r="B466" s="12"/>
      <c r="C466" s="12"/>
      <c r="D466" s="13" t="s">
        <v>523</v>
      </c>
      <c r="E466" s="12"/>
      <c r="F466" s="12"/>
      <c r="G466" s="12"/>
    </row>
    <row r="467" spans="1:7" x14ac:dyDescent="0.25">
      <c r="A467" s="8" t="s">
        <v>524</v>
      </c>
      <c r="B467" s="9" t="s">
        <v>14</v>
      </c>
      <c r="C467" s="9" t="s">
        <v>33</v>
      </c>
      <c r="D467" s="13" t="s">
        <v>525</v>
      </c>
      <c r="E467" s="10">
        <v>3</v>
      </c>
      <c r="F467" s="10">
        <v>12.41</v>
      </c>
      <c r="G467" s="11">
        <f>ROUND(E467*F467,2)</f>
        <v>37.229999999999997</v>
      </c>
    </row>
    <row r="468" spans="1:7" ht="33.75" x14ac:dyDescent="0.25">
      <c r="A468" s="12"/>
      <c r="B468" s="12"/>
      <c r="C468" s="12"/>
      <c r="D468" s="13" t="s">
        <v>526</v>
      </c>
      <c r="E468" s="12"/>
      <c r="F468" s="12"/>
      <c r="G468" s="12"/>
    </row>
    <row r="469" spans="1:7" x14ac:dyDescent="0.25">
      <c r="A469" s="8" t="s">
        <v>527</v>
      </c>
      <c r="B469" s="9" t="s">
        <v>14</v>
      </c>
      <c r="C469" s="9" t="s">
        <v>33</v>
      </c>
      <c r="D469" s="13" t="s">
        <v>528</v>
      </c>
      <c r="E469" s="10">
        <v>4</v>
      </c>
      <c r="F469" s="10">
        <v>1.8</v>
      </c>
      <c r="G469" s="11">
        <f>ROUND(E469*F469,2)</f>
        <v>7.2</v>
      </c>
    </row>
    <row r="470" spans="1:7" ht="22.5" x14ac:dyDescent="0.25">
      <c r="A470" s="12"/>
      <c r="B470" s="12"/>
      <c r="C470" s="12"/>
      <c r="D470" s="13" t="s">
        <v>529</v>
      </c>
      <c r="E470" s="12"/>
      <c r="F470" s="12"/>
      <c r="G470" s="12"/>
    </row>
    <row r="471" spans="1:7" x14ac:dyDescent="0.25">
      <c r="A471" s="8" t="s">
        <v>530</v>
      </c>
      <c r="B471" s="9" t="s">
        <v>14</v>
      </c>
      <c r="C471" s="9" t="s">
        <v>26</v>
      </c>
      <c r="D471" s="13" t="s">
        <v>531</v>
      </c>
      <c r="E471" s="10">
        <v>12</v>
      </c>
      <c r="F471" s="10">
        <v>23</v>
      </c>
      <c r="G471" s="11">
        <f>ROUND(E471*F471,2)</f>
        <v>276</v>
      </c>
    </row>
    <row r="472" spans="1:7" ht="22.5" x14ac:dyDescent="0.25">
      <c r="A472" s="12"/>
      <c r="B472" s="12"/>
      <c r="C472" s="12"/>
      <c r="D472" s="13" t="s">
        <v>532</v>
      </c>
      <c r="E472" s="12"/>
      <c r="F472" s="12"/>
      <c r="G472" s="12"/>
    </row>
    <row r="473" spans="1:7" x14ac:dyDescent="0.25">
      <c r="A473" s="8" t="s">
        <v>533</v>
      </c>
      <c r="B473" s="9" t="s">
        <v>14</v>
      </c>
      <c r="C473" s="9" t="s">
        <v>26</v>
      </c>
      <c r="D473" s="13" t="s">
        <v>534</v>
      </c>
      <c r="E473" s="10">
        <v>2</v>
      </c>
      <c r="F473" s="10">
        <v>23.9</v>
      </c>
      <c r="G473" s="11">
        <f>ROUND(E473*F473,2)</f>
        <v>47.8</v>
      </c>
    </row>
    <row r="474" spans="1:7" ht="33.75" x14ac:dyDescent="0.25">
      <c r="A474" s="12"/>
      <c r="B474" s="12"/>
      <c r="C474" s="12"/>
      <c r="D474" s="13" t="s">
        <v>535</v>
      </c>
      <c r="E474" s="12"/>
      <c r="F474" s="12"/>
      <c r="G474" s="12"/>
    </row>
    <row r="475" spans="1:7" x14ac:dyDescent="0.25">
      <c r="A475" s="8" t="s">
        <v>536</v>
      </c>
      <c r="B475" s="9" t="s">
        <v>14</v>
      </c>
      <c r="C475" s="9" t="s">
        <v>26</v>
      </c>
      <c r="D475" s="13" t="s">
        <v>537</v>
      </c>
      <c r="E475" s="10">
        <v>2</v>
      </c>
      <c r="F475" s="10">
        <v>23.68</v>
      </c>
      <c r="G475" s="11">
        <f>ROUND(E475*F475,2)</f>
        <v>47.36</v>
      </c>
    </row>
    <row r="476" spans="1:7" ht="22.5" x14ac:dyDescent="0.25">
      <c r="A476" s="12"/>
      <c r="B476" s="12"/>
      <c r="C476" s="12"/>
      <c r="D476" s="13" t="s">
        <v>538</v>
      </c>
      <c r="E476" s="12"/>
      <c r="F476" s="12"/>
      <c r="G476" s="12"/>
    </row>
    <row r="477" spans="1:7" x14ac:dyDescent="0.25">
      <c r="A477" s="8" t="s">
        <v>539</v>
      </c>
      <c r="B477" s="9" t="s">
        <v>14</v>
      </c>
      <c r="C477" s="9" t="s">
        <v>26</v>
      </c>
      <c r="D477" s="13" t="s">
        <v>540</v>
      </c>
      <c r="E477" s="10">
        <v>4</v>
      </c>
      <c r="F477" s="10">
        <v>26.01</v>
      </c>
      <c r="G477" s="11">
        <f>ROUND(E477*F477,2)</f>
        <v>104.04</v>
      </c>
    </row>
    <row r="478" spans="1:7" ht="22.5" x14ac:dyDescent="0.25">
      <c r="A478" s="12"/>
      <c r="B478" s="12"/>
      <c r="C478" s="12"/>
      <c r="D478" s="13" t="s">
        <v>541</v>
      </c>
      <c r="E478" s="12"/>
      <c r="F478" s="12"/>
      <c r="G478" s="12"/>
    </row>
    <row r="479" spans="1:7" x14ac:dyDescent="0.25">
      <c r="A479" s="12"/>
      <c r="B479" s="12"/>
      <c r="C479" s="12"/>
      <c r="D479" s="28" t="s">
        <v>557</v>
      </c>
      <c r="E479" s="10">
        <v>1</v>
      </c>
      <c r="F479" s="15">
        <f>G453+G455+G457+G459+G461+G463+G465+G467+G469+G471+G473+G475+G477</f>
        <v>1044.1600000000001</v>
      </c>
      <c r="G479" s="15">
        <f>ROUND(E479*F479,2)</f>
        <v>1044.1600000000001</v>
      </c>
    </row>
    <row r="480" spans="1:7" x14ac:dyDescent="0.25">
      <c r="A480" s="16"/>
      <c r="B480" s="16"/>
      <c r="C480" s="16"/>
      <c r="D480" s="29"/>
      <c r="E480" s="16"/>
      <c r="F480" s="16"/>
      <c r="G480" s="16"/>
    </row>
    <row r="481" spans="1:7" x14ac:dyDescent="0.25">
      <c r="A481" s="19" t="s">
        <v>558</v>
      </c>
      <c r="B481" s="19" t="s">
        <v>10</v>
      </c>
      <c r="C481" s="19" t="s">
        <v>11</v>
      </c>
      <c r="D481" s="31" t="s">
        <v>559</v>
      </c>
      <c r="E481" s="20">
        <f>E508</f>
        <v>1</v>
      </c>
      <c r="F481" s="20">
        <f>F508</f>
        <v>5098.6000000000004</v>
      </c>
      <c r="G481" s="20">
        <f>G508</f>
        <v>5098.6000000000004</v>
      </c>
    </row>
    <row r="482" spans="1:7" x14ac:dyDescent="0.25">
      <c r="A482" s="8" t="s">
        <v>503</v>
      </c>
      <c r="B482" s="9" t="s">
        <v>14</v>
      </c>
      <c r="C482" s="9" t="s">
        <v>26</v>
      </c>
      <c r="D482" s="13" t="s">
        <v>504</v>
      </c>
      <c r="E482" s="10">
        <v>10</v>
      </c>
      <c r="F482" s="10">
        <v>26.28</v>
      </c>
      <c r="G482" s="11">
        <f>ROUND(E482*F482,2)</f>
        <v>262.8</v>
      </c>
    </row>
    <row r="483" spans="1:7" x14ac:dyDescent="0.25">
      <c r="A483" s="12"/>
      <c r="B483" s="12"/>
      <c r="C483" s="12"/>
      <c r="D483" s="13" t="s">
        <v>505</v>
      </c>
      <c r="E483" s="12"/>
      <c r="F483" s="12"/>
      <c r="G483" s="12"/>
    </row>
    <row r="484" spans="1:7" x14ac:dyDescent="0.25">
      <c r="A484" s="8" t="s">
        <v>506</v>
      </c>
      <c r="B484" s="9" t="s">
        <v>14</v>
      </c>
      <c r="C484" s="9" t="s">
        <v>26</v>
      </c>
      <c r="D484" s="13" t="s">
        <v>507</v>
      </c>
      <c r="E484" s="10">
        <v>10</v>
      </c>
      <c r="F484" s="10">
        <v>25.81</v>
      </c>
      <c r="G484" s="11">
        <f>ROUND(E484*F484,2)</f>
        <v>258.10000000000002</v>
      </c>
    </row>
    <row r="485" spans="1:7" ht="22.5" x14ac:dyDescent="0.25">
      <c r="A485" s="12"/>
      <c r="B485" s="12"/>
      <c r="C485" s="12"/>
      <c r="D485" s="13" t="s">
        <v>508</v>
      </c>
      <c r="E485" s="12"/>
      <c r="F485" s="12"/>
      <c r="G485" s="12"/>
    </row>
    <row r="486" spans="1:7" x14ac:dyDescent="0.25">
      <c r="A486" s="8" t="s">
        <v>509</v>
      </c>
      <c r="B486" s="9" t="s">
        <v>14</v>
      </c>
      <c r="C486" s="9" t="s">
        <v>26</v>
      </c>
      <c r="D486" s="13" t="s">
        <v>510</v>
      </c>
      <c r="E486" s="10">
        <v>10</v>
      </c>
      <c r="F486" s="10">
        <v>26.92</v>
      </c>
      <c r="G486" s="11">
        <f>ROUND(E486*F486,2)</f>
        <v>269.2</v>
      </c>
    </row>
    <row r="487" spans="1:7" ht="22.5" x14ac:dyDescent="0.25">
      <c r="A487" s="12"/>
      <c r="B487" s="12"/>
      <c r="C487" s="12"/>
      <c r="D487" s="13" t="s">
        <v>511</v>
      </c>
      <c r="E487" s="12"/>
      <c r="F487" s="12"/>
      <c r="G487" s="12"/>
    </row>
    <row r="488" spans="1:7" ht="22.5" x14ac:dyDescent="0.25">
      <c r="A488" s="8" t="s">
        <v>512</v>
      </c>
      <c r="B488" s="9" t="s">
        <v>14</v>
      </c>
      <c r="C488" s="9" t="s">
        <v>33</v>
      </c>
      <c r="D488" s="13" t="s">
        <v>513</v>
      </c>
      <c r="E488" s="10">
        <v>50</v>
      </c>
      <c r="F488" s="10">
        <v>24.11</v>
      </c>
      <c r="G488" s="11">
        <f>ROUND(E488*F488,2)</f>
        <v>1205.5</v>
      </c>
    </row>
    <row r="489" spans="1:7" ht="22.5" x14ac:dyDescent="0.25">
      <c r="A489" s="12"/>
      <c r="B489" s="12"/>
      <c r="C489" s="12"/>
      <c r="D489" s="13" t="s">
        <v>514</v>
      </c>
      <c r="E489" s="12"/>
      <c r="F489" s="12"/>
      <c r="G489" s="12"/>
    </row>
    <row r="490" spans="1:7" x14ac:dyDescent="0.25">
      <c r="A490" s="8" t="s">
        <v>518</v>
      </c>
      <c r="B490" s="9" t="s">
        <v>14</v>
      </c>
      <c r="C490" s="9" t="s">
        <v>33</v>
      </c>
      <c r="D490" s="13" t="s">
        <v>519</v>
      </c>
      <c r="E490" s="10">
        <v>30</v>
      </c>
      <c r="F490" s="10">
        <v>6.56</v>
      </c>
      <c r="G490" s="11">
        <f>ROUND(E490*F490,2)</f>
        <v>196.8</v>
      </c>
    </row>
    <row r="491" spans="1:7" ht="33.75" x14ac:dyDescent="0.25">
      <c r="A491" s="12"/>
      <c r="B491" s="12"/>
      <c r="C491" s="12"/>
      <c r="D491" s="13" t="s">
        <v>520</v>
      </c>
      <c r="E491" s="12"/>
      <c r="F491" s="12"/>
      <c r="G491" s="12"/>
    </row>
    <row r="492" spans="1:7" x14ac:dyDescent="0.25">
      <c r="A492" s="8" t="s">
        <v>515</v>
      </c>
      <c r="B492" s="9" t="s">
        <v>14</v>
      </c>
      <c r="C492" s="9" t="s">
        <v>33</v>
      </c>
      <c r="D492" s="13" t="s">
        <v>516</v>
      </c>
      <c r="E492" s="10">
        <v>20</v>
      </c>
      <c r="F492" s="10">
        <v>12.49</v>
      </c>
      <c r="G492" s="11">
        <f>ROUND(E492*F492,2)</f>
        <v>249.8</v>
      </c>
    </row>
    <row r="493" spans="1:7" ht="33.75" x14ac:dyDescent="0.25">
      <c r="A493" s="12"/>
      <c r="B493" s="12"/>
      <c r="C493" s="12"/>
      <c r="D493" s="13" t="s">
        <v>517</v>
      </c>
      <c r="E493" s="12"/>
      <c r="F493" s="12"/>
      <c r="G493" s="12"/>
    </row>
    <row r="494" spans="1:7" ht="22.5" x14ac:dyDescent="0.25">
      <c r="A494" s="8" t="s">
        <v>521</v>
      </c>
      <c r="B494" s="9" t="s">
        <v>14</v>
      </c>
      <c r="C494" s="9" t="s">
        <v>33</v>
      </c>
      <c r="D494" s="13" t="s">
        <v>522</v>
      </c>
      <c r="E494" s="10">
        <v>10</v>
      </c>
      <c r="F494" s="10">
        <v>12.03</v>
      </c>
      <c r="G494" s="11">
        <f>ROUND(E494*F494,2)</f>
        <v>120.3</v>
      </c>
    </row>
    <row r="495" spans="1:7" ht="22.5" x14ac:dyDescent="0.25">
      <c r="A495" s="12"/>
      <c r="B495" s="12"/>
      <c r="C495" s="12"/>
      <c r="D495" s="13" t="s">
        <v>523</v>
      </c>
      <c r="E495" s="12"/>
      <c r="F495" s="12"/>
      <c r="G495" s="12"/>
    </row>
    <row r="496" spans="1:7" x14ac:dyDescent="0.25">
      <c r="A496" s="8" t="s">
        <v>524</v>
      </c>
      <c r="B496" s="9" t="s">
        <v>14</v>
      </c>
      <c r="C496" s="9" t="s">
        <v>33</v>
      </c>
      <c r="D496" s="13" t="s">
        <v>525</v>
      </c>
      <c r="E496" s="10">
        <v>10</v>
      </c>
      <c r="F496" s="10">
        <v>12.41</v>
      </c>
      <c r="G496" s="11">
        <f>ROUND(E496*F496,2)</f>
        <v>124.1</v>
      </c>
    </row>
    <row r="497" spans="1:7" ht="33.75" x14ac:dyDescent="0.25">
      <c r="A497" s="12"/>
      <c r="B497" s="12"/>
      <c r="C497" s="12"/>
      <c r="D497" s="13" t="s">
        <v>526</v>
      </c>
      <c r="E497" s="12"/>
      <c r="F497" s="12"/>
      <c r="G497" s="12"/>
    </row>
    <row r="498" spans="1:7" x14ac:dyDescent="0.25">
      <c r="A498" s="8" t="s">
        <v>527</v>
      </c>
      <c r="B498" s="9" t="s">
        <v>14</v>
      </c>
      <c r="C498" s="9" t="s">
        <v>33</v>
      </c>
      <c r="D498" s="13" t="s">
        <v>528</v>
      </c>
      <c r="E498" s="10">
        <v>20</v>
      </c>
      <c r="F498" s="10">
        <v>1.8</v>
      </c>
      <c r="G498" s="11">
        <f>ROUND(E498*F498,2)</f>
        <v>36</v>
      </c>
    </row>
    <row r="499" spans="1:7" ht="22.5" x14ac:dyDescent="0.25">
      <c r="A499" s="12"/>
      <c r="B499" s="12"/>
      <c r="C499" s="12"/>
      <c r="D499" s="13" t="s">
        <v>529</v>
      </c>
      <c r="E499" s="12"/>
      <c r="F499" s="12"/>
      <c r="G499" s="12"/>
    </row>
    <row r="500" spans="1:7" x14ac:dyDescent="0.25">
      <c r="A500" s="8" t="s">
        <v>530</v>
      </c>
      <c r="B500" s="9" t="s">
        <v>14</v>
      </c>
      <c r="C500" s="9" t="s">
        <v>26</v>
      </c>
      <c r="D500" s="13" t="s">
        <v>531</v>
      </c>
      <c r="E500" s="10">
        <v>60</v>
      </c>
      <c r="F500" s="10">
        <v>23</v>
      </c>
      <c r="G500" s="11">
        <f>ROUND(E500*F500,2)</f>
        <v>1380</v>
      </c>
    </row>
    <row r="501" spans="1:7" ht="22.5" x14ac:dyDescent="0.25">
      <c r="A501" s="12"/>
      <c r="B501" s="12"/>
      <c r="C501" s="12"/>
      <c r="D501" s="13" t="s">
        <v>532</v>
      </c>
      <c r="E501" s="12"/>
      <c r="F501" s="12"/>
      <c r="G501" s="12"/>
    </row>
    <row r="502" spans="1:7" x14ac:dyDescent="0.25">
      <c r="A502" s="8" t="s">
        <v>533</v>
      </c>
      <c r="B502" s="9" t="s">
        <v>14</v>
      </c>
      <c r="C502" s="9" t="s">
        <v>26</v>
      </c>
      <c r="D502" s="13" t="s">
        <v>534</v>
      </c>
      <c r="E502" s="10">
        <v>10</v>
      </c>
      <c r="F502" s="10">
        <v>23.9</v>
      </c>
      <c r="G502" s="11">
        <f>ROUND(E502*F502,2)</f>
        <v>239</v>
      </c>
    </row>
    <row r="503" spans="1:7" ht="33.75" x14ac:dyDescent="0.25">
      <c r="A503" s="12"/>
      <c r="B503" s="12"/>
      <c r="C503" s="12"/>
      <c r="D503" s="13" t="s">
        <v>535</v>
      </c>
      <c r="E503" s="12"/>
      <c r="F503" s="12"/>
      <c r="G503" s="12"/>
    </row>
    <row r="504" spans="1:7" x14ac:dyDescent="0.25">
      <c r="A504" s="8" t="s">
        <v>536</v>
      </c>
      <c r="B504" s="9" t="s">
        <v>14</v>
      </c>
      <c r="C504" s="9" t="s">
        <v>26</v>
      </c>
      <c r="D504" s="13" t="s">
        <v>537</v>
      </c>
      <c r="E504" s="10">
        <v>10</v>
      </c>
      <c r="F504" s="10">
        <v>23.68</v>
      </c>
      <c r="G504" s="11">
        <f>ROUND(E504*F504,2)</f>
        <v>236.8</v>
      </c>
    </row>
    <row r="505" spans="1:7" ht="22.5" x14ac:dyDescent="0.25">
      <c r="A505" s="12"/>
      <c r="B505" s="12"/>
      <c r="C505" s="12"/>
      <c r="D505" s="13" t="s">
        <v>538</v>
      </c>
      <c r="E505" s="12"/>
      <c r="F505" s="12"/>
      <c r="G505" s="12"/>
    </row>
    <row r="506" spans="1:7" x14ac:dyDescent="0.25">
      <c r="A506" s="8" t="s">
        <v>539</v>
      </c>
      <c r="B506" s="9" t="s">
        <v>14</v>
      </c>
      <c r="C506" s="9" t="s">
        <v>26</v>
      </c>
      <c r="D506" s="13" t="s">
        <v>540</v>
      </c>
      <c r="E506" s="10">
        <v>20</v>
      </c>
      <c r="F506" s="10">
        <v>26.01</v>
      </c>
      <c r="G506" s="11">
        <f>ROUND(E506*F506,2)</f>
        <v>520.20000000000005</v>
      </c>
    </row>
    <row r="507" spans="1:7" ht="22.5" x14ac:dyDescent="0.25">
      <c r="A507" s="12"/>
      <c r="B507" s="12"/>
      <c r="C507" s="12"/>
      <c r="D507" s="13" t="s">
        <v>541</v>
      </c>
      <c r="E507" s="12"/>
      <c r="F507" s="12"/>
      <c r="G507" s="12"/>
    </row>
    <row r="508" spans="1:7" x14ac:dyDescent="0.25">
      <c r="A508" s="12"/>
      <c r="B508" s="12"/>
      <c r="C508" s="12"/>
      <c r="D508" s="28" t="s">
        <v>560</v>
      </c>
      <c r="E508" s="10">
        <v>1</v>
      </c>
      <c r="F508" s="15">
        <f>G482+G484+G486+G488+G490+G492+G494+G496+G498+G500+G502+G504+G506</f>
        <v>5098.6000000000004</v>
      </c>
      <c r="G508" s="15">
        <f>ROUND(E508*F508,2)</f>
        <v>5098.6000000000004</v>
      </c>
    </row>
    <row r="509" spans="1:7" x14ac:dyDescent="0.25">
      <c r="A509" s="16"/>
      <c r="B509" s="16"/>
      <c r="C509" s="16"/>
      <c r="D509" s="29"/>
      <c r="E509" s="16"/>
      <c r="F509" s="16"/>
      <c r="G509" s="16"/>
    </row>
    <row r="510" spans="1:7" x14ac:dyDescent="0.25">
      <c r="A510" s="19" t="s">
        <v>561</v>
      </c>
      <c r="B510" s="19" t="s">
        <v>10</v>
      </c>
      <c r="C510" s="19" t="s">
        <v>11</v>
      </c>
      <c r="D510" s="31" t="s">
        <v>562</v>
      </c>
      <c r="E510" s="20">
        <f>E537</f>
        <v>1</v>
      </c>
      <c r="F510" s="20">
        <f>F537</f>
        <v>12938.64</v>
      </c>
      <c r="G510" s="20">
        <f>G537</f>
        <v>12938.64</v>
      </c>
    </row>
    <row r="511" spans="1:7" x14ac:dyDescent="0.25">
      <c r="A511" s="8" t="s">
        <v>506</v>
      </c>
      <c r="B511" s="9" t="s">
        <v>14</v>
      </c>
      <c r="C511" s="9" t="s">
        <v>26</v>
      </c>
      <c r="D511" s="13" t="s">
        <v>507</v>
      </c>
      <c r="E511" s="10">
        <v>26</v>
      </c>
      <c r="F511" s="10">
        <v>25.81</v>
      </c>
      <c r="G511" s="11">
        <f>ROUND(E511*F511,2)</f>
        <v>671.06</v>
      </c>
    </row>
    <row r="512" spans="1:7" ht="22.5" x14ac:dyDescent="0.25">
      <c r="A512" s="12"/>
      <c r="B512" s="12"/>
      <c r="C512" s="12"/>
      <c r="D512" s="13" t="s">
        <v>508</v>
      </c>
      <c r="E512" s="12"/>
      <c r="F512" s="12"/>
      <c r="G512" s="12"/>
    </row>
    <row r="513" spans="1:7" x14ac:dyDescent="0.25">
      <c r="A513" s="8" t="s">
        <v>503</v>
      </c>
      <c r="B513" s="9" t="s">
        <v>14</v>
      </c>
      <c r="C513" s="9" t="s">
        <v>26</v>
      </c>
      <c r="D513" s="13" t="s">
        <v>504</v>
      </c>
      <c r="E513" s="10">
        <v>26</v>
      </c>
      <c r="F513" s="10">
        <v>26.28</v>
      </c>
      <c r="G513" s="11">
        <f>ROUND(E513*F513,2)</f>
        <v>683.28</v>
      </c>
    </row>
    <row r="514" spans="1:7" x14ac:dyDescent="0.25">
      <c r="A514" s="12"/>
      <c r="B514" s="12"/>
      <c r="C514" s="12"/>
      <c r="D514" s="13" t="s">
        <v>505</v>
      </c>
      <c r="E514" s="12"/>
      <c r="F514" s="12"/>
      <c r="G514" s="12"/>
    </row>
    <row r="515" spans="1:7" x14ac:dyDescent="0.25">
      <c r="A515" s="8" t="s">
        <v>509</v>
      </c>
      <c r="B515" s="9" t="s">
        <v>14</v>
      </c>
      <c r="C515" s="9" t="s">
        <v>26</v>
      </c>
      <c r="D515" s="13" t="s">
        <v>510</v>
      </c>
      <c r="E515" s="10">
        <v>26</v>
      </c>
      <c r="F515" s="10">
        <v>26.92</v>
      </c>
      <c r="G515" s="11">
        <f>ROUND(E515*F515,2)</f>
        <v>699.92</v>
      </c>
    </row>
    <row r="516" spans="1:7" ht="22.5" x14ac:dyDescent="0.25">
      <c r="A516" s="12"/>
      <c r="B516" s="12"/>
      <c r="C516" s="12"/>
      <c r="D516" s="13" t="s">
        <v>511</v>
      </c>
      <c r="E516" s="12"/>
      <c r="F516" s="12"/>
      <c r="G516" s="12"/>
    </row>
    <row r="517" spans="1:7" ht="22.5" x14ac:dyDescent="0.25">
      <c r="A517" s="8" t="s">
        <v>512</v>
      </c>
      <c r="B517" s="9" t="s">
        <v>14</v>
      </c>
      <c r="C517" s="9" t="s">
        <v>33</v>
      </c>
      <c r="D517" s="13" t="s">
        <v>513</v>
      </c>
      <c r="E517" s="10">
        <v>130</v>
      </c>
      <c r="F517" s="10">
        <v>24.11</v>
      </c>
      <c r="G517" s="11">
        <f>ROUND(E517*F517,2)</f>
        <v>3134.3</v>
      </c>
    </row>
    <row r="518" spans="1:7" ht="22.5" x14ac:dyDescent="0.25">
      <c r="A518" s="12"/>
      <c r="B518" s="12"/>
      <c r="C518" s="12"/>
      <c r="D518" s="13" t="s">
        <v>514</v>
      </c>
      <c r="E518" s="12"/>
      <c r="F518" s="12"/>
      <c r="G518" s="12"/>
    </row>
    <row r="519" spans="1:7" x14ac:dyDescent="0.25">
      <c r="A519" s="8" t="s">
        <v>518</v>
      </c>
      <c r="B519" s="9" t="s">
        <v>14</v>
      </c>
      <c r="C519" s="9" t="s">
        <v>33</v>
      </c>
      <c r="D519" s="13" t="s">
        <v>519</v>
      </c>
      <c r="E519" s="10">
        <v>78</v>
      </c>
      <c r="F519" s="10">
        <v>6.56</v>
      </c>
      <c r="G519" s="11">
        <f>ROUND(E519*F519,2)</f>
        <v>511.68</v>
      </c>
    </row>
    <row r="520" spans="1:7" ht="33.75" x14ac:dyDescent="0.25">
      <c r="A520" s="12"/>
      <c r="B520" s="12"/>
      <c r="C520" s="12"/>
      <c r="D520" s="13" t="s">
        <v>520</v>
      </c>
      <c r="E520" s="12"/>
      <c r="F520" s="12"/>
      <c r="G520" s="12"/>
    </row>
    <row r="521" spans="1:7" x14ac:dyDescent="0.25">
      <c r="A521" s="8" t="s">
        <v>515</v>
      </c>
      <c r="B521" s="9" t="s">
        <v>14</v>
      </c>
      <c r="C521" s="9" t="s">
        <v>33</v>
      </c>
      <c r="D521" s="13" t="s">
        <v>516</v>
      </c>
      <c r="E521" s="10">
        <v>52</v>
      </c>
      <c r="F521" s="10">
        <v>12.49</v>
      </c>
      <c r="G521" s="11">
        <f>ROUND(E521*F521,2)</f>
        <v>649.48</v>
      </c>
    </row>
    <row r="522" spans="1:7" ht="33.75" x14ac:dyDescent="0.25">
      <c r="A522" s="12"/>
      <c r="B522" s="12"/>
      <c r="C522" s="12"/>
      <c r="D522" s="13" t="s">
        <v>517</v>
      </c>
      <c r="E522" s="12"/>
      <c r="F522" s="12"/>
      <c r="G522" s="12"/>
    </row>
    <row r="523" spans="1:7" ht="22.5" x14ac:dyDescent="0.25">
      <c r="A523" s="8" t="s">
        <v>521</v>
      </c>
      <c r="B523" s="9" t="s">
        <v>14</v>
      </c>
      <c r="C523" s="9" t="s">
        <v>33</v>
      </c>
      <c r="D523" s="13" t="s">
        <v>522</v>
      </c>
      <c r="E523" s="10">
        <v>13</v>
      </c>
      <c r="F523" s="10">
        <v>12.03</v>
      </c>
      <c r="G523" s="11">
        <f>ROUND(E523*F523,2)</f>
        <v>156.38999999999999</v>
      </c>
    </row>
    <row r="524" spans="1:7" ht="22.5" x14ac:dyDescent="0.25">
      <c r="A524" s="12"/>
      <c r="B524" s="12"/>
      <c r="C524" s="12"/>
      <c r="D524" s="13" t="s">
        <v>523</v>
      </c>
      <c r="E524" s="12"/>
      <c r="F524" s="12"/>
      <c r="G524" s="12"/>
    </row>
    <row r="525" spans="1:7" x14ac:dyDescent="0.25">
      <c r="A525" s="8" t="s">
        <v>524</v>
      </c>
      <c r="B525" s="9" t="s">
        <v>14</v>
      </c>
      <c r="C525" s="9" t="s">
        <v>33</v>
      </c>
      <c r="D525" s="13" t="s">
        <v>525</v>
      </c>
      <c r="E525" s="10">
        <v>13</v>
      </c>
      <c r="F525" s="10">
        <v>12.41</v>
      </c>
      <c r="G525" s="11">
        <f>ROUND(E525*F525,2)</f>
        <v>161.33000000000001</v>
      </c>
    </row>
    <row r="526" spans="1:7" ht="33.75" x14ac:dyDescent="0.25">
      <c r="A526" s="12"/>
      <c r="B526" s="12"/>
      <c r="C526" s="12"/>
      <c r="D526" s="13" t="s">
        <v>526</v>
      </c>
      <c r="E526" s="12"/>
      <c r="F526" s="12"/>
      <c r="G526" s="12"/>
    </row>
    <row r="527" spans="1:7" x14ac:dyDescent="0.25">
      <c r="A527" s="8" t="s">
        <v>527</v>
      </c>
      <c r="B527" s="9" t="s">
        <v>14</v>
      </c>
      <c r="C527" s="9" t="s">
        <v>33</v>
      </c>
      <c r="D527" s="13" t="s">
        <v>528</v>
      </c>
      <c r="E527" s="10">
        <v>52</v>
      </c>
      <c r="F527" s="10">
        <v>1.8</v>
      </c>
      <c r="G527" s="11">
        <f>ROUND(E527*F527,2)</f>
        <v>93.6</v>
      </c>
    </row>
    <row r="528" spans="1:7" ht="22.5" x14ac:dyDescent="0.25">
      <c r="A528" s="12"/>
      <c r="B528" s="12"/>
      <c r="C528" s="12"/>
      <c r="D528" s="13" t="s">
        <v>529</v>
      </c>
      <c r="E528" s="12"/>
      <c r="F528" s="12"/>
      <c r="G528" s="12"/>
    </row>
    <row r="529" spans="1:7" x14ac:dyDescent="0.25">
      <c r="A529" s="8" t="s">
        <v>530</v>
      </c>
      <c r="B529" s="9" t="s">
        <v>14</v>
      </c>
      <c r="C529" s="9" t="s">
        <v>26</v>
      </c>
      <c r="D529" s="13" t="s">
        <v>531</v>
      </c>
      <c r="E529" s="10">
        <v>156</v>
      </c>
      <c r="F529" s="10">
        <v>23</v>
      </c>
      <c r="G529" s="11">
        <f>ROUND(E529*F529,2)</f>
        <v>3588</v>
      </c>
    </row>
    <row r="530" spans="1:7" ht="22.5" x14ac:dyDescent="0.25">
      <c r="A530" s="12"/>
      <c r="B530" s="12"/>
      <c r="C530" s="12"/>
      <c r="D530" s="13" t="s">
        <v>532</v>
      </c>
      <c r="E530" s="12"/>
      <c r="F530" s="12"/>
      <c r="G530" s="12"/>
    </row>
    <row r="531" spans="1:7" x14ac:dyDescent="0.25">
      <c r="A531" s="8" t="s">
        <v>533</v>
      </c>
      <c r="B531" s="9" t="s">
        <v>14</v>
      </c>
      <c r="C531" s="9" t="s">
        <v>26</v>
      </c>
      <c r="D531" s="13" t="s">
        <v>534</v>
      </c>
      <c r="E531" s="10">
        <v>26</v>
      </c>
      <c r="F531" s="10">
        <v>23.9</v>
      </c>
      <c r="G531" s="11">
        <f>ROUND(E531*F531,2)</f>
        <v>621.4</v>
      </c>
    </row>
    <row r="532" spans="1:7" ht="33.75" x14ac:dyDescent="0.25">
      <c r="A532" s="12"/>
      <c r="B532" s="12"/>
      <c r="C532" s="12"/>
      <c r="D532" s="13" t="s">
        <v>535</v>
      </c>
      <c r="E532" s="12"/>
      <c r="F532" s="12"/>
      <c r="G532" s="12"/>
    </row>
    <row r="533" spans="1:7" x14ac:dyDescent="0.25">
      <c r="A533" s="8" t="s">
        <v>536</v>
      </c>
      <c r="B533" s="9" t="s">
        <v>14</v>
      </c>
      <c r="C533" s="9" t="s">
        <v>26</v>
      </c>
      <c r="D533" s="13" t="s">
        <v>537</v>
      </c>
      <c r="E533" s="10">
        <v>26</v>
      </c>
      <c r="F533" s="10">
        <v>23.68</v>
      </c>
      <c r="G533" s="11">
        <f>ROUND(E533*F533,2)</f>
        <v>615.67999999999995</v>
      </c>
    </row>
    <row r="534" spans="1:7" ht="22.5" x14ac:dyDescent="0.25">
      <c r="A534" s="12"/>
      <c r="B534" s="12"/>
      <c r="C534" s="12"/>
      <c r="D534" s="13" t="s">
        <v>538</v>
      </c>
      <c r="E534" s="12"/>
      <c r="F534" s="12"/>
      <c r="G534" s="12"/>
    </row>
    <row r="535" spans="1:7" x14ac:dyDescent="0.25">
      <c r="A535" s="8" t="s">
        <v>539</v>
      </c>
      <c r="B535" s="9" t="s">
        <v>14</v>
      </c>
      <c r="C535" s="9" t="s">
        <v>26</v>
      </c>
      <c r="D535" s="13" t="s">
        <v>540</v>
      </c>
      <c r="E535" s="10">
        <v>52</v>
      </c>
      <c r="F535" s="10">
        <v>26.01</v>
      </c>
      <c r="G535" s="11">
        <f>ROUND(E535*F535,2)</f>
        <v>1352.52</v>
      </c>
    </row>
    <row r="536" spans="1:7" ht="22.5" x14ac:dyDescent="0.25">
      <c r="A536" s="12"/>
      <c r="B536" s="12"/>
      <c r="C536" s="12"/>
      <c r="D536" s="13" t="s">
        <v>541</v>
      </c>
      <c r="E536" s="12"/>
      <c r="F536" s="12"/>
      <c r="G536" s="12"/>
    </row>
    <row r="537" spans="1:7" x14ac:dyDescent="0.25">
      <c r="A537" s="12"/>
      <c r="B537" s="12"/>
      <c r="C537" s="12"/>
      <c r="D537" s="28" t="s">
        <v>563</v>
      </c>
      <c r="E537" s="10">
        <v>1</v>
      </c>
      <c r="F537" s="15">
        <f>G511+G513+G515+G517+G519+G521+G523+G525+G527+G529+G531+G533+G535</f>
        <v>12938.64</v>
      </c>
      <c r="G537" s="15">
        <f>ROUND(E537*F537,2)</f>
        <v>12938.64</v>
      </c>
    </row>
    <row r="538" spans="1:7" x14ac:dyDescent="0.25">
      <c r="A538" s="16"/>
      <c r="B538" s="16"/>
      <c r="C538" s="16"/>
      <c r="D538" s="29"/>
      <c r="E538" s="16"/>
      <c r="F538" s="16"/>
      <c r="G538" s="16"/>
    </row>
    <row r="539" spans="1:7" x14ac:dyDescent="0.25">
      <c r="A539" s="19" t="s">
        <v>564</v>
      </c>
      <c r="B539" s="19" t="s">
        <v>10</v>
      </c>
      <c r="C539" s="19" t="s">
        <v>11</v>
      </c>
      <c r="D539" s="31" t="s">
        <v>565</v>
      </c>
      <c r="E539" s="20">
        <f>E566</f>
        <v>1</v>
      </c>
      <c r="F539" s="20">
        <f>F566</f>
        <v>10959.2</v>
      </c>
      <c r="G539" s="20">
        <f>G566</f>
        <v>10959.2</v>
      </c>
    </row>
    <row r="540" spans="1:7" x14ac:dyDescent="0.25">
      <c r="A540" s="8" t="s">
        <v>506</v>
      </c>
      <c r="B540" s="9" t="s">
        <v>14</v>
      </c>
      <c r="C540" s="9" t="s">
        <v>26</v>
      </c>
      <c r="D540" s="13" t="s">
        <v>507</v>
      </c>
      <c r="E540" s="10">
        <v>20</v>
      </c>
      <c r="F540" s="10">
        <v>25.81</v>
      </c>
      <c r="G540" s="11">
        <f>ROUND(E540*F540,2)</f>
        <v>516.20000000000005</v>
      </c>
    </row>
    <row r="541" spans="1:7" ht="22.5" x14ac:dyDescent="0.25">
      <c r="A541" s="12"/>
      <c r="B541" s="12"/>
      <c r="C541" s="12"/>
      <c r="D541" s="13" t="s">
        <v>508</v>
      </c>
      <c r="E541" s="12"/>
      <c r="F541" s="12"/>
      <c r="G541" s="12"/>
    </row>
    <row r="542" spans="1:7" x14ac:dyDescent="0.25">
      <c r="A542" s="8" t="s">
        <v>503</v>
      </c>
      <c r="B542" s="9" t="s">
        <v>14</v>
      </c>
      <c r="C542" s="9" t="s">
        <v>26</v>
      </c>
      <c r="D542" s="13" t="s">
        <v>504</v>
      </c>
      <c r="E542" s="10">
        <v>20</v>
      </c>
      <c r="F542" s="10">
        <v>26.28</v>
      </c>
      <c r="G542" s="11">
        <f>ROUND(E542*F542,2)</f>
        <v>525.6</v>
      </c>
    </row>
    <row r="543" spans="1:7" x14ac:dyDescent="0.25">
      <c r="A543" s="12"/>
      <c r="B543" s="12"/>
      <c r="C543" s="12"/>
      <c r="D543" s="13" t="s">
        <v>505</v>
      </c>
      <c r="E543" s="12"/>
      <c r="F543" s="12"/>
      <c r="G543" s="12"/>
    </row>
    <row r="544" spans="1:7" x14ac:dyDescent="0.25">
      <c r="A544" s="8" t="s">
        <v>509</v>
      </c>
      <c r="B544" s="9" t="s">
        <v>14</v>
      </c>
      <c r="C544" s="9" t="s">
        <v>26</v>
      </c>
      <c r="D544" s="13" t="s">
        <v>510</v>
      </c>
      <c r="E544" s="10">
        <v>20</v>
      </c>
      <c r="F544" s="10">
        <v>26.92</v>
      </c>
      <c r="G544" s="11">
        <f>ROUND(E544*F544,2)</f>
        <v>538.4</v>
      </c>
    </row>
    <row r="545" spans="1:7" ht="22.5" x14ac:dyDescent="0.25">
      <c r="A545" s="12"/>
      <c r="B545" s="12"/>
      <c r="C545" s="12"/>
      <c r="D545" s="13" t="s">
        <v>511</v>
      </c>
      <c r="E545" s="12"/>
      <c r="F545" s="12"/>
      <c r="G545" s="12"/>
    </row>
    <row r="546" spans="1:7" ht="22.5" x14ac:dyDescent="0.25">
      <c r="A546" s="8" t="s">
        <v>512</v>
      </c>
      <c r="B546" s="9" t="s">
        <v>14</v>
      </c>
      <c r="C546" s="9" t="s">
        <v>33</v>
      </c>
      <c r="D546" s="13" t="s">
        <v>513</v>
      </c>
      <c r="E546" s="10">
        <v>100</v>
      </c>
      <c r="F546" s="10">
        <v>24.11</v>
      </c>
      <c r="G546" s="11">
        <f>ROUND(E546*F546,2)</f>
        <v>2411</v>
      </c>
    </row>
    <row r="547" spans="1:7" ht="22.5" x14ac:dyDescent="0.25">
      <c r="A547" s="12"/>
      <c r="B547" s="12"/>
      <c r="C547" s="12"/>
      <c r="D547" s="13" t="s">
        <v>514</v>
      </c>
      <c r="E547" s="12"/>
      <c r="F547" s="12"/>
      <c r="G547" s="12"/>
    </row>
    <row r="548" spans="1:7" x14ac:dyDescent="0.25">
      <c r="A548" s="8" t="s">
        <v>518</v>
      </c>
      <c r="B548" s="9" t="s">
        <v>14</v>
      </c>
      <c r="C548" s="9" t="s">
        <v>33</v>
      </c>
      <c r="D548" s="13" t="s">
        <v>519</v>
      </c>
      <c r="E548" s="10">
        <v>100</v>
      </c>
      <c r="F548" s="10">
        <v>6.56</v>
      </c>
      <c r="G548" s="11">
        <f>ROUND(E548*F548,2)</f>
        <v>656</v>
      </c>
    </row>
    <row r="549" spans="1:7" ht="33.75" x14ac:dyDescent="0.25">
      <c r="A549" s="12"/>
      <c r="B549" s="12"/>
      <c r="C549" s="12"/>
      <c r="D549" s="13" t="s">
        <v>520</v>
      </c>
      <c r="E549" s="12"/>
      <c r="F549" s="12"/>
      <c r="G549" s="12"/>
    </row>
    <row r="550" spans="1:7" x14ac:dyDescent="0.25">
      <c r="A550" s="8" t="s">
        <v>515</v>
      </c>
      <c r="B550" s="9" t="s">
        <v>14</v>
      </c>
      <c r="C550" s="9" t="s">
        <v>33</v>
      </c>
      <c r="D550" s="13" t="s">
        <v>516</v>
      </c>
      <c r="E550" s="10">
        <v>80</v>
      </c>
      <c r="F550" s="10">
        <v>12.49</v>
      </c>
      <c r="G550" s="11">
        <f>ROUND(E550*F550,2)</f>
        <v>999.2</v>
      </c>
    </row>
    <row r="551" spans="1:7" ht="33.75" x14ac:dyDescent="0.25">
      <c r="A551" s="12"/>
      <c r="B551" s="12"/>
      <c r="C551" s="12"/>
      <c r="D551" s="13" t="s">
        <v>517</v>
      </c>
      <c r="E551" s="12"/>
      <c r="F551" s="12"/>
      <c r="G551" s="12"/>
    </row>
    <row r="552" spans="1:7" ht="22.5" x14ac:dyDescent="0.25">
      <c r="A552" s="8" t="s">
        <v>521</v>
      </c>
      <c r="B552" s="9" t="s">
        <v>14</v>
      </c>
      <c r="C552" s="9" t="s">
        <v>33</v>
      </c>
      <c r="D552" s="13" t="s">
        <v>522</v>
      </c>
      <c r="E552" s="10">
        <v>20</v>
      </c>
      <c r="F552" s="10">
        <v>12.03</v>
      </c>
      <c r="G552" s="11">
        <f>ROUND(E552*F552,2)</f>
        <v>240.6</v>
      </c>
    </row>
    <row r="553" spans="1:7" ht="22.5" x14ac:dyDescent="0.25">
      <c r="A553" s="12"/>
      <c r="B553" s="12"/>
      <c r="C553" s="12"/>
      <c r="D553" s="13" t="s">
        <v>523</v>
      </c>
      <c r="E553" s="12"/>
      <c r="F553" s="12"/>
      <c r="G553" s="12"/>
    </row>
    <row r="554" spans="1:7" x14ac:dyDescent="0.25">
      <c r="A554" s="8" t="s">
        <v>524</v>
      </c>
      <c r="B554" s="9" t="s">
        <v>14</v>
      </c>
      <c r="C554" s="9" t="s">
        <v>33</v>
      </c>
      <c r="D554" s="13" t="s">
        <v>525</v>
      </c>
      <c r="E554" s="10">
        <v>20</v>
      </c>
      <c r="F554" s="10">
        <v>12.41</v>
      </c>
      <c r="G554" s="11">
        <f>ROUND(E554*F554,2)</f>
        <v>248.2</v>
      </c>
    </row>
    <row r="555" spans="1:7" ht="33.75" x14ac:dyDescent="0.25">
      <c r="A555" s="12"/>
      <c r="B555" s="12"/>
      <c r="C555" s="12"/>
      <c r="D555" s="13" t="s">
        <v>526</v>
      </c>
      <c r="E555" s="12"/>
      <c r="F555" s="12"/>
      <c r="G555" s="12"/>
    </row>
    <row r="556" spans="1:7" x14ac:dyDescent="0.25">
      <c r="A556" s="8" t="s">
        <v>527</v>
      </c>
      <c r="B556" s="9" t="s">
        <v>14</v>
      </c>
      <c r="C556" s="9" t="s">
        <v>33</v>
      </c>
      <c r="D556" s="13" t="s">
        <v>528</v>
      </c>
      <c r="E556" s="10">
        <v>40</v>
      </c>
      <c r="F556" s="10">
        <v>1.8</v>
      </c>
      <c r="G556" s="11">
        <f>ROUND(E556*F556,2)</f>
        <v>72</v>
      </c>
    </row>
    <row r="557" spans="1:7" ht="22.5" x14ac:dyDescent="0.25">
      <c r="A557" s="12"/>
      <c r="B557" s="12"/>
      <c r="C557" s="12"/>
      <c r="D557" s="13" t="s">
        <v>529</v>
      </c>
      <c r="E557" s="12"/>
      <c r="F557" s="12"/>
      <c r="G557" s="12"/>
    </row>
    <row r="558" spans="1:7" x14ac:dyDescent="0.25">
      <c r="A558" s="8" t="s">
        <v>530</v>
      </c>
      <c r="B558" s="9" t="s">
        <v>14</v>
      </c>
      <c r="C558" s="9" t="s">
        <v>26</v>
      </c>
      <c r="D558" s="13" t="s">
        <v>531</v>
      </c>
      <c r="E558" s="10">
        <v>120</v>
      </c>
      <c r="F558" s="10">
        <v>23</v>
      </c>
      <c r="G558" s="11">
        <f>ROUND(E558*F558,2)</f>
        <v>2760</v>
      </c>
    </row>
    <row r="559" spans="1:7" ht="22.5" x14ac:dyDescent="0.25">
      <c r="A559" s="12"/>
      <c r="B559" s="12"/>
      <c r="C559" s="12"/>
      <c r="D559" s="13" t="s">
        <v>532</v>
      </c>
      <c r="E559" s="12"/>
      <c r="F559" s="12"/>
      <c r="G559" s="12"/>
    </row>
    <row r="560" spans="1:7" x14ac:dyDescent="0.25">
      <c r="A560" s="8" t="s">
        <v>533</v>
      </c>
      <c r="B560" s="9" t="s">
        <v>14</v>
      </c>
      <c r="C560" s="9" t="s">
        <v>26</v>
      </c>
      <c r="D560" s="13" t="s">
        <v>534</v>
      </c>
      <c r="E560" s="10">
        <v>20</v>
      </c>
      <c r="F560" s="10">
        <v>23.9</v>
      </c>
      <c r="G560" s="11">
        <f>ROUND(E560*F560,2)</f>
        <v>478</v>
      </c>
    </row>
    <row r="561" spans="1:7" ht="33.75" x14ac:dyDescent="0.25">
      <c r="A561" s="12"/>
      <c r="B561" s="12"/>
      <c r="C561" s="12"/>
      <c r="D561" s="13" t="s">
        <v>535</v>
      </c>
      <c r="E561" s="12"/>
      <c r="F561" s="12"/>
      <c r="G561" s="12"/>
    </row>
    <row r="562" spans="1:7" x14ac:dyDescent="0.25">
      <c r="A562" s="8" t="s">
        <v>536</v>
      </c>
      <c r="B562" s="9" t="s">
        <v>14</v>
      </c>
      <c r="C562" s="9" t="s">
        <v>26</v>
      </c>
      <c r="D562" s="13" t="s">
        <v>537</v>
      </c>
      <c r="E562" s="10">
        <v>20</v>
      </c>
      <c r="F562" s="10">
        <v>23.68</v>
      </c>
      <c r="G562" s="11">
        <f>ROUND(E562*F562,2)</f>
        <v>473.6</v>
      </c>
    </row>
    <row r="563" spans="1:7" ht="22.5" x14ac:dyDescent="0.25">
      <c r="A563" s="12"/>
      <c r="B563" s="12"/>
      <c r="C563" s="12"/>
      <c r="D563" s="13" t="s">
        <v>538</v>
      </c>
      <c r="E563" s="12"/>
      <c r="F563" s="12"/>
      <c r="G563" s="12"/>
    </row>
    <row r="564" spans="1:7" x14ac:dyDescent="0.25">
      <c r="A564" s="8" t="s">
        <v>539</v>
      </c>
      <c r="B564" s="9" t="s">
        <v>14</v>
      </c>
      <c r="C564" s="9" t="s">
        <v>26</v>
      </c>
      <c r="D564" s="13" t="s">
        <v>540</v>
      </c>
      <c r="E564" s="10">
        <v>40</v>
      </c>
      <c r="F564" s="10">
        <v>26.01</v>
      </c>
      <c r="G564" s="11">
        <f>ROUND(E564*F564,2)</f>
        <v>1040.4000000000001</v>
      </c>
    </row>
    <row r="565" spans="1:7" ht="22.5" x14ac:dyDescent="0.25">
      <c r="A565" s="12"/>
      <c r="B565" s="12"/>
      <c r="C565" s="12"/>
      <c r="D565" s="13" t="s">
        <v>541</v>
      </c>
      <c r="E565" s="12"/>
      <c r="F565" s="12"/>
      <c r="G565" s="12"/>
    </row>
    <row r="566" spans="1:7" x14ac:dyDescent="0.25">
      <c r="A566" s="12"/>
      <c r="B566" s="12"/>
      <c r="C566" s="12"/>
      <c r="D566" s="28" t="s">
        <v>566</v>
      </c>
      <c r="E566" s="10">
        <v>1</v>
      </c>
      <c r="F566" s="15">
        <f>G540+G542+G544+G546+G548+G550+G552+G554+G556+G558+G560+G562+G564</f>
        <v>10959.2</v>
      </c>
      <c r="G566" s="15">
        <f>ROUND(E566*F566,2)</f>
        <v>10959.2</v>
      </c>
    </row>
    <row r="567" spans="1:7" x14ac:dyDescent="0.25">
      <c r="A567" s="16"/>
      <c r="B567" s="16"/>
      <c r="C567" s="16"/>
      <c r="D567" s="29"/>
      <c r="E567" s="16"/>
      <c r="F567" s="16"/>
      <c r="G567" s="16"/>
    </row>
    <row r="568" spans="1:7" x14ac:dyDescent="0.25">
      <c r="A568" s="12"/>
      <c r="B568" s="12"/>
      <c r="C568" s="12"/>
      <c r="D568" s="28" t="s">
        <v>567</v>
      </c>
      <c r="E568" s="10">
        <v>1</v>
      </c>
      <c r="F568" s="15">
        <f>G393+G423+G452+G481+G510+G539</f>
        <v>75365.600000000006</v>
      </c>
      <c r="G568" s="15">
        <f>ROUND(E568*F568,2)</f>
        <v>75365.600000000006</v>
      </c>
    </row>
    <row r="569" spans="1:7" x14ac:dyDescent="0.25">
      <c r="A569" s="16"/>
      <c r="B569" s="16"/>
      <c r="C569" s="16"/>
      <c r="D569" s="29"/>
      <c r="E569" s="16"/>
      <c r="F569" s="16"/>
      <c r="G569" s="16"/>
    </row>
    <row r="570" spans="1:7" x14ac:dyDescent="0.25">
      <c r="A570" s="12"/>
      <c r="B570" s="12"/>
      <c r="C570" s="12"/>
      <c r="D570" s="28" t="s">
        <v>568</v>
      </c>
      <c r="E570" s="14">
        <v>1</v>
      </c>
      <c r="F570" s="15">
        <f>G313+G340+G383+G392</f>
        <v>414247.32</v>
      </c>
      <c r="G570" s="15">
        <f>ROUND(E570*F570,2)</f>
        <v>414247.32</v>
      </c>
    </row>
    <row r="571" spans="1:7" x14ac:dyDescent="0.25">
      <c r="A571" s="16"/>
      <c r="B571" s="16"/>
      <c r="C571" s="16"/>
      <c r="D571" s="29"/>
      <c r="E571" s="16"/>
      <c r="F571" s="16"/>
      <c r="G571" s="16"/>
    </row>
    <row r="572" spans="1:7" x14ac:dyDescent="0.25">
      <c r="A572" s="5" t="s">
        <v>569</v>
      </c>
      <c r="B572" s="5" t="s">
        <v>10</v>
      </c>
      <c r="C572" s="5" t="s">
        <v>11</v>
      </c>
      <c r="D572" s="27" t="s">
        <v>570</v>
      </c>
      <c r="E572" s="6">
        <f>E589</f>
        <v>1</v>
      </c>
      <c r="F572" s="7">
        <f>F589</f>
        <v>25945.5</v>
      </c>
      <c r="G572" s="7">
        <f>G589</f>
        <v>25945.5</v>
      </c>
    </row>
    <row r="573" spans="1:7" x14ac:dyDescent="0.25">
      <c r="A573" s="8" t="s">
        <v>571</v>
      </c>
      <c r="B573" s="9" t="s">
        <v>14</v>
      </c>
      <c r="C573" s="9" t="s">
        <v>26</v>
      </c>
      <c r="D573" s="13" t="s">
        <v>572</v>
      </c>
      <c r="E573" s="10">
        <v>1</v>
      </c>
      <c r="F573" s="10">
        <v>3430.8</v>
      </c>
      <c r="G573" s="11">
        <f>ROUND(E573*F573,2)</f>
        <v>3430.8</v>
      </c>
    </row>
    <row r="574" spans="1:7" ht="78.75" x14ac:dyDescent="0.25">
      <c r="A574" s="12"/>
      <c r="B574" s="12"/>
      <c r="C574" s="12"/>
      <c r="D574" s="13" t="s">
        <v>573</v>
      </c>
      <c r="E574" s="12"/>
      <c r="F574" s="12"/>
      <c r="G574" s="12"/>
    </row>
    <row r="575" spans="1:7" x14ac:dyDescent="0.25">
      <c r="A575" s="8" t="s">
        <v>574</v>
      </c>
      <c r="B575" s="9" t="s">
        <v>14</v>
      </c>
      <c r="C575" s="9" t="s">
        <v>26</v>
      </c>
      <c r="D575" s="13" t="s">
        <v>575</v>
      </c>
      <c r="E575" s="10">
        <v>1</v>
      </c>
      <c r="F575" s="10">
        <v>2406.75</v>
      </c>
      <c r="G575" s="11">
        <f>ROUND(E575*F575,2)</f>
        <v>2406.75</v>
      </c>
    </row>
    <row r="576" spans="1:7" ht="67.5" x14ac:dyDescent="0.25">
      <c r="A576" s="12"/>
      <c r="B576" s="12"/>
      <c r="C576" s="12"/>
      <c r="D576" s="13" t="s">
        <v>576</v>
      </c>
      <c r="E576" s="12"/>
      <c r="F576" s="12"/>
      <c r="G576" s="12"/>
    </row>
    <row r="577" spans="1:7" x14ac:dyDescent="0.25">
      <c r="A577" s="8" t="s">
        <v>577</v>
      </c>
      <c r="B577" s="9" t="s">
        <v>14</v>
      </c>
      <c r="C577" s="9" t="s">
        <v>26</v>
      </c>
      <c r="D577" s="13" t="s">
        <v>578</v>
      </c>
      <c r="E577" s="10">
        <v>1</v>
      </c>
      <c r="F577" s="10">
        <v>5401.2</v>
      </c>
      <c r="G577" s="11">
        <f>ROUND(E577*F577,2)</f>
        <v>5401.2</v>
      </c>
    </row>
    <row r="578" spans="1:7" ht="146.25" x14ac:dyDescent="0.25">
      <c r="A578" s="12"/>
      <c r="B578" s="12"/>
      <c r="C578" s="12"/>
      <c r="D578" s="13" t="s">
        <v>579</v>
      </c>
      <c r="E578" s="12"/>
      <c r="F578" s="12"/>
      <c r="G578" s="12"/>
    </row>
    <row r="579" spans="1:7" x14ac:dyDescent="0.25">
      <c r="A579" s="8" t="s">
        <v>580</v>
      </c>
      <c r="B579" s="9" t="s">
        <v>14</v>
      </c>
      <c r="C579" s="9" t="s">
        <v>26</v>
      </c>
      <c r="D579" s="13" t="s">
        <v>581</v>
      </c>
      <c r="E579" s="10">
        <v>1</v>
      </c>
      <c r="F579" s="10">
        <v>3000</v>
      </c>
      <c r="G579" s="11">
        <f>ROUND(E579*F579,2)</f>
        <v>3000</v>
      </c>
    </row>
    <row r="580" spans="1:7" x14ac:dyDescent="0.25">
      <c r="A580" s="12"/>
      <c r="B580" s="12"/>
      <c r="C580" s="12"/>
      <c r="D580" s="13" t="s">
        <v>581</v>
      </c>
      <c r="E580" s="12"/>
      <c r="F580" s="12"/>
      <c r="G580" s="12"/>
    </row>
    <row r="581" spans="1:7" x14ac:dyDescent="0.25">
      <c r="A581" s="8" t="s">
        <v>582</v>
      </c>
      <c r="B581" s="9" t="s">
        <v>14</v>
      </c>
      <c r="C581" s="9" t="s">
        <v>26</v>
      </c>
      <c r="D581" s="13" t="s">
        <v>583</v>
      </c>
      <c r="E581" s="10">
        <v>1</v>
      </c>
      <c r="F581" s="10">
        <v>2406.75</v>
      </c>
      <c r="G581" s="11">
        <f>ROUND(E581*F581,2)</f>
        <v>2406.75</v>
      </c>
    </row>
    <row r="582" spans="1:7" ht="33.75" x14ac:dyDescent="0.25">
      <c r="A582" s="12"/>
      <c r="B582" s="12"/>
      <c r="C582" s="12"/>
      <c r="D582" s="13" t="s">
        <v>584</v>
      </c>
      <c r="E582" s="12"/>
      <c r="F582" s="12"/>
      <c r="G582" s="12"/>
    </row>
    <row r="583" spans="1:7" x14ac:dyDescent="0.25">
      <c r="A583" s="8" t="s">
        <v>585</v>
      </c>
      <c r="B583" s="9" t="s">
        <v>14</v>
      </c>
      <c r="C583" s="9" t="s">
        <v>26</v>
      </c>
      <c r="D583" s="13" t="s">
        <v>586</v>
      </c>
      <c r="E583" s="10">
        <v>1</v>
      </c>
      <c r="F583" s="10">
        <v>3500</v>
      </c>
      <c r="G583" s="11">
        <f>ROUND(E583*F583,2)</f>
        <v>3500</v>
      </c>
    </row>
    <row r="584" spans="1:7" ht="67.5" x14ac:dyDescent="0.25">
      <c r="A584" s="12"/>
      <c r="B584" s="12"/>
      <c r="C584" s="12"/>
      <c r="D584" s="13" t="s">
        <v>587</v>
      </c>
      <c r="E584" s="12"/>
      <c r="F584" s="12"/>
      <c r="G584" s="12"/>
    </row>
    <row r="585" spans="1:7" x14ac:dyDescent="0.25">
      <c r="A585" s="8" t="s">
        <v>588</v>
      </c>
      <c r="B585" s="9" t="s">
        <v>14</v>
      </c>
      <c r="C585" s="9" t="s">
        <v>26</v>
      </c>
      <c r="D585" s="13" t="s">
        <v>589</v>
      </c>
      <c r="E585" s="10">
        <v>1</v>
      </c>
      <c r="F585" s="10">
        <v>4000</v>
      </c>
      <c r="G585" s="11">
        <f>ROUND(E585*F585,2)</f>
        <v>4000</v>
      </c>
    </row>
    <row r="586" spans="1:7" ht="67.5" x14ac:dyDescent="0.25">
      <c r="A586" s="12"/>
      <c r="B586" s="12"/>
      <c r="C586" s="12"/>
      <c r="D586" s="13" t="s">
        <v>590</v>
      </c>
      <c r="E586" s="12"/>
      <c r="F586" s="12"/>
      <c r="G586" s="12"/>
    </row>
    <row r="587" spans="1:7" x14ac:dyDescent="0.25">
      <c r="A587" s="8" t="s">
        <v>591</v>
      </c>
      <c r="B587" s="9" t="s">
        <v>14</v>
      </c>
      <c r="C587" s="9" t="s">
        <v>26</v>
      </c>
      <c r="D587" s="13" t="s">
        <v>592</v>
      </c>
      <c r="E587" s="10">
        <v>1</v>
      </c>
      <c r="F587" s="10">
        <v>1800</v>
      </c>
      <c r="G587" s="11">
        <f>ROUND(E587*F587,2)</f>
        <v>1800</v>
      </c>
    </row>
    <row r="588" spans="1:7" ht="67.5" x14ac:dyDescent="0.25">
      <c r="A588" s="12"/>
      <c r="B588" s="12"/>
      <c r="C588" s="12"/>
      <c r="D588" s="13" t="s">
        <v>593</v>
      </c>
      <c r="E588" s="12"/>
      <c r="F588" s="12"/>
      <c r="G588" s="12"/>
    </row>
    <row r="589" spans="1:7" x14ac:dyDescent="0.25">
      <c r="A589" s="12"/>
      <c r="B589" s="12"/>
      <c r="C589" s="12"/>
      <c r="D589" s="28" t="s">
        <v>594</v>
      </c>
      <c r="E589" s="14">
        <v>1</v>
      </c>
      <c r="F589" s="15">
        <f>G573+G575+G577+G579+G581+G583+G585+G587</f>
        <v>25945.5</v>
      </c>
      <c r="G589" s="15">
        <f>ROUND(E589*F589,2)</f>
        <v>25945.5</v>
      </c>
    </row>
    <row r="590" spans="1:7" x14ac:dyDescent="0.25">
      <c r="A590" s="16"/>
      <c r="B590" s="16"/>
      <c r="C590" s="16"/>
      <c r="D590" s="29"/>
      <c r="E590" s="16"/>
      <c r="F590" s="16"/>
      <c r="G590" s="16"/>
    </row>
    <row r="591" spans="1:7" x14ac:dyDescent="0.25">
      <c r="A591" s="5" t="s">
        <v>595</v>
      </c>
      <c r="B591" s="5" t="s">
        <v>10</v>
      </c>
      <c r="C591" s="5" t="s">
        <v>11</v>
      </c>
      <c r="D591" s="27" t="s">
        <v>596</v>
      </c>
      <c r="E591" s="6">
        <f>E594</f>
        <v>1</v>
      </c>
      <c r="F591" s="7">
        <f>F594</f>
        <v>5146</v>
      </c>
      <c r="G591" s="7">
        <f>G594</f>
        <v>5146</v>
      </c>
    </row>
    <row r="592" spans="1:7" x14ac:dyDescent="0.25">
      <c r="A592" s="8" t="s">
        <v>597</v>
      </c>
      <c r="B592" s="9" t="s">
        <v>14</v>
      </c>
      <c r="C592" s="9" t="s">
        <v>26</v>
      </c>
      <c r="D592" s="13" t="s">
        <v>598</v>
      </c>
      <c r="E592" s="10">
        <v>1</v>
      </c>
      <c r="F592" s="10">
        <v>5146</v>
      </c>
      <c r="G592" s="11">
        <f>ROUND(E592*F592,2)</f>
        <v>5146</v>
      </c>
    </row>
    <row r="593" spans="1:7" ht="22.5" x14ac:dyDescent="0.25">
      <c r="A593" s="12"/>
      <c r="B593" s="12"/>
      <c r="C593" s="12"/>
      <c r="D593" s="13" t="s">
        <v>599</v>
      </c>
      <c r="E593" s="12"/>
      <c r="F593" s="12"/>
      <c r="G593" s="12"/>
    </row>
    <row r="594" spans="1:7" x14ac:dyDescent="0.25">
      <c r="A594" s="12"/>
      <c r="B594" s="12"/>
      <c r="C594" s="12"/>
      <c r="D594" s="28" t="s">
        <v>600</v>
      </c>
      <c r="E594" s="14">
        <v>1</v>
      </c>
      <c r="F594" s="15">
        <f>G592</f>
        <v>5146</v>
      </c>
      <c r="G594" s="15">
        <f>ROUND(E594*F594,2)</f>
        <v>5146</v>
      </c>
    </row>
    <row r="595" spans="1:7" x14ac:dyDescent="0.25">
      <c r="A595" s="16"/>
      <c r="B595" s="16"/>
      <c r="C595" s="16"/>
      <c r="D595" s="29"/>
      <c r="E595" s="16"/>
      <c r="F595" s="16"/>
      <c r="G595" s="16"/>
    </row>
    <row r="596" spans="1:7" x14ac:dyDescent="0.25">
      <c r="A596" s="5" t="s">
        <v>601</v>
      </c>
      <c r="B596" s="5" t="s">
        <v>10</v>
      </c>
      <c r="C596" s="5" t="s">
        <v>11</v>
      </c>
      <c r="D596" s="27" t="s">
        <v>602</v>
      </c>
      <c r="E596" s="6">
        <f>E599</f>
        <v>1</v>
      </c>
      <c r="F596" s="7">
        <f>F599</f>
        <v>5260</v>
      </c>
      <c r="G596" s="7">
        <f>G599</f>
        <v>5260</v>
      </c>
    </row>
    <row r="597" spans="1:7" x14ac:dyDescent="0.25">
      <c r="A597" s="8" t="s">
        <v>603</v>
      </c>
      <c r="B597" s="9" t="s">
        <v>14</v>
      </c>
      <c r="C597" s="9" t="s">
        <v>26</v>
      </c>
      <c r="D597" s="13" t="s">
        <v>604</v>
      </c>
      <c r="E597" s="10">
        <v>1</v>
      </c>
      <c r="F597" s="10">
        <v>5260</v>
      </c>
      <c r="G597" s="11">
        <f>ROUND(E597*F597,2)</f>
        <v>5260</v>
      </c>
    </row>
    <row r="598" spans="1:7" ht="90" x14ac:dyDescent="0.25">
      <c r="A598" s="12"/>
      <c r="B598" s="12"/>
      <c r="C598" s="12"/>
      <c r="D598" s="13" t="s">
        <v>605</v>
      </c>
      <c r="E598" s="12"/>
      <c r="F598" s="12"/>
      <c r="G598" s="12"/>
    </row>
    <row r="599" spans="1:7" x14ac:dyDescent="0.25">
      <c r="A599" s="12"/>
      <c r="B599" s="12"/>
      <c r="C599" s="12"/>
      <c r="D599" s="28" t="s">
        <v>606</v>
      </c>
      <c r="E599" s="14">
        <v>1</v>
      </c>
      <c r="F599" s="15">
        <f>G597</f>
        <v>5260</v>
      </c>
      <c r="G599" s="15">
        <f>ROUND(E599*F599,2)</f>
        <v>5260</v>
      </c>
    </row>
    <row r="600" spans="1:7" x14ac:dyDescent="0.25">
      <c r="A600" s="16"/>
      <c r="B600" s="16"/>
      <c r="C600" s="16"/>
      <c r="D600" s="29"/>
      <c r="E600" s="16"/>
      <c r="F600" s="16"/>
      <c r="G600" s="16"/>
    </row>
    <row r="601" spans="1:7" x14ac:dyDescent="0.25">
      <c r="A601" s="12"/>
      <c r="B601" s="12"/>
      <c r="C601" s="12"/>
      <c r="D601" s="28" t="s">
        <v>607</v>
      </c>
      <c r="E601" s="14">
        <v>1</v>
      </c>
      <c r="F601" s="15">
        <f>G4+G9+G122+G312+G572+G591+G596</f>
        <v>1422713.24</v>
      </c>
      <c r="G601" s="15">
        <f>ROUND(E601*F601,2)</f>
        <v>1422713.24</v>
      </c>
    </row>
    <row r="602" spans="1:7" x14ac:dyDescent="0.25">
      <c r="A602" s="16"/>
      <c r="B602" s="16"/>
      <c r="C602" s="16"/>
      <c r="D602" s="29"/>
      <c r="E602" s="16"/>
      <c r="F602" s="16"/>
      <c r="G602" s="16"/>
    </row>
  </sheetData>
  <dataValidations count="1">
    <dataValidation type="list" allowBlank="1" showInputMessage="1" showErrorMessage="1" sqref="B4:B602" xr:uid="{ED861F2D-F707-4240-8EC4-2C490DB15B40}">
      <formula1>"Capítol,Partida,Mà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CA01FC743F2249B0EDA747F87601AC" ma:contentTypeVersion="13" ma:contentTypeDescription="Crear nuevo documento." ma:contentTypeScope="" ma:versionID="fe0a2d169ed307066f4dd9dc65d94139">
  <xsd:schema xmlns:xsd="http://www.w3.org/2001/XMLSchema" xmlns:xs="http://www.w3.org/2001/XMLSchema" xmlns:p="http://schemas.microsoft.com/office/2006/metadata/properties" xmlns:ns2="9dd48ee7-5b38-44a7-a01e-b3331c932877" xmlns:ns3="36f10d39-250d-45a8-9c99-8b62bf707182" targetNamespace="http://schemas.microsoft.com/office/2006/metadata/properties" ma:root="true" ma:fieldsID="38f5410d8e9fb8e58517d5a32ff1d659" ns2:_="" ns3:_="">
    <xsd:import namespace="9dd48ee7-5b38-44a7-a01e-b3331c932877"/>
    <xsd:import namespace="36f10d39-250d-45a8-9c99-8b62bf7071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d48ee7-5b38-44a7-a01e-b3331c9328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bbbb5e-48fc-46b0-8276-9ee72a2dec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f10d39-250d-45a8-9c99-8b62bf7071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775f7e1-b837-458d-98a9-503c1ef53535}" ma:internalName="TaxCatchAll" ma:showField="CatchAllData" ma:web="36f10d39-250d-45a8-9c99-8b62bf7071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d48ee7-5b38-44a7-a01e-b3331c932877">
      <Terms xmlns="http://schemas.microsoft.com/office/infopath/2007/PartnerControls"/>
    </lcf76f155ced4ddcb4097134ff3c332f>
    <TaxCatchAll xmlns="36f10d39-250d-45a8-9c99-8b62bf707182" xsi:nil="true"/>
  </documentManagement>
</p:properties>
</file>

<file path=customXml/itemProps1.xml><?xml version="1.0" encoding="utf-8"?>
<ds:datastoreItem xmlns:ds="http://schemas.openxmlformats.org/officeDocument/2006/customXml" ds:itemID="{919631E8-F96A-4673-8718-022C31812C03}"/>
</file>

<file path=customXml/itemProps2.xml><?xml version="1.0" encoding="utf-8"?>
<ds:datastoreItem xmlns:ds="http://schemas.openxmlformats.org/officeDocument/2006/customXml" ds:itemID="{150CB585-E5D1-47FE-B1B3-FB6D5C61F3C1}"/>
</file>

<file path=customXml/itemProps3.xml><?xml version="1.0" encoding="utf-8"?>
<ds:datastoreItem xmlns:ds="http://schemas.openxmlformats.org/officeDocument/2006/customXml" ds:itemID="{8D6FA7A8-35BF-4358-B580-406F9C11DE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Quim Sajet</dc:creator>
  <cp:lastModifiedBy>Quim Sajet</cp:lastModifiedBy>
  <dcterms:created xsi:type="dcterms:W3CDTF">2026-04-14T05:18:29Z</dcterms:created>
  <dcterms:modified xsi:type="dcterms:W3CDTF">2026-04-14T05:19:49Z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0x010100CECA01FC743F2249B0EDA747F87601AC</vt:lpwstr>
  </property>
</Properties>
</file>